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GU\CalBank\alco\staff\capm\"/>
    </mc:Choice>
  </mc:AlternateContent>
  <bookViews>
    <workbookView xWindow="240" yWindow="43" windowWidth="20117" windowHeight="7997"/>
  </bookViews>
  <sheets>
    <sheet name="Analysis" sheetId="1" r:id="rId1"/>
    <sheet name="RelAstVal" sheetId="2" r:id="rId2"/>
    <sheet name="RiskVsRet2016" sheetId="3" r:id="rId3"/>
    <sheet name="RiskVsRet2006" sheetId="4" r:id="rId4"/>
  </sheets>
  <calcPr calcId="171027"/>
</workbook>
</file>

<file path=xl/calcChain.xml><?xml version="1.0" encoding="utf-8"?>
<calcChain xmlns="http://schemas.openxmlformats.org/spreadsheetml/2006/main">
  <c r="AG3" i="1" l="1"/>
  <c r="AG32" i="1" s="1"/>
  <c r="AG21" i="1" l="1"/>
  <c r="AC19" i="1"/>
  <c r="AC30" i="1"/>
  <c r="A1" i="4" l="1"/>
  <c r="F34" i="4"/>
  <c r="B34" i="4"/>
  <c r="F33" i="4"/>
  <c r="B33" i="4"/>
  <c r="F32" i="4"/>
  <c r="B32" i="4"/>
  <c r="F31" i="4"/>
  <c r="B31" i="4"/>
  <c r="F30" i="4"/>
  <c r="B30" i="4"/>
  <c r="E28" i="4"/>
  <c r="B28" i="4"/>
  <c r="E27" i="4"/>
  <c r="B27" i="4"/>
  <c r="E26" i="4"/>
  <c r="B26" i="4"/>
  <c r="E25" i="4"/>
  <c r="B25" i="4"/>
  <c r="E24" i="4"/>
  <c r="B24" i="4"/>
  <c r="A23" i="4"/>
  <c r="A29" i="4" s="1"/>
  <c r="A35" i="4" s="1"/>
  <c r="D22" i="4"/>
  <c r="B22" i="4"/>
  <c r="A22" i="4"/>
  <c r="A28" i="4" s="1"/>
  <c r="A34" i="4" s="1"/>
  <c r="D21" i="4"/>
  <c r="B21" i="4"/>
  <c r="A21" i="4"/>
  <c r="A27" i="4" s="1"/>
  <c r="A33" i="4" s="1"/>
  <c r="D20" i="4"/>
  <c r="B20" i="4"/>
  <c r="A20" i="4"/>
  <c r="A26" i="4" s="1"/>
  <c r="A32" i="4" s="1"/>
  <c r="D19" i="4"/>
  <c r="B19" i="4"/>
  <c r="A19" i="4"/>
  <c r="A25" i="4" s="1"/>
  <c r="A31" i="4" s="1"/>
  <c r="D18" i="4"/>
  <c r="B18" i="4"/>
  <c r="A18" i="4"/>
  <c r="A24" i="4" s="1"/>
  <c r="A30" i="4" s="1"/>
  <c r="C16" i="4"/>
  <c r="B16" i="4"/>
  <c r="C15" i="4"/>
  <c r="B15" i="4"/>
  <c r="C14" i="4"/>
  <c r="B14" i="4"/>
  <c r="C13" i="4"/>
  <c r="B13" i="4"/>
  <c r="C12" i="4"/>
  <c r="B12" i="4"/>
  <c r="E11" i="4"/>
  <c r="D11" i="4"/>
  <c r="C11" i="4"/>
  <c r="F31" i="3" l="1"/>
  <c r="F32" i="3"/>
  <c r="F33" i="3"/>
  <c r="F34" i="3"/>
  <c r="F35" i="3"/>
  <c r="F30" i="3"/>
  <c r="E25" i="3"/>
  <c r="E26" i="3"/>
  <c r="E27" i="3"/>
  <c r="E28" i="3"/>
  <c r="E29" i="3"/>
  <c r="E24" i="3"/>
  <c r="D19" i="3"/>
  <c r="D20" i="3"/>
  <c r="D21" i="3"/>
  <c r="D22" i="3"/>
  <c r="D23" i="3"/>
  <c r="D18" i="3"/>
  <c r="C13" i="3"/>
  <c r="C14" i="3"/>
  <c r="C15" i="3"/>
  <c r="C16" i="3"/>
  <c r="C17" i="3"/>
  <c r="C12" i="3"/>
  <c r="D11" i="3"/>
  <c r="E11" i="3"/>
  <c r="F11" i="3"/>
  <c r="C11" i="3"/>
  <c r="B31" i="3"/>
  <c r="B32" i="3"/>
  <c r="B33" i="3"/>
  <c r="B34" i="3"/>
  <c r="B35" i="3"/>
  <c r="B30" i="3"/>
  <c r="B25" i="3"/>
  <c r="B26" i="3"/>
  <c r="B27" i="3"/>
  <c r="B28" i="3"/>
  <c r="B29" i="3"/>
  <c r="B24" i="3"/>
  <c r="A25" i="3"/>
  <c r="A31" i="3" s="1"/>
  <c r="A28" i="3"/>
  <c r="A29" i="3"/>
  <c r="A34" i="3"/>
  <c r="A35" i="3"/>
  <c r="B19" i="3"/>
  <c r="B20" i="3"/>
  <c r="B21" i="3"/>
  <c r="B22" i="3"/>
  <c r="B23" i="3"/>
  <c r="B18" i="3"/>
  <c r="A19" i="3"/>
  <c r="A20" i="3"/>
  <c r="A26" i="3" s="1"/>
  <c r="A32" i="3" s="1"/>
  <c r="A21" i="3"/>
  <c r="A27" i="3" s="1"/>
  <c r="A33" i="3" s="1"/>
  <c r="A22" i="3"/>
  <c r="A23" i="3"/>
  <c r="A18" i="3"/>
  <c r="A24" i="3" s="1"/>
  <c r="A30" i="3" s="1"/>
  <c r="B13" i="3"/>
  <c r="B14" i="3"/>
  <c r="B15" i="3"/>
  <c r="B16" i="3"/>
  <c r="B17" i="3"/>
  <c r="B12" i="3"/>
  <c r="A1" i="3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E60" i="2"/>
  <c r="B61" i="2"/>
  <c r="C61" i="2"/>
  <c r="D61" i="2"/>
  <c r="E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B67" i="2"/>
  <c r="C67" i="2"/>
  <c r="D67" i="2"/>
  <c r="E67" i="2"/>
  <c r="B68" i="2"/>
  <c r="C68" i="2"/>
  <c r="D68" i="2"/>
  <c r="E68" i="2"/>
  <c r="B69" i="2"/>
  <c r="C69" i="2"/>
  <c r="D69" i="2"/>
  <c r="E69" i="2"/>
  <c r="B70" i="2"/>
  <c r="C70" i="2"/>
  <c r="D70" i="2"/>
  <c r="E70" i="2"/>
  <c r="B71" i="2"/>
  <c r="C71" i="2"/>
  <c r="D71" i="2"/>
  <c r="E71" i="2"/>
  <c r="B72" i="2"/>
  <c r="C72" i="2"/>
  <c r="D72" i="2"/>
  <c r="E72" i="2"/>
  <c r="B73" i="2"/>
  <c r="C73" i="2"/>
  <c r="D73" i="2"/>
  <c r="E73" i="2"/>
  <c r="B74" i="2"/>
  <c r="C74" i="2"/>
  <c r="D74" i="2"/>
  <c r="E74" i="2"/>
  <c r="B75" i="2"/>
  <c r="C75" i="2"/>
  <c r="D75" i="2"/>
  <c r="E75" i="2"/>
  <c r="B76" i="2"/>
  <c r="C76" i="2"/>
  <c r="D76" i="2"/>
  <c r="E76" i="2"/>
  <c r="B77" i="2"/>
  <c r="C77" i="2"/>
  <c r="D77" i="2"/>
  <c r="E77" i="2"/>
  <c r="B78" i="2"/>
  <c r="C78" i="2"/>
  <c r="D78" i="2"/>
  <c r="E78" i="2"/>
  <c r="B79" i="2"/>
  <c r="C79" i="2"/>
  <c r="D79" i="2"/>
  <c r="E79" i="2"/>
  <c r="B80" i="2"/>
  <c r="C80" i="2"/>
  <c r="D80" i="2"/>
  <c r="E80" i="2"/>
  <c r="B81" i="2"/>
  <c r="C81" i="2"/>
  <c r="D81" i="2"/>
  <c r="E81" i="2"/>
  <c r="B82" i="2"/>
  <c r="C82" i="2"/>
  <c r="D82" i="2"/>
  <c r="E82" i="2"/>
  <c r="B83" i="2"/>
  <c r="C83" i="2"/>
  <c r="D83" i="2"/>
  <c r="E83" i="2"/>
  <c r="B84" i="2"/>
  <c r="C84" i="2"/>
  <c r="D84" i="2"/>
  <c r="E84" i="2"/>
  <c r="B85" i="2"/>
  <c r="C85" i="2"/>
  <c r="D85" i="2"/>
  <c r="E85" i="2"/>
  <c r="B86" i="2"/>
  <c r="C86" i="2"/>
  <c r="D86" i="2"/>
  <c r="E86" i="2"/>
  <c r="B87" i="2"/>
  <c r="C87" i="2"/>
  <c r="D87" i="2"/>
  <c r="E87" i="2"/>
  <c r="B88" i="2"/>
  <c r="C88" i="2"/>
  <c r="D88" i="2"/>
  <c r="E88" i="2"/>
  <c r="B89" i="2"/>
  <c r="C89" i="2"/>
  <c r="D89" i="2"/>
  <c r="E89" i="2"/>
  <c r="B90" i="2"/>
  <c r="C90" i="2"/>
  <c r="D90" i="2"/>
  <c r="E90" i="2"/>
  <c r="B91" i="2"/>
  <c r="C91" i="2"/>
  <c r="D91" i="2"/>
  <c r="E91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B96" i="2"/>
  <c r="C96" i="2"/>
  <c r="D96" i="2"/>
  <c r="E96" i="2"/>
  <c r="B97" i="2"/>
  <c r="C97" i="2"/>
  <c r="D97" i="2"/>
  <c r="E97" i="2"/>
  <c r="B98" i="2"/>
  <c r="C98" i="2"/>
  <c r="D98" i="2"/>
  <c r="E98" i="2"/>
  <c r="B99" i="2"/>
  <c r="C99" i="2"/>
  <c r="D99" i="2"/>
  <c r="E99" i="2"/>
  <c r="B100" i="2"/>
  <c r="C100" i="2"/>
  <c r="D100" i="2"/>
  <c r="E100" i="2"/>
  <c r="B101" i="2"/>
  <c r="C101" i="2"/>
  <c r="D101" i="2"/>
  <c r="E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B111" i="2"/>
  <c r="C111" i="2"/>
  <c r="D111" i="2"/>
  <c r="E111" i="2"/>
  <c r="B112" i="2"/>
  <c r="C112" i="2"/>
  <c r="D112" i="2"/>
  <c r="E112" i="2"/>
  <c r="B113" i="2"/>
  <c r="C113" i="2"/>
  <c r="D113" i="2"/>
  <c r="E113" i="2"/>
  <c r="B114" i="2"/>
  <c r="C114" i="2"/>
  <c r="D114" i="2"/>
  <c r="E114" i="2"/>
  <c r="B115" i="2"/>
  <c r="C115" i="2"/>
  <c r="D115" i="2"/>
  <c r="E115" i="2"/>
  <c r="B116" i="2"/>
  <c r="C116" i="2"/>
  <c r="D116" i="2"/>
  <c r="E116" i="2"/>
  <c r="B117" i="2"/>
  <c r="C117" i="2"/>
  <c r="D117" i="2"/>
  <c r="E117" i="2"/>
  <c r="B118" i="2"/>
  <c r="C118" i="2"/>
  <c r="D118" i="2"/>
  <c r="E118" i="2"/>
  <c r="B119" i="2"/>
  <c r="C119" i="2"/>
  <c r="D119" i="2"/>
  <c r="E119" i="2"/>
  <c r="B120" i="2"/>
  <c r="C120" i="2"/>
  <c r="D120" i="2"/>
  <c r="E120" i="2"/>
  <c r="B121" i="2"/>
  <c r="C121" i="2"/>
  <c r="D121" i="2"/>
  <c r="E121" i="2"/>
  <c r="B122" i="2"/>
  <c r="C122" i="2"/>
  <c r="D122" i="2"/>
  <c r="E122" i="2"/>
  <c r="B123" i="2"/>
  <c r="C123" i="2"/>
  <c r="D123" i="2"/>
  <c r="E123" i="2"/>
  <c r="B124" i="2"/>
  <c r="C124" i="2"/>
  <c r="D124" i="2"/>
  <c r="E124" i="2"/>
  <c r="B125" i="2"/>
  <c r="C125" i="2"/>
  <c r="D125" i="2"/>
  <c r="E125" i="2"/>
  <c r="B126" i="2"/>
  <c r="C126" i="2"/>
  <c r="D126" i="2"/>
  <c r="E126" i="2"/>
  <c r="B127" i="2"/>
  <c r="C127" i="2"/>
  <c r="D127" i="2"/>
  <c r="E127" i="2"/>
  <c r="B128" i="2"/>
  <c r="C128" i="2"/>
  <c r="D128" i="2"/>
  <c r="E128" i="2"/>
  <c r="B129" i="2"/>
  <c r="C129" i="2"/>
  <c r="D129" i="2"/>
  <c r="E129" i="2"/>
  <c r="B130" i="2"/>
  <c r="C130" i="2"/>
  <c r="D130" i="2"/>
  <c r="E130" i="2"/>
  <c r="B131" i="2"/>
  <c r="C131" i="2"/>
  <c r="D131" i="2"/>
  <c r="E131" i="2"/>
  <c r="B132" i="2"/>
  <c r="C132" i="2"/>
  <c r="D132" i="2"/>
  <c r="E132" i="2"/>
  <c r="B133" i="2"/>
  <c r="C133" i="2"/>
  <c r="D133" i="2"/>
  <c r="E133" i="2"/>
  <c r="B134" i="2"/>
  <c r="C134" i="2"/>
  <c r="D134" i="2"/>
  <c r="E134" i="2"/>
  <c r="B135" i="2"/>
  <c r="C135" i="2"/>
  <c r="D135" i="2"/>
  <c r="E135" i="2"/>
  <c r="B136" i="2"/>
  <c r="C136" i="2"/>
  <c r="D136" i="2"/>
  <c r="E136" i="2"/>
  <c r="B137" i="2"/>
  <c r="C137" i="2"/>
  <c r="D137" i="2"/>
  <c r="E137" i="2"/>
  <c r="B138" i="2"/>
  <c r="C138" i="2"/>
  <c r="D138" i="2"/>
  <c r="E138" i="2"/>
  <c r="B139" i="2"/>
  <c r="C139" i="2"/>
  <c r="D139" i="2"/>
  <c r="E139" i="2"/>
  <c r="B140" i="2"/>
  <c r="C140" i="2"/>
  <c r="D140" i="2"/>
  <c r="E140" i="2"/>
  <c r="B141" i="2"/>
  <c r="C141" i="2"/>
  <c r="D141" i="2"/>
  <c r="E141" i="2"/>
  <c r="B142" i="2"/>
  <c r="C142" i="2"/>
  <c r="D142" i="2"/>
  <c r="E142" i="2"/>
  <c r="B143" i="2"/>
  <c r="C143" i="2"/>
  <c r="D143" i="2"/>
  <c r="E143" i="2"/>
  <c r="B144" i="2"/>
  <c r="C144" i="2"/>
  <c r="D144" i="2"/>
  <c r="E144" i="2"/>
  <c r="B145" i="2"/>
  <c r="C145" i="2"/>
  <c r="D145" i="2"/>
  <c r="E145" i="2"/>
  <c r="B146" i="2"/>
  <c r="C146" i="2"/>
  <c r="D146" i="2"/>
  <c r="E146" i="2"/>
  <c r="B147" i="2"/>
  <c r="C147" i="2"/>
  <c r="D147" i="2"/>
  <c r="E147" i="2"/>
  <c r="B148" i="2"/>
  <c r="C148" i="2"/>
  <c r="D148" i="2"/>
  <c r="E148" i="2"/>
  <c r="B149" i="2"/>
  <c r="C149" i="2"/>
  <c r="D149" i="2"/>
  <c r="E149" i="2"/>
  <c r="B150" i="2"/>
  <c r="C150" i="2"/>
  <c r="D150" i="2"/>
  <c r="E150" i="2"/>
  <c r="B151" i="2"/>
  <c r="C151" i="2"/>
  <c r="D151" i="2"/>
  <c r="E151" i="2"/>
  <c r="B152" i="2"/>
  <c r="C152" i="2"/>
  <c r="D152" i="2"/>
  <c r="E152" i="2"/>
  <c r="B153" i="2"/>
  <c r="C153" i="2"/>
  <c r="D153" i="2"/>
  <c r="E153" i="2"/>
  <c r="B154" i="2"/>
  <c r="C154" i="2"/>
  <c r="D154" i="2"/>
  <c r="E154" i="2"/>
  <c r="B155" i="2"/>
  <c r="C155" i="2"/>
  <c r="D155" i="2"/>
  <c r="E155" i="2"/>
  <c r="B156" i="2"/>
  <c r="C156" i="2"/>
  <c r="D156" i="2"/>
  <c r="E156" i="2"/>
  <c r="B157" i="2"/>
  <c r="C157" i="2"/>
  <c r="D157" i="2"/>
  <c r="E157" i="2"/>
  <c r="B158" i="2"/>
  <c r="C158" i="2"/>
  <c r="D158" i="2"/>
  <c r="E158" i="2"/>
  <c r="B159" i="2"/>
  <c r="C159" i="2"/>
  <c r="D159" i="2"/>
  <c r="E159" i="2"/>
  <c r="B160" i="2"/>
  <c r="C160" i="2"/>
  <c r="D160" i="2"/>
  <c r="E160" i="2"/>
  <c r="B161" i="2"/>
  <c r="C161" i="2"/>
  <c r="D161" i="2"/>
  <c r="E161" i="2"/>
  <c r="B162" i="2"/>
  <c r="C162" i="2"/>
  <c r="D162" i="2"/>
  <c r="E162" i="2"/>
  <c r="B163" i="2"/>
  <c r="C163" i="2"/>
  <c r="D163" i="2"/>
  <c r="E163" i="2"/>
  <c r="B164" i="2"/>
  <c r="C164" i="2"/>
  <c r="D164" i="2"/>
  <c r="E164" i="2"/>
  <c r="B165" i="2"/>
  <c r="C165" i="2"/>
  <c r="D165" i="2"/>
  <c r="E165" i="2"/>
  <c r="B166" i="2"/>
  <c r="C166" i="2"/>
  <c r="D166" i="2"/>
  <c r="E166" i="2"/>
  <c r="B167" i="2"/>
  <c r="C167" i="2"/>
  <c r="D167" i="2"/>
  <c r="E167" i="2"/>
  <c r="B168" i="2"/>
  <c r="C168" i="2"/>
  <c r="D168" i="2"/>
  <c r="E168" i="2"/>
  <c r="B169" i="2"/>
  <c r="C169" i="2"/>
  <c r="D169" i="2"/>
  <c r="E169" i="2"/>
  <c r="B170" i="2"/>
  <c r="C170" i="2"/>
  <c r="D170" i="2"/>
  <c r="E170" i="2"/>
  <c r="B171" i="2"/>
  <c r="C171" i="2"/>
  <c r="D171" i="2"/>
  <c r="E171" i="2"/>
  <c r="B172" i="2"/>
  <c r="C172" i="2"/>
  <c r="D172" i="2"/>
  <c r="E172" i="2"/>
  <c r="B173" i="2"/>
  <c r="C173" i="2"/>
  <c r="D173" i="2"/>
  <c r="E173" i="2"/>
  <c r="B174" i="2"/>
  <c r="C174" i="2"/>
  <c r="D174" i="2"/>
  <c r="E174" i="2"/>
  <c r="B175" i="2"/>
  <c r="C175" i="2"/>
  <c r="D175" i="2"/>
  <c r="E175" i="2"/>
  <c r="B176" i="2"/>
  <c r="C176" i="2"/>
  <c r="D176" i="2"/>
  <c r="E176" i="2"/>
  <c r="B177" i="2"/>
  <c r="C177" i="2"/>
  <c r="D177" i="2"/>
  <c r="E177" i="2"/>
  <c r="B178" i="2"/>
  <c r="C178" i="2"/>
  <c r="D178" i="2"/>
  <c r="E178" i="2"/>
  <c r="B179" i="2"/>
  <c r="C179" i="2"/>
  <c r="D179" i="2"/>
  <c r="E179" i="2"/>
  <c r="B180" i="2"/>
  <c r="C180" i="2"/>
  <c r="D180" i="2"/>
  <c r="E180" i="2"/>
  <c r="B181" i="2"/>
  <c r="C181" i="2"/>
  <c r="D181" i="2"/>
  <c r="E181" i="2"/>
  <c r="B182" i="2"/>
  <c r="C182" i="2"/>
  <c r="D182" i="2"/>
  <c r="E182" i="2"/>
  <c r="B183" i="2"/>
  <c r="C183" i="2"/>
  <c r="D183" i="2"/>
  <c r="E183" i="2"/>
  <c r="B184" i="2"/>
  <c r="C184" i="2"/>
  <c r="D184" i="2"/>
  <c r="E184" i="2"/>
  <c r="B185" i="2"/>
  <c r="C185" i="2"/>
  <c r="D185" i="2"/>
  <c r="E185" i="2"/>
  <c r="B186" i="2"/>
  <c r="C186" i="2"/>
  <c r="D186" i="2"/>
  <c r="E186" i="2"/>
  <c r="B187" i="2"/>
  <c r="C187" i="2"/>
  <c r="D187" i="2"/>
  <c r="E187" i="2"/>
  <c r="B188" i="2"/>
  <c r="C188" i="2"/>
  <c r="D188" i="2"/>
  <c r="E188" i="2"/>
  <c r="B189" i="2"/>
  <c r="C189" i="2"/>
  <c r="D189" i="2"/>
  <c r="E189" i="2"/>
  <c r="B190" i="2"/>
  <c r="C190" i="2"/>
  <c r="D190" i="2"/>
  <c r="E190" i="2"/>
  <c r="B191" i="2"/>
  <c r="C191" i="2"/>
  <c r="D191" i="2"/>
  <c r="E191" i="2"/>
  <c r="B192" i="2"/>
  <c r="C192" i="2"/>
  <c r="D192" i="2"/>
  <c r="E192" i="2"/>
  <c r="B193" i="2"/>
  <c r="C193" i="2"/>
  <c r="D193" i="2"/>
  <c r="E193" i="2"/>
  <c r="B194" i="2"/>
  <c r="C194" i="2"/>
  <c r="D194" i="2"/>
  <c r="E194" i="2"/>
  <c r="B195" i="2"/>
  <c r="C195" i="2"/>
  <c r="D195" i="2"/>
  <c r="E195" i="2"/>
  <c r="B196" i="2"/>
  <c r="C196" i="2"/>
  <c r="D196" i="2"/>
  <c r="E196" i="2"/>
  <c r="B197" i="2"/>
  <c r="C197" i="2"/>
  <c r="D197" i="2"/>
  <c r="E197" i="2"/>
  <c r="B198" i="2"/>
  <c r="C198" i="2"/>
  <c r="D198" i="2"/>
  <c r="E198" i="2"/>
  <c r="B199" i="2"/>
  <c r="C199" i="2"/>
  <c r="D199" i="2"/>
  <c r="E199" i="2"/>
  <c r="B200" i="2"/>
  <c r="C200" i="2"/>
  <c r="D200" i="2"/>
  <c r="E200" i="2"/>
  <c r="B201" i="2"/>
  <c r="C201" i="2"/>
  <c r="D201" i="2"/>
  <c r="E201" i="2"/>
  <c r="B202" i="2"/>
  <c r="C202" i="2"/>
  <c r="D202" i="2"/>
  <c r="E202" i="2"/>
  <c r="B203" i="2"/>
  <c r="C203" i="2"/>
  <c r="D203" i="2"/>
  <c r="E203" i="2"/>
  <c r="B204" i="2"/>
  <c r="C204" i="2"/>
  <c r="D204" i="2"/>
  <c r="E204" i="2"/>
  <c r="B205" i="2"/>
  <c r="C205" i="2"/>
  <c r="D205" i="2"/>
  <c r="E205" i="2"/>
  <c r="B206" i="2"/>
  <c r="C206" i="2"/>
  <c r="D206" i="2"/>
  <c r="E206" i="2"/>
  <c r="B207" i="2"/>
  <c r="C207" i="2"/>
  <c r="D207" i="2"/>
  <c r="E207" i="2"/>
  <c r="B208" i="2"/>
  <c r="C208" i="2"/>
  <c r="D208" i="2"/>
  <c r="E208" i="2"/>
  <c r="B209" i="2"/>
  <c r="C209" i="2"/>
  <c r="D209" i="2"/>
  <c r="E209" i="2"/>
  <c r="B210" i="2"/>
  <c r="C210" i="2"/>
  <c r="D210" i="2"/>
  <c r="E210" i="2"/>
  <c r="B211" i="2"/>
  <c r="C211" i="2"/>
  <c r="D211" i="2"/>
  <c r="E211" i="2"/>
  <c r="B212" i="2"/>
  <c r="C212" i="2"/>
  <c r="D212" i="2"/>
  <c r="E212" i="2"/>
  <c r="B213" i="2"/>
  <c r="C213" i="2"/>
  <c r="D213" i="2"/>
  <c r="E213" i="2"/>
  <c r="B214" i="2"/>
  <c r="C214" i="2"/>
  <c r="D214" i="2"/>
  <c r="E214" i="2"/>
  <c r="B215" i="2"/>
  <c r="C215" i="2"/>
  <c r="D215" i="2"/>
  <c r="E215" i="2"/>
  <c r="B216" i="2"/>
  <c r="C216" i="2"/>
  <c r="D216" i="2"/>
  <c r="E216" i="2"/>
  <c r="B217" i="2"/>
  <c r="C217" i="2"/>
  <c r="D217" i="2"/>
  <c r="E217" i="2"/>
  <c r="B218" i="2"/>
  <c r="C218" i="2"/>
  <c r="D218" i="2"/>
  <c r="E218" i="2"/>
  <c r="B219" i="2"/>
  <c r="C219" i="2"/>
  <c r="D219" i="2"/>
  <c r="E219" i="2"/>
  <c r="B220" i="2"/>
  <c r="C220" i="2"/>
  <c r="D220" i="2"/>
  <c r="E220" i="2"/>
  <c r="B221" i="2"/>
  <c r="C221" i="2"/>
  <c r="D221" i="2"/>
  <c r="E221" i="2"/>
  <c r="B222" i="2"/>
  <c r="C222" i="2"/>
  <c r="D222" i="2"/>
  <c r="E222" i="2"/>
  <c r="B223" i="2"/>
  <c r="C223" i="2"/>
  <c r="D223" i="2"/>
  <c r="E223" i="2"/>
  <c r="B224" i="2"/>
  <c r="C224" i="2"/>
  <c r="D224" i="2"/>
  <c r="E224" i="2"/>
  <c r="B225" i="2"/>
  <c r="C225" i="2"/>
  <c r="D225" i="2"/>
  <c r="E225" i="2"/>
  <c r="B226" i="2"/>
  <c r="C226" i="2"/>
  <c r="D226" i="2"/>
  <c r="E226" i="2"/>
  <c r="B227" i="2"/>
  <c r="C227" i="2"/>
  <c r="D227" i="2"/>
  <c r="E227" i="2"/>
  <c r="B228" i="2"/>
  <c r="C228" i="2"/>
  <c r="D228" i="2"/>
  <c r="E228" i="2"/>
  <c r="B229" i="2"/>
  <c r="C229" i="2"/>
  <c r="D229" i="2"/>
  <c r="E229" i="2"/>
  <c r="B230" i="2"/>
  <c r="C230" i="2"/>
  <c r="D230" i="2"/>
  <c r="E230" i="2"/>
  <c r="B231" i="2"/>
  <c r="C231" i="2"/>
  <c r="D231" i="2"/>
  <c r="E231" i="2"/>
  <c r="B232" i="2"/>
  <c r="C232" i="2"/>
  <c r="D232" i="2"/>
  <c r="E232" i="2"/>
  <c r="B233" i="2"/>
  <c r="C233" i="2"/>
  <c r="D233" i="2"/>
  <c r="E233" i="2"/>
  <c r="B234" i="2"/>
  <c r="C234" i="2"/>
  <c r="D234" i="2"/>
  <c r="E234" i="2"/>
  <c r="B235" i="2"/>
  <c r="C235" i="2"/>
  <c r="D235" i="2"/>
  <c r="E235" i="2"/>
  <c r="B236" i="2"/>
  <c r="C236" i="2"/>
  <c r="D236" i="2"/>
  <c r="E236" i="2"/>
  <c r="B237" i="2"/>
  <c r="C237" i="2"/>
  <c r="D237" i="2"/>
  <c r="E237" i="2"/>
  <c r="B238" i="2"/>
  <c r="C238" i="2"/>
  <c r="D238" i="2"/>
  <c r="E238" i="2"/>
  <c r="B239" i="2"/>
  <c r="C239" i="2"/>
  <c r="D239" i="2"/>
  <c r="E239" i="2"/>
  <c r="B240" i="2"/>
  <c r="C240" i="2"/>
  <c r="D240" i="2"/>
  <c r="E240" i="2"/>
  <c r="B241" i="2"/>
  <c r="C241" i="2"/>
  <c r="D241" i="2"/>
  <c r="E241" i="2"/>
  <c r="B242" i="2"/>
  <c r="C242" i="2"/>
  <c r="D242" i="2"/>
  <c r="E242" i="2"/>
  <c r="B243" i="2"/>
  <c r="C243" i="2"/>
  <c r="D243" i="2"/>
  <c r="E243" i="2"/>
  <c r="B244" i="2"/>
  <c r="C244" i="2"/>
  <c r="D244" i="2"/>
  <c r="E244" i="2"/>
  <c r="B245" i="2"/>
  <c r="C245" i="2"/>
  <c r="D245" i="2"/>
  <c r="E245" i="2"/>
  <c r="B246" i="2"/>
  <c r="C246" i="2"/>
  <c r="D246" i="2"/>
  <c r="E246" i="2"/>
  <c r="B247" i="2"/>
  <c r="C247" i="2"/>
  <c r="D247" i="2"/>
  <c r="E247" i="2"/>
  <c r="B248" i="2"/>
  <c r="C248" i="2"/>
  <c r="D248" i="2"/>
  <c r="E248" i="2"/>
  <c r="B249" i="2"/>
  <c r="C249" i="2"/>
  <c r="D249" i="2"/>
  <c r="E249" i="2"/>
  <c r="B250" i="2"/>
  <c r="C250" i="2"/>
  <c r="D250" i="2"/>
  <c r="E250" i="2"/>
  <c r="B251" i="2"/>
  <c r="C251" i="2"/>
  <c r="D251" i="2"/>
  <c r="E251" i="2"/>
  <c r="B252" i="2"/>
  <c r="C252" i="2"/>
  <c r="D252" i="2"/>
  <c r="E252" i="2"/>
  <c r="B253" i="2"/>
  <c r="C253" i="2"/>
  <c r="D253" i="2"/>
  <c r="E253" i="2"/>
  <c r="B254" i="2"/>
  <c r="C254" i="2"/>
  <c r="D254" i="2"/>
  <c r="E254" i="2"/>
  <c r="B255" i="2"/>
  <c r="C255" i="2"/>
  <c r="D255" i="2"/>
  <c r="E255" i="2"/>
  <c r="B256" i="2"/>
  <c r="C256" i="2"/>
  <c r="D256" i="2"/>
  <c r="E256" i="2"/>
  <c r="B257" i="2"/>
  <c r="C257" i="2"/>
  <c r="D257" i="2"/>
  <c r="E257" i="2"/>
  <c r="B258" i="2"/>
  <c r="C258" i="2"/>
  <c r="D258" i="2"/>
  <c r="E258" i="2"/>
  <c r="B259" i="2"/>
  <c r="C259" i="2"/>
  <c r="D259" i="2"/>
  <c r="E259" i="2"/>
  <c r="B260" i="2"/>
  <c r="C260" i="2"/>
  <c r="D260" i="2"/>
  <c r="E260" i="2"/>
  <c r="B261" i="2"/>
  <c r="C261" i="2"/>
  <c r="D261" i="2"/>
  <c r="E261" i="2"/>
  <c r="B262" i="2"/>
  <c r="C262" i="2"/>
  <c r="D262" i="2"/>
  <c r="E262" i="2"/>
  <c r="B263" i="2"/>
  <c r="C263" i="2"/>
  <c r="D263" i="2"/>
  <c r="E263" i="2"/>
  <c r="B264" i="2"/>
  <c r="C264" i="2"/>
  <c r="D264" i="2"/>
  <c r="E264" i="2"/>
  <c r="B265" i="2"/>
  <c r="C265" i="2"/>
  <c r="D265" i="2"/>
  <c r="E265" i="2"/>
  <c r="B266" i="2"/>
  <c r="C266" i="2"/>
  <c r="D266" i="2"/>
  <c r="E266" i="2"/>
  <c r="B267" i="2"/>
  <c r="C267" i="2"/>
  <c r="D267" i="2"/>
  <c r="E267" i="2"/>
  <c r="B268" i="2"/>
  <c r="C268" i="2"/>
  <c r="D268" i="2"/>
  <c r="E268" i="2"/>
  <c r="B269" i="2"/>
  <c r="C269" i="2"/>
  <c r="D269" i="2"/>
  <c r="E269" i="2"/>
  <c r="B270" i="2"/>
  <c r="C270" i="2"/>
  <c r="D270" i="2"/>
  <c r="E270" i="2"/>
  <c r="B271" i="2"/>
  <c r="C271" i="2"/>
  <c r="D271" i="2"/>
  <c r="E271" i="2"/>
  <c r="B272" i="2"/>
  <c r="C272" i="2"/>
  <c r="D272" i="2"/>
  <c r="E272" i="2"/>
  <c r="B273" i="2"/>
  <c r="C273" i="2"/>
  <c r="D273" i="2"/>
  <c r="E273" i="2"/>
  <c r="B274" i="2"/>
  <c r="C274" i="2"/>
  <c r="D274" i="2"/>
  <c r="E274" i="2"/>
  <c r="B275" i="2"/>
  <c r="C275" i="2"/>
  <c r="D275" i="2"/>
  <c r="E275" i="2"/>
  <c r="B276" i="2"/>
  <c r="C276" i="2"/>
  <c r="D276" i="2"/>
  <c r="E276" i="2"/>
  <c r="B277" i="2"/>
  <c r="C277" i="2"/>
  <c r="D277" i="2"/>
  <c r="E277" i="2"/>
  <c r="B278" i="2"/>
  <c r="C278" i="2"/>
  <c r="D278" i="2"/>
  <c r="E278" i="2"/>
  <c r="B279" i="2"/>
  <c r="C279" i="2"/>
  <c r="D279" i="2"/>
  <c r="E279" i="2"/>
  <c r="B280" i="2"/>
  <c r="C280" i="2"/>
  <c r="D280" i="2"/>
  <c r="E280" i="2"/>
  <c r="B281" i="2"/>
  <c r="C281" i="2"/>
  <c r="D281" i="2"/>
  <c r="E281" i="2"/>
  <c r="B282" i="2"/>
  <c r="C282" i="2"/>
  <c r="D282" i="2"/>
  <c r="E282" i="2"/>
  <c r="B283" i="2"/>
  <c r="C283" i="2"/>
  <c r="D283" i="2"/>
  <c r="E283" i="2"/>
  <c r="B284" i="2"/>
  <c r="C284" i="2"/>
  <c r="D284" i="2"/>
  <c r="E284" i="2"/>
  <c r="B285" i="2"/>
  <c r="C285" i="2"/>
  <c r="D285" i="2"/>
  <c r="E285" i="2"/>
  <c r="B286" i="2"/>
  <c r="C286" i="2"/>
  <c r="D286" i="2"/>
  <c r="E286" i="2"/>
  <c r="B287" i="2"/>
  <c r="C287" i="2"/>
  <c r="D287" i="2"/>
  <c r="E287" i="2"/>
  <c r="B288" i="2"/>
  <c r="C288" i="2"/>
  <c r="D288" i="2"/>
  <c r="E288" i="2"/>
  <c r="B289" i="2"/>
  <c r="C289" i="2"/>
  <c r="D289" i="2"/>
  <c r="E289" i="2"/>
  <c r="B290" i="2"/>
  <c r="C290" i="2"/>
  <c r="D290" i="2"/>
  <c r="E290" i="2"/>
  <c r="B291" i="2"/>
  <c r="C291" i="2"/>
  <c r="D291" i="2"/>
  <c r="E291" i="2"/>
  <c r="B292" i="2"/>
  <c r="C292" i="2"/>
  <c r="D292" i="2"/>
  <c r="E292" i="2"/>
  <c r="B293" i="2"/>
  <c r="C293" i="2"/>
  <c r="D293" i="2"/>
  <c r="E293" i="2"/>
  <c r="B294" i="2"/>
  <c r="C294" i="2"/>
  <c r="D294" i="2"/>
  <c r="E294" i="2"/>
  <c r="B295" i="2"/>
  <c r="C295" i="2"/>
  <c r="D295" i="2"/>
  <c r="E295" i="2"/>
  <c r="B296" i="2"/>
  <c r="C296" i="2"/>
  <c r="D296" i="2"/>
  <c r="E296" i="2"/>
  <c r="B297" i="2"/>
  <c r="C297" i="2"/>
  <c r="D297" i="2"/>
  <c r="E297" i="2"/>
  <c r="B298" i="2"/>
  <c r="C298" i="2"/>
  <c r="D298" i="2"/>
  <c r="E298" i="2"/>
  <c r="B299" i="2"/>
  <c r="C299" i="2"/>
  <c r="D299" i="2"/>
  <c r="E299" i="2"/>
  <c r="B300" i="2"/>
  <c r="C300" i="2"/>
  <c r="D300" i="2"/>
  <c r="E300" i="2"/>
  <c r="B301" i="2"/>
  <c r="C301" i="2"/>
  <c r="D301" i="2"/>
  <c r="E301" i="2"/>
  <c r="B302" i="2"/>
  <c r="C302" i="2"/>
  <c r="D302" i="2"/>
  <c r="E302" i="2"/>
  <c r="B303" i="2"/>
  <c r="C303" i="2"/>
  <c r="D303" i="2"/>
  <c r="E303" i="2"/>
  <c r="B304" i="2"/>
  <c r="C304" i="2"/>
  <c r="D304" i="2"/>
  <c r="E304" i="2"/>
  <c r="B305" i="2"/>
  <c r="C305" i="2"/>
  <c r="D305" i="2"/>
  <c r="E305" i="2"/>
  <c r="B306" i="2"/>
  <c r="C306" i="2"/>
  <c r="D306" i="2"/>
  <c r="E306" i="2"/>
  <c r="B307" i="2"/>
  <c r="C307" i="2"/>
  <c r="D307" i="2"/>
  <c r="E307" i="2"/>
  <c r="B308" i="2"/>
  <c r="C308" i="2"/>
  <c r="D308" i="2"/>
  <c r="E308" i="2"/>
  <c r="B309" i="2"/>
  <c r="C309" i="2"/>
  <c r="D309" i="2"/>
  <c r="E309" i="2"/>
  <c r="B310" i="2"/>
  <c r="C310" i="2"/>
  <c r="D310" i="2"/>
  <c r="E310" i="2"/>
  <c r="B311" i="2"/>
  <c r="C311" i="2"/>
  <c r="D311" i="2"/>
  <c r="E311" i="2"/>
  <c r="B312" i="2"/>
  <c r="C312" i="2"/>
  <c r="D312" i="2"/>
  <c r="E312" i="2"/>
  <c r="B313" i="2"/>
  <c r="C313" i="2"/>
  <c r="D313" i="2"/>
  <c r="E313" i="2"/>
  <c r="B314" i="2"/>
  <c r="C314" i="2"/>
  <c r="D314" i="2"/>
  <c r="E314" i="2"/>
  <c r="B315" i="2"/>
  <c r="C315" i="2"/>
  <c r="D315" i="2"/>
  <c r="E315" i="2"/>
  <c r="B316" i="2"/>
  <c r="C316" i="2"/>
  <c r="D316" i="2"/>
  <c r="E316" i="2"/>
  <c r="B317" i="2"/>
  <c r="C317" i="2"/>
  <c r="D317" i="2"/>
  <c r="E317" i="2"/>
  <c r="B318" i="2"/>
  <c r="C318" i="2"/>
  <c r="D318" i="2"/>
  <c r="E318" i="2"/>
  <c r="B319" i="2"/>
  <c r="C319" i="2"/>
  <c r="D319" i="2"/>
  <c r="E319" i="2"/>
  <c r="B320" i="2"/>
  <c r="C320" i="2"/>
  <c r="D320" i="2"/>
  <c r="E320" i="2"/>
  <c r="B321" i="2"/>
  <c r="C321" i="2"/>
  <c r="D321" i="2"/>
  <c r="E321" i="2"/>
  <c r="B322" i="2"/>
  <c r="C322" i="2"/>
  <c r="D322" i="2"/>
  <c r="E322" i="2"/>
  <c r="B323" i="2"/>
  <c r="C323" i="2"/>
  <c r="D323" i="2"/>
  <c r="E323" i="2"/>
  <c r="B324" i="2"/>
  <c r="C324" i="2"/>
  <c r="D324" i="2"/>
  <c r="E324" i="2"/>
  <c r="B325" i="2"/>
  <c r="C325" i="2"/>
  <c r="D325" i="2"/>
  <c r="E325" i="2"/>
  <c r="B326" i="2"/>
  <c r="C326" i="2"/>
  <c r="D326" i="2"/>
  <c r="E326" i="2"/>
  <c r="B327" i="2"/>
  <c r="C327" i="2"/>
  <c r="D327" i="2"/>
  <c r="E327" i="2"/>
  <c r="B328" i="2"/>
  <c r="C328" i="2"/>
  <c r="D328" i="2"/>
  <c r="E328" i="2"/>
  <c r="B329" i="2"/>
  <c r="C329" i="2"/>
  <c r="D329" i="2"/>
  <c r="E329" i="2"/>
  <c r="B330" i="2"/>
  <c r="C330" i="2"/>
  <c r="D330" i="2"/>
  <c r="E330" i="2"/>
  <c r="B331" i="2"/>
  <c r="C331" i="2"/>
  <c r="D331" i="2"/>
  <c r="E331" i="2"/>
  <c r="B332" i="2"/>
  <c r="C332" i="2"/>
  <c r="D332" i="2"/>
  <c r="E332" i="2"/>
  <c r="B333" i="2"/>
  <c r="C333" i="2"/>
  <c r="D333" i="2"/>
  <c r="E333" i="2"/>
  <c r="B334" i="2"/>
  <c r="C334" i="2"/>
  <c r="D334" i="2"/>
  <c r="E334" i="2"/>
  <c r="B335" i="2"/>
  <c r="C335" i="2"/>
  <c r="D335" i="2"/>
  <c r="E335" i="2"/>
  <c r="B336" i="2"/>
  <c r="C336" i="2"/>
  <c r="D336" i="2"/>
  <c r="E336" i="2"/>
  <c r="B337" i="2"/>
  <c r="C337" i="2"/>
  <c r="D337" i="2"/>
  <c r="E337" i="2"/>
  <c r="B338" i="2"/>
  <c r="C338" i="2"/>
  <c r="D338" i="2"/>
  <c r="E338" i="2"/>
  <c r="B339" i="2"/>
  <c r="C339" i="2"/>
  <c r="D339" i="2"/>
  <c r="E339" i="2"/>
  <c r="B340" i="2"/>
  <c r="C340" i="2"/>
  <c r="D340" i="2"/>
  <c r="E340" i="2"/>
  <c r="B341" i="2"/>
  <c r="C341" i="2"/>
  <c r="D341" i="2"/>
  <c r="E341" i="2"/>
  <c r="B342" i="2"/>
  <c r="C342" i="2"/>
  <c r="D342" i="2"/>
  <c r="E342" i="2"/>
  <c r="B343" i="2"/>
  <c r="C343" i="2"/>
  <c r="D343" i="2"/>
  <c r="E343" i="2"/>
  <c r="B344" i="2"/>
  <c r="C344" i="2"/>
  <c r="D344" i="2"/>
  <c r="E344" i="2"/>
  <c r="B345" i="2"/>
  <c r="C345" i="2"/>
  <c r="D345" i="2"/>
  <c r="E345" i="2"/>
  <c r="B346" i="2"/>
  <c r="C346" i="2"/>
  <c r="D346" i="2"/>
  <c r="E346" i="2"/>
  <c r="B347" i="2"/>
  <c r="C347" i="2"/>
  <c r="D347" i="2"/>
  <c r="E347" i="2"/>
  <c r="B348" i="2"/>
  <c r="C348" i="2"/>
  <c r="D348" i="2"/>
  <c r="E348" i="2"/>
  <c r="B349" i="2"/>
  <c r="C349" i="2"/>
  <c r="D349" i="2"/>
  <c r="E349" i="2"/>
  <c r="B350" i="2"/>
  <c r="C350" i="2"/>
  <c r="D350" i="2"/>
  <c r="E350" i="2"/>
  <c r="B351" i="2"/>
  <c r="C351" i="2"/>
  <c r="D351" i="2"/>
  <c r="E351" i="2"/>
  <c r="B352" i="2"/>
  <c r="C352" i="2"/>
  <c r="D352" i="2"/>
  <c r="E352" i="2"/>
  <c r="B353" i="2"/>
  <c r="C353" i="2"/>
  <c r="D353" i="2"/>
  <c r="E353" i="2"/>
  <c r="B354" i="2"/>
  <c r="C354" i="2"/>
  <c r="D354" i="2"/>
  <c r="E354" i="2"/>
  <c r="B355" i="2"/>
  <c r="C355" i="2"/>
  <c r="D355" i="2"/>
  <c r="E355" i="2"/>
  <c r="B356" i="2"/>
  <c r="C356" i="2"/>
  <c r="D356" i="2"/>
  <c r="E356" i="2"/>
  <c r="B357" i="2"/>
  <c r="C357" i="2"/>
  <c r="D357" i="2"/>
  <c r="E357" i="2"/>
  <c r="B358" i="2"/>
  <c r="C358" i="2"/>
  <c r="D358" i="2"/>
  <c r="E358" i="2"/>
  <c r="B359" i="2"/>
  <c r="C359" i="2"/>
  <c r="D359" i="2"/>
  <c r="E359" i="2"/>
  <c r="B360" i="2"/>
  <c r="C360" i="2"/>
  <c r="D360" i="2"/>
  <c r="E360" i="2"/>
  <c r="B361" i="2"/>
  <c r="C361" i="2"/>
  <c r="D361" i="2"/>
  <c r="E361" i="2"/>
  <c r="B362" i="2"/>
  <c r="C362" i="2"/>
  <c r="D362" i="2"/>
  <c r="E362" i="2"/>
  <c r="B363" i="2"/>
  <c r="C363" i="2"/>
  <c r="D363" i="2"/>
  <c r="E363" i="2"/>
  <c r="B364" i="2"/>
  <c r="C364" i="2"/>
  <c r="D364" i="2"/>
  <c r="E364" i="2"/>
  <c r="B365" i="2"/>
  <c r="C365" i="2"/>
  <c r="D365" i="2"/>
  <c r="E365" i="2"/>
  <c r="B366" i="2"/>
  <c r="C366" i="2"/>
  <c r="D366" i="2"/>
  <c r="E366" i="2"/>
  <c r="B367" i="2"/>
  <c r="C367" i="2"/>
  <c r="D367" i="2"/>
  <c r="E367" i="2"/>
  <c r="B368" i="2"/>
  <c r="C368" i="2"/>
  <c r="D368" i="2"/>
  <c r="E368" i="2"/>
  <c r="B369" i="2"/>
  <c r="C369" i="2"/>
  <c r="D369" i="2"/>
  <c r="E369" i="2"/>
  <c r="B370" i="2"/>
  <c r="C370" i="2"/>
  <c r="D370" i="2"/>
  <c r="E370" i="2"/>
  <c r="B371" i="2"/>
  <c r="C371" i="2"/>
  <c r="D371" i="2"/>
  <c r="E371" i="2"/>
  <c r="B372" i="2"/>
  <c r="C372" i="2"/>
  <c r="D372" i="2"/>
  <c r="E372" i="2"/>
  <c r="B373" i="2"/>
  <c r="C373" i="2"/>
  <c r="D373" i="2"/>
  <c r="E373" i="2"/>
  <c r="B374" i="2"/>
  <c r="C374" i="2"/>
  <c r="D374" i="2"/>
  <c r="E374" i="2"/>
  <c r="B375" i="2"/>
  <c r="C375" i="2"/>
  <c r="D375" i="2"/>
  <c r="E375" i="2"/>
  <c r="B376" i="2"/>
  <c r="C376" i="2"/>
  <c r="D376" i="2"/>
  <c r="E376" i="2"/>
  <c r="B377" i="2"/>
  <c r="C377" i="2"/>
  <c r="D377" i="2"/>
  <c r="E377" i="2"/>
  <c r="B378" i="2"/>
  <c r="C378" i="2"/>
  <c r="D378" i="2"/>
  <c r="E378" i="2"/>
  <c r="B379" i="2"/>
  <c r="C379" i="2"/>
  <c r="D379" i="2"/>
  <c r="E379" i="2"/>
  <c r="B380" i="2"/>
  <c r="C380" i="2"/>
  <c r="D380" i="2"/>
  <c r="E380" i="2"/>
  <c r="B381" i="2"/>
  <c r="C381" i="2"/>
  <c r="D381" i="2"/>
  <c r="E381" i="2"/>
  <c r="B382" i="2"/>
  <c r="C382" i="2"/>
  <c r="D382" i="2"/>
  <c r="E382" i="2"/>
  <c r="B383" i="2"/>
  <c r="C383" i="2"/>
  <c r="D383" i="2"/>
  <c r="E383" i="2"/>
  <c r="B384" i="2"/>
  <c r="C384" i="2"/>
  <c r="D384" i="2"/>
  <c r="E384" i="2"/>
  <c r="B385" i="2"/>
  <c r="C385" i="2"/>
  <c r="D385" i="2"/>
  <c r="E385" i="2"/>
  <c r="B386" i="2"/>
  <c r="C386" i="2"/>
  <c r="D386" i="2"/>
  <c r="E386" i="2"/>
  <c r="B387" i="2"/>
  <c r="C387" i="2"/>
  <c r="D387" i="2"/>
  <c r="E387" i="2"/>
  <c r="B388" i="2"/>
  <c r="C388" i="2"/>
  <c r="D388" i="2"/>
  <c r="E388" i="2"/>
  <c r="B389" i="2"/>
  <c r="C389" i="2"/>
  <c r="D389" i="2"/>
  <c r="E389" i="2"/>
  <c r="B390" i="2"/>
  <c r="C390" i="2"/>
  <c r="D390" i="2"/>
  <c r="E390" i="2"/>
  <c r="B391" i="2"/>
  <c r="C391" i="2"/>
  <c r="D391" i="2"/>
  <c r="E391" i="2"/>
  <c r="B392" i="2"/>
  <c r="C392" i="2"/>
  <c r="D392" i="2"/>
  <c r="E392" i="2"/>
  <c r="B393" i="2"/>
  <c r="C393" i="2"/>
  <c r="D393" i="2"/>
  <c r="E393" i="2"/>
  <c r="B394" i="2"/>
  <c r="C394" i="2"/>
  <c r="D394" i="2"/>
  <c r="E394" i="2"/>
  <c r="B395" i="2"/>
  <c r="C395" i="2"/>
  <c r="D395" i="2"/>
  <c r="E395" i="2"/>
  <c r="B396" i="2"/>
  <c r="C396" i="2"/>
  <c r="D396" i="2"/>
  <c r="E396" i="2"/>
  <c r="B397" i="2"/>
  <c r="C397" i="2"/>
  <c r="D397" i="2"/>
  <c r="E397" i="2"/>
  <c r="B398" i="2"/>
  <c r="C398" i="2"/>
  <c r="D398" i="2"/>
  <c r="E398" i="2"/>
  <c r="B399" i="2"/>
  <c r="C399" i="2"/>
  <c r="D399" i="2"/>
  <c r="E399" i="2"/>
  <c r="B400" i="2"/>
  <c r="C400" i="2"/>
  <c r="D400" i="2"/>
  <c r="E400" i="2"/>
  <c r="B401" i="2"/>
  <c r="C401" i="2"/>
  <c r="D401" i="2"/>
  <c r="E401" i="2"/>
  <c r="B402" i="2"/>
  <c r="C402" i="2"/>
  <c r="D402" i="2"/>
  <c r="E402" i="2"/>
  <c r="B403" i="2"/>
  <c r="C403" i="2"/>
  <c r="D403" i="2"/>
  <c r="E403" i="2"/>
  <c r="B404" i="2"/>
  <c r="C404" i="2"/>
  <c r="D404" i="2"/>
  <c r="E404" i="2"/>
  <c r="B405" i="2"/>
  <c r="C405" i="2"/>
  <c r="D405" i="2"/>
  <c r="E405" i="2"/>
  <c r="B406" i="2"/>
  <c r="C406" i="2"/>
  <c r="D406" i="2"/>
  <c r="E406" i="2"/>
  <c r="B407" i="2"/>
  <c r="C407" i="2"/>
  <c r="D407" i="2"/>
  <c r="E407" i="2"/>
  <c r="B408" i="2"/>
  <c r="C408" i="2"/>
  <c r="D408" i="2"/>
  <c r="E408" i="2"/>
  <c r="B409" i="2"/>
  <c r="C409" i="2"/>
  <c r="D409" i="2"/>
  <c r="E409" i="2"/>
  <c r="B410" i="2"/>
  <c r="C410" i="2"/>
  <c r="D410" i="2"/>
  <c r="E410" i="2"/>
  <c r="B411" i="2"/>
  <c r="C411" i="2"/>
  <c r="D411" i="2"/>
  <c r="E411" i="2"/>
  <c r="B412" i="2"/>
  <c r="C412" i="2"/>
  <c r="D412" i="2"/>
  <c r="E412" i="2"/>
  <c r="B413" i="2"/>
  <c r="C413" i="2"/>
  <c r="D413" i="2"/>
  <c r="E413" i="2"/>
  <c r="B414" i="2"/>
  <c r="C414" i="2"/>
  <c r="D414" i="2"/>
  <c r="E414" i="2"/>
  <c r="B415" i="2"/>
  <c r="C415" i="2"/>
  <c r="D415" i="2"/>
  <c r="E415" i="2"/>
  <c r="B416" i="2"/>
  <c r="C416" i="2"/>
  <c r="D416" i="2"/>
  <c r="E416" i="2"/>
  <c r="B417" i="2"/>
  <c r="C417" i="2"/>
  <c r="D417" i="2"/>
  <c r="E417" i="2"/>
  <c r="B418" i="2"/>
  <c r="C418" i="2"/>
  <c r="D418" i="2"/>
  <c r="E418" i="2"/>
  <c r="B419" i="2"/>
  <c r="C419" i="2"/>
  <c r="D419" i="2"/>
  <c r="E419" i="2"/>
  <c r="B420" i="2"/>
  <c r="C420" i="2"/>
  <c r="D420" i="2"/>
  <c r="E420" i="2"/>
  <c r="B421" i="2"/>
  <c r="C421" i="2"/>
  <c r="D421" i="2"/>
  <c r="E421" i="2"/>
  <c r="B422" i="2"/>
  <c r="C422" i="2"/>
  <c r="D422" i="2"/>
  <c r="E422" i="2"/>
  <c r="B423" i="2"/>
  <c r="C423" i="2"/>
  <c r="D423" i="2"/>
  <c r="E423" i="2"/>
  <c r="B424" i="2"/>
  <c r="C424" i="2"/>
  <c r="D424" i="2"/>
  <c r="E424" i="2"/>
  <c r="B425" i="2"/>
  <c r="C425" i="2"/>
  <c r="D425" i="2"/>
  <c r="E425" i="2"/>
  <c r="B426" i="2"/>
  <c r="C426" i="2"/>
  <c r="D426" i="2"/>
  <c r="E426" i="2"/>
  <c r="B427" i="2"/>
  <c r="C427" i="2"/>
  <c r="D427" i="2"/>
  <c r="E427" i="2"/>
  <c r="B428" i="2"/>
  <c r="C428" i="2"/>
  <c r="D428" i="2"/>
  <c r="E428" i="2"/>
  <c r="B429" i="2"/>
  <c r="C429" i="2"/>
  <c r="D429" i="2"/>
  <c r="E429" i="2"/>
  <c r="B430" i="2"/>
  <c r="C430" i="2"/>
  <c r="D430" i="2"/>
  <c r="E430" i="2"/>
  <c r="B431" i="2"/>
  <c r="C431" i="2"/>
  <c r="D431" i="2"/>
  <c r="E431" i="2"/>
  <c r="B432" i="2"/>
  <c r="C432" i="2"/>
  <c r="D432" i="2"/>
  <c r="E432" i="2"/>
  <c r="B433" i="2"/>
  <c r="C433" i="2"/>
  <c r="D433" i="2"/>
  <c r="E433" i="2"/>
  <c r="B434" i="2"/>
  <c r="C434" i="2"/>
  <c r="D434" i="2"/>
  <c r="E434" i="2"/>
  <c r="B435" i="2"/>
  <c r="C435" i="2"/>
  <c r="D435" i="2"/>
  <c r="E435" i="2"/>
  <c r="B436" i="2"/>
  <c r="C436" i="2"/>
  <c r="D436" i="2"/>
  <c r="E436" i="2"/>
  <c r="B437" i="2"/>
  <c r="C437" i="2"/>
  <c r="D437" i="2"/>
  <c r="E437" i="2"/>
  <c r="B438" i="2"/>
  <c r="C438" i="2"/>
  <c r="D438" i="2"/>
  <c r="E438" i="2"/>
  <c r="B439" i="2"/>
  <c r="C439" i="2"/>
  <c r="D439" i="2"/>
  <c r="E439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E2" i="2"/>
  <c r="D2" i="2"/>
  <c r="C2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2" i="2"/>
  <c r="AH1" i="1"/>
  <c r="Y442" i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R442" i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K442" i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E442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AH2" i="1"/>
  <c r="AL2" i="1"/>
  <c r="AD2" i="1"/>
  <c r="AJ3" i="1"/>
  <c r="AI3" i="1"/>
  <c r="H3" i="1"/>
  <c r="AC4" i="1" l="1"/>
  <c r="C3" i="1"/>
  <c r="AQ3" i="1"/>
  <c r="AP3" i="1"/>
  <c r="AM3" i="1"/>
  <c r="AL3" i="1"/>
  <c r="AK3" i="1"/>
  <c r="AF3" i="1"/>
  <c r="AE3" i="1"/>
  <c r="AD3" i="1"/>
  <c r="AK32" i="1" l="1"/>
  <c r="AK21" i="1"/>
  <c r="AR3" i="1"/>
  <c r="AN3" i="1"/>
  <c r="K31" i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AO3" i="1"/>
  <c r="AH3" i="1"/>
  <c r="I5" i="1"/>
  <c r="AN21" i="1" l="1"/>
  <c r="AN32" i="1"/>
  <c r="AR21" i="1"/>
  <c r="AR32" i="1"/>
  <c r="I6" i="1"/>
  <c r="I7" i="1" s="1"/>
  <c r="I8" i="1" s="1"/>
  <c r="J5" i="1"/>
  <c r="J6" i="1" l="1"/>
  <c r="L6" i="1" s="1"/>
  <c r="M6" i="1" s="1"/>
  <c r="J7" i="1"/>
  <c r="L7" i="1" s="1"/>
  <c r="M7" i="1" s="1"/>
  <c r="I9" i="1"/>
  <c r="J8" i="1"/>
  <c r="L8" i="1" s="1"/>
  <c r="M8" i="1" s="1"/>
  <c r="AO2" i="1"/>
  <c r="C2" i="1"/>
  <c r="C5" i="1" l="1"/>
  <c r="P5" i="1"/>
  <c r="Q5" i="1" s="1"/>
  <c r="J9" i="1"/>
  <c r="L9" i="1" s="1"/>
  <c r="M9" i="1" s="1"/>
  <c r="I10" i="1"/>
  <c r="W5" i="1"/>
  <c r="W6" i="1" s="1"/>
  <c r="C6" i="1" l="1"/>
  <c r="D6" i="1" s="1"/>
  <c r="F6" i="1" s="1"/>
  <c r="G6" i="1" s="1"/>
  <c r="P6" i="1"/>
  <c r="P7" i="1" s="1"/>
  <c r="P8" i="1" s="1"/>
  <c r="X5" i="1"/>
  <c r="I11" i="1"/>
  <c r="J10" i="1"/>
  <c r="L10" i="1" s="1"/>
  <c r="M10" i="1" s="1"/>
  <c r="X6" i="1"/>
  <c r="W7" i="1"/>
  <c r="D3" i="1"/>
  <c r="AS4" i="1" s="1"/>
  <c r="D5" i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D425" i="1" s="1"/>
  <c r="F425" i="1" s="1"/>
  <c r="G425" i="1" s="1"/>
  <c r="N6" i="1"/>
  <c r="Q7" i="1"/>
  <c r="S7" i="1" s="1"/>
  <c r="T7" i="1" s="1"/>
  <c r="Q6" i="1"/>
  <c r="S6" i="1" s="1"/>
  <c r="T6" i="1" s="1"/>
  <c r="I12" i="1"/>
  <c r="J11" i="1"/>
  <c r="L11" i="1" s="1"/>
  <c r="M11" i="1" s="1"/>
  <c r="X7" i="1"/>
  <c r="W8" i="1"/>
  <c r="Q8" i="1"/>
  <c r="S8" i="1" s="1"/>
  <c r="T8" i="1" s="1"/>
  <c r="P9" i="1"/>
  <c r="Z6" i="1"/>
  <c r="AA6" i="1" s="1"/>
  <c r="D7" i="1" l="1"/>
  <c r="F7" i="1" s="1"/>
  <c r="G7" i="1" s="1"/>
  <c r="N7" i="1" s="1"/>
  <c r="D12" i="1"/>
  <c r="C426" i="1"/>
  <c r="D426" i="1" s="1"/>
  <c r="F426" i="1" s="1"/>
  <c r="G426" i="1" s="1"/>
  <c r="AB6" i="1"/>
  <c r="U6" i="1"/>
  <c r="J12" i="1"/>
  <c r="L12" i="1" s="1"/>
  <c r="M12" i="1" s="1"/>
  <c r="I13" i="1"/>
  <c r="W9" i="1"/>
  <c r="X8" i="1"/>
  <c r="Q9" i="1"/>
  <c r="S9" i="1" s="1"/>
  <c r="T9" i="1" s="1"/>
  <c r="P10" i="1"/>
  <c r="D8" i="1"/>
  <c r="F8" i="1" s="1"/>
  <c r="G8" i="1" s="1"/>
  <c r="Z7" i="1"/>
  <c r="AA7" i="1" s="1"/>
  <c r="AB7" i="1" l="1"/>
  <c r="U7" i="1"/>
  <c r="C427" i="1"/>
  <c r="D427" i="1" s="1"/>
  <c r="F427" i="1" s="1"/>
  <c r="G427" i="1" s="1"/>
  <c r="N8" i="1"/>
  <c r="U8" i="1"/>
  <c r="I14" i="1"/>
  <c r="J13" i="1"/>
  <c r="L13" i="1" s="1"/>
  <c r="M13" i="1" s="1"/>
  <c r="W10" i="1"/>
  <c r="X9" i="1"/>
  <c r="P11" i="1"/>
  <c r="Q10" i="1"/>
  <c r="Z8" i="1"/>
  <c r="AA8" i="1" s="1"/>
  <c r="AB8" i="1" s="1"/>
  <c r="D9" i="1"/>
  <c r="F9" i="1" s="1"/>
  <c r="G9" i="1" s="1"/>
  <c r="N9" i="1" s="1"/>
  <c r="C428" i="1" l="1"/>
  <c r="D428" i="1" s="1"/>
  <c r="F428" i="1" s="1"/>
  <c r="G428" i="1" s="1"/>
  <c r="U9" i="1"/>
  <c r="I15" i="1"/>
  <c r="J14" i="1"/>
  <c r="L14" i="1" s="1"/>
  <c r="M14" i="1" s="1"/>
  <c r="X10" i="1"/>
  <c r="W11" i="1"/>
  <c r="P12" i="1"/>
  <c r="Q11" i="1"/>
  <c r="S11" i="1" s="1"/>
  <c r="T11" i="1" s="1"/>
  <c r="S10" i="1"/>
  <c r="T10" i="1" s="1"/>
  <c r="Z9" i="1"/>
  <c r="AA9" i="1" s="1"/>
  <c r="D10" i="1"/>
  <c r="F10" i="1" s="1"/>
  <c r="G10" i="1" s="1"/>
  <c r="N10" i="1" s="1"/>
  <c r="C429" i="1" l="1"/>
  <c r="D429" i="1" s="1"/>
  <c r="F429" i="1" s="1"/>
  <c r="G429" i="1" s="1"/>
  <c r="AB9" i="1"/>
  <c r="U10" i="1"/>
  <c r="I16" i="1"/>
  <c r="J15" i="1"/>
  <c r="L15" i="1" s="1"/>
  <c r="M15" i="1" s="1"/>
  <c r="X11" i="1"/>
  <c r="W12" i="1"/>
  <c r="Q12" i="1"/>
  <c r="S12" i="1" s="1"/>
  <c r="T12" i="1" s="1"/>
  <c r="P13" i="1"/>
  <c r="D11" i="1"/>
  <c r="F11" i="1" s="1"/>
  <c r="G11" i="1" s="1"/>
  <c r="N11" i="1" s="1"/>
  <c r="Z10" i="1"/>
  <c r="AA10" i="1" s="1"/>
  <c r="AB10" i="1" s="1"/>
  <c r="C430" i="1" l="1"/>
  <c r="D430" i="1" s="1"/>
  <c r="F430" i="1" s="1"/>
  <c r="G430" i="1" s="1"/>
  <c r="U11" i="1"/>
  <c r="I17" i="1"/>
  <c r="J16" i="1"/>
  <c r="L16" i="1" s="1"/>
  <c r="M16" i="1" s="1"/>
  <c r="W13" i="1"/>
  <c r="X12" i="1"/>
  <c r="Q13" i="1"/>
  <c r="S13" i="1" s="1"/>
  <c r="T13" i="1" s="1"/>
  <c r="P14" i="1"/>
  <c r="F12" i="1"/>
  <c r="G12" i="1" s="1"/>
  <c r="N12" i="1" s="1"/>
  <c r="Z11" i="1"/>
  <c r="AA11" i="1" s="1"/>
  <c r="AB11" i="1" s="1"/>
  <c r="C431" i="1" l="1"/>
  <c r="D431" i="1" s="1"/>
  <c r="F431" i="1" s="1"/>
  <c r="G431" i="1" s="1"/>
  <c r="U12" i="1"/>
  <c r="I18" i="1"/>
  <c r="J17" i="1"/>
  <c r="L17" i="1" s="1"/>
  <c r="M17" i="1" s="1"/>
  <c r="W14" i="1"/>
  <c r="X13" i="1"/>
  <c r="P15" i="1"/>
  <c r="Q14" i="1"/>
  <c r="S14" i="1" s="1"/>
  <c r="T14" i="1" s="1"/>
  <c r="Z12" i="1"/>
  <c r="AA12" i="1" s="1"/>
  <c r="AB12" i="1" s="1"/>
  <c r="D13" i="1"/>
  <c r="F13" i="1" s="1"/>
  <c r="G13" i="1" s="1"/>
  <c r="N13" i="1" s="1"/>
  <c r="C432" i="1" l="1"/>
  <c r="D432" i="1" s="1"/>
  <c r="F432" i="1" s="1"/>
  <c r="G432" i="1" s="1"/>
  <c r="U13" i="1"/>
  <c r="I19" i="1"/>
  <c r="J18" i="1"/>
  <c r="L18" i="1" s="1"/>
  <c r="M18" i="1" s="1"/>
  <c r="X14" i="1"/>
  <c r="W15" i="1"/>
  <c r="P16" i="1"/>
  <c r="Q15" i="1"/>
  <c r="S15" i="1" s="1"/>
  <c r="T15" i="1" s="1"/>
  <c r="D14" i="1"/>
  <c r="F14" i="1" s="1"/>
  <c r="G14" i="1" s="1"/>
  <c r="N14" i="1" s="1"/>
  <c r="Z13" i="1"/>
  <c r="AA13" i="1" s="1"/>
  <c r="AB13" i="1" s="1"/>
  <c r="C433" i="1" l="1"/>
  <c r="D433" i="1" s="1"/>
  <c r="F433" i="1" s="1"/>
  <c r="G433" i="1" s="1"/>
  <c r="U14" i="1"/>
  <c r="I20" i="1"/>
  <c r="J19" i="1"/>
  <c r="L19" i="1" s="1"/>
  <c r="M19" i="1" s="1"/>
  <c r="X15" i="1"/>
  <c r="W16" i="1"/>
  <c r="Q16" i="1"/>
  <c r="S16" i="1" s="1"/>
  <c r="T16" i="1" s="1"/>
  <c r="P17" i="1"/>
  <c r="Z14" i="1"/>
  <c r="AA14" i="1" s="1"/>
  <c r="AB14" i="1" s="1"/>
  <c r="D15" i="1"/>
  <c r="F15" i="1" s="1"/>
  <c r="G15" i="1" s="1"/>
  <c r="N15" i="1" s="1"/>
  <c r="C434" i="1" l="1"/>
  <c r="U15" i="1"/>
  <c r="I21" i="1"/>
  <c r="J20" i="1"/>
  <c r="L20" i="1" s="1"/>
  <c r="M20" i="1" s="1"/>
  <c r="W17" i="1"/>
  <c r="X16" i="1"/>
  <c r="Q17" i="1"/>
  <c r="S17" i="1" s="1"/>
  <c r="T17" i="1" s="1"/>
  <c r="P18" i="1"/>
  <c r="Z15" i="1"/>
  <c r="AA15" i="1" s="1"/>
  <c r="AB15" i="1" s="1"/>
  <c r="D16" i="1"/>
  <c r="F16" i="1" s="1"/>
  <c r="G16" i="1" s="1"/>
  <c r="N16" i="1" s="1"/>
  <c r="D434" i="1" l="1"/>
  <c r="F434" i="1" s="1"/>
  <c r="G434" i="1" s="1"/>
  <c r="C435" i="1"/>
  <c r="U16" i="1"/>
  <c r="I22" i="1"/>
  <c r="J21" i="1"/>
  <c r="L21" i="1" s="1"/>
  <c r="W18" i="1"/>
  <c r="X17" i="1"/>
  <c r="P19" i="1"/>
  <c r="Q18" i="1"/>
  <c r="S18" i="1" s="1"/>
  <c r="T18" i="1" s="1"/>
  <c r="D17" i="1"/>
  <c r="F17" i="1" s="1"/>
  <c r="G17" i="1" s="1"/>
  <c r="N17" i="1" s="1"/>
  <c r="Z16" i="1"/>
  <c r="AA16" i="1" s="1"/>
  <c r="AB16" i="1" s="1"/>
  <c r="D435" i="1" l="1"/>
  <c r="F435" i="1" s="1"/>
  <c r="G435" i="1" s="1"/>
  <c r="C436" i="1"/>
  <c r="M21" i="1"/>
  <c r="U17" i="1"/>
  <c r="I23" i="1"/>
  <c r="J22" i="1"/>
  <c r="L22" i="1" s="1"/>
  <c r="M22" i="1" s="1"/>
  <c r="X18" i="1"/>
  <c r="W19" i="1"/>
  <c r="P20" i="1"/>
  <c r="Q19" i="1"/>
  <c r="S19" i="1" s="1"/>
  <c r="T19" i="1" s="1"/>
  <c r="D18" i="1"/>
  <c r="F18" i="1" s="1"/>
  <c r="G18" i="1" s="1"/>
  <c r="N18" i="1" s="1"/>
  <c r="Z17" i="1"/>
  <c r="AA17" i="1" s="1"/>
  <c r="AB17" i="1" s="1"/>
  <c r="D436" i="1" l="1"/>
  <c r="F436" i="1" s="1"/>
  <c r="G436" i="1" s="1"/>
  <c r="C437" i="1"/>
  <c r="U18" i="1"/>
  <c r="I24" i="1"/>
  <c r="J23" i="1"/>
  <c r="L23" i="1" s="1"/>
  <c r="M23" i="1" s="1"/>
  <c r="X19" i="1"/>
  <c r="W20" i="1"/>
  <c r="Q20" i="1"/>
  <c r="S20" i="1" s="1"/>
  <c r="T20" i="1" s="1"/>
  <c r="P21" i="1"/>
  <c r="D19" i="1"/>
  <c r="F19" i="1" s="1"/>
  <c r="G19" i="1" s="1"/>
  <c r="N19" i="1" s="1"/>
  <c r="Z18" i="1"/>
  <c r="AA18" i="1" s="1"/>
  <c r="AB18" i="1" s="1"/>
  <c r="D437" i="1" l="1"/>
  <c r="F437" i="1" s="1"/>
  <c r="G437" i="1" s="1"/>
  <c r="C438" i="1"/>
  <c r="U19" i="1"/>
  <c r="I25" i="1"/>
  <c r="J24" i="1"/>
  <c r="L24" i="1" s="1"/>
  <c r="M24" i="1" s="1"/>
  <c r="W21" i="1"/>
  <c r="X20" i="1"/>
  <c r="Q21" i="1"/>
  <c r="S21" i="1" s="1"/>
  <c r="P22" i="1"/>
  <c r="D20" i="1"/>
  <c r="F20" i="1" s="1"/>
  <c r="G20" i="1" s="1"/>
  <c r="N20" i="1" s="1"/>
  <c r="Z19" i="1"/>
  <c r="AA19" i="1" s="1"/>
  <c r="AB19" i="1" s="1"/>
  <c r="D438" i="1" l="1"/>
  <c r="F438" i="1" s="1"/>
  <c r="G438" i="1" s="1"/>
  <c r="C439" i="1"/>
  <c r="T21" i="1"/>
  <c r="U20" i="1"/>
  <c r="I26" i="1"/>
  <c r="J25" i="1"/>
  <c r="L25" i="1" s="1"/>
  <c r="M25" i="1" s="1"/>
  <c r="X21" i="1"/>
  <c r="W22" i="1"/>
  <c r="P23" i="1"/>
  <c r="Q22" i="1"/>
  <c r="S22" i="1" s="1"/>
  <c r="T22" i="1" s="1"/>
  <c r="D21" i="1"/>
  <c r="Z20" i="1"/>
  <c r="AA20" i="1" s="1"/>
  <c r="AB20" i="1" s="1"/>
  <c r="D439" i="1" l="1"/>
  <c r="F439" i="1" s="1"/>
  <c r="G439" i="1" s="1"/>
  <c r="C440" i="1"/>
  <c r="F21" i="1"/>
  <c r="I27" i="1"/>
  <c r="J26" i="1"/>
  <c r="L26" i="1" s="1"/>
  <c r="M26" i="1" s="1"/>
  <c r="X22" i="1"/>
  <c r="W23" i="1"/>
  <c r="P24" i="1"/>
  <c r="Q23" i="1"/>
  <c r="S23" i="1" s="1"/>
  <c r="T23" i="1" s="1"/>
  <c r="Z21" i="1"/>
  <c r="D22" i="1"/>
  <c r="F22" i="1" s="1"/>
  <c r="G22" i="1" s="1"/>
  <c r="N22" i="1" s="1"/>
  <c r="D440" i="1" l="1"/>
  <c r="F440" i="1" s="1"/>
  <c r="G440" i="1" s="1"/>
  <c r="C441" i="1"/>
  <c r="AA21" i="1"/>
  <c r="G21" i="1"/>
  <c r="U22" i="1"/>
  <c r="I28" i="1"/>
  <c r="J27" i="1"/>
  <c r="L27" i="1" s="1"/>
  <c r="M27" i="1" s="1"/>
  <c r="X23" i="1"/>
  <c r="W24" i="1"/>
  <c r="Q24" i="1"/>
  <c r="S24" i="1" s="1"/>
  <c r="T24" i="1" s="1"/>
  <c r="P25" i="1"/>
  <c r="Z22" i="1"/>
  <c r="AA22" i="1" s="1"/>
  <c r="AB22" i="1" s="1"/>
  <c r="D23" i="1"/>
  <c r="F23" i="1" s="1"/>
  <c r="G23" i="1" s="1"/>
  <c r="N23" i="1" s="1"/>
  <c r="D441" i="1" l="1"/>
  <c r="F441" i="1" s="1"/>
  <c r="G441" i="1" s="1"/>
  <c r="C442" i="1"/>
  <c r="D442" i="1" s="1"/>
  <c r="F442" i="1" s="1"/>
  <c r="G442" i="1" s="1"/>
  <c r="AB21" i="1"/>
  <c r="N21" i="1"/>
  <c r="U21" i="1"/>
  <c r="U23" i="1"/>
  <c r="I29" i="1"/>
  <c r="J28" i="1"/>
  <c r="L28" i="1" s="1"/>
  <c r="M28" i="1" s="1"/>
  <c r="W25" i="1"/>
  <c r="X24" i="1"/>
  <c r="Q25" i="1"/>
  <c r="S25" i="1" s="1"/>
  <c r="T25" i="1" s="1"/>
  <c r="P26" i="1"/>
  <c r="Z23" i="1"/>
  <c r="AA23" i="1" s="1"/>
  <c r="AB23" i="1" s="1"/>
  <c r="D24" i="1"/>
  <c r="F24" i="1" s="1"/>
  <c r="G24" i="1" s="1"/>
  <c r="N24" i="1" s="1"/>
  <c r="U24" i="1" l="1"/>
  <c r="I30" i="1"/>
  <c r="J29" i="1"/>
  <c r="L29" i="1" s="1"/>
  <c r="M29" i="1" s="1"/>
  <c r="X25" i="1"/>
  <c r="W26" i="1"/>
  <c r="P27" i="1"/>
  <c r="Q26" i="1"/>
  <c r="S26" i="1" s="1"/>
  <c r="T26" i="1" s="1"/>
  <c r="D25" i="1"/>
  <c r="F25" i="1" s="1"/>
  <c r="G25" i="1" s="1"/>
  <c r="N25" i="1" s="1"/>
  <c r="Z24" i="1"/>
  <c r="AA24" i="1" s="1"/>
  <c r="AB24" i="1" s="1"/>
  <c r="U25" i="1" l="1"/>
  <c r="I31" i="1"/>
  <c r="J30" i="1"/>
  <c r="L30" i="1" s="1"/>
  <c r="M30" i="1" s="1"/>
  <c r="X26" i="1"/>
  <c r="W27" i="1"/>
  <c r="P28" i="1"/>
  <c r="Q27" i="1"/>
  <c r="S27" i="1" s="1"/>
  <c r="T27" i="1" s="1"/>
  <c r="Z25" i="1"/>
  <c r="AA25" i="1" s="1"/>
  <c r="AB25" i="1" s="1"/>
  <c r="D26" i="1"/>
  <c r="F26" i="1" s="1"/>
  <c r="G26" i="1" s="1"/>
  <c r="N26" i="1" s="1"/>
  <c r="U26" i="1" l="1"/>
  <c r="I32" i="1"/>
  <c r="J31" i="1"/>
  <c r="L31" i="1" s="1"/>
  <c r="M31" i="1" s="1"/>
  <c r="W28" i="1"/>
  <c r="X27" i="1"/>
  <c r="Q28" i="1"/>
  <c r="S28" i="1" s="1"/>
  <c r="T28" i="1" s="1"/>
  <c r="P29" i="1"/>
  <c r="D27" i="1"/>
  <c r="F27" i="1" s="1"/>
  <c r="G27" i="1" s="1"/>
  <c r="N27" i="1" s="1"/>
  <c r="Z26" i="1"/>
  <c r="AA26" i="1" s="1"/>
  <c r="AB26" i="1" s="1"/>
  <c r="U27" i="1" l="1"/>
  <c r="I33" i="1"/>
  <c r="J32" i="1"/>
  <c r="L32" i="1" s="1"/>
  <c r="W29" i="1"/>
  <c r="X28" i="1"/>
  <c r="Q29" i="1"/>
  <c r="S29" i="1" s="1"/>
  <c r="T29" i="1" s="1"/>
  <c r="P30" i="1"/>
  <c r="Z27" i="1"/>
  <c r="AA27" i="1" s="1"/>
  <c r="AB27" i="1" s="1"/>
  <c r="D28" i="1"/>
  <c r="F28" i="1" s="1"/>
  <c r="G28" i="1" s="1"/>
  <c r="N28" i="1" s="1"/>
  <c r="M32" i="1" l="1"/>
  <c r="U28" i="1"/>
  <c r="I34" i="1"/>
  <c r="J33" i="1"/>
  <c r="L33" i="1" s="1"/>
  <c r="M33" i="1" s="1"/>
  <c r="X29" i="1"/>
  <c r="W30" i="1"/>
  <c r="P31" i="1"/>
  <c r="Q30" i="1"/>
  <c r="S30" i="1" s="1"/>
  <c r="T30" i="1" s="1"/>
  <c r="D29" i="1"/>
  <c r="F29" i="1" s="1"/>
  <c r="G29" i="1" s="1"/>
  <c r="N29" i="1" s="1"/>
  <c r="Z28" i="1"/>
  <c r="AA28" i="1" s="1"/>
  <c r="AB28" i="1" s="1"/>
  <c r="U29" i="1" l="1"/>
  <c r="I35" i="1"/>
  <c r="J34" i="1"/>
  <c r="L34" i="1" s="1"/>
  <c r="M34" i="1" s="1"/>
  <c r="X30" i="1"/>
  <c r="W31" i="1"/>
  <c r="P32" i="1"/>
  <c r="Q31" i="1"/>
  <c r="S31" i="1" s="1"/>
  <c r="T31" i="1" s="1"/>
  <c r="Z29" i="1"/>
  <c r="AA29" i="1" s="1"/>
  <c r="AB29" i="1" s="1"/>
  <c r="D30" i="1"/>
  <c r="F30" i="1" s="1"/>
  <c r="G30" i="1" s="1"/>
  <c r="N30" i="1" s="1"/>
  <c r="U30" i="1" l="1"/>
  <c r="I36" i="1"/>
  <c r="J35" i="1"/>
  <c r="L35" i="1" s="1"/>
  <c r="M35" i="1" s="1"/>
  <c r="W32" i="1"/>
  <c r="X31" i="1"/>
  <c r="Q32" i="1"/>
  <c r="S32" i="1" s="1"/>
  <c r="P33" i="1"/>
  <c r="Z30" i="1"/>
  <c r="AA30" i="1" s="1"/>
  <c r="AB30" i="1" s="1"/>
  <c r="D31" i="1"/>
  <c r="F31" i="1" s="1"/>
  <c r="G31" i="1" s="1"/>
  <c r="N31" i="1" s="1"/>
  <c r="T32" i="1" l="1"/>
  <c r="U31" i="1"/>
  <c r="I37" i="1"/>
  <c r="J36" i="1"/>
  <c r="L36" i="1" s="1"/>
  <c r="M36" i="1" s="1"/>
  <c r="W33" i="1"/>
  <c r="X32" i="1"/>
  <c r="Q33" i="1"/>
  <c r="S33" i="1" s="1"/>
  <c r="T33" i="1" s="1"/>
  <c r="P34" i="1"/>
  <c r="D32" i="1"/>
  <c r="Z31" i="1"/>
  <c r="AA31" i="1" s="1"/>
  <c r="AB31" i="1" s="1"/>
  <c r="F32" i="1" l="1"/>
  <c r="I38" i="1"/>
  <c r="J37" i="1"/>
  <c r="L37" i="1" s="1"/>
  <c r="M37" i="1" s="1"/>
  <c r="W34" i="1"/>
  <c r="X33" i="1"/>
  <c r="P35" i="1"/>
  <c r="Q34" i="1"/>
  <c r="S34" i="1" s="1"/>
  <c r="T34" i="1" s="1"/>
  <c r="Z32" i="1"/>
  <c r="D33" i="1"/>
  <c r="F33" i="1" s="1"/>
  <c r="G33" i="1" s="1"/>
  <c r="N33" i="1" s="1"/>
  <c r="AA32" i="1" l="1"/>
  <c r="G32" i="1"/>
  <c r="U33" i="1"/>
  <c r="I39" i="1"/>
  <c r="J38" i="1"/>
  <c r="L38" i="1" s="1"/>
  <c r="M38" i="1" s="1"/>
  <c r="X34" i="1"/>
  <c r="W35" i="1"/>
  <c r="P36" i="1"/>
  <c r="Q35" i="1"/>
  <c r="S35" i="1" s="1"/>
  <c r="T35" i="1" s="1"/>
  <c r="Z33" i="1"/>
  <c r="AA33" i="1" s="1"/>
  <c r="AB33" i="1" s="1"/>
  <c r="D34" i="1"/>
  <c r="F34" i="1" s="1"/>
  <c r="G34" i="1" s="1"/>
  <c r="N34" i="1" s="1"/>
  <c r="AB32" i="1" l="1"/>
  <c r="N32" i="1"/>
  <c r="U32" i="1"/>
  <c r="U34" i="1"/>
  <c r="I40" i="1"/>
  <c r="J39" i="1"/>
  <c r="L39" i="1" s="1"/>
  <c r="M39" i="1" s="1"/>
  <c r="X35" i="1"/>
  <c r="W36" i="1"/>
  <c r="Q36" i="1"/>
  <c r="S36" i="1" s="1"/>
  <c r="T36" i="1" s="1"/>
  <c r="P37" i="1"/>
  <c r="D35" i="1"/>
  <c r="F35" i="1" s="1"/>
  <c r="G35" i="1" s="1"/>
  <c r="N35" i="1" s="1"/>
  <c r="Z34" i="1"/>
  <c r="AA34" i="1" s="1"/>
  <c r="AB34" i="1" s="1"/>
  <c r="U35" i="1" l="1"/>
  <c r="I41" i="1"/>
  <c r="J40" i="1"/>
  <c r="L40" i="1" s="1"/>
  <c r="M40" i="1" s="1"/>
  <c r="W37" i="1"/>
  <c r="X36" i="1"/>
  <c r="Q37" i="1"/>
  <c r="S37" i="1" s="1"/>
  <c r="T37" i="1" s="1"/>
  <c r="P38" i="1"/>
  <c r="D36" i="1"/>
  <c r="F36" i="1" s="1"/>
  <c r="G36" i="1" s="1"/>
  <c r="N36" i="1" s="1"/>
  <c r="Z35" i="1"/>
  <c r="AA35" i="1" s="1"/>
  <c r="AB35" i="1" s="1"/>
  <c r="U36" i="1" l="1"/>
  <c r="I42" i="1"/>
  <c r="J41" i="1"/>
  <c r="L41" i="1" s="1"/>
  <c r="M41" i="1" s="1"/>
  <c r="W38" i="1"/>
  <c r="X37" i="1"/>
  <c r="P39" i="1"/>
  <c r="Q38" i="1"/>
  <c r="S38" i="1" s="1"/>
  <c r="T38" i="1" s="1"/>
  <c r="Z36" i="1"/>
  <c r="AA36" i="1" s="1"/>
  <c r="AB36" i="1" s="1"/>
  <c r="D37" i="1"/>
  <c r="F37" i="1" s="1"/>
  <c r="G37" i="1" s="1"/>
  <c r="N37" i="1" s="1"/>
  <c r="U37" i="1" l="1"/>
  <c r="I43" i="1"/>
  <c r="J42" i="1"/>
  <c r="L42" i="1" s="1"/>
  <c r="M42" i="1" s="1"/>
  <c r="X38" i="1"/>
  <c r="W39" i="1"/>
  <c r="P40" i="1"/>
  <c r="Q39" i="1"/>
  <c r="S39" i="1" s="1"/>
  <c r="T39" i="1" s="1"/>
  <c r="D38" i="1"/>
  <c r="F38" i="1" s="1"/>
  <c r="G38" i="1" s="1"/>
  <c r="N38" i="1" s="1"/>
  <c r="Z37" i="1"/>
  <c r="AA37" i="1" s="1"/>
  <c r="AB37" i="1" s="1"/>
  <c r="U38" i="1" l="1"/>
  <c r="I44" i="1"/>
  <c r="J43" i="1"/>
  <c r="L43" i="1" s="1"/>
  <c r="M43" i="1" s="1"/>
  <c r="W40" i="1"/>
  <c r="X39" i="1"/>
  <c r="Q40" i="1"/>
  <c r="S40" i="1" s="1"/>
  <c r="T40" i="1" s="1"/>
  <c r="P41" i="1"/>
  <c r="D39" i="1"/>
  <c r="F39" i="1" s="1"/>
  <c r="G39" i="1" s="1"/>
  <c r="N39" i="1" s="1"/>
  <c r="Z38" i="1"/>
  <c r="AA38" i="1" s="1"/>
  <c r="AB38" i="1" s="1"/>
  <c r="U39" i="1" l="1"/>
  <c r="I45" i="1"/>
  <c r="J44" i="1"/>
  <c r="L44" i="1" s="1"/>
  <c r="M44" i="1" s="1"/>
  <c r="W41" i="1"/>
  <c r="X40" i="1"/>
  <c r="Q41" i="1"/>
  <c r="S41" i="1" s="1"/>
  <c r="T41" i="1" s="1"/>
  <c r="P42" i="1"/>
  <c r="Z39" i="1"/>
  <c r="AA39" i="1" s="1"/>
  <c r="AB39" i="1" s="1"/>
  <c r="D40" i="1"/>
  <c r="F40" i="1" s="1"/>
  <c r="G40" i="1" s="1"/>
  <c r="N40" i="1" s="1"/>
  <c r="U40" i="1" l="1"/>
  <c r="I46" i="1"/>
  <c r="J45" i="1"/>
  <c r="L45" i="1" s="1"/>
  <c r="M45" i="1" s="1"/>
  <c r="X41" i="1"/>
  <c r="W42" i="1"/>
  <c r="P43" i="1"/>
  <c r="Q42" i="1"/>
  <c r="S42" i="1" s="1"/>
  <c r="T42" i="1" s="1"/>
  <c r="Z40" i="1"/>
  <c r="AA40" i="1" s="1"/>
  <c r="AB40" i="1" s="1"/>
  <c r="D41" i="1"/>
  <c r="F41" i="1" s="1"/>
  <c r="G41" i="1" s="1"/>
  <c r="N41" i="1" s="1"/>
  <c r="U41" i="1" l="1"/>
  <c r="I47" i="1"/>
  <c r="J46" i="1"/>
  <c r="L46" i="1" s="1"/>
  <c r="M46" i="1" s="1"/>
  <c r="X42" i="1"/>
  <c r="W43" i="1"/>
  <c r="P44" i="1"/>
  <c r="Q43" i="1"/>
  <c r="S43" i="1" s="1"/>
  <c r="T43" i="1" s="1"/>
  <c r="Z41" i="1"/>
  <c r="AA41" i="1" s="1"/>
  <c r="AB41" i="1" s="1"/>
  <c r="D42" i="1"/>
  <c r="F42" i="1" s="1"/>
  <c r="G42" i="1" s="1"/>
  <c r="N42" i="1" s="1"/>
  <c r="U42" i="1" l="1"/>
  <c r="I48" i="1"/>
  <c r="J47" i="1"/>
  <c r="L47" i="1" s="1"/>
  <c r="M47" i="1" s="1"/>
  <c r="X43" i="1"/>
  <c r="W44" i="1"/>
  <c r="Q44" i="1"/>
  <c r="S44" i="1" s="1"/>
  <c r="T44" i="1" s="1"/>
  <c r="P45" i="1"/>
  <c r="D43" i="1"/>
  <c r="F43" i="1" s="1"/>
  <c r="G43" i="1" s="1"/>
  <c r="N43" i="1" s="1"/>
  <c r="Z42" i="1"/>
  <c r="AA42" i="1" s="1"/>
  <c r="AB42" i="1" s="1"/>
  <c r="U43" i="1" l="1"/>
  <c r="I49" i="1"/>
  <c r="J48" i="1"/>
  <c r="L48" i="1" s="1"/>
  <c r="M48" i="1" s="1"/>
  <c r="W45" i="1"/>
  <c r="X44" i="1"/>
  <c r="Q45" i="1"/>
  <c r="S45" i="1" s="1"/>
  <c r="T45" i="1" s="1"/>
  <c r="P46" i="1"/>
  <c r="Z43" i="1"/>
  <c r="AA43" i="1" s="1"/>
  <c r="AB43" i="1" s="1"/>
  <c r="D44" i="1"/>
  <c r="F44" i="1" s="1"/>
  <c r="G44" i="1" s="1"/>
  <c r="N44" i="1" s="1"/>
  <c r="U44" i="1" l="1"/>
  <c r="I50" i="1"/>
  <c r="J49" i="1"/>
  <c r="L49" i="1" s="1"/>
  <c r="M49" i="1" s="1"/>
  <c r="W46" i="1"/>
  <c r="X45" i="1"/>
  <c r="P47" i="1"/>
  <c r="Q46" i="1"/>
  <c r="S46" i="1" s="1"/>
  <c r="T46" i="1" s="1"/>
  <c r="D45" i="1"/>
  <c r="F45" i="1" s="1"/>
  <c r="G45" i="1" s="1"/>
  <c r="N45" i="1" s="1"/>
  <c r="Z44" i="1"/>
  <c r="AA44" i="1" s="1"/>
  <c r="AB44" i="1" s="1"/>
  <c r="U45" i="1" l="1"/>
  <c r="I51" i="1"/>
  <c r="J50" i="1"/>
  <c r="L50" i="1" s="1"/>
  <c r="M50" i="1" s="1"/>
  <c r="X46" i="1"/>
  <c r="W47" i="1"/>
  <c r="P48" i="1"/>
  <c r="Q47" i="1"/>
  <c r="S47" i="1" s="1"/>
  <c r="T47" i="1" s="1"/>
  <c r="Z45" i="1"/>
  <c r="AA45" i="1" s="1"/>
  <c r="AB45" i="1" s="1"/>
  <c r="D46" i="1"/>
  <c r="F46" i="1" s="1"/>
  <c r="G46" i="1" s="1"/>
  <c r="N46" i="1" s="1"/>
  <c r="U46" i="1" l="1"/>
  <c r="I52" i="1"/>
  <c r="J51" i="1"/>
  <c r="L51" i="1" s="1"/>
  <c r="M51" i="1" s="1"/>
  <c r="W48" i="1"/>
  <c r="X47" i="1"/>
  <c r="Q48" i="1"/>
  <c r="S48" i="1" s="1"/>
  <c r="T48" i="1" s="1"/>
  <c r="P49" i="1"/>
  <c r="Z46" i="1"/>
  <c r="AA46" i="1" s="1"/>
  <c r="AB46" i="1" s="1"/>
  <c r="D47" i="1"/>
  <c r="F47" i="1" s="1"/>
  <c r="G47" i="1" s="1"/>
  <c r="N47" i="1" s="1"/>
  <c r="U47" i="1" l="1"/>
  <c r="I53" i="1"/>
  <c r="J52" i="1"/>
  <c r="L52" i="1" s="1"/>
  <c r="M52" i="1" s="1"/>
  <c r="W49" i="1"/>
  <c r="X48" i="1"/>
  <c r="Q49" i="1"/>
  <c r="S49" i="1" s="1"/>
  <c r="T49" i="1" s="1"/>
  <c r="P50" i="1"/>
  <c r="D48" i="1"/>
  <c r="F48" i="1" s="1"/>
  <c r="G48" i="1" s="1"/>
  <c r="N48" i="1" s="1"/>
  <c r="Z47" i="1"/>
  <c r="AA47" i="1" s="1"/>
  <c r="AB47" i="1" s="1"/>
  <c r="U48" i="1" l="1"/>
  <c r="I54" i="1"/>
  <c r="J53" i="1"/>
  <c r="L53" i="1" s="1"/>
  <c r="M53" i="1" s="1"/>
  <c r="X49" i="1"/>
  <c r="W50" i="1"/>
  <c r="P51" i="1"/>
  <c r="Q50" i="1"/>
  <c r="S50" i="1" s="1"/>
  <c r="T50" i="1" s="1"/>
  <c r="Z48" i="1"/>
  <c r="AA48" i="1" s="1"/>
  <c r="AB48" i="1" s="1"/>
  <c r="D49" i="1"/>
  <c r="F49" i="1" s="1"/>
  <c r="G49" i="1" s="1"/>
  <c r="N49" i="1" s="1"/>
  <c r="U49" i="1" l="1"/>
  <c r="I55" i="1"/>
  <c r="J54" i="1"/>
  <c r="L54" i="1" s="1"/>
  <c r="M54" i="1" s="1"/>
  <c r="X50" i="1"/>
  <c r="W51" i="1"/>
  <c r="P52" i="1"/>
  <c r="Q51" i="1"/>
  <c r="S51" i="1" s="1"/>
  <c r="T51" i="1" s="1"/>
  <c r="Z49" i="1"/>
  <c r="AA49" i="1" s="1"/>
  <c r="AB49" i="1" s="1"/>
  <c r="D50" i="1"/>
  <c r="F50" i="1" s="1"/>
  <c r="G50" i="1" s="1"/>
  <c r="N50" i="1" s="1"/>
  <c r="U50" i="1" l="1"/>
  <c r="I56" i="1"/>
  <c r="J55" i="1"/>
  <c r="L55" i="1" s="1"/>
  <c r="M55" i="1" s="1"/>
  <c r="W52" i="1"/>
  <c r="X51" i="1"/>
  <c r="Q52" i="1"/>
  <c r="S52" i="1" s="1"/>
  <c r="T52" i="1" s="1"/>
  <c r="P53" i="1"/>
  <c r="D51" i="1"/>
  <c r="F51" i="1" s="1"/>
  <c r="G51" i="1" s="1"/>
  <c r="N51" i="1" s="1"/>
  <c r="Z50" i="1"/>
  <c r="AA50" i="1" s="1"/>
  <c r="AB50" i="1" s="1"/>
  <c r="U51" i="1" l="1"/>
  <c r="I57" i="1"/>
  <c r="J56" i="1"/>
  <c r="L56" i="1" s="1"/>
  <c r="M56" i="1" s="1"/>
  <c r="W53" i="1"/>
  <c r="X52" i="1"/>
  <c r="Q53" i="1"/>
  <c r="S53" i="1" s="1"/>
  <c r="T53" i="1" s="1"/>
  <c r="P54" i="1"/>
  <c r="D52" i="1"/>
  <c r="F52" i="1" s="1"/>
  <c r="G52" i="1" s="1"/>
  <c r="N52" i="1" s="1"/>
  <c r="Z51" i="1"/>
  <c r="AA51" i="1" s="1"/>
  <c r="AB51" i="1" s="1"/>
  <c r="U52" i="1" l="1"/>
  <c r="I58" i="1"/>
  <c r="J57" i="1"/>
  <c r="L57" i="1" s="1"/>
  <c r="M57" i="1" s="1"/>
  <c r="X53" i="1"/>
  <c r="W54" i="1"/>
  <c r="P55" i="1"/>
  <c r="Q54" i="1"/>
  <c r="S54" i="1" s="1"/>
  <c r="T54" i="1" s="1"/>
  <c r="D53" i="1"/>
  <c r="F53" i="1" s="1"/>
  <c r="G53" i="1" s="1"/>
  <c r="N53" i="1" s="1"/>
  <c r="Z52" i="1"/>
  <c r="AA52" i="1" s="1"/>
  <c r="AB52" i="1" s="1"/>
  <c r="U53" i="1" l="1"/>
  <c r="I59" i="1"/>
  <c r="J58" i="1"/>
  <c r="L58" i="1" s="1"/>
  <c r="M58" i="1" s="1"/>
  <c r="X54" i="1"/>
  <c r="W55" i="1"/>
  <c r="P56" i="1"/>
  <c r="Q55" i="1"/>
  <c r="S55" i="1" s="1"/>
  <c r="T55" i="1" s="1"/>
  <c r="Z53" i="1"/>
  <c r="AA53" i="1" s="1"/>
  <c r="AB53" i="1" s="1"/>
  <c r="D54" i="1"/>
  <c r="F54" i="1" s="1"/>
  <c r="G54" i="1" s="1"/>
  <c r="N54" i="1" s="1"/>
  <c r="U54" i="1" l="1"/>
  <c r="I60" i="1"/>
  <c r="J59" i="1"/>
  <c r="L59" i="1" s="1"/>
  <c r="M59" i="1" s="1"/>
  <c r="W56" i="1"/>
  <c r="X55" i="1"/>
  <c r="Q56" i="1"/>
  <c r="S56" i="1" s="1"/>
  <c r="T56" i="1" s="1"/>
  <c r="P57" i="1"/>
  <c r="D55" i="1"/>
  <c r="F55" i="1" s="1"/>
  <c r="G55" i="1" s="1"/>
  <c r="N55" i="1" s="1"/>
  <c r="Z54" i="1"/>
  <c r="AA54" i="1" s="1"/>
  <c r="AB54" i="1" s="1"/>
  <c r="U55" i="1" l="1"/>
  <c r="I61" i="1"/>
  <c r="J60" i="1"/>
  <c r="L60" i="1" s="1"/>
  <c r="M60" i="1" s="1"/>
  <c r="W57" i="1"/>
  <c r="X56" i="1"/>
  <c r="Q57" i="1"/>
  <c r="S57" i="1" s="1"/>
  <c r="T57" i="1" s="1"/>
  <c r="P58" i="1"/>
  <c r="Z55" i="1"/>
  <c r="AA55" i="1" s="1"/>
  <c r="AB55" i="1" s="1"/>
  <c r="D56" i="1"/>
  <c r="F56" i="1" s="1"/>
  <c r="G56" i="1" s="1"/>
  <c r="N56" i="1" s="1"/>
  <c r="U56" i="1" l="1"/>
  <c r="I62" i="1"/>
  <c r="J61" i="1"/>
  <c r="L61" i="1" s="1"/>
  <c r="M61" i="1" s="1"/>
  <c r="X57" i="1"/>
  <c r="W58" i="1"/>
  <c r="P59" i="1"/>
  <c r="Q58" i="1"/>
  <c r="S58" i="1" s="1"/>
  <c r="T58" i="1" s="1"/>
  <c r="Z56" i="1"/>
  <c r="AA56" i="1" s="1"/>
  <c r="AB56" i="1" s="1"/>
  <c r="D57" i="1"/>
  <c r="F57" i="1" s="1"/>
  <c r="G57" i="1" s="1"/>
  <c r="N57" i="1" s="1"/>
  <c r="U57" i="1" l="1"/>
  <c r="I63" i="1"/>
  <c r="J62" i="1"/>
  <c r="L62" i="1" s="1"/>
  <c r="M62" i="1" s="1"/>
  <c r="X58" i="1"/>
  <c r="W59" i="1"/>
  <c r="P60" i="1"/>
  <c r="Q59" i="1"/>
  <c r="S59" i="1" s="1"/>
  <c r="T59" i="1" s="1"/>
  <c r="D58" i="1"/>
  <c r="F58" i="1" s="1"/>
  <c r="G58" i="1" s="1"/>
  <c r="N58" i="1" s="1"/>
  <c r="Z57" i="1"/>
  <c r="AA57" i="1" s="1"/>
  <c r="AB57" i="1" s="1"/>
  <c r="U58" i="1" l="1"/>
  <c r="I64" i="1"/>
  <c r="J63" i="1"/>
  <c r="L63" i="1" s="1"/>
  <c r="M63" i="1" s="1"/>
  <c r="W60" i="1"/>
  <c r="X59" i="1"/>
  <c r="Q60" i="1"/>
  <c r="S60" i="1" s="1"/>
  <c r="T60" i="1" s="1"/>
  <c r="P61" i="1"/>
  <c r="Z58" i="1"/>
  <c r="AA58" i="1" s="1"/>
  <c r="AB58" i="1" s="1"/>
  <c r="D59" i="1"/>
  <c r="F59" i="1" s="1"/>
  <c r="G59" i="1" s="1"/>
  <c r="N59" i="1" s="1"/>
  <c r="U59" i="1" l="1"/>
  <c r="I65" i="1"/>
  <c r="J64" i="1"/>
  <c r="L64" i="1" s="1"/>
  <c r="M64" i="1" s="1"/>
  <c r="W61" i="1"/>
  <c r="X60" i="1"/>
  <c r="Q61" i="1"/>
  <c r="S61" i="1" s="1"/>
  <c r="T61" i="1" s="1"/>
  <c r="P62" i="1"/>
  <c r="Z59" i="1"/>
  <c r="AA59" i="1" s="1"/>
  <c r="AB59" i="1" s="1"/>
  <c r="D60" i="1"/>
  <c r="F60" i="1" s="1"/>
  <c r="G60" i="1" s="1"/>
  <c r="N60" i="1" s="1"/>
  <c r="U60" i="1" l="1"/>
  <c r="I66" i="1"/>
  <c r="J65" i="1"/>
  <c r="L65" i="1" s="1"/>
  <c r="M65" i="1" s="1"/>
  <c r="X61" i="1"/>
  <c r="W62" i="1"/>
  <c r="P63" i="1"/>
  <c r="Q62" i="1"/>
  <c r="S62" i="1" s="1"/>
  <c r="T62" i="1" s="1"/>
  <c r="D61" i="1"/>
  <c r="F61" i="1" s="1"/>
  <c r="G61" i="1" s="1"/>
  <c r="N61" i="1" s="1"/>
  <c r="Z60" i="1"/>
  <c r="AA60" i="1" s="1"/>
  <c r="AB60" i="1" s="1"/>
  <c r="U61" i="1" l="1"/>
  <c r="I67" i="1"/>
  <c r="J66" i="1"/>
  <c r="L66" i="1" s="1"/>
  <c r="M66" i="1" s="1"/>
  <c r="X62" i="1"/>
  <c r="W63" i="1"/>
  <c r="P64" i="1"/>
  <c r="Q63" i="1"/>
  <c r="S63" i="1" s="1"/>
  <c r="T63" i="1" s="1"/>
  <c r="Z61" i="1"/>
  <c r="AA61" i="1" s="1"/>
  <c r="AB61" i="1" s="1"/>
  <c r="D62" i="1"/>
  <c r="F62" i="1" s="1"/>
  <c r="G62" i="1" s="1"/>
  <c r="N62" i="1" s="1"/>
  <c r="U62" i="1" l="1"/>
  <c r="I68" i="1"/>
  <c r="J67" i="1"/>
  <c r="L67" i="1" s="1"/>
  <c r="M67" i="1" s="1"/>
  <c r="X63" i="1"/>
  <c r="W64" i="1"/>
  <c r="Q64" i="1"/>
  <c r="S64" i="1" s="1"/>
  <c r="T64" i="1" s="1"/>
  <c r="P65" i="1"/>
  <c r="Z62" i="1"/>
  <c r="AA62" i="1" s="1"/>
  <c r="AB62" i="1" s="1"/>
  <c r="D63" i="1"/>
  <c r="F63" i="1" s="1"/>
  <c r="G63" i="1" s="1"/>
  <c r="N63" i="1" s="1"/>
  <c r="U63" i="1" l="1"/>
  <c r="I69" i="1"/>
  <c r="J68" i="1"/>
  <c r="L68" i="1" s="1"/>
  <c r="M68" i="1" s="1"/>
  <c r="W65" i="1"/>
  <c r="X64" i="1"/>
  <c r="Q65" i="1"/>
  <c r="S65" i="1" s="1"/>
  <c r="T65" i="1" s="1"/>
  <c r="P66" i="1"/>
  <c r="Z63" i="1"/>
  <c r="AA63" i="1" s="1"/>
  <c r="AB63" i="1" s="1"/>
  <c r="D64" i="1"/>
  <c r="F64" i="1" s="1"/>
  <c r="G64" i="1" s="1"/>
  <c r="N64" i="1" s="1"/>
  <c r="U64" i="1" l="1"/>
  <c r="I70" i="1"/>
  <c r="J69" i="1"/>
  <c r="L69" i="1" s="1"/>
  <c r="M69" i="1" s="1"/>
  <c r="W66" i="1"/>
  <c r="X65" i="1"/>
  <c r="P67" i="1"/>
  <c r="Q66" i="1"/>
  <c r="S66" i="1" s="1"/>
  <c r="T66" i="1" s="1"/>
  <c r="Z64" i="1"/>
  <c r="AA64" i="1" s="1"/>
  <c r="AB64" i="1" s="1"/>
  <c r="D65" i="1"/>
  <c r="F65" i="1" s="1"/>
  <c r="G65" i="1" s="1"/>
  <c r="N65" i="1" s="1"/>
  <c r="U65" i="1" l="1"/>
  <c r="I71" i="1"/>
  <c r="J70" i="1"/>
  <c r="L70" i="1" s="1"/>
  <c r="M70" i="1" s="1"/>
  <c r="X66" i="1"/>
  <c r="W67" i="1"/>
  <c r="P68" i="1"/>
  <c r="Q67" i="1"/>
  <c r="S67" i="1" s="1"/>
  <c r="T67" i="1" s="1"/>
  <c r="D66" i="1"/>
  <c r="F66" i="1" s="1"/>
  <c r="G66" i="1" s="1"/>
  <c r="N66" i="1" s="1"/>
  <c r="Z65" i="1"/>
  <c r="AA65" i="1" s="1"/>
  <c r="AB65" i="1" s="1"/>
  <c r="U66" i="1" l="1"/>
  <c r="I72" i="1"/>
  <c r="J71" i="1"/>
  <c r="L71" i="1" s="1"/>
  <c r="M71" i="1" s="1"/>
  <c r="W68" i="1"/>
  <c r="X67" i="1"/>
  <c r="Q68" i="1"/>
  <c r="S68" i="1" s="1"/>
  <c r="T68" i="1" s="1"/>
  <c r="P69" i="1"/>
  <c r="D67" i="1"/>
  <c r="F67" i="1" s="1"/>
  <c r="G67" i="1" s="1"/>
  <c r="N67" i="1" s="1"/>
  <c r="Z66" i="1"/>
  <c r="AA66" i="1" s="1"/>
  <c r="AB66" i="1" s="1"/>
  <c r="U67" i="1" l="1"/>
  <c r="I73" i="1"/>
  <c r="J72" i="1"/>
  <c r="L72" i="1" s="1"/>
  <c r="M72" i="1" s="1"/>
  <c r="W69" i="1"/>
  <c r="X68" i="1"/>
  <c r="Q69" i="1"/>
  <c r="S69" i="1" s="1"/>
  <c r="T69" i="1" s="1"/>
  <c r="P70" i="1"/>
  <c r="Z67" i="1"/>
  <c r="AA67" i="1" s="1"/>
  <c r="AB67" i="1" s="1"/>
  <c r="D68" i="1"/>
  <c r="F68" i="1" s="1"/>
  <c r="G68" i="1" s="1"/>
  <c r="N68" i="1" s="1"/>
  <c r="U68" i="1" l="1"/>
  <c r="I74" i="1"/>
  <c r="J73" i="1"/>
  <c r="L73" i="1" s="1"/>
  <c r="M73" i="1" s="1"/>
  <c r="X69" i="1"/>
  <c r="W70" i="1"/>
  <c r="P71" i="1"/>
  <c r="Q70" i="1"/>
  <c r="S70" i="1" s="1"/>
  <c r="T70" i="1" s="1"/>
  <c r="D69" i="1"/>
  <c r="F69" i="1" s="1"/>
  <c r="G69" i="1" s="1"/>
  <c r="N69" i="1" s="1"/>
  <c r="Z68" i="1"/>
  <c r="AA68" i="1" s="1"/>
  <c r="AB68" i="1" s="1"/>
  <c r="U69" i="1" l="1"/>
  <c r="I75" i="1"/>
  <c r="J74" i="1"/>
  <c r="L74" i="1" s="1"/>
  <c r="M74" i="1" s="1"/>
  <c r="X70" i="1"/>
  <c r="W71" i="1"/>
  <c r="P72" i="1"/>
  <c r="Q71" i="1"/>
  <c r="S71" i="1" s="1"/>
  <c r="T71" i="1" s="1"/>
  <c r="D70" i="1"/>
  <c r="F70" i="1" s="1"/>
  <c r="G70" i="1" s="1"/>
  <c r="N70" i="1" s="1"/>
  <c r="Z69" i="1"/>
  <c r="AA69" i="1" s="1"/>
  <c r="AB69" i="1" s="1"/>
  <c r="U70" i="1" l="1"/>
  <c r="I76" i="1"/>
  <c r="J75" i="1"/>
  <c r="L75" i="1" s="1"/>
  <c r="M75" i="1" s="1"/>
  <c r="W72" i="1"/>
  <c r="X71" i="1"/>
  <c r="Q72" i="1"/>
  <c r="S72" i="1" s="1"/>
  <c r="T72" i="1" s="1"/>
  <c r="P73" i="1"/>
  <c r="Z70" i="1"/>
  <c r="AA70" i="1" s="1"/>
  <c r="AB70" i="1" s="1"/>
  <c r="D71" i="1"/>
  <c r="F71" i="1" s="1"/>
  <c r="G71" i="1" s="1"/>
  <c r="N71" i="1" s="1"/>
  <c r="U71" i="1" l="1"/>
  <c r="I77" i="1"/>
  <c r="J76" i="1"/>
  <c r="L76" i="1" s="1"/>
  <c r="M76" i="1" s="1"/>
  <c r="W73" i="1"/>
  <c r="X72" i="1"/>
  <c r="Q73" i="1"/>
  <c r="S73" i="1" s="1"/>
  <c r="T73" i="1" s="1"/>
  <c r="P74" i="1"/>
  <c r="Z71" i="1"/>
  <c r="AA71" i="1" s="1"/>
  <c r="AB71" i="1" s="1"/>
  <c r="D72" i="1"/>
  <c r="F72" i="1" s="1"/>
  <c r="G72" i="1" s="1"/>
  <c r="N72" i="1" s="1"/>
  <c r="U72" i="1" l="1"/>
  <c r="I78" i="1"/>
  <c r="J77" i="1"/>
  <c r="L77" i="1" s="1"/>
  <c r="M77" i="1" s="1"/>
  <c r="X73" i="1"/>
  <c r="W74" i="1"/>
  <c r="P75" i="1"/>
  <c r="Q74" i="1"/>
  <c r="S74" i="1" s="1"/>
  <c r="T74" i="1" s="1"/>
  <c r="Z72" i="1"/>
  <c r="AA72" i="1" s="1"/>
  <c r="AB72" i="1" s="1"/>
  <c r="D73" i="1"/>
  <c r="F73" i="1" s="1"/>
  <c r="G73" i="1" s="1"/>
  <c r="N73" i="1" s="1"/>
  <c r="U73" i="1" l="1"/>
  <c r="I79" i="1"/>
  <c r="J78" i="1"/>
  <c r="L78" i="1" s="1"/>
  <c r="M78" i="1" s="1"/>
  <c r="X74" i="1"/>
  <c r="W75" i="1"/>
  <c r="P76" i="1"/>
  <c r="Q75" i="1"/>
  <c r="S75" i="1" s="1"/>
  <c r="T75" i="1" s="1"/>
  <c r="D74" i="1"/>
  <c r="F74" i="1" s="1"/>
  <c r="G74" i="1" s="1"/>
  <c r="N74" i="1" s="1"/>
  <c r="Z73" i="1"/>
  <c r="AA73" i="1" s="1"/>
  <c r="AB73" i="1" s="1"/>
  <c r="U74" i="1" l="1"/>
  <c r="I80" i="1"/>
  <c r="J79" i="1"/>
  <c r="L79" i="1" s="1"/>
  <c r="M79" i="1" s="1"/>
  <c r="W76" i="1"/>
  <c r="X75" i="1"/>
  <c r="Q76" i="1"/>
  <c r="S76" i="1" s="1"/>
  <c r="T76" i="1" s="1"/>
  <c r="P77" i="1"/>
  <c r="Z74" i="1"/>
  <c r="AA74" i="1" s="1"/>
  <c r="AB74" i="1" s="1"/>
  <c r="D75" i="1"/>
  <c r="F75" i="1" s="1"/>
  <c r="G75" i="1" s="1"/>
  <c r="N75" i="1" s="1"/>
  <c r="U75" i="1" l="1"/>
  <c r="I81" i="1"/>
  <c r="J80" i="1"/>
  <c r="L80" i="1" s="1"/>
  <c r="M80" i="1" s="1"/>
  <c r="W77" i="1"/>
  <c r="X76" i="1"/>
  <c r="Q77" i="1"/>
  <c r="S77" i="1" s="1"/>
  <c r="T77" i="1" s="1"/>
  <c r="P78" i="1"/>
  <c r="Z75" i="1"/>
  <c r="AA75" i="1" s="1"/>
  <c r="AB75" i="1" s="1"/>
  <c r="D76" i="1"/>
  <c r="F76" i="1" s="1"/>
  <c r="G76" i="1" s="1"/>
  <c r="N76" i="1" s="1"/>
  <c r="U76" i="1" l="1"/>
  <c r="I82" i="1"/>
  <c r="J81" i="1"/>
  <c r="L81" i="1" s="1"/>
  <c r="M81" i="1" s="1"/>
  <c r="X77" i="1"/>
  <c r="W78" i="1"/>
  <c r="P79" i="1"/>
  <c r="Q78" i="1"/>
  <c r="S78" i="1" s="1"/>
  <c r="T78" i="1" s="1"/>
  <c r="D77" i="1"/>
  <c r="Z76" i="1"/>
  <c r="AA76" i="1" s="1"/>
  <c r="AB76" i="1" s="1"/>
  <c r="I83" i="1" l="1"/>
  <c r="J82" i="1"/>
  <c r="L82" i="1" s="1"/>
  <c r="M82" i="1" s="1"/>
  <c r="X78" i="1"/>
  <c r="W79" i="1"/>
  <c r="P80" i="1"/>
  <c r="Q79" i="1"/>
  <c r="S79" i="1" s="1"/>
  <c r="T79" i="1" s="1"/>
  <c r="F77" i="1"/>
  <c r="G77" i="1" s="1"/>
  <c r="D78" i="1"/>
  <c r="F78" i="1" s="1"/>
  <c r="G78" i="1" s="1"/>
  <c r="N78" i="1" s="1"/>
  <c r="Z77" i="1"/>
  <c r="AA77" i="1" s="1"/>
  <c r="AB77" i="1" l="1"/>
  <c r="N77" i="1"/>
  <c r="U77" i="1"/>
  <c r="U78" i="1"/>
  <c r="I84" i="1"/>
  <c r="J83" i="1"/>
  <c r="L83" i="1" s="1"/>
  <c r="M83" i="1" s="1"/>
  <c r="W80" i="1"/>
  <c r="X79" i="1"/>
  <c r="Q80" i="1"/>
  <c r="S80" i="1" s="1"/>
  <c r="T80" i="1" s="1"/>
  <c r="P81" i="1"/>
  <c r="Z78" i="1"/>
  <c r="AA78" i="1" s="1"/>
  <c r="AB78" i="1" s="1"/>
  <c r="D79" i="1"/>
  <c r="I85" i="1" l="1"/>
  <c r="J84" i="1"/>
  <c r="L84" i="1" s="1"/>
  <c r="M84" i="1" s="1"/>
  <c r="W81" i="1"/>
  <c r="X80" i="1"/>
  <c r="Q81" i="1"/>
  <c r="S81" i="1" s="1"/>
  <c r="T81" i="1" s="1"/>
  <c r="P82" i="1"/>
  <c r="F79" i="1"/>
  <c r="G79" i="1" s="1"/>
  <c r="D80" i="1"/>
  <c r="F80" i="1" s="1"/>
  <c r="G80" i="1" s="1"/>
  <c r="N80" i="1" s="1"/>
  <c r="Z79" i="1"/>
  <c r="AA79" i="1" s="1"/>
  <c r="AB79" i="1" l="1"/>
  <c r="N79" i="1"/>
  <c r="U79" i="1"/>
  <c r="U80" i="1"/>
  <c r="I86" i="1"/>
  <c r="J85" i="1"/>
  <c r="L85" i="1" s="1"/>
  <c r="M85" i="1" s="1"/>
  <c r="X81" i="1"/>
  <c r="W82" i="1"/>
  <c r="P83" i="1"/>
  <c r="Q82" i="1"/>
  <c r="S82" i="1" s="1"/>
  <c r="T82" i="1" s="1"/>
  <c r="D81" i="1"/>
  <c r="F81" i="1" s="1"/>
  <c r="G81" i="1" s="1"/>
  <c r="N81" i="1" s="1"/>
  <c r="Z80" i="1"/>
  <c r="AA80" i="1" s="1"/>
  <c r="AB80" i="1" s="1"/>
  <c r="U81" i="1" l="1"/>
  <c r="I87" i="1"/>
  <c r="J86" i="1"/>
  <c r="L86" i="1" s="1"/>
  <c r="M86" i="1" s="1"/>
  <c r="X82" i="1"/>
  <c r="W83" i="1"/>
  <c r="P84" i="1"/>
  <c r="Q83" i="1"/>
  <c r="S83" i="1" s="1"/>
  <c r="T83" i="1" s="1"/>
  <c r="Z81" i="1"/>
  <c r="AA81" i="1" s="1"/>
  <c r="AB81" i="1" s="1"/>
  <c r="D82" i="1"/>
  <c r="F82" i="1" s="1"/>
  <c r="G82" i="1" s="1"/>
  <c r="N82" i="1" s="1"/>
  <c r="U82" i="1" l="1"/>
  <c r="I88" i="1"/>
  <c r="J87" i="1"/>
  <c r="L87" i="1" s="1"/>
  <c r="M87" i="1" s="1"/>
  <c r="W84" i="1"/>
  <c r="X83" i="1"/>
  <c r="Q84" i="1"/>
  <c r="S84" i="1" s="1"/>
  <c r="T84" i="1" s="1"/>
  <c r="P85" i="1"/>
  <c r="D83" i="1"/>
  <c r="F83" i="1" s="1"/>
  <c r="G83" i="1" s="1"/>
  <c r="N83" i="1" s="1"/>
  <c r="Z82" i="1"/>
  <c r="AA82" i="1" s="1"/>
  <c r="AB82" i="1" s="1"/>
  <c r="U83" i="1" l="1"/>
  <c r="I89" i="1"/>
  <c r="J88" i="1"/>
  <c r="L88" i="1" s="1"/>
  <c r="M88" i="1" s="1"/>
  <c r="W85" i="1"/>
  <c r="X84" i="1"/>
  <c r="Q85" i="1"/>
  <c r="S85" i="1" s="1"/>
  <c r="T85" i="1" s="1"/>
  <c r="P86" i="1"/>
  <c r="D84" i="1"/>
  <c r="F84" i="1" s="1"/>
  <c r="G84" i="1" s="1"/>
  <c r="N84" i="1" s="1"/>
  <c r="Z83" i="1"/>
  <c r="AA83" i="1" s="1"/>
  <c r="AB83" i="1" s="1"/>
  <c r="U84" i="1" l="1"/>
  <c r="I90" i="1"/>
  <c r="J89" i="1"/>
  <c r="L89" i="1" s="1"/>
  <c r="M89" i="1" s="1"/>
  <c r="W86" i="1"/>
  <c r="X85" i="1"/>
  <c r="P87" i="1"/>
  <c r="Q86" i="1"/>
  <c r="S86" i="1" s="1"/>
  <c r="T86" i="1" s="1"/>
  <c r="Z84" i="1"/>
  <c r="AA84" i="1" s="1"/>
  <c r="AB84" i="1" s="1"/>
  <c r="D85" i="1"/>
  <c r="F85" i="1" s="1"/>
  <c r="G85" i="1" s="1"/>
  <c r="N85" i="1" s="1"/>
  <c r="U85" i="1" l="1"/>
  <c r="I91" i="1"/>
  <c r="J90" i="1"/>
  <c r="L90" i="1" s="1"/>
  <c r="M90" i="1" s="1"/>
  <c r="X86" i="1"/>
  <c r="W87" i="1"/>
  <c r="P88" i="1"/>
  <c r="Q87" i="1"/>
  <c r="S87" i="1" s="1"/>
  <c r="T87" i="1" s="1"/>
  <c r="Z85" i="1"/>
  <c r="AA85" i="1" s="1"/>
  <c r="AB85" i="1" s="1"/>
  <c r="D86" i="1"/>
  <c r="F86" i="1" s="1"/>
  <c r="G86" i="1" s="1"/>
  <c r="N86" i="1" s="1"/>
  <c r="U86" i="1" l="1"/>
  <c r="I92" i="1"/>
  <c r="J91" i="1"/>
  <c r="L91" i="1" s="1"/>
  <c r="M91" i="1" s="1"/>
  <c r="X87" i="1"/>
  <c r="W88" i="1"/>
  <c r="Q88" i="1"/>
  <c r="S88" i="1" s="1"/>
  <c r="T88" i="1" s="1"/>
  <c r="P89" i="1"/>
  <c r="D87" i="1"/>
  <c r="F87" i="1" s="1"/>
  <c r="G87" i="1" s="1"/>
  <c r="N87" i="1" s="1"/>
  <c r="Z86" i="1"/>
  <c r="AA86" i="1" s="1"/>
  <c r="AB86" i="1" s="1"/>
  <c r="U87" i="1" l="1"/>
  <c r="I93" i="1"/>
  <c r="J92" i="1"/>
  <c r="L92" i="1" s="1"/>
  <c r="M92" i="1" s="1"/>
  <c r="W89" i="1"/>
  <c r="X88" i="1"/>
  <c r="Q89" i="1"/>
  <c r="S89" i="1" s="1"/>
  <c r="T89" i="1" s="1"/>
  <c r="P90" i="1"/>
  <c r="D88" i="1"/>
  <c r="F88" i="1" s="1"/>
  <c r="G88" i="1" s="1"/>
  <c r="N88" i="1" s="1"/>
  <c r="Z87" i="1"/>
  <c r="AA87" i="1" s="1"/>
  <c r="AB87" i="1" s="1"/>
  <c r="U88" i="1" l="1"/>
  <c r="I94" i="1"/>
  <c r="J93" i="1"/>
  <c r="L93" i="1" s="1"/>
  <c r="M93" i="1" s="1"/>
  <c r="W90" i="1"/>
  <c r="X89" i="1"/>
  <c r="P91" i="1"/>
  <c r="Q90" i="1"/>
  <c r="S90" i="1" s="1"/>
  <c r="T90" i="1" s="1"/>
  <c r="D89" i="1"/>
  <c r="F89" i="1" s="1"/>
  <c r="G89" i="1" s="1"/>
  <c r="N89" i="1" s="1"/>
  <c r="Z88" i="1"/>
  <c r="AA88" i="1" s="1"/>
  <c r="AB88" i="1" s="1"/>
  <c r="U89" i="1" l="1"/>
  <c r="I95" i="1"/>
  <c r="J94" i="1"/>
  <c r="L94" i="1" s="1"/>
  <c r="M94" i="1" s="1"/>
  <c r="X90" i="1"/>
  <c r="W91" i="1"/>
  <c r="P92" i="1"/>
  <c r="Q91" i="1"/>
  <c r="S91" i="1" s="1"/>
  <c r="T91" i="1" s="1"/>
  <c r="Z89" i="1"/>
  <c r="AA89" i="1" s="1"/>
  <c r="AB89" i="1" s="1"/>
  <c r="D90" i="1"/>
  <c r="F90" i="1" s="1"/>
  <c r="G90" i="1" s="1"/>
  <c r="N90" i="1" s="1"/>
  <c r="U90" i="1" l="1"/>
  <c r="I96" i="1"/>
  <c r="J95" i="1"/>
  <c r="L95" i="1" s="1"/>
  <c r="M95" i="1" s="1"/>
  <c r="X91" i="1"/>
  <c r="W92" i="1"/>
  <c r="Q92" i="1"/>
  <c r="S92" i="1" s="1"/>
  <c r="T92" i="1" s="1"/>
  <c r="P93" i="1"/>
  <c r="Z90" i="1"/>
  <c r="AA90" i="1" s="1"/>
  <c r="AB90" i="1" s="1"/>
  <c r="D91" i="1"/>
  <c r="F91" i="1" s="1"/>
  <c r="G91" i="1" s="1"/>
  <c r="N91" i="1" s="1"/>
  <c r="U91" i="1" l="1"/>
  <c r="I97" i="1"/>
  <c r="J96" i="1"/>
  <c r="L96" i="1" s="1"/>
  <c r="M96" i="1" s="1"/>
  <c r="W93" i="1"/>
  <c r="X92" i="1"/>
  <c r="Q93" i="1"/>
  <c r="S93" i="1" s="1"/>
  <c r="T93" i="1" s="1"/>
  <c r="P94" i="1"/>
  <c r="D92" i="1"/>
  <c r="F92" i="1" s="1"/>
  <c r="G92" i="1" s="1"/>
  <c r="N92" i="1" s="1"/>
  <c r="Z91" i="1"/>
  <c r="AA91" i="1" s="1"/>
  <c r="AB91" i="1" s="1"/>
  <c r="U92" i="1" l="1"/>
  <c r="I98" i="1"/>
  <c r="J97" i="1"/>
  <c r="L97" i="1" s="1"/>
  <c r="M97" i="1" s="1"/>
  <c r="X93" i="1"/>
  <c r="W94" i="1"/>
  <c r="P95" i="1"/>
  <c r="Q94" i="1"/>
  <c r="S94" i="1" s="1"/>
  <c r="T94" i="1" s="1"/>
  <c r="Z92" i="1"/>
  <c r="AA92" i="1" s="1"/>
  <c r="AB92" i="1" s="1"/>
  <c r="D93" i="1"/>
  <c r="F93" i="1" s="1"/>
  <c r="G93" i="1" s="1"/>
  <c r="N93" i="1" s="1"/>
  <c r="U93" i="1" l="1"/>
  <c r="I99" i="1"/>
  <c r="J98" i="1"/>
  <c r="L98" i="1" s="1"/>
  <c r="M98" i="1" s="1"/>
  <c r="X94" i="1"/>
  <c r="W95" i="1"/>
  <c r="P96" i="1"/>
  <c r="Q95" i="1"/>
  <c r="S95" i="1" s="1"/>
  <c r="T95" i="1" s="1"/>
  <c r="D94" i="1"/>
  <c r="F94" i="1" s="1"/>
  <c r="G94" i="1" s="1"/>
  <c r="N94" i="1" s="1"/>
  <c r="Z93" i="1"/>
  <c r="AA93" i="1" s="1"/>
  <c r="AB93" i="1" s="1"/>
  <c r="U94" i="1" l="1"/>
  <c r="I100" i="1"/>
  <c r="J99" i="1"/>
  <c r="L99" i="1" s="1"/>
  <c r="M99" i="1" s="1"/>
  <c r="W96" i="1"/>
  <c r="X95" i="1"/>
  <c r="Q96" i="1"/>
  <c r="S96" i="1" s="1"/>
  <c r="T96" i="1" s="1"/>
  <c r="P97" i="1"/>
  <c r="D95" i="1"/>
  <c r="F95" i="1" s="1"/>
  <c r="G95" i="1" s="1"/>
  <c r="N95" i="1" s="1"/>
  <c r="Z94" i="1"/>
  <c r="AA94" i="1" s="1"/>
  <c r="AB94" i="1" s="1"/>
  <c r="U95" i="1" l="1"/>
  <c r="I101" i="1"/>
  <c r="J100" i="1"/>
  <c r="L100" i="1" s="1"/>
  <c r="M100" i="1" s="1"/>
  <c r="X96" i="1"/>
  <c r="W97" i="1"/>
  <c r="Q97" i="1"/>
  <c r="S97" i="1" s="1"/>
  <c r="T97" i="1" s="1"/>
  <c r="P98" i="1"/>
  <c r="D96" i="1"/>
  <c r="F96" i="1" s="1"/>
  <c r="G96" i="1" s="1"/>
  <c r="N96" i="1" s="1"/>
  <c r="Z95" i="1"/>
  <c r="AA95" i="1" s="1"/>
  <c r="AB95" i="1" s="1"/>
  <c r="U96" i="1" l="1"/>
  <c r="I102" i="1"/>
  <c r="J101" i="1"/>
  <c r="L101" i="1" s="1"/>
  <c r="M101" i="1" s="1"/>
  <c r="X97" i="1"/>
  <c r="W98" i="1"/>
  <c r="P99" i="1"/>
  <c r="Q98" i="1"/>
  <c r="S98" i="1" s="1"/>
  <c r="T98" i="1" s="1"/>
  <c r="D97" i="1"/>
  <c r="F97" i="1" s="1"/>
  <c r="G97" i="1" s="1"/>
  <c r="N97" i="1" s="1"/>
  <c r="Z96" i="1"/>
  <c r="AA96" i="1" s="1"/>
  <c r="AB96" i="1" s="1"/>
  <c r="U97" i="1" l="1"/>
  <c r="I103" i="1"/>
  <c r="J102" i="1"/>
  <c r="L102" i="1" s="1"/>
  <c r="M102" i="1" s="1"/>
  <c r="W99" i="1"/>
  <c r="X98" i="1"/>
  <c r="P100" i="1"/>
  <c r="Q99" i="1"/>
  <c r="S99" i="1" s="1"/>
  <c r="T99" i="1" s="1"/>
  <c r="Z97" i="1"/>
  <c r="AA97" i="1" s="1"/>
  <c r="AB97" i="1" s="1"/>
  <c r="D98" i="1"/>
  <c r="F98" i="1" s="1"/>
  <c r="G98" i="1" s="1"/>
  <c r="N98" i="1" s="1"/>
  <c r="U98" i="1" l="1"/>
  <c r="I104" i="1"/>
  <c r="J103" i="1"/>
  <c r="L103" i="1" s="1"/>
  <c r="M103" i="1" s="1"/>
  <c r="W100" i="1"/>
  <c r="X99" i="1"/>
  <c r="Q100" i="1"/>
  <c r="S100" i="1" s="1"/>
  <c r="T100" i="1" s="1"/>
  <c r="P101" i="1"/>
  <c r="Z98" i="1"/>
  <c r="AA98" i="1" s="1"/>
  <c r="AB98" i="1" s="1"/>
  <c r="D99" i="1"/>
  <c r="F99" i="1" s="1"/>
  <c r="G99" i="1" s="1"/>
  <c r="N99" i="1" s="1"/>
  <c r="U99" i="1" l="1"/>
  <c r="I105" i="1"/>
  <c r="J104" i="1"/>
  <c r="L104" i="1" s="1"/>
  <c r="M104" i="1" s="1"/>
  <c r="X100" i="1"/>
  <c r="W101" i="1"/>
  <c r="Q101" i="1"/>
  <c r="S101" i="1" s="1"/>
  <c r="T101" i="1" s="1"/>
  <c r="P102" i="1"/>
  <c r="D100" i="1"/>
  <c r="F100" i="1" s="1"/>
  <c r="G100" i="1" s="1"/>
  <c r="N100" i="1" s="1"/>
  <c r="Z99" i="1"/>
  <c r="AA99" i="1" s="1"/>
  <c r="AB99" i="1" s="1"/>
  <c r="U100" i="1" l="1"/>
  <c r="I106" i="1"/>
  <c r="J105" i="1"/>
  <c r="L105" i="1" s="1"/>
  <c r="M105" i="1" s="1"/>
  <c r="X101" i="1"/>
  <c r="W102" i="1"/>
  <c r="P103" i="1"/>
  <c r="Q102" i="1"/>
  <c r="S102" i="1" s="1"/>
  <c r="T102" i="1" s="1"/>
  <c r="D101" i="1"/>
  <c r="F101" i="1" s="1"/>
  <c r="G101" i="1" s="1"/>
  <c r="N101" i="1" s="1"/>
  <c r="Z100" i="1"/>
  <c r="AA100" i="1" s="1"/>
  <c r="AB100" i="1" s="1"/>
  <c r="U101" i="1" l="1"/>
  <c r="I107" i="1"/>
  <c r="J106" i="1"/>
  <c r="L106" i="1" s="1"/>
  <c r="M106" i="1" s="1"/>
  <c r="X102" i="1"/>
  <c r="W103" i="1"/>
  <c r="P104" i="1"/>
  <c r="Q103" i="1"/>
  <c r="S103" i="1" s="1"/>
  <c r="T103" i="1" s="1"/>
  <c r="Z101" i="1"/>
  <c r="AA101" i="1" s="1"/>
  <c r="AB101" i="1" s="1"/>
  <c r="D102" i="1"/>
  <c r="F102" i="1" s="1"/>
  <c r="G102" i="1" s="1"/>
  <c r="N102" i="1" s="1"/>
  <c r="U102" i="1" l="1"/>
  <c r="I108" i="1"/>
  <c r="J107" i="1"/>
  <c r="L107" i="1" s="1"/>
  <c r="M107" i="1" s="1"/>
  <c r="W104" i="1"/>
  <c r="X103" i="1"/>
  <c r="Q104" i="1"/>
  <c r="S104" i="1" s="1"/>
  <c r="T104" i="1" s="1"/>
  <c r="P105" i="1"/>
  <c r="D103" i="1"/>
  <c r="F103" i="1" s="1"/>
  <c r="G103" i="1" s="1"/>
  <c r="N103" i="1" s="1"/>
  <c r="Z102" i="1"/>
  <c r="AA102" i="1" s="1"/>
  <c r="AB102" i="1" s="1"/>
  <c r="U103" i="1" l="1"/>
  <c r="I109" i="1"/>
  <c r="J108" i="1"/>
  <c r="L108" i="1" s="1"/>
  <c r="M108" i="1" s="1"/>
  <c r="X104" i="1"/>
  <c r="W105" i="1"/>
  <c r="Q105" i="1"/>
  <c r="S105" i="1" s="1"/>
  <c r="T105" i="1" s="1"/>
  <c r="P106" i="1"/>
  <c r="D104" i="1"/>
  <c r="F104" i="1" s="1"/>
  <c r="G104" i="1" s="1"/>
  <c r="N104" i="1" s="1"/>
  <c r="Z103" i="1"/>
  <c r="AA103" i="1" s="1"/>
  <c r="AB103" i="1" s="1"/>
  <c r="U104" i="1" l="1"/>
  <c r="I110" i="1"/>
  <c r="J109" i="1"/>
  <c r="L109" i="1" s="1"/>
  <c r="M109" i="1" s="1"/>
  <c r="X105" i="1"/>
  <c r="W106" i="1"/>
  <c r="Q106" i="1"/>
  <c r="S106" i="1" s="1"/>
  <c r="T106" i="1" s="1"/>
  <c r="P107" i="1"/>
  <c r="Z104" i="1"/>
  <c r="AA104" i="1" s="1"/>
  <c r="AB104" i="1" s="1"/>
  <c r="D105" i="1"/>
  <c r="F105" i="1" s="1"/>
  <c r="G105" i="1" s="1"/>
  <c r="N105" i="1" s="1"/>
  <c r="U105" i="1" l="1"/>
  <c r="I111" i="1"/>
  <c r="J110" i="1"/>
  <c r="L110" i="1" s="1"/>
  <c r="M110" i="1" s="1"/>
  <c r="W107" i="1"/>
  <c r="X106" i="1"/>
  <c r="P108" i="1"/>
  <c r="Q107" i="1"/>
  <c r="S107" i="1" s="1"/>
  <c r="T107" i="1" s="1"/>
  <c r="D106" i="1"/>
  <c r="F106" i="1" s="1"/>
  <c r="G106" i="1" s="1"/>
  <c r="N106" i="1" s="1"/>
  <c r="Z105" i="1"/>
  <c r="AA105" i="1" s="1"/>
  <c r="AB105" i="1" s="1"/>
  <c r="U106" i="1" l="1"/>
  <c r="I112" i="1"/>
  <c r="J111" i="1"/>
  <c r="L111" i="1" s="1"/>
  <c r="M111" i="1" s="1"/>
  <c r="W108" i="1"/>
  <c r="X107" i="1"/>
  <c r="P109" i="1"/>
  <c r="Q108" i="1"/>
  <c r="S108" i="1" s="1"/>
  <c r="T108" i="1" s="1"/>
  <c r="Z106" i="1"/>
  <c r="AA106" i="1" s="1"/>
  <c r="AB106" i="1" s="1"/>
  <c r="D107" i="1"/>
  <c r="F107" i="1" s="1"/>
  <c r="G107" i="1" s="1"/>
  <c r="N107" i="1" s="1"/>
  <c r="U107" i="1" l="1"/>
  <c r="I113" i="1"/>
  <c r="J112" i="1"/>
  <c r="L112" i="1" s="1"/>
  <c r="M112" i="1" s="1"/>
  <c r="X108" i="1"/>
  <c r="W109" i="1"/>
  <c r="Q109" i="1"/>
  <c r="S109" i="1" s="1"/>
  <c r="T109" i="1" s="1"/>
  <c r="P110" i="1"/>
  <c r="Z107" i="1"/>
  <c r="AA107" i="1" s="1"/>
  <c r="AB107" i="1" s="1"/>
  <c r="D108" i="1"/>
  <c r="F108" i="1" s="1"/>
  <c r="G108" i="1" s="1"/>
  <c r="N108" i="1" s="1"/>
  <c r="U108" i="1" l="1"/>
  <c r="I114" i="1"/>
  <c r="J113" i="1"/>
  <c r="L113" i="1" s="1"/>
  <c r="M113" i="1" s="1"/>
  <c r="X109" i="1"/>
  <c r="W110" i="1"/>
  <c r="P111" i="1"/>
  <c r="Q110" i="1"/>
  <c r="S110" i="1" s="1"/>
  <c r="T110" i="1" s="1"/>
  <c r="D109" i="1"/>
  <c r="F109" i="1" s="1"/>
  <c r="G109" i="1" s="1"/>
  <c r="N109" i="1" s="1"/>
  <c r="Z108" i="1"/>
  <c r="AA108" i="1" s="1"/>
  <c r="AB108" i="1" s="1"/>
  <c r="U109" i="1" l="1"/>
  <c r="I115" i="1"/>
  <c r="J114" i="1"/>
  <c r="L114" i="1" s="1"/>
  <c r="M114" i="1" s="1"/>
  <c r="X110" i="1"/>
  <c r="W111" i="1"/>
  <c r="P112" i="1"/>
  <c r="Q111" i="1"/>
  <c r="S111" i="1" s="1"/>
  <c r="T111" i="1" s="1"/>
  <c r="D110" i="1"/>
  <c r="F110" i="1" s="1"/>
  <c r="G110" i="1" s="1"/>
  <c r="N110" i="1" s="1"/>
  <c r="Z109" i="1"/>
  <c r="AA109" i="1" s="1"/>
  <c r="AB109" i="1" s="1"/>
  <c r="U110" i="1" l="1"/>
  <c r="I116" i="1"/>
  <c r="J115" i="1"/>
  <c r="L115" i="1" s="1"/>
  <c r="M115" i="1" s="1"/>
  <c r="W112" i="1"/>
  <c r="X111" i="1"/>
  <c r="Q112" i="1"/>
  <c r="S112" i="1" s="1"/>
  <c r="T112" i="1" s="1"/>
  <c r="P113" i="1"/>
  <c r="Z110" i="1"/>
  <c r="AA110" i="1" s="1"/>
  <c r="AB110" i="1" s="1"/>
  <c r="D111" i="1"/>
  <c r="F111" i="1" s="1"/>
  <c r="G111" i="1" s="1"/>
  <c r="N111" i="1" s="1"/>
  <c r="U111" i="1" l="1"/>
  <c r="I117" i="1"/>
  <c r="J116" i="1"/>
  <c r="L116" i="1" s="1"/>
  <c r="M116" i="1" s="1"/>
  <c r="X112" i="1"/>
  <c r="W113" i="1"/>
  <c r="Q113" i="1"/>
  <c r="S113" i="1" s="1"/>
  <c r="T113" i="1" s="1"/>
  <c r="P114" i="1"/>
  <c r="Z111" i="1"/>
  <c r="AA111" i="1" s="1"/>
  <c r="AB111" i="1" s="1"/>
  <c r="D112" i="1"/>
  <c r="F112" i="1" s="1"/>
  <c r="G112" i="1" s="1"/>
  <c r="N112" i="1" s="1"/>
  <c r="U112" i="1" l="1"/>
  <c r="I118" i="1"/>
  <c r="J117" i="1"/>
  <c r="L117" i="1" s="1"/>
  <c r="M117" i="1" s="1"/>
  <c r="X113" i="1"/>
  <c r="W114" i="1"/>
  <c r="Q114" i="1"/>
  <c r="S114" i="1" s="1"/>
  <c r="T114" i="1" s="1"/>
  <c r="P115" i="1"/>
  <c r="Z112" i="1"/>
  <c r="AA112" i="1" s="1"/>
  <c r="AB112" i="1" s="1"/>
  <c r="D113" i="1"/>
  <c r="F113" i="1" s="1"/>
  <c r="G113" i="1" s="1"/>
  <c r="N113" i="1" s="1"/>
  <c r="U113" i="1" l="1"/>
  <c r="I119" i="1"/>
  <c r="J118" i="1"/>
  <c r="L118" i="1" s="1"/>
  <c r="M118" i="1" s="1"/>
  <c r="W115" i="1"/>
  <c r="X114" i="1"/>
  <c r="P116" i="1"/>
  <c r="Q115" i="1"/>
  <c r="S115" i="1" s="1"/>
  <c r="T115" i="1" s="1"/>
  <c r="D114" i="1"/>
  <c r="F114" i="1" s="1"/>
  <c r="G114" i="1" s="1"/>
  <c r="N114" i="1" s="1"/>
  <c r="Z113" i="1"/>
  <c r="AA113" i="1" s="1"/>
  <c r="AB113" i="1" s="1"/>
  <c r="U114" i="1" l="1"/>
  <c r="I120" i="1"/>
  <c r="J119" i="1"/>
  <c r="L119" i="1" s="1"/>
  <c r="M119" i="1" s="1"/>
  <c r="W116" i="1"/>
  <c r="X115" i="1"/>
  <c r="P117" i="1"/>
  <c r="Q116" i="1"/>
  <c r="S116" i="1" s="1"/>
  <c r="T116" i="1" s="1"/>
  <c r="D115" i="1"/>
  <c r="F115" i="1" s="1"/>
  <c r="G115" i="1" s="1"/>
  <c r="N115" i="1" s="1"/>
  <c r="Z114" i="1"/>
  <c r="AA114" i="1" s="1"/>
  <c r="AB114" i="1" s="1"/>
  <c r="U115" i="1" l="1"/>
  <c r="I121" i="1"/>
  <c r="J120" i="1"/>
  <c r="L120" i="1" s="1"/>
  <c r="M120" i="1" s="1"/>
  <c r="X116" i="1"/>
  <c r="W117" i="1"/>
  <c r="Q117" i="1"/>
  <c r="S117" i="1" s="1"/>
  <c r="T117" i="1" s="1"/>
  <c r="P118" i="1"/>
  <c r="D116" i="1"/>
  <c r="F116" i="1" s="1"/>
  <c r="G116" i="1" s="1"/>
  <c r="N116" i="1" s="1"/>
  <c r="Z115" i="1"/>
  <c r="AA115" i="1" s="1"/>
  <c r="AB115" i="1" s="1"/>
  <c r="U116" i="1" l="1"/>
  <c r="I122" i="1"/>
  <c r="J121" i="1"/>
  <c r="L121" i="1" s="1"/>
  <c r="M121" i="1" s="1"/>
  <c r="X117" i="1"/>
  <c r="W118" i="1"/>
  <c r="P119" i="1"/>
  <c r="Q118" i="1"/>
  <c r="S118" i="1" s="1"/>
  <c r="T118" i="1" s="1"/>
  <c r="Z116" i="1"/>
  <c r="AA116" i="1" s="1"/>
  <c r="AB116" i="1" s="1"/>
  <c r="D117" i="1"/>
  <c r="F117" i="1" s="1"/>
  <c r="G117" i="1" s="1"/>
  <c r="N117" i="1" s="1"/>
  <c r="U117" i="1" l="1"/>
  <c r="I123" i="1"/>
  <c r="J122" i="1"/>
  <c r="L122" i="1" s="1"/>
  <c r="M122" i="1" s="1"/>
  <c r="X118" i="1"/>
  <c r="W119" i="1"/>
  <c r="P120" i="1"/>
  <c r="Q119" i="1"/>
  <c r="S119" i="1" s="1"/>
  <c r="T119" i="1" s="1"/>
  <c r="D118" i="1"/>
  <c r="F118" i="1" s="1"/>
  <c r="G118" i="1" s="1"/>
  <c r="N118" i="1" s="1"/>
  <c r="Z117" i="1"/>
  <c r="AA117" i="1" s="1"/>
  <c r="AB117" i="1" s="1"/>
  <c r="U118" i="1" l="1"/>
  <c r="I124" i="1"/>
  <c r="J123" i="1"/>
  <c r="L123" i="1" s="1"/>
  <c r="M123" i="1" s="1"/>
  <c r="W120" i="1"/>
  <c r="X119" i="1"/>
  <c r="Q120" i="1"/>
  <c r="S120" i="1" s="1"/>
  <c r="T120" i="1" s="1"/>
  <c r="P121" i="1"/>
  <c r="D119" i="1"/>
  <c r="F119" i="1" s="1"/>
  <c r="G119" i="1" s="1"/>
  <c r="N119" i="1" s="1"/>
  <c r="Z118" i="1"/>
  <c r="AA118" i="1" s="1"/>
  <c r="AB118" i="1" s="1"/>
  <c r="U119" i="1" l="1"/>
  <c r="I125" i="1"/>
  <c r="J124" i="1"/>
  <c r="L124" i="1" s="1"/>
  <c r="M124" i="1" s="1"/>
  <c r="X120" i="1"/>
  <c r="W121" i="1"/>
  <c r="Q121" i="1"/>
  <c r="S121" i="1" s="1"/>
  <c r="T121" i="1" s="1"/>
  <c r="P122" i="1"/>
  <c r="Z119" i="1"/>
  <c r="AA119" i="1" s="1"/>
  <c r="AB119" i="1" s="1"/>
  <c r="D120" i="1"/>
  <c r="F120" i="1" s="1"/>
  <c r="G120" i="1" s="1"/>
  <c r="N120" i="1" s="1"/>
  <c r="U120" i="1" l="1"/>
  <c r="I126" i="1"/>
  <c r="J125" i="1"/>
  <c r="L125" i="1" s="1"/>
  <c r="M125" i="1" s="1"/>
  <c r="X121" i="1"/>
  <c r="W122" i="1"/>
  <c r="Q122" i="1"/>
  <c r="S122" i="1" s="1"/>
  <c r="T122" i="1" s="1"/>
  <c r="P123" i="1"/>
  <c r="D121" i="1"/>
  <c r="F121" i="1" s="1"/>
  <c r="G121" i="1" s="1"/>
  <c r="N121" i="1" s="1"/>
  <c r="Z120" i="1"/>
  <c r="AA120" i="1" s="1"/>
  <c r="AB120" i="1" s="1"/>
  <c r="U121" i="1" l="1"/>
  <c r="I127" i="1"/>
  <c r="J126" i="1"/>
  <c r="L126" i="1" s="1"/>
  <c r="M126" i="1" s="1"/>
  <c r="W123" i="1"/>
  <c r="X122" i="1"/>
  <c r="P124" i="1"/>
  <c r="Q123" i="1"/>
  <c r="S123" i="1" s="1"/>
  <c r="T123" i="1" s="1"/>
  <c r="D122" i="1"/>
  <c r="F122" i="1" s="1"/>
  <c r="G122" i="1" s="1"/>
  <c r="N122" i="1" s="1"/>
  <c r="Z121" i="1"/>
  <c r="AA121" i="1" s="1"/>
  <c r="AB121" i="1" s="1"/>
  <c r="U122" i="1" l="1"/>
  <c r="I128" i="1"/>
  <c r="J127" i="1"/>
  <c r="L127" i="1" s="1"/>
  <c r="M127" i="1" s="1"/>
  <c r="W124" i="1"/>
  <c r="X123" i="1"/>
  <c r="P125" i="1"/>
  <c r="Q124" i="1"/>
  <c r="S124" i="1" s="1"/>
  <c r="T124" i="1" s="1"/>
  <c r="Z122" i="1"/>
  <c r="AA122" i="1" s="1"/>
  <c r="AB122" i="1" s="1"/>
  <c r="D123" i="1"/>
  <c r="F123" i="1" s="1"/>
  <c r="G123" i="1" s="1"/>
  <c r="N123" i="1" s="1"/>
  <c r="U123" i="1" l="1"/>
  <c r="I129" i="1"/>
  <c r="J128" i="1"/>
  <c r="L128" i="1" s="1"/>
  <c r="M128" i="1" s="1"/>
  <c r="W125" i="1"/>
  <c r="X124" i="1"/>
  <c r="Q125" i="1"/>
  <c r="S125" i="1" s="1"/>
  <c r="T125" i="1" s="1"/>
  <c r="P126" i="1"/>
  <c r="D124" i="1"/>
  <c r="F124" i="1" s="1"/>
  <c r="G124" i="1" s="1"/>
  <c r="N124" i="1" s="1"/>
  <c r="Z123" i="1"/>
  <c r="AA123" i="1" s="1"/>
  <c r="AB123" i="1" s="1"/>
  <c r="U124" i="1" l="1"/>
  <c r="I130" i="1"/>
  <c r="J129" i="1"/>
  <c r="L129" i="1" s="1"/>
  <c r="M129" i="1" s="1"/>
  <c r="X125" i="1"/>
  <c r="W126" i="1"/>
  <c r="P127" i="1"/>
  <c r="Q126" i="1"/>
  <c r="S126" i="1" s="1"/>
  <c r="T126" i="1" s="1"/>
  <c r="D125" i="1"/>
  <c r="F125" i="1" s="1"/>
  <c r="G125" i="1" s="1"/>
  <c r="N125" i="1" s="1"/>
  <c r="Z124" i="1"/>
  <c r="AA124" i="1" s="1"/>
  <c r="AB124" i="1" s="1"/>
  <c r="U125" i="1" l="1"/>
  <c r="I131" i="1"/>
  <c r="J130" i="1"/>
  <c r="L130" i="1" s="1"/>
  <c r="M130" i="1" s="1"/>
  <c r="X126" i="1"/>
  <c r="W127" i="1"/>
  <c r="P128" i="1"/>
  <c r="Q127" i="1"/>
  <c r="S127" i="1" s="1"/>
  <c r="T127" i="1" s="1"/>
  <c r="Z125" i="1"/>
  <c r="AA125" i="1" s="1"/>
  <c r="AB125" i="1" s="1"/>
  <c r="D126" i="1"/>
  <c r="F126" i="1" s="1"/>
  <c r="G126" i="1" s="1"/>
  <c r="N126" i="1" s="1"/>
  <c r="U126" i="1" l="1"/>
  <c r="I132" i="1"/>
  <c r="J131" i="1"/>
  <c r="L131" i="1" s="1"/>
  <c r="M131" i="1" s="1"/>
  <c r="W128" i="1"/>
  <c r="X127" i="1"/>
  <c r="Q128" i="1"/>
  <c r="S128" i="1" s="1"/>
  <c r="T128" i="1" s="1"/>
  <c r="P129" i="1"/>
  <c r="D127" i="1"/>
  <c r="F127" i="1" s="1"/>
  <c r="G127" i="1" s="1"/>
  <c r="N127" i="1" s="1"/>
  <c r="Z126" i="1"/>
  <c r="AA126" i="1" s="1"/>
  <c r="AB126" i="1" s="1"/>
  <c r="U127" i="1" l="1"/>
  <c r="I133" i="1"/>
  <c r="J132" i="1"/>
  <c r="L132" i="1" s="1"/>
  <c r="M132" i="1" s="1"/>
  <c r="W129" i="1"/>
  <c r="X128" i="1"/>
  <c r="Q129" i="1"/>
  <c r="S129" i="1" s="1"/>
  <c r="T129" i="1" s="1"/>
  <c r="P130" i="1"/>
  <c r="D128" i="1"/>
  <c r="F128" i="1" s="1"/>
  <c r="G128" i="1" s="1"/>
  <c r="N128" i="1" s="1"/>
  <c r="Z127" i="1"/>
  <c r="AA127" i="1" s="1"/>
  <c r="AB127" i="1" s="1"/>
  <c r="U128" i="1" l="1"/>
  <c r="I134" i="1"/>
  <c r="J133" i="1"/>
  <c r="L133" i="1" s="1"/>
  <c r="M133" i="1" s="1"/>
  <c r="X129" i="1"/>
  <c r="W130" i="1"/>
  <c r="Q130" i="1"/>
  <c r="S130" i="1" s="1"/>
  <c r="T130" i="1" s="1"/>
  <c r="P131" i="1"/>
  <c r="Z128" i="1"/>
  <c r="AA128" i="1" s="1"/>
  <c r="AB128" i="1" s="1"/>
  <c r="D129" i="1"/>
  <c r="F129" i="1" s="1"/>
  <c r="G129" i="1" s="1"/>
  <c r="N129" i="1" s="1"/>
  <c r="U129" i="1" l="1"/>
  <c r="I135" i="1"/>
  <c r="J134" i="1"/>
  <c r="L134" i="1" s="1"/>
  <c r="M134" i="1" s="1"/>
  <c r="W131" i="1"/>
  <c r="X130" i="1"/>
  <c r="P132" i="1"/>
  <c r="Q131" i="1"/>
  <c r="S131" i="1" s="1"/>
  <c r="T131" i="1" s="1"/>
  <c r="D130" i="1"/>
  <c r="F130" i="1" s="1"/>
  <c r="G130" i="1" s="1"/>
  <c r="N130" i="1" s="1"/>
  <c r="Z129" i="1"/>
  <c r="AA129" i="1" s="1"/>
  <c r="AB129" i="1" s="1"/>
  <c r="U130" i="1" l="1"/>
  <c r="I136" i="1"/>
  <c r="J135" i="1"/>
  <c r="L135" i="1" s="1"/>
  <c r="M135" i="1" s="1"/>
  <c r="W132" i="1"/>
  <c r="X131" i="1"/>
  <c r="P133" i="1"/>
  <c r="Q132" i="1"/>
  <c r="S132" i="1" s="1"/>
  <c r="T132" i="1" s="1"/>
  <c r="D131" i="1"/>
  <c r="F131" i="1" s="1"/>
  <c r="G131" i="1" s="1"/>
  <c r="N131" i="1" s="1"/>
  <c r="Z130" i="1"/>
  <c r="AA130" i="1" s="1"/>
  <c r="AB130" i="1" s="1"/>
  <c r="U131" i="1" l="1"/>
  <c r="I137" i="1"/>
  <c r="J136" i="1"/>
  <c r="L136" i="1" s="1"/>
  <c r="M136" i="1" s="1"/>
  <c r="W133" i="1"/>
  <c r="X132" i="1"/>
  <c r="Q133" i="1"/>
  <c r="S133" i="1" s="1"/>
  <c r="T133" i="1" s="1"/>
  <c r="P134" i="1"/>
  <c r="Z131" i="1"/>
  <c r="AA131" i="1" s="1"/>
  <c r="AB131" i="1" s="1"/>
  <c r="D132" i="1"/>
  <c r="F132" i="1" s="1"/>
  <c r="G132" i="1" s="1"/>
  <c r="N132" i="1" s="1"/>
  <c r="U132" i="1" l="1"/>
  <c r="I138" i="1"/>
  <c r="J137" i="1"/>
  <c r="L137" i="1" s="1"/>
  <c r="M137" i="1" s="1"/>
  <c r="X133" i="1"/>
  <c r="W134" i="1"/>
  <c r="P135" i="1"/>
  <c r="Q134" i="1"/>
  <c r="S134" i="1" s="1"/>
  <c r="T134" i="1" s="1"/>
  <c r="Z132" i="1"/>
  <c r="AA132" i="1" s="1"/>
  <c r="AB132" i="1" s="1"/>
  <c r="D133" i="1"/>
  <c r="F133" i="1" s="1"/>
  <c r="G133" i="1" s="1"/>
  <c r="N133" i="1" s="1"/>
  <c r="U133" i="1" l="1"/>
  <c r="I139" i="1"/>
  <c r="J138" i="1"/>
  <c r="L138" i="1" s="1"/>
  <c r="M138" i="1" s="1"/>
  <c r="X134" i="1"/>
  <c r="W135" i="1"/>
  <c r="P136" i="1"/>
  <c r="Q135" i="1"/>
  <c r="S135" i="1" s="1"/>
  <c r="T135" i="1" s="1"/>
  <c r="D134" i="1"/>
  <c r="F134" i="1" s="1"/>
  <c r="G134" i="1" s="1"/>
  <c r="N134" i="1" s="1"/>
  <c r="Z133" i="1"/>
  <c r="AA133" i="1" s="1"/>
  <c r="AB133" i="1" s="1"/>
  <c r="U134" i="1" l="1"/>
  <c r="I140" i="1"/>
  <c r="J139" i="1"/>
  <c r="L139" i="1" s="1"/>
  <c r="M139" i="1" s="1"/>
  <c r="W136" i="1"/>
  <c r="X135" i="1"/>
  <c r="P137" i="1"/>
  <c r="Q136" i="1"/>
  <c r="S136" i="1" s="1"/>
  <c r="T136" i="1" s="1"/>
  <c r="Z134" i="1"/>
  <c r="AA134" i="1" s="1"/>
  <c r="AB134" i="1" s="1"/>
  <c r="D135" i="1"/>
  <c r="F135" i="1" s="1"/>
  <c r="G135" i="1" s="1"/>
  <c r="N135" i="1" s="1"/>
  <c r="U135" i="1" l="1"/>
  <c r="I141" i="1"/>
  <c r="J140" i="1"/>
  <c r="L140" i="1" s="1"/>
  <c r="M140" i="1" s="1"/>
  <c r="X136" i="1"/>
  <c r="W137" i="1"/>
  <c r="Q137" i="1"/>
  <c r="S137" i="1" s="1"/>
  <c r="T137" i="1" s="1"/>
  <c r="P138" i="1"/>
  <c r="Z135" i="1"/>
  <c r="AA135" i="1" s="1"/>
  <c r="AB135" i="1" s="1"/>
  <c r="D136" i="1"/>
  <c r="F136" i="1" s="1"/>
  <c r="G136" i="1" s="1"/>
  <c r="N136" i="1" s="1"/>
  <c r="U136" i="1" l="1"/>
  <c r="I142" i="1"/>
  <c r="J141" i="1"/>
  <c r="L141" i="1" s="1"/>
  <c r="M141" i="1" s="1"/>
  <c r="X137" i="1"/>
  <c r="W138" i="1"/>
  <c r="Q138" i="1"/>
  <c r="S138" i="1" s="1"/>
  <c r="T138" i="1" s="1"/>
  <c r="P139" i="1"/>
  <c r="D137" i="1"/>
  <c r="F137" i="1" s="1"/>
  <c r="G137" i="1" s="1"/>
  <c r="N137" i="1" s="1"/>
  <c r="Z136" i="1"/>
  <c r="AA136" i="1" s="1"/>
  <c r="AB136" i="1" s="1"/>
  <c r="U137" i="1" l="1"/>
  <c r="I143" i="1"/>
  <c r="J142" i="1"/>
  <c r="L142" i="1" s="1"/>
  <c r="M142" i="1" s="1"/>
  <c r="W139" i="1"/>
  <c r="X138" i="1"/>
  <c r="P140" i="1"/>
  <c r="Q139" i="1"/>
  <c r="S139" i="1" s="1"/>
  <c r="T139" i="1" s="1"/>
  <c r="Z137" i="1"/>
  <c r="AA137" i="1" s="1"/>
  <c r="AB137" i="1" s="1"/>
  <c r="D138" i="1"/>
  <c r="F138" i="1" s="1"/>
  <c r="G138" i="1" s="1"/>
  <c r="N138" i="1" s="1"/>
  <c r="U138" i="1" l="1"/>
  <c r="I144" i="1"/>
  <c r="J143" i="1"/>
  <c r="L143" i="1" s="1"/>
  <c r="M143" i="1" s="1"/>
  <c r="W140" i="1"/>
  <c r="X139" i="1"/>
  <c r="P141" i="1"/>
  <c r="Q140" i="1"/>
  <c r="S140" i="1" s="1"/>
  <c r="T140" i="1" s="1"/>
  <c r="Z138" i="1"/>
  <c r="AA138" i="1" s="1"/>
  <c r="AB138" i="1" s="1"/>
  <c r="D139" i="1"/>
  <c r="F139" i="1" s="1"/>
  <c r="G139" i="1" s="1"/>
  <c r="N139" i="1" s="1"/>
  <c r="U139" i="1" l="1"/>
  <c r="I145" i="1"/>
  <c r="J144" i="1"/>
  <c r="L144" i="1" s="1"/>
  <c r="M144" i="1" s="1"/>
  <c r="X140" i="1"/>
  <c r="W141" i="1"/>
  <c r="Q141" i="1"/>
  <c r="S141" i="1" s="1"/>
  <c r="T141" i="1" s="1"/>
  <c r="P142" i="1"/>
  <c r="Z139" i="1"/>
  <c r="AA139" i="1" s="1"/>
  <c r="AB139" i="1" s="1"/>
  <c r="D140" i="1"/>
  <c r="F140" i="1" s="1"/>
  <c r="G140" i="1" s="1"/>
  <c r="N140" i="1" s="1"/>
  <c r="U140" i="1" l="1"/>
  <c r="I146" i="1"/>
  <c r="J145" i="1"/>
  <c r="L145" i="1" s="1"/>
  <c r="M145" i="1" s="1"/>
  <c r="X141" i="1"/>
  <c r="W142" i="1"/>
  <c r="P143" i="1"/>
  <c r="Q142" i="1"/>
  <c r="S142" i="1" s="1"/>
  <c r="T142" i="1" s="1"/>
  <c r="Z140" i="1"/>
  <c r="AA140" i="1" s="1"/>
  <c r="AB140" i="1" s="1"/>
  <c r="D141" i="1"/>
  <c r="F141" i="1" s="1"/>
  <c r="G141" i="1" s="1"/>
  <c r="N141" i="1" s="1"/>
  <c r="U141" i="1" l="1"/>
  <c r="I147" i="1"/>
  <c r="J146" i="1"/>
  <c r="L146" i="1" s="1"/>
  <c r="M146" i="1" s="1"/>
  <c r="X142" i="1"/>
  <c r="W143" i="1"/>
  <c r="P144" i="1"/>
  <c r="Q143" i="1"/>
  <c r="S143" i="1" s="1"/>
  <c r="T143" i="1" s="1"/>
  <c r="D142" i="1"/>
  <c r="F142" i="1" s="1"/>
  <c r="G142" i="1" s="1"/>
  <c r="N142" i="1" s="1"/>
  <c r="Z141" i="1"/>
  <c r="AA141" i="1" s="1"/>
  <c r="AB141" i="1" s="1"/>
  <c r="U142" i="1" l="1"/>
  <c r="I148" i="1"/>
  <c r="J147" i="1"/>
  <c r="L147" i="1" s="1"/>
  <c r="M147" i="1" s="1"/>
  <c r="W144" i="1"/>
  <c r="X143" i="1"/>
  <c r="Q144" i="1"/>
  <c r="S144" i="1" s="1"/>
  <c r="T144" i="1" s="1"/>
  <c r="P145" i="1"/>
  <c r="Z142" i="1"/>
  <c r="AA142" i="1" s="1"/>
  <c r="AB142" i="1" s="1"/>
  <c r="D143" i="1"/>
  <c r="F143" i="1" s="1"/>
  <c r="G143" i="1" s="1"/>
  <c r="N143" i="1" s="1"/>
  <c r="U143" i="1" l="1"/>
  <c r="I149" i="1"/>
  <c r="J148" i="1"/>
  <c r="L148" i="1" s="1"/>
  <c r="M148" i="1" s="1"/>
  <c r="W145" i="1"/>
  <c r="X144" i="1"/>
  <c r="Q145" i="1"/>
  <c r="S145" i="1" s="1"/>
  <c r="T145" i="1" s="1"/>
  <c r="P146" i="1"/>
  <c r="Z143" i="1"/>
  <c r="AA143" i="1" s="1"/>
  <c r="AB143" i="1" s="1"/>
  <c r="D144" i="1"/>
  <c r="F144" i="1" s="1"/>
  <c r="G144" i="1" s="1"/>
  <c r="N144" i="1" s="1"/>
  <c r="U144" i="1" l="1"/>
  <c r="I150" i="1"/>
  <c r="J149" i="1"/>
  <c r="L149" i="1" s="1"/>
  <c r="M149" i="1" s="1"/>
  <c r="X145" i="1"/>
  <c r="W146" i="1"/>
  <c r="Q146" i="1"/>
  <c r="S146" i="1" s="1"/>
  <c r="T146" i="1" s="1"/>
  <c r="P147" i="1"/>
  <c r="D145" i="1"/>
  <c r="F145" i="1" s="1"/>
  <c r="G145" i="1" s="1"/>
  <c r="N145" i="1" s="1"/>
  <c r="Z144" i="1"/>
  <c r="AA144" i="1" s="1"/>
  <c r="AB144" i="1" s="1"/>
  <c r="U145" i="1" l="1"/>
  <c r="I151" i="1"/>
  <c r="J150" i="1"/>
  <c r="L150" i="1" s="1"/>
  <c r="M150" i="1" s="1"/>
  <c r="X146" i="1"/>
  <c r="W147" i="1"/>
  <c r="P148" i="1"/>
  <c r="Q147" i="1"/>
  <c r="S147" i="1" s="1"/>
  <c r="T147" i="1" s="1"/>
  <c r="Z145" i="1"/>
  <c r="AA145" i="1" s="1"/>
  <c r="AB145" i="1" s="1"/>
  <c r="D146" i="1"/>
  <c r="F146" i="1" s="1"/>
  <c r="G146" i="1" s="1"/>
  <c r="N146" i="1" s="1"/>
  <c r="U146" i="1" l="1"/>
  <c r="I152" i="1"/>
  <c r="J151" i="1"/>
  <c r="L151" i="1" s="1"/>
  <c r="M151" i="1" s="1"/>
  <c r="W148" i="1"/>
  <c r="X147" i="1"/>
  <c r="P149" i="1"/>
  <c r="Q148" i="1"/>
  <c r="S148" i="1" s="1"/>
  <c r="T148" i="1" s="1"/>
  <c r="D147" i="1"/>
  <c r="F147" i="1" s="1"/>
  <c r="G147" i="1" s="1"/>
  <c r="N147" i="1" s="1"/>
  <c r="Z146" i="1"/>
  <c r="AA146" i="1" s="1"/>
  <c r="AB146" i="1" s="1"/>
  <c r="U147" i="1" l="1"/>
  <c r="I153" i="1"/>
  <c r="J152" i="1"/>
  <c r="L152" i="1" s="1"/>
  <c r="M152" i="1" s="1"/>
  <c r="W149" i="1"/>
  <c r="X148" i="1"/>
  <c r="Q149" i="1"/>
  <c r="S149" i="1" s="1"/>
  <c r="T149" i="1" s="1"/>
  <c r="P150" i="1"/>
  <c r="D148" i="1"/>
  <c r="F148" i="1" s="1"/>
  <c r="G148" i="1" s="1"/>
  <c r="N148" i="1" s="1"/>
  <c r="Z147" i="1"/>
  <c r="AA147" i="1" s="1"/>
  <c r="AB147" i="1" s="1"/>
  <c r="U148" i="1" l="1"/>
  <c r="I154" i="1"/>
  <c r="J153" i="1"/>
  <c r="L153" i="1" s="1"/>
  <c r="M153" i="1" s="1"/>
  <c r="X149" i="1"/>
  <c r="W150" i="1"/>
  <c r="P151" i="1"/>
  <c r="Q150" i="1"/>
  <c r="S150" i="1" s="1"/>
  <c r="T150" i="1" s="1"/>
  <c r="Z148" i="1"/>
  <c r="AA148" i="1" s="1"/>
  <c r="AB148" i="1" s="1"/>
  <c r="D149" i="1"/>
  <c r="F149" i="1" s="1"/>
  <c r="G149" i="1" s="1"/>
  <c r="N149" i="1" s="1"/>
  <c r="U149" i="1" l="1"/>
  <c r="I155" i="1"/>
  <c r="J154" i="1"/>
  <c r="L154" i="1" s="1"/>
  <c r="M154" i="1" s="1"/>
  <c r="X150" i="1"/>
  <c r="W151" i="1"/>
  <c r="P152" i="1"/>
  <c r="Q151" i="1"/>
  <c r="S151" i="1" s="1"/>
  <c r="T151" i="1" s="1"/>
  <c r="Z149" i="1"/>
  <c r="AA149" i="1" s="1"/>
  <c r="AB149" i="1" s="1"/>
  <c r="D150" i="1"/>
  <c r="F150" i="1" s="1"/>
  <c r="G150" i="1" s="1"/>
  <c r="N150" i="1" s="1"/>
  <c r="U150" i="1" l="1"/>
  <c r="I156" i="1"/>
  <c r="J155" i="1"/>
  <c r="L155" i="1" s="1"/>
  <c r="M155" i="1" s="1"/>
  <c r="W152" i="1"/>
  <c r="X151" i="1"/>
  <c r="P153" i="1"/>
  <c r="Q152" i="1"/>
  <c r="S152" i="1" s="1"/>
  <c r="T152" i="1" s="1"/>
  <c r="D151" i="1"/>
  <c r="F151" i="1" s="1"/>
  <c r="G151" i="1" s="1"/>
  <c r="N151" i="1" s="1"/>
  <c r="Z150" i="1"/>
  <c r="AA150" i="1" s="1"/>
  <c r="AB150" i="1" s="1"/>
  <c r="U151" i="1" l="1"/>
  <c r="I157" i="1"/>
  <c r="J156" i="1"/>
  <c r="L156" i="1" s="1"/>
  <c r="M156" i="1" s="1"/>
  <c r="X152" i="1"/>
  <c r="W153" i="1"/>
  <c r="Q153" i="1"/>
  <c r="S153" i="1" s="1"/>
  <c r="T153" i="1" s="1"/>
  <c r="P154" i="1"/>
  <c r="Z151" i="1"/>
  <c r="AA151" i="1" s="1"/>
  <c r="AB151" i="1" s="1"/>
  <c r="D152" i="1"/>
  <c r="F152" i="1" s="1"/>
  <c r="G152" i="1" s="1"/>
  <c r="N152" i="1" s="1"/>
  <c r="U152" i="1" l="1"/>
  <c r="I158" i="1"/>
  <c r="J157" i="1"/>
  <c r="L157" i="1" s="1"/>
  <c r="M157" i="1" s="1"/>
  <c r="X153" i="1"/>
  <c r="W154" i="1"/>
  <c r="P155" i="1"/>
  <c r="Q154" i="1"/>
  <c r="S154" i="1" s="1"/>
  <c r="T154" i="1" s="1"/>
  <c r="D153" i="1"/>
  <c r="F153" i="1" s="1"/>
  <c r="G153" i="1" s="1"/>
  <c r="N153" i="1" s="1"/>
  <c r="Z152" i="1"/>
  <c r="AA152" i="1" s="1"/>
  <c r="AB152" i="1" s="1"/>
  <c r="U153" i="1" l="1"/>
  <c r="I159" i="1"/>
  <c r="J158" i="1"/>
  <c r="L158" i="1" s="1"/>
  <c r="M158" i="1" s="1"/>
  <c r="W155" i="1"/>
  <c r="X154" i="1"/>
  <c r="P156" i="1"/>
  <c r="Q155" i="1"/>
  <c r="S155" i="1" s="1"/>
  <c r="T155" i="1" s="1"/>
  <c r="D154" i="1"/>
  <c r="F154" i="1" s="1"/>
  <c r="G154" i="1" s="1"/>
  <c r="N154" i="1" s="1"/>
  <c r="Z153" i="1"/>
  <c r="AA153" i="1" s="1"/>
  <c r="AB153" i="1" s="1"/>
  <c r="U154" i="1" l="1"/>
  <c r="I160" i="1"/>
  <c r="J159" i="1"/>
  <c r="L159" i="1" s="1"/>
  <c r="M159" i="1" s="1"/>
  <c r="W156" i="1"/>
  <c r="X155" i="1"/>
  <c r="P157" i="1"/>
  <c r="Q156" i="1"/>
  <c r="S156" i="1" s="1"/>
  <c r="T156" i="1" s="1"/>
  <c r="Z154" i="1"/>
  <c r="AA154" i="1" s="1"/>
  <c r="AB154" i="1" s="1"/>
  <c r="D155" i="1"/>
  <c r="F155" i="1" s="1"/>
  <c r="G155" i="1" s="1"/>
  <c r="N155" i="1" s="1"/>
  <c r="U155" i="1" l="1"/>
  <c r="I161" i="1"/>
  <c r="J160" i="1"/>
  <c r="L160" i="1" s="1"/>
  <c r="M160" i="1" s="1"/>
  <c r="X156" i="1"/>
  <c r="W157" i="1"/>
  <c r="Q157" i="1"/>
  <c r="S157" i="1" s="1"/>
  <c r="T157" i="1" s="1"/>
  <c r="P158" i="1"/>
  <c r="D156" i="1"/>
  <c r="F156" i="1" s="1"/>
  <c r="G156" i="1" s="1"/>
  <c r="N156" i="1" s="1"/>
  <c r="Z155" i="1"/>
  <c r="AA155" i="1" s="1"/>
  <c r="AB155" i="1" s="1"/>
  <c r="U156" i="1" l="1"/>
  <c r="J161" i="1"/>
  <c r="L161" i="1" s="1"/>
  <c r="M161" i="1" s="1"/>
  <c r="I162" i="1"/>
  <c r="X157" i="1"/>
  <c r="W158" i="1"/>
  <c r="Q158" i="1"/>
  <c r="S158" i="1" s="1"/>
  <c r="T158" i="1" s="1"/>
  <c r="P159" i="1"/>
  <c r="D157" i="1"/>
  <c r="F157" i="1" s="1"/>
  <c r="G157" i="1" s="1"/>
  <c r="N157" i="1" s="1"/>
  <c r="Z156" i="1"/>
  <c r="AA156" i="1" s="1"/>
  <c r="AB156" i="1" s="1"/>
  <c r="U157" i="1" l="1"/>
  <c r="J162" i="1"/>
  <c r="L162" i="1" s="1"/>
  <c r="M162" i="1" s="1"/>
  <c r="I163" i="1"/>
  <c r="X158" i="1"/>
  <c r="W159" i="1"/>
  <c r="P160" i="1"/>
  <c r="Q159" i="1"/>
  <c r="S159" i="1" s="1"/>
  <c r="T159" i="1" s="1"/>
  <c r="Z157" i="1"/>
  <c r="AA157" i="1" s="1"/>
  <c r="AB157" i="1" s="1"/>
  <c r="D158" i="1"/>
  <c r="F158" i="1" s="1"/>
  <c r="G158" i="1" s="1"/>
  <c r="N158" i="1" s="1"/>
  <c r="U158" i="1" l="1"/>
  <c r="I164" i="1"/>
  <c r="J163" i="1"/>
  <c r="L163" i="1" s="1"/>
  <c r="M163" i="1" s="1"/>
  <c r="W160" i="1"/>
  <c r="X159" i="1"/>
  <c r="P161" i="1"/>
  <c r="Q160" i="1"/>
  <c r="S160" i="1" s="1"/>
  <c r="T160" i="1" s="1"/>
  <c r="D159" i="1"/>
  <c r="F159" i="1" s="1"/>
  <c r="G159" i="1" s="1"/>
  <c r="N159" i="1" s="1"/>
  <c r="Z158" i="1"/>
  <c r="AA158" i="1" s="1"/>
  <c r="AB158" i="1" s="1"/>
  <c r="U159" i="1" l="1"/>
  <c r="I165" i="1"/>
  <c r="J164" i="1"/>
  <c r="L164" i="1" s="1"/>
  <c r="M164" i="1" s="1"/>
  <c r="W161" i="1"/>
  <c r="X160" i="1"/>
  <c r="Q161" i="1"/>
  <c r="S161" i="1" s="1"/>
  <c r="T161" i="1" s="1"/>
  <c r="P162" i="1"/>
  <c r="D160" i="1"/>
  <c r="F160" i="1" s="1"/>
  <c r="G160" i="1" s="1"/>
  <c r="N160" i="1" s="1"/>
  <c r="Z159" i="1"/>
  <c r="AA159" i="1" s="1"/>
  <c r="AB159" i="1" s="1"/>
  <c r="U160" i="1" l="1"/>
  <c r="J165" i="1"/>
  <c r="L165" i="1" s="1"/>
  <c r="M165" i="1" s="1"/>
  <c r="I166" i="1"/>
  <c r="X161" i="1"/>
  <c r="W162" i="1"/>
  <c r="Q162" i="1"/>
  <c r="S162" i="1" s="1"/>
  <c r="T162" i="1" s="1"/>
  <c r="P163" i="1"/>
  <c r="Z160" i="1"/>
  <c r="AA160" i="1" s="1"/>
  <c r="AB160" i="1" s="1"/>
  <c r="D161" i="1"/>
  <c r="F161" i="1" s="1"/>
  <c r="G161" i="1" s="1"/>
  <c r="N161" i="1" s="1"/>
  <c r="U161" i="1" l="1"/>
  <c r="J166" i="1"/>
  <c r="L166" i="1" s="1"/>
  <c r="M166" i="1" s="1"/>
  <c r="I167" i="1"/>
  <c r="W163" i="1"/>
  <c r="X162" i="1"/>
  <c r="P164" i="1"/>
  <c r="Q163" i="1"/>
  <c r="S163" i="1" s="1"/>
  <c r="T163" i="1" s="1"/>
  <c r="Z161" i="1"/>
  <c r="AA161" i="1" s="1"/>
  <c r="AB161" i="1" s="1"/>
  <c r="D162" i="1"/>
  <c r="F162" i="1" s="1"/>
  <c r="G162" i="1" s="1"/>
  <c r="N162" i="1" s="1"/>
  <c r="U162" i="1" l="1"/>
  <c r="I168" i="1"/>
  <c r="J167" i="1"/>
  <c r="L167" i="1" s="1"/>
  <c r="M167" i="1" s="1"/>
  <c r="W164" i="1"/>
  <c r="X163" i="1"/>
  <c r="P165" i="1"/>
  <c r="Q164" i="1"/>
  <c r="S164" i="1" s="1"/>
  <c r="T164" i="1" s="1"/>
  <c r="Z162" i="1"/>
  <c r="AA162" i="1" s="1"/>
  <c r="AB162" i="1" s="1"/>
  <c r="D163" i="1"/>
  <c r="F163" i="1" s="1"/>
  <c r="G163" i="1" s="1"/>
  <c r="N163" i="1" s="1"/>
  <c r="U163" i="1" l="1"/>
  <c r="I169" i="1"/>
  <c r="J168" i="1"/>
  <c r="L168" i="1" s="1"/>
  <c r="M168" i="1" s="1"/>
  <c r="X164" i="1"/>
  <c r="W165" i="1"/>
  <c r="Q165" i="1"/>
  <c r="S165" i="1" s="1"/>
  <c r="T165" i="1" s="1"/>
  <c r="P166" i="1"/>
  <c r="Z163" i="1"/>
  <c r="AA163" i="1" s="1"/>
  <c r="AB163" i="1" s="1"/>
  <c r="D164" i="1"/>
  <c r="F164" i="1" s="1"/>
  <c r="G164" i="1" s="1"/>
  <c r="N164" i="1" s="1"/>
  <c r="U164" i="1" l="1"/>
  <c r="J169" i="1"/>
  <c r="L169" i="1" s="1"/>
  <c r="M169" i="1" s="1"/>
  <c r="I170" i="1"/>
  <c r="X165" i="1"/>
  <c r="W166" i="1"/>
  <c r="Q166" i="1"/>
  <c r="S166" i="1" s="1"/>
  <c r="T166" i="1" s="1"/>
  <c r="P167" i="1"/>
  <c r="D165" i="1"/>
  <c r="F165" i="1" s="1"/>
  <c r="G165" i="1" s="1"/>
  <c r="N165" i="1" s="1"/>
  <c r="Z164" i="1"/>
  <c r="AA164" i="1" s="1"/>
  <c r="AB164" i="1" s="1"/>
  <c r="U165" i="1" l="1"/>
  <c r="J170" i="1"/>
  <c r="L170" i="1" s="1"/>
  <c r="M170" i="1" s="1"/>
  <c r="I171" i="1"/>
  <c r="X166" i="1"/>
  <c r="W167" i="1"/>
  <c r="P168" i="1"/>
  <c r="Q167" i="1"/>
  <c r="S167" i="1" s="1"/>
  <c r="T167" i="1" s="1"/>
  <c r="D166" i="1"/>
  <c r="F166" i="1" s="1"/>
  <c r="G166" i="1" s="1"/>
  <c r="N166" i="1" s="1"/>
  <c r="Z165" i="1"/>
  <c r="AA165" i="1" s="1"/>
  <c r="AB165" i="1" s="1"/>
  <c r="U166" i="1" l="1"/>
  <c r="I172" i="1"/>
  <c r="J171" i="1"/>
  <c r="L171" i="1" s="1"/>
  <c r="M171" i="1" s="1"/>
  <c r="W168" i="1"/>
  <c r="X167" i="1"/>
  <c r="P169" i="1"/>
  <c r="Q168" i="1"/>
  <c r="S168" i="1" s="1"/>
  <c r="T168" i="1" s="1"/>
  <c r="D167" i="1"/>
  <c r="F167" i="1" s="1"/>
  <c r="G167" i="1" s="1"/>
  <c r="N167" i="1" s="1"/>
  <c r="Z166" i="1"/>
  <c r="AA166" i="1" s="1"/>
  <c r="AB166" i="1" s="1"/>
  <c r="U167" i="1" l="1"/>
  <c r="I173" i="1"/>
  <c r="J172" i="1"/>
  <c r="L172" i="1" s="1"/>
  <c r="M172" i="1" s="1"/>
  <c r="W169" i="1"/>
  <c r="X168" i="1"/>
  <c r="Q169" i="1"/>
  <c r="S169" i="1" s="1"/>
  <c r="T169" i="1" s="1"/>
  <c r="P170" i="1"/>
  <c r="Z167" i="1"/>
  <c r="AA167" i="1" s="1"/>
  <c r="AB167" i="1" s="1"/>
  <c r="D168" i="1"/>
  <c r="F168" i="1" s="1"/>
  <c r="G168" i="1" s="1"/>
  <c r="N168" i="1" s="1"/>
  <c r="U168" i="1" l="1"/>
  <c r="J173" i="1"/>
  <c r="L173" i="1" s="1"/>
  <c r="M173" i="1" s="1"/>
  <c r="I174" i="1"/>
  <c r="X169" i="1"/>
  <c r="W170" i="1"/>
  <c r="Q170" i="1"/>
  <c r="S170" i="1" s="1"/>
  <c r="T170" i="1" s="1"/>
  <c r="P171" i="1"/>
  <c r="D169" i="1"/>
  <c r="F169" i="1" s="1"/>
  <c r="G169" i="1" s="1"/>
  <c r="N169" i="1" s="1"/>
  <c r="Z168" i="1"/>
  <c r="AA168" i="1" s="1"/>
  <c r="AB168" i="1" s="1"/>
  <c r="U169" i="1" l="1"/>
  <c r="J174" i="1"/>
  <c r="L174" i="1" s="1"/>
  <c r="M174" i="1" s="1"/>
  <c r="I175" i="1"/>
  <c r="X170" i="1"/>
  <c r="W171" i="1"/>
  <c r="P172" i="1"/>
  <c r="Q171" i="1"/>
  <c r="S171" i="1" s="1"/>
  <c r="T171" i="1" s="1"/>
  <c r="D170" i="1"/>
  <c r="F170" i="1" s="1"/>
  <c r="G170" i="1" s="1"/>
  <c r="N170" i="1" s="1"/>
  <c r="Z169" i="1"/>
  <c r="AA169" i="1" s="1"/>
  <c r="AB169" i="1" s="1"/>
  <c r="U170" i="1" l="1"/>
  <c r="I176" i="1"/>
  <c r="J175" i="1"/>
  <c r="L175" i="1" s="1"/>
  <c r="M175" i="1" s="1"/>
  <c r="W172" i="1"/>
  <c r="X171" i="1"/>
  <c r="P173" i="1"/>
  <c r="Q172" i="1"/>
  <c r="S172" i="1" s="1"/>
  <c r="T172" i="1" s="1"/>
  <c r="Z170" i="1"/>
  <c r="AA170" i="1" s="1"/>
  <c r="AB170" i="1" s="1"/>
  <c r="D171" i="1"/>
  <c r="F171" i="1" s="1"/>
  <c r="G171" i="1" s="1"/>
  <c r="N171" i="1" s="1"/>
  <c r="U171" i="1" l="1"/>
  <c r="I177" i="1"/>
  <c r="J176" i="1"/>
  <c r="L176" i="1" s="1"/>
  <c r="M176" i="1" s="1"/>
  <c r="X172" i="1"/>
  <c r="W173" i="1"/>
  <c r="Q173" i="1"/>
  <c r="S173" i="1" s="1"/>
  <c r="T173" i="1" s="1"/>
  <c r="P174" i="1"/>
  <c r="D172" i="1"/>
  <c r="F172" i="1" s="1"/>
  <c r="G172" i="1" s="1"/>
  <c r="N172" i="1" s="1"/>
  <c r="Z171" i="1"/>
  <c r="AA171" i="1" s="1"/>
  <c r="AB171" i="1" s="1"/>
  <c r="U172" i="1" l="1"/>
  <c r="J177" i="1"/>
  <c r="L177" i="1" s="1"/>
  <c r="M177" i="1" s="1"/>
  <c r="I178" i="1"/>
  <c r="X173" i="1"/>
  <c r="W174" i="1"/>
  <c r="Q174" i="1"/>
  <c r="S174" i="1" s="1"/>
  <c r="T174" i="1" s="1"/>
  <c r="P175" i="1"/>
  <c r="D173" i="1"/>
  <c r="F173" i="1" s="1"/>
  <c r="G173" i="1" s="1"/>
  <c r="N173" i="1" s="1"/>
  <c r="Z172" i="1"/>
  <c r="AA172" i="1" s="1"/>
  <c r="AB172" i="1" s="1"/>
  <c r="U173" i="1" l="1"/>
  <c r="J178" i="1"/>
  <c r="L178" i="1" s="1"/>
  <c r="M178" i="1" s="1"/>
  <c r="I179" i="1"/>
  <c r="W175" i="1"/>
  <c r="X174" i="1"/>
  <c r="P176" i="1"/>
  <c r="Q175" i="1"/>
  <c r="S175" i="1" s="1"/>
  <c r="T175" i="1" s="1"/>
  <c r="Z173" i="1"/>
  <c r="AA173" i="1" s="1"/>
  <c r="AB173" i="1" s="1"/>
  <c r="D174" i="1"/>
  <c r="F174" i="1" s="1"/>
  <c r="G174" i="1" s="1"/>
  <c r="N174" i="1" s="1"/>
  <c r="U174" i="1" l="1"/>
  <c r="I180" i="1"/>
  <c r="J179" i="1"/>
  <c r="L179" i="1" s="1"/>
  <c r="M179" i="1" s="1"/>
  <c r="W176" i="1"/>
  <c r="X175" i="1"/>
  <c r="P177" i="1"/>
  <c r="Q176" i="1"/>
  <c r="S176" i="1" s="1"/>
  <c r="T176" i="1" s="1"/>
  <c r="D175" i="1"/>
  <c r="F175" i="1" s="1"/>
  <c r="G175" i="1" s="1"/>
  <c r="N175" i="1" s="1"/>
  <c r="Z174" i="1"/>
  <c r="AA174" i="1" s="1"/>
  <c r="AB174" i="1" s="1"/>
  <c r="U175" i="1" l="1"/>
  <c r="I181" i="1"/>
  <c r="J180" i="1"/>
  <c r="L180" i="1" s="1"/>
  <c r="M180" i="1" s="1"/>
  <c r="X176" i="1"/>
  <c r="W177" i="1"/>
  <c r="Q177" i="1"/>
  <c r="S177" i="1" s="1"/>
  <c r="T177" i="1" s="1"/>
  <c r="P178" i="1"/>
  <c r="D176" i="1"/>
  <c r="F176" i="1" s="1"/>
  <c r="G176" i="1" s="1"/>
  <c r="N176" i="1" s="1"/>
  <c r="Z175" i="1"/>
  <c r="AA175" i="1" s="1"/>
  <c r="AB175" i="1" s="1"/>
  <c r="U176" i="1" l="1"/>
  <c r="I182" i="1"/>
  <c r="J181" i="1"/>
  <c r="L181" i="1" s="1"/>
  <c r="M181" i="1" s="1"/>
  <c r="X177" i="1"/>
  <c r="W178" i="1"/>
  <c r="Q178" i="1"/>
  <c r="S178" i="1" s="1"/>
  <c r="T178" i="1" s="1"/>
  <c r="P179" i="1"/>
  <c r="Z176" i="1"/>
  <c r="AA176" i="1" s="1"/>
  <c r="AB176" i="1" s="1"/>
  <c r="D177" i="1"/>
  <c r="F177" i="1" s="1"/>
  <c r="G177" i="1" s="1"/>
  <c r="N177" i="1" s="1"/>
  <c r="U177" i="1" l="1"/>
  <c r="J182" i="1"/>
  <c r="L182" i="1" s="1"/>
  <c r="M182" i="1" s="1"/>
  <c r="I183" i="1"/>
  <c r="X178" i="1"/>
  <c r="W179" i="1"/>
  <c r="P180" i="1"/>
  <c r="Q179" i="1"/>
  <c r="S179" i="1" s="1"/>
  <c r="T179" i="1" s="1"/>
  <c r="D178" i="1"/>
  <c r="F178" i="1" s="1"/>
  <c r="G178" i="1" s="1"/>
  <c r="N178" i="1" s="1"/>
  <c r="Z177" i="1"/>
  <c r="AA177" i="1" s="1"/>
  <c r="AB177" i="1" s="1"/>
  <c r="U178" i="1" l="1"/>
  <c r="I184" i="1"/>
  <c r="J183" i="1"/>
  <c r="L183" i="1" s="1"/>
  <c r="M183" i="1" s="1"/>
  <c r="W180" i="1"/>
  <c r="X179" i="1"/>
  <c r="P181" i="1"/>
  <c r="Q180" i="1"/>
  <c r="S180" i="1" s="1"/>
  <c r="T180" i="1" s="1"/>
  <c r="D179" i="1"/>
  <c r="F179" i="1" s="1"/>
  <c r="G179" i="1" s="1"/>
  <c r="N179" i="1" s="1"/>
  <c r="Z178" i="1"/>
  <c r="AA178" i="1" s="1"/>
  <c r="AB178" i="1" s="1"/>
  <c r="U179" i="1" l="1"/>
  <c r="I185" i="1"/>
  <c r="J184" i="1"/>
  <c r="L184" i="1" s="1"/>
  <c r="M184" i="1" s="1"/>
  <c r="X180" i="1"/>
  <c r="W181" i="1"/>
  <c r="Q181" i="1"/>
  <c r="S181" i="1" s="1"/>
  <c r="T181" i="1" s="1"/>
  <c r="P182" i="1"/>
  <c r="Z179" i="1"/>
  <c r="AA179" i="1" s="1"/>
  <c r="AB179" i="1" s="1"/>
  <c r="D180" i="1"/>
  <c r="F180" i="1" s="1"/>
  <c r="G180" i="1" s="1"/>
  <c r="N180" i="1" s="1"/>
  <c r="U180" i="1" l="1"/>
  <c r="I186" i="1"/>
  <c r="J185" i="1"/>
  <c r="L185" i="1" s="1"/>
  <c r="M185" i="1" s="1"/>
  <c r="X181" i="1"/>
  <c r="W182" i="1"/>
  <c r="Q182" i="1"/>
  <c r="S182" i="1" s="1"/>
  <c r="T182" i="1" s="1"/>
  <c r="P183" i="1"/>
  <c r="Z180" i="1"/>
  <c r="AA180" i="1" s="1"/>
  <c r="AB180" i="1" s="1"/>
  <c r="D181" i="1"/>
  <c r="F181" i="1" s="1"/>
  <c r="G181" i="1" s="1"/>
  <c r="N181" i="1" s="1"/>
  <c r="U181" i="1" l="1"/>
  <c r="J186" i="1"/>
  <c r="L186" i="1" s="1"/>
  <c r="M186" i="1" s="1"/>
  <c r="I187" i="1"/>
  <c r="X182" i="1"/>
  <c r="W183" i="1"/>
  <c r="P184" i="1"/>
  <c r="Q183" i="1"/>
  <c r="S183" i="1" s="1"/>
  <c r="T183" i="1" s="1"/>
  <c r="Z181" i="1"/>
  <c r="AA181" i="1" s="1"/>
  <c r="AB181" i="1" s="1"/>
  <c r="D182" i="1"/>
  <c r="F182" i="1" s="1"/>
  <c r="G182" i="1" s="1"/>
  <c r="N182" i="1" s="1"/>
  <c r="U182" i="1" l="1"/>
  <c r="I188" i="1"/>
  <c r="J187" i="1"/>
  <c r="L187" i="1" s="1"/>
  <c r="M187" i="1" s="1"/>
  <c r="W184" i="1"/>
  <c r="X183" i="1"/>
  <c r="P185" i="1"/>
  <c r="Q184" i="1"/>
  <c r="S184" i="1" s="1"/>
  <c r="T184" i="1" s="1"/>
  <c r="D183" i="1"/>
  <c r="F183" i="1" s="1"/>
  <c r="G183" i="1" s="1"/>
  <c r="N183" i="1" s="1"/>
  <c r="Z182" i="1"/>
  <c r="AA182" i="1" s="1"/>
  <c r="AB182" i="1" s="1"/>
  <c r="U183" i="1" l="1"/>
  <c r="I189" i="1"/>
  <c r="J188" i="1"/>
  <c r="L188" i="1" s="1"/>
  <c r="M188" i="1" s="1"/>
  <c r="W185" i="1"/>
  <c r="X184" i="1"/>
  <c r="Q185" i="1"/>
  <c r="S185" i="1" s="1"/>
  <c r="T185" i="1" s="1"/>
  <c r="P186" i="1"/>
  <c r="Z183" i="1"/>
  <c r="AA183" i="1" s="1"/>
  <c r="AB183" i="1" s="1"/>
  <c r="D184" i="1"/>
  <c r="F184" i="1" s="1"/>
  <c r="G184" i="1" s="1"/>
  <c r="N184" i="1" s="1"/>
  <c r="U184" i="1" l="1"/>
  <c r="I190" i="1"/>
  <c r="J189" i="1"/>
  <c r="L189" i="1" s="1"/>
  <c r="M189" i="1" s="1"/>
  <c r="X185" i="1"/>
  <c r="W186" i="1"/>
  <c r="Q186" i="1"/>
  <c r="S186" i="1" s="1"/>
  <c r="T186" i="1" s="1"/>
  <c r="P187" i="1"/>
  <c r="Z184" i="1"/>
  <c r="AA184" i="1" s="1"/>
  <c r="AB184" i="1" s="1"/>
  <c r="D185" i="1"/>
  <c r="F185" i="1" s="1"/>
  <c r="G185" i="1" s="1"/>
  <c r="N185" i="1" s="1"/>
  <c r="U185" i="1" l="1"/>
  <c r="J190" i="1"/>
  <c r="L190" i="1" s="1"/>
  <c r="M190" i="1" s="1"/>
  <c r="I191" i="1"/>
  <c r="X186" i="1"/>
  <c r="W187" i="1"/>
  <c r="P188" i="1"/>
  <c r="Q187" i="1"/>
  <c r="S187" i="1" s="1"/>
  <c r="T187" i="1" s="1"/>
  <c r="Z185" i="1"/>
  <c r="AA185" i="1" s="1"/>
  <c r="AB185" i="1" s="1"/>
  <c r="D186" i="1"/>
  <c r="F186" i="1" s="1"/>
  <c r="G186" i="1" s="1"/>
  <c r="N186" i="1" s="1"/>
  <c r="U186" i="1" l="1"/>
  <c r="I192" i="1"/>
  <c r="J191" i="1"/>
  <c r="L191" i="1" s="1"/>
  <c r="M191" i="1" s="1"/>
  <c r="W188" i="1"/>
  <c r="X187" i="1"/>
  <c r="P189" i="1"/>
  <c r="Q188" i="1"/>
  <c r="S188" i="1" s="1"/>
  <c r="T188" i="1" s="1"/>
  <c r="D187" i="1"/>
  <c r="F187" i="1" s="1"/>
  <c r="G187" i="1" s="1"/>
  <c r="N187" i="1" s="1"/>
  <c r="Z186" i="1"/>
  <c r="AA186" i="1" s="1"/>
  <c r="AB186" i="1" s="1"/>
  <c r="U187" i="1" l="1"/>
  <c r="I193" i="1"/>
  <c r="J192" i="1"/>
  <c r="L192" i="1" s="1"/>
  <c r="M192" i="1" s="1"/>
  <c r="W189" i="1"/>
  <c r="X188" i="1"/>
  <c r="Q189" i="1"/>
  <c r="P190" i="1"/>
  <c r="Z187" i="1"/>
  <c r="AA187" i="1" s="1"/>
  <c r="AB187" i="1" s="1"/>
  <c r="D188" i="1"/>
  <c r="F188" i="1" s="1"/>
  <c r="G188" i="1" s="1"/>
  <c r="N188" i="1" s="1"/>
  <c r="S189" i="1"/>
  <c r="T189" i="1" s="1"/>
  <c r="U188" i="1" l="1"/>
  <c r="I194" i="1"/>
  <c r="J193" i="1"/>
  <c r="L193" i="1" s="1"/>
  <c r="M193" i="1" s="1"/>
  <c r="X189" i="1"/>
  <c r="W190" i="1"/>
  <c r="Q190" i="1"/>
  <c r="S190" i="1" s="1"/>
  <c r="T190" i="1" s="1"/>
  <c r="P191" i="1"/>
  <c r="D189" i="1"/>
  <c r="F189" i="1" s="1"/>
  <c r="G189" i="1" s="1"/>
  <c r="N189" i="1" s="1"/>
  <c r="Z188" i="1"/>
  <c r="AA188" i="1" s="1"/>
  <c r="AB188" i="1" s="1"/>
  <c r="U189" i="1" l="1"/>
  <c r="J194" i="1"/>
  <c r="L194" i="1" s="1"/>
  <c r="M194" i="1" s="1"/>
  <c r="I195" i="1"/>
  <c r="X190" i="1"/>
  <c r="W191" i="1"/>
  <c r="P192" i="1"/>
  <c r="Q191" i="1"/>
  <c r="S191" i="1" s="1"/>
  <c r="T191" i="1" s="1"/>
  <c r="Z189" i="1"/>
  <c r="AA189" i="1" s="1"/>
  <c r="AB189" i="1" s="1"/>
  <c r="D190" i="1"/>
  <c r="F190" i="1" s="1"/>
  <c r="G190" i="1" s="1"/>
  <c r="N190" i="1" s="1"/>
  <c r="U190" i="1" l="1"/>
  <c r="I196" i="1"/>
  <c r="J195" i="1"/>
  <c r="L195" i="1" s="1"/>
  <c r="M195" i="1" s="1"/>
  <c r="W192" i="1"/>
  <c r="X191" i="1"/>
  <c r="P193" i="1"/>
  <c r="Q192" i="1"/>
  <c r="S192" i="1" s="1"/>
  <c r="T192" i="1" s="1"/>
  <c r="D191" i="1"/>
  <c r="F191" i="1" s="1"/>
  <c r="G191" i="1" s="1"/>
  <c r="N191" i="1" s="1"/>
  <c r="Z190" i="1"/>
  <c r="AA190" i="1" s="1"/>
  <c r="AB190" i="1" s="1"/>
  <c r="U191" i="1" l="1"/>
  <c r="I197" i="1"/>
  <c r="J196" i="1"/>
  <c r="L196" i="1" s="1"/>
  <c r="M196" i="1" s="1"/>
  <c r="W193" i="1"/>
  <c r="X192" i="1"/>
  <c r="Q193" i="1"/>
  <c r="S193" i="1" s="1"/>
  <c r="T193" i="1" s="1"/>
  <c r="P194" i="1"/>
  <c r="Z191" i="1"/>
  <c r="AA191" i="1" s="1"/>
  <c r="AB191" i="1" s="1"/>
  <c r="D192" i="1"/>
  <c r="F192" i="1" s="1"/>
  <c r="G192" i="1" s="1"/>
  <c r="N192" i="1" s="1"/>
  <c r="U192" i="1" l="1"/>
  <c r="I198" i="1"/>
  <c r="J197" i="1"/>
  <c r="L197" i="1" s="1"/>
  <c r="M197" i="1" s="1"/>
  <c r="X193" i="1"/>
  <c r="W194" i="1"/>
  <c r="Q194" i="1"/>
  <c r="S194" i="1" s="1"/>
  <c r="T194" i="1" s="1"/>
  <c r="P195" i="1"/>
  <c r="D193" i="1"/>
  <c r="F193" i="1" s="1"/>
  <c r="G193" i="1" s="1"/>
  <c r="N193" i="1" s="1"/>
  <c r="Z192" i="1"/>
  <c r="AA192" i="1" s="1"/>
  <c r="AB192" i="1" s="1"/>
  <c r="U193" i="1" l="1"/>
  <c r="I199" i="1"/>
  <c r="J198" i="1"/>
  <c r="L198" i="1" s="1"/>
  <c r="M198" i="1" s="1"/>
  <c r="X194" i="1"/>
  <c r="W195" i="1"/>
  <c r="P196" i="1"/>
  <c r="Q195" i="1"/>
  <c r="S195" i="1" s="1"/>
  <c r="T195" i="1" s="1"/>
  <c r="Z193" i="1"/>
  <c r="AA193" i="1" s="1"/>
  <c r="AB193" i="1" s="1"/>
  <c r="D194" i="1"/>
  <c r="F194" i="1" s="1"/>
  <c r="G194" i="1" s="1"/>
  <c r="N194" i="1" s="1"/>
  <c r="U194" i="1" l="1"/>
  <c r="I200" i="1"/>
  <c r="J199" i="1"/>
  <c r="L199" i="1" s="1"/>
  <c r="M199" i="1" s="1"/>
  <c r="W196" i="1"/>
  <c r="X195" i="1"/>
  <c r="P197" i="1"/>
  <c r="Q196" i="1"/>
  <c r="S196" i="1" s="1"/>
  <c r="T196" i="1" s="1"/>
  <c r="D195" i="1"/>
  <c r="F195" i="1" s="1"/>
  <c r="G195" i="1" s="1"/>
  <c r="N195" i="1" s="1"/>
  <c r="Z194" i="1"/>
  <c r="AA194" i="1" s="1"/>
  <c r="AB194" i="1" s="1"/>
  <c r="U195" i="1" l="1"/>
  <c r="I201" i="1"/>
  <c r="J200" i="1"/>
  <c r="L200" i="1" s="1"/>
  <c r="M200" i="1" s="1"/>
  <c r="W197" i="1"/>
  <c r="X196" i="1"/>
  <c r="Q197" i="1"/>
  <c r="S197" i="1" s="1"/>
  <c r="T197" i="1" s="1"/>
  <c r="P198" i="1"/>
  <c r="D196" i="1"/>
  <c r="F196" i="1" s="1"/>
  <c r="G196" i="1" s="1"/>
  <c r="N196" i="1" s="1"/>
  <c r="Z195" i="1"/>
  <c r="AA195" i="1" s="1"/>
  <c r="AB195" i="1" s="1"/>
  <c r="U196" i="1" l="1"/>
  <c r="I202" i="1"/>
  <c r="J201" i="1"/>
  <c r="L201" i="1" s="1"/>
  <c r="M201" i="1" s="1"/>
  <c r="X197" i="1"/>
  <c r="W198" i="1"/>
  <c r="Q198" i="1"/>
  <c r="S198" i="1" s="1"/>
  <c r="T198" i="1" s="1"/>
  <c r="P199" i="1"/>
  <c r="Z196" i="1"/>
  <c r="AA196" i="1" s="1"/>
  <c r="AB196" i="1" s="1"/>
  <c r="D197" i="1"/>
  <c r="F197" i="1" s="1"/>
  <c r="G197" i="1" s="1"/>
  <c r="N197" i="1" s="1"/>
  <c r="U197" i="1" l="1"/>
  <c r="I203" i="1"/>
  <c r="J202" i="1"/>
  <c r="L202" i="1" s="1"/>
  <c r="M202" i="1" s="1"/>
  <c r="X198" i="1"/>
  <c r="W199" i="1"/>
  <c r="P200" i="1"/>
  <c r="Q199" i="1"/>
  <c r="S199" i="1" s="1"/>
  <c r="T199" i="1" s="1"/>
  <c r="Z197" i="1"/>
  <c r="AA197" i="1" s="1"/>
  <c r="AB197" i="1" s="1"/>
  <c r="D198" i="1"/>
  <c r="F198" i="1" s="1"/>
  <c r="G198" i="1" s="1"/>
  <c r="N198" i="1" s="1"/>
  <c r="U198" i="1" l="1"/>
  <c r="I204" i="1"/>
  <c r="J203" i="1"/>
  <c r="L203" i="1" s="1"/>
  <c r="M203" i="1" s="1"/>
  <c r="W200" i="1"/>
  <c r="X199" i="1"/>
  <c r="P201" i="1"/>
  <c r="Q200" i="1"/>
  <c r="S200" i="1" s="1"/>
  <c r="T200" i="1" s="1"/>
  <c r="Z198" i="1"/>
  <c r="AA198" i="1" s="1"/>
  <c r="AB198" i="1" s="1"/>
  <c r="D199" i="1"/>
  <c r="F199" i="1" s="1"/>
  <c r="G199" i="1" s="1"/>
  <c r="N199" i="1" s="1"/>
  <c r="U199" i="1" l="1"/>
  <c r="I205" i="1"/>
  <c r="J204" i="1"/>
  <c r="L204" i="1" s="1"/>
  <c r="M204" i="1" s="1"/>
  <c r="W201" i="1"/>
  <c r="X200" i="1"/>
  <c r="Q201" i="1"/>
  <c r="S201" i="1" s="1"/>
  <c r="T201" i="1" s="1"/>
  <c r="P202" i="1"/>
  <c r="D200" i="1"/>
  <c r="F200" i="1" s="1"/>
  <c r="G200" i="1" s="1"/>
  <c r="N200" i="1" s="1"/>
  <c r="Z199" i="1"/>
  <c r="AA199" i="1" s="1"/>
  <c r="AB199" i="1" s="1"/>
  <c r="U200" i="1" l="1"/>
  <c r="I206" i="1"/>
  <c r="J205" i="1"/>
  <c r="L205" i="1" s="1"/>
  <c r="M205" i="1" s="1"/>
  <c r="X201" i="1"/>
  <c r="W202" i="1"/>
  <c r="Q202" i="1"/>
  <c r="S202" i="1" s="1"/>
  <c r="T202" i="1" s="1"/>
  <c r="P203" i="1"/>
  <c r="Z200" i="1"/>
  <c r="AA200" i="1" s="1"/>
  <c r="AB200" i="1" s="1"/>
  <c r="D201" i="1"/>
  <c r="F201" i="1" s="1"/>
  <c r="G201" i="1" s="1"/>
  <c r="N201" i="1" s="1"/>
  <c r="U201" i="1" l="1"/>
  <c r="I207" i="1"/>
  <c r="J206" i="1"/>
  <c r="L206" i="1" s="1"/>
  <c r="M206" i="1" s="1"/>
  <c r="X202" i="1"/>
  <c r="W203" i="1"/>
  <c r="P204" i="1"/>
  <c r="Q203" i="1"/>
  <c r="S203" i="1" s="1"/>
  <c r="T203" i="1" s="1"/>
  <c r="D202" i="1"/>
  <c r="F202" i="1" s="1"/>
  <c r="G202" i="1" s="1"/>
  <c r="N202" i="1" s="1"/>
  <c r="Z201" i="1"/>
  <c r="AA201" i="1" s="1"/>
  <c r="AB201" i="1" s="1"/>
  <c r="U202" i="1" l="1"/>
  <c r="I208" i="1"/>
  <c r="J207" i="1"/>
  <c r="L207" i="1" s="1"/>
  <c r="M207" i="1" s="1"/>
  <c r="W204" i="1"/>
  <c r="X203" i="1"/>
  <c r="P205" i="1"/>
  <c r="Q204" i="1"/>
  <c r="S204" i="1" s="1"/>
  <c r="T204" i="1" s="1"/>
  <c r="Z202" i="1"/>
  <c r="AA202" i="1" s="1"/>
  <c r="AB202" i="1" s="1"/>
  <c r="D203" i="1"/>
  <c r="F203" i="1" s="1"/>
  <c r="G203" i="1" s="1"/>
  <c r="N203" i="1" s="1"/>
  <c r="U203" i="1" l="1"/>
  <c r="I209" i="1"/>
  <c r="J208" i="1"/>
  <c r="L208" i="1" s="1"/>
  <c r="M208" i="1" s="1"/>
  <c r="W205" i="1"/>
  <c r="X204" i="1"/>
  <c r="Q205" i="1"/>
  <c r="S205" i="1" s="1"/>
  <c r="T205" i="1" s="1"/>
  <c r="P206" i="1"/>
  <c r="Z203" i="1"/>
  <c r="AA203" i="1" s="1"/>
  <c r="AB203" i="1" s="1"/>
  <c r="D204" i="1"/>
  <c r="F204" i="1" s="1"/>
  <c r="G204" i="1" s="1"/>
  <c r="N204" i="1" s="1"/>
  <c r="U204" i="1" l="1"/>
  <c r="I210" i="1"/>
  <c r="J209" i="1"/>
  <c r="L209" i="1" s="1"/>
  <c r="M209" i="1" s="1"/>
  <c r="X205" i="1"/>
  <c r="W206" i="1"/>
  <c r="Q206" i="1"/>
  <c r="S206" i="1" s="1"/>
  <c r="T206" i="1" s="1"/>
  <c r="P207" i="1"/>
  <c r="D205" i="1"/>
  <c r="F205" i="1" s="1"/>
  <c r="G205" i="1" s="1"/>
  <c r="N205" i="1" s="1"/>
  <c r="Z204" i="1"/>
  <c r="AA204" i="1" s="1"/>
  <c r="AB204" i="1" s="1"/>
  <c r="U205" i="1" l="1"/>
  <c r="I211" i="1"/>
  <c r="J210" i="1"/>
  <c r="L210" i="1" s="1"/>
  <c r="M210" i="1" s="1"/>
  <c r="X206" i="1"/>
  <c r="W207" i="1"/>
  <c r="P208" i="1"/>
  <c r="Q207" i="1"/>
  <c r="S207" i="1" s="1"/>
  <c r="T207" i="1" s="1"/>
  <c r="Z205" i="1"/>
  <c r="AA205" i="1" s="1"/>
  <c r="AB205" i="1" s="1"/>
  <c r="D206" i="1"/>
  <c r="F206" i="1" s="1"/>
  <c r="G206" i="1" s="1"/>
  <c r="N206" i="1" s="1"/>
  <c r="U206" i="1" l="1"/>
  <c r="I212" i="1"/>
  <c r="J211" i="1"/>
  <c r="L211" i="1" s="1"/>
  <c r="M211" i="1" s="1"/>
  <c r="W208" i="1"/>
  <c r="X207" i="1"/>
  <c r="P209" i="1"/>
  <c r="Q208" i="1"/>
  <c r="S208" i="1" s="1"/>
  <c r="T208" i="1" s="1"/>
  <c r="D207" i="1"/>
  <c r="F207" i="1" s="1"/>
  <c r="G207" i="1" s="1"/>
  <c r="N207" i="1" s="1"/>
  <c r="Z206" i="1"/>
  <c r="AA206" i="1" s="1"/>
  <c r="AB206" i="1" s="1"/>
  <c r="U207" i="1" l="1"/>
  <c r="I213" i="1"/>
  <c r="J212" i="1"/>
  <c r="L212" i="1" s="1"/>
  <c r="M212" i="1" s="1"/>
  <c r="W209" i="1"/>
  <c r="X208" i="1"/>
  <c r="Q209" i="1"/>
  <c r="S209" i="1" s="1"/>
  <c r="T209" i="1" s="1"/>
  <c r="P210" i="1"/>
  <c r="Z207" i="1"/>
  <c r="AA207" i="1" s="1"/>
  <c r="AB207" i="1" s="1"/>
  <c r="D208" i="1"/>
  <c r="F208" i="1" s="1"/>
  <c r="G208" i="1" s="1"/>
  <c r="N208" i="1" s="1"/>
  <c r="U208" i="1" l="1"/>
  <c r="I214" i="1"/>
  <c r="J213" i="1"/>
  <c r="L213" i="1" s="1"/>
  <c r="M213" i="1" s="1"/>
  <c r="X209" i="1"/>
  <c r="W210" i="1"/>
  <c r="Q210" i="1"/>
  <c r="S210" i="1" s="1"/>
  <c r="T210" i="1" s="1"/>
  <c r="P211" i="1"/>
  <c r="Z208" i="1"/>
  <c r="AA208" i="1" s="1"/>
  <c r="AB208" i="1" s="1"/>
  <c r="D209" i="1"/>
  <c r="F209" i="1" s="1"/>
  <c r="G209" i="1" s="1"/>
  <c r="N209" i="1" s="1"/>
  <c r="U209" i="1" l="1"/>
  <c r="I215" i="1"/>
  <c r="J214" i="1"/>
  <c r="L214" i="1" s="1"/>
  <c r="M214" i="1" s="1"/>
  <c r="X210" i="1"/>
  <c r="W211" i="1"/>
  <c r="P212" i="1"/>
  <c r="Q211" i="1"/>
  <c r="S211" i="1" s="1"/>
  <c r="T211" i="1" s="1"/>
  <c r="D210" i="1"/>
  <c r="F210" i="1" s="1"/>
  <c r="G210" i="1" s="1"/>
  <c r="N210" i="1" s="1"/>
  <c r="Z209" i="1"/>
  <c r="AA209" i="1" s="1"/>
  <c r="AB209" i="1" s="1"/>
  <c r="U210" i="1" l="1"/>
  <c r="I216" i="1"/>
  <c r="J215" i="1"/>
  <c r="L215" i="1" s="1"/>
  <c r="M215" i="1" s="1"/>
  <c r="W212" i="1"/>
  <c r="X211" i="1"/>
  <c r="P213" i="1"/>
  <c r="Q212" i="1"/>
  <c r="S212" i="1" s="1"/>
  <c r="T212" i="1" s="1"/>
  <c r="Z210" i="1"/>
  <c r="AA210" i="1" s="1"/>
  <c r="AB210" i="1" s="1"/>
  <c r="D211" i="1"/>
  <c r="F211" i="1" s="1"/>
  <c r="G211" i="1" s="1"/>
  <c r="N211" i="1" s="1"/>
  <c r="U211" i="1" l="1"/>
  <c r="I217" i="1"/>
  <c r="J216" i="1"/>
  <c r="L216" i="1" s="1"/>
  <c r="M216" i="1" s="1"/>
  <c r="W213" i="1"/>
  <c r="X212" i="1"/>
  <c r="Q213" i="1"/>
  <c r="S213" i="1" s="1"/>
  <c r="T213" i="1" s="1"/>
  <c r="P214" i="1"/>
  <c r="D212" i="1"/>
  <c r="F212" i="1" s="1"/>
  <c r="G212" i="1" s="1"/>
  <c r="N212" i="1" s="1"/>
  <c r="Z211" i="1"/>
  <c r="AA211" i="1" s="1"/>
  <c r="AB211" i="1" s="1"/>
  <c r="U212" i="1" l="1"/>
  <c r="I218" i="1"/>
  <c r="J217" i="1"/>
  <c r="L217" i="1" s="1"/>
  <c r="M217" i="1" s="1"/>
  <c r="X213" i="1"/>
  <c r="W214" i="1"/>
  <c r="Q214" i="1"/>
  <c r="S214" i="1" s="1"/>
  <c r="T214" i="1" s="1"/>
  <c r="P215" i="1"/>
  <c r="D213" i="1"/>
  <c r="F213" i="1" s="1"/>
  <c r="G213" i="1" s="1"/>
  <c r="N213" i="1" s="1"/>
  <c r="Z212" i="1"/>
  <c r="AA212" i="1" s="1"/>
  <c r="AB212" i="1" s="1"/>
  <c r="U213" i="1" l="1"/>
  <c r="I219" i="1"/>
  <c r="J218" i="1"/>
  <c r="L218" i="1" s="1"/>
  <c r="M218" i="1" s="1"/>
  <c r="X214" i="1"/>
  <c r="W215" i="1"/>
  <c r="P216" i="1"/>
  <c r="Q215" i="1"/>
  <c r="S215" i="1" s="1"/>
  <c r="T215" i="1" s="1"/>
  <c r="Z213" i="1"/>
  <c r="AA213" i="1" s="1"/>
  <c r="AB213" i="1" s="1"/>
  <c r="D214" i="1"/>
  <c r="F214" i="1" s="1"/>
  <c r="G214" i="1" s="1"/>
  <c r="N214" i="1" s="1"/>
  <c r="U214" i="1" l="1"/>
  <c r="I220" i="1"/>
  <c r="J219" i="1"/>
  <c r="L219" i="1" s="1"/>
  <c r="M219" i="1" s="1"/>
  <c r="W216" i="1"/>
  <c r="X215" i="1"/>
  <c r="P217" i="1"/>
  <c r="Q216" i="1"/>
  <c r="S216" i="1" s="1"/>
  <c r="T216" i="1" s="1"/>
  <c r="Z214" i="1"/>
  <c r="AA214" i="1" s="1"/>
  <c r="AB214" i="1" s="1"/>
  <c r="D215" i="1"/>
  <c r="F215" i="1" s="1"/>
  <c r="G215" i="1" s="1"/>
  <c r="N215" i="1" s="1"/>
  <c r="U215" i="1" l="1"/>
  <c r="I221" i="1"/>
  <c r="J220" i="1"/>
  <c r="L220" i="1" s="1"/>
  <c r="M220" i="1" s="1"/>
  <c r="W217" i="1"/>
  <c r="X216" i="1"/>
  <c r="Q217" i="1"/>
  <c r="S217" i="1" s="1"/>
  <c r="T217" i="1" s="1"/>
  <c r="P218" i="1"/>
  <c r="Z215" i="1"/>
  <c r="AA215" i="1" s="1"/>
  <c r="AB215" i="1" s="1"/>
  <c r="D216" i="1"/>
  <c r="F216" i="1" s="1"/>
  <c r="G216" i="1" s="1"/>
  <c r="N216" i="1" s="1"/>
  <c r="U216" i="1" l="1"/>
  <c r="I222" i="1"/>
  <c r="J221" i="1"/>
  <c r="L221" i="1" s="1"/>
  <c r="M221" i="1" s="1"/>
  <c r="X217" i="1"/>
  <c r="W218" i="1"/>
  <c r="Q218" i="1"/>
  <c r="S218" i="1" s="1"/>
  <c r="T218" i="1" s="1"/>
  <c r="P219" i="1"/>
  <c r="D217" i="1"/>
  <c r="F217" i="1" s="1"/>
  <c r="G217" i="1" s="1"/>
  <c r="N217" i="1" s="1"/>
  <c r="Z216" i="1"/>
  <c r="AA216" i="1" s="1"/>
  <c r="AB216" i="1" s="1"/>
  <c r="U217" i="1" l="1"/>
  <c r="I223" i="1"/>
  <c r="J222" i="1"/>
  <c r="L222" i="1" s="1"/>
  <c r="M222" i="1" s="1"/>
  <c r="X218" i="1"/>
  <c r="W219" i="1"/>
  <c r="P220" i="1"/>
  <c r="Q219" i="1"/>
  <c r="S219" i="1" s="1"/>
  <c r="T219" i="1" s="1"/>
  <c r="D218" i="1"/>
  <c r="F218" i="1" s="1"/>
  <c r="G218" i="1" s="1"/>
  <c r="N218" i="1" s="1"/>
  <c r="Z217" i="1"/>
  <c r="AA217" i="1" s="1"/>
  <c r="AB217" i="1" s="1"/>
  <c r="U218" i="1" l="1"/>
  <c r="I224" i="1"/>
  <c r="J223" i="1"/>
  <c r="L223" i="1" s="1"/>
  <c r="M223" i="1" s="1"/>
  <c r="W220" i="1"/>
  <c r="X219" i="1"/>
  <c r="P221" i="1"/>
  <c r="Q220" i="1"/>
  <c r="S220" i="1" s="1"/>
  <c r="T220" i="1" s="1"/>
  <c r="Z218" i="1"/>
  <c r="AA218" i="1" s="1"/>
  <c r="AB218" i="1" s="1"/>
  <c r="D219" i="1"/>
  <c r="F219" i="1" s="1"/>
  <c r="G219" i="1" s="1"/>
  <c r="N219" i="1" s="1"/>
  <c r="U219" i="1" l="1"/>
  <c r="I225" i="1"/>
  <c r="J224" i="1"/>
  <c r="L224" i="1" s="1"/>
  <c r="M224" i="1" s="1"/>
  <c r="W221" i="1"/>
  <c r="X220" i="1"/>
  <c r="Q221" i="1"/>
  <c r="S221" i="1" s="1"/>
  <c r="T221" i="1" s="1"/>
  <c r="P222" i="1"/>
  <c r="D220" i="1"/>
  <c r="F220" i="1" s="1"/>
  <c r="G220" i="1" s="1"/>
  <c r="N220" i="1" s="1"/>
  <c r="Z219" i="1"/>
  <c r="AA219" i="1" s="1"/>
  <c r="AB219" i="1" s="1"/>
  <c r="U220" i="1" l="1"/>
  <c r="I226" i="1"/>
  <c r="J225" i="1"/>
  <c r="L225" i="1" s="1"/>
  <c r="M225" i="1" s="1"/>
  <c r="X221" i="1"/>
  <c r="W222" i="1"/>
  <c r="Q222" i="1"/>
  <c r="S222" i="1" s="1"/>
  <c r="T222" i="1" s="1"/>
  <c r="P223" i="1"/>
  <c r="Z220" i="1"/>
  <c r="AA220" i="1" s="1"/>
  <c r="AB220" i="1" s="1"/>
  <c r="D221" i="1"/>
  <c r="F221" i="1" s="1"/>
  <c r="G221" i="1" s="1"/>
  <c r="N221" i="1" s="1"/>
  <c r="U221" i="1" l="1"/>
  <c r="I227" i="1"/>
  <c r="J226" i="1"/>
  <c r="L226" i="1" s="1"/>
  <c r="M226" i="1" s="1"/>
  <c r="X222" i="1"/>
  <c r="W223" i="1"/>
  <c r="P224" i="1"/>
  <c r="Q223" i="1"/>
  <c r="S223" i="1" s="1"/>
  <c r="T223" i="1" s="1"/>
  <c r="D222" i="1"/>
  <c r="F222" i="1" s="1"/>
  <c r="G222" i="1" s="1"/>
  <c r="N222" i="1" s="1"/>
  <c r="Z221" i="1"/>
  <c r="AA221" i="1" s="1"/>
  <c r="AB221" i="1" s="1"/>
  <c r="U222" i="1" l="1"/>
  <c r="I228" i="1"/>
  <c r="J227" i="1"/>
  <c r="L227" i="1" s="1"/>
  <c r="M227" i="1" s="1"/>
  <c r="W224" i="1"/>
  <c r="X223" i="1"/>
  <c r="P225" i="1"/>
  <c r="Q224" i="1"/>
  <c r="S224" i="1" s="1"/>
  <c r="T224" i="1" s="1"/>
  <c r="D223" i="1"/>
  <c r="F223" i="1" s="1"/>
  <c r="G223" i="1" s="1"/>
  <c r="N223" i="1" s="1"/>
  <c r="Z222" i="1"/>
  <c r="AA222" i="1" s="1"/>
  <c r="AB222" i="1" s="1"/>
  <c r="U223" i="1" l="1"/>
  <c r="I229" i="1"/>
  <c r="J228" i="1"/>
  <c r="L228" i="1" s="1"/>
  <c r="M228" i="1" s="1"/>
  <c r="W225" i="1"/>
  <c r="X224" i="1"/>
  <c r="Q225" i="1"/>
  <c r="S225" i="1" s="1"/>
  <c r="T225" i="1" s="1"/>
  <c r="P226" i="1"/>
  <c r="D224" i="1"/>
  <c r="F224" i="1" s="1"/>
  <c r="G224" i="1" s="1"/>
  <c r="N224" i="1" s="1"/>
  <c r="Z223" i="1"/>
  <c r="AA223" i="1" s="1"/>
  <c r="AB223" i="1" s="1"/>
  <c r="U224" i="1" l="1"/>
  <c r="I230" i="1"/>
  <c r="J229" i="1"/>
  <c r="L229" i="1" s="1"/>
  <c r="M229" i="1" s="1"/>
  <c r="X225" i="1"/>
  <c r="W226" i="1"/>
  <c r="Q226" i="1"/>
  <c r="S226" i="1" s="1"/>
  <c r="T226" i="1" s="1"/>
  <c r="P227" i="1"/>
  <c r="D225" i="1"/>
  <c r="F225" i="1" s="1"/>
  <c r="G225" i="1" s="1"/>
  <c r="N225" i="1" s="1"/>
  <c r="Z224" i="1"/>
  <c r="AA224" i="1" s="1"/>
  <c r="AB224" i="1" s="1"/>
  <c r="U225" i="1" l="1"/>
  <c r="I231" i="1"/>
  <c r="J230" i="1"/>
  <c r="L230" i="1" s="1"/>
  <c r="M230" i="1" s="1"/>
  <c r="X226" i="1"/>
  <c r="W227" i="1"/>
  <c r="P228" i="1"/>
  <c r="Q227" i="1"/>
  <c r="S227" i="1" s="1"/>
  <c r="T227" i="1" s="1"/>
  <c r="Z225" i="1"/>
  <c r="AA225" i="1" s="1"/>
  <c r="AB225" i="1" s="1"/>
  <c r="D226" i="1"/>
  <c r="F226" i="1" s="1"/>
  <c r="G226" i="1" s="1"/>
  <c r="N226" i="1" s="1"/>
  <c r="U226" i="1" l="1"/>
  <c r="I232" i="1"/>
  <c r="J231" i="1"/>
  <c r="L231" i="1" s="1"/>
  <c r="M231" i="1" s="1"/>
  <c r="W228" i="1"/>
  <c r="X227" i="1"/>
  <c r="P229" i="1"/>
  <c r="Q228" i="1"/>
  <c r="S228" i="1" s="1"/>
  <c r="T228" i="1" s="1"/>
  <c r="Z226" i="1"/>
  <c r="AA226" i="1" s="1"/>
  <c r="AB226" i="1" s="1"/>
  <c r="D227" i="1"/>
  <c r="F227" i="1" s="1"/>
  <c r="G227" i="1" s="1"/>
  <c r="N227" i="1" s="1"/>
  <c r="U227" i="1" l="1"/>
  <c r="I233" i="1"/>
  <c r="J232" i="1"/>
  <c r="L232" i="1" s="1"/>
  <c r="M232" i="1" s="1"/>
  <c r="W229" i="1"/>
  <c r="X228" i="1"/>
  <c r="Q229" i="1"/>
  <c r="S229" i="1" s="1"/>
  <c r="T229" i="1" s="1"/>
  <c r="P230" i="1"/>
  <c r="Z227" i="1"/>
  <c r="AA227" i="1" s="1"/>
  <c r="AB227" i="1" s="1"/>
  <c r="D228" i="1"/>
  <c r="F228" i="1" s="1"/>
  <c r="G228" i="1" s="1"/>
  <c r="N228" i="1" s="1"/>
  <c r="U228" i="1" l="1"/>
  <c r="I234" i="1"/>
  <c r="J233" i="1"/>
  <c r="L233" i="1" s="1"/>
  <c r="M233" i="1" s="1"/>
  <c r="X229" i="1"/>
  <c r="W230" i="1"/>
  <c r="Q230" i="1"/>
  <c r="S230" i="1" s="1"/>
  <c r="T230" i="1" s="1"/>
  <c r="P231" i="1"/>
  <c r="D229" i="1"/>
  <c r="F229" i="1" s="1"/>
  <c r="G229" i="1" s="1"/>
  <c r="N229" i="1" s="1"/>
  <c r="Z228" i="1"/>
  <c r="AA228" i="1" s="1"/>
  <c r="AB228" i="1" s="1"/>
  <c r="U229" i="1" l="1"/>
  <c r="I235" i="1"/>
  <c r="J234" i="1"/>
  <c r="L234" i="1" s="1"/>
  <c r="M234" i="1" s="1"/>
  <c r="X230" i="1"/>
  <c r="W231" i="1"/>
  <c r="P232" i="1"/>
  <c r="Q231" i="1"/>
  <c r="S231" i="1" s="1"/>
  <c r="T231" i="1" s="1"/>
  <c r="D230" i="1"/>
  <c r="F230" i="1" s="1"/>
  <c r="G230" i="1" s="1"/>
  <c r="N230" i="1" s="1"/>
  <c r="Z229" i="1"/>
  <c r="AA229" i="1" s="1"/>
  <c r="AB229" i="1" s="1"/>
  <c r="U230" i="1" l="1"/>
  <c r="I236" i="1"/>
  <c r="J235" i="1"/>
  <c r="L235" i="1" s="1"/>
  <c r="M235" i="1" s="1"/>
  <c r="W232" i="1"/>
  <c r="X231" i="1"/>
  <c r="P233" i="1"/>
  <c r="Q232" i="1"/>
  <c r="S232" i="1" s="1"/>
  <c r="T232" i="1" s="1"/>
  <c r="D231" i="1"/>
  <c r="F231" i="1" s="1"/>
  <c r="G231" i="1" s="1"/>
  <c r="N231" i="1" s="1"/>
  <c r="Z230" i="1"/>
  <c r="AA230" i="1" s="1"/>
  <c r="AB230" i="1" s="1"/>
  <c r="U231" i="1" l="1"/>
  <c r="I237" i="1"/>
  <c r="J236" i="1"/>
  <c r="L236" i="1" s="1"/>
  <c r="M236" i="1" s="1"/>
  <c r="W233" i="1"/>
  <c r="X232" i="1"/>
  <c r="Q233" i="1"/>
  <c r="S233" i="1" s="1"/>
  <c r="T233" i="1" s="1"/>
  <c r="P234" i="1"/>
  <c r="Z231" i="1"/>
  <c r="AA231" i="1" s="1"/>
  <c r="AB231" i="1" s="1"/>
  <c r="D232" i="1"/>
  <c r="F232" i="1" s="1"/>
  <c r="G232" i="1" s="1"/>
  <c r="N232" i="1" s="1"/>
  <c r="U232" i="1" l="1"/>
  <c r="I238" i="1"/>
  <c r="J237" i="1"/>
  <c r="L237" i="1" s="1"/>
  <c r="M237" i="1" s="1"/>
  <c r="X233" i="1"/>
  <c r="W234" i="1"/>
  <c r="Q234" i="1"/>
  <c r="S234" i="1" s="1"/>
  <c r="T234" i="1" s="1"/>
  <c r="P235" i="1"/>
  <c r="Z232" i="1"/>
  <c r="AA232" i="1" s="1"/>
  <c r="AB232" i="1" s="1"/>
  <c r="D233" i="1"/>
  <c r="F233" i="1" s="1"/>
  <c r="G233" i="1" s="1"/>
  <c r="N233" i="1" s="1"/>
  <c r="U233" i="1" l="1"/>
  <c r="I239" i="1"/>
  <c r="J238" i="1"/>
  <c r="L238" i="1" s="1"/>
  <c r="M238" i="1" s="1"/>
  <c r="X234" i="1"/>
  <c r="W235" i="1"/>
  <c r="P236" i="1"/>
  <c r="Q235" i="1"/>
  <c r="S235" i="1" s="1"/>
  <c r="T235" i="1" s="1"/>
  <c r="D234" i="1"/>
  <c r="F234" i="1" s="1"/>
  <c r="G234" i="1" s="1"/>
  <c r="N234" i="1" s="1"/>
  <c r="Z233" i="1"/>
  <c r="AA233" i="1" s="1"/>
  <c r="AB233" i="1" s="1"/>
  <c r="U234" i="1" l="1"/>
  <c r="I240" i="1"/>
  <c r="J239" i="1"/>
  <c r="L239" i="1" s="1"/>
  <c r="M239" i="1" s="1"/>
  <c r="W236" i="1"/>
  <c r="X235" i="1"/>
  <c r="P237" i="1"/>
  <c r="Q236" i="1"/>
  <c r="S236" i="1" s="1"/>
  <c r="T236" i="1" s="1"/>
  <c r="D235" i="1"/>
  <c r="F235" i="1" s="1"/>
  <c r="G235" i="1" s="1"/>
  <c r="N235" i="1" s="1"/>
  <c r="Z234" i="1"/>
  <c r="AA234" i="1" s="1"/>
  <c r="AB234" i="1" s="1"/>
  <c r="U235" i="1" l="1"/>
  <c r="I241" i="1"/>
  <c r="J240" i="1"/>
  <c r="L240" i="1" s="1"/>
  <c r="M240" i="1" s="1"/>
  <c r="W237" i="1"/>
  <c r="X236" i="1"/>
  <c r="Q237" i="1"/>
  <c r="S237" i="1" s="1"/>
  <c r="T237" i="1" s="1"/>
  <c r="P238" i="1"/>
  <c r="D236" i="1"/>
  <c r="F236" i="1" s="1"/>
  <c r="G236" i="1" s="1"/>
  <c r="N236" i="1" s="1"/>
  <c r="Z235" i="1"/>
  <c r="AA235" i="1" s="1"/>
  <c r="AB235" i="1" s="1"/>
  <c r="U236" i="1" l="1"/>
  <c r="I242" i="1"/>
  <c r="J241" i="1"/>
  <c r="L241" i="1" s="1"/>
  <c r="M241" i="1" s="1"/>
  <c r="X237" i="1"/>
  <c r="W238" i="1"/>
  <c r="Q238" i="1"/>
  <c r="S238" i="1" s="1"/>
  <c r="T238" i="1" s="1"/>
  <c r="P239" i="1"/>
  <c r="D237" i="1"/>
  <c r="F237" i="1" s="1"/>
  <c r="G237" i="1" s="1"/>
  <c r="N237" i="1" s="1"/>
  <c r="Z236" i="1"/>
  <c r="AA236" i="1" s="1"/>
  <c r="AB236" i="1" s="1"/>
  <c r="U237" i="1" l="1"/>
  <c r="I243" i="1"/>
  <c r="J242" i="1"/>
  <c r="L242" i="1" s="1"/>
  <c r="M242" i="1" s="1"/>
  <c r="X238" i="1"/>
  <c r="W239" i="1"/>
  <c r="P240" i="1"/>
  <c r="Q239" i="1"/>
  <c r="S239" i="1" s="1"/>
  <c r="T239" i="1" s="1"/>
  <c r="Z237" i="1"/>
  <c r="AA237" i="1" s="1"/>
  <c r="AB237" i="1" s="1"/>
  <c r="D238" i="1"/>
  <c r="F238" i="1" s="1"/>
  <c r="G238" i="1" s="1"/>
  <c r="N238" i="1" s="1"/>
  <c r="U238" i="1" l="1"/>
  <c r="I244" i="1"/>
  <c r="J243" i="1"/>
  <c r="L243" i="1" s="1"/>
  <c r="M243" i="1" s="1"/>
  <c r="W240" i="1"/>
  <c r="X239" i="1"/>
  <c r="P241" i="1"/>
  <c r="Q240" i="1"/>
  <c r="S240" i="1" s="1"/>
  <c r="T240" i="1" s="1"/>
  <c r="D239" i="1"/>
  <c r="F239" i="1" s="1"/>
  <c r="G239" i="1" s="1"/>
  <c r="N239" i="1" s="1"/>
  <c r="Z238" i="1"/>
  <c r="AA238" i="1" s="1"/>
  <c r="AB238" i="1" s="1"/>
  <c r="U239" i="1" l="1"/>
  <c r="I245" i="1"/>
  <c r="J244" i="1"/>
  <c r="L244" i="1" s="1"/>
  <c r="M244" i="1" s="1"/>
  <c r="W241" i="1"/>
  <c r="X240" i="1"/>
  <c r="Q241" i="1"/>
  <c r="S241" i="1" s="1"/>
  <c r="T241" i="1" s="1"/>
  <c r="P242" i="1"/>
  <c r="D240" i="1"/>
  <c r="F240" i="1" s="1"/>
  <c r="G240" i="1" s="1"/>
  <c r="N240" i="1" s="1"/>
  <c r="Z239" i="1"/>
  <c r="AA239" i="1" s="1"/>
  <c r="AB239" i="1" s="1"/>
  <c r="U240" i="1" l="1"/>
  <c r="I246" i="1"/>
  <c r="J245" i="1"/>
  <c r="L245" i="1" s="1"/>
  <c r="M245" i="1" s="1"/>
  <c r="X241" i="1"/>
  <c r="W242" i="1"/>
  <c r="Q242" i="1"/>
  <c r="S242" i="1" s="1"/>
  <c r="T242" i="1" s="1"/>
  <c r="P243" i="1"/>
  <c r="D241" i="1"/>
  <c r="F241" i="1" s="1"/>
  <c r="G241" i="1" s="1"/>
  <c r="N241" i="1" s="1"/>
  <c r="Z240" i="1"/>
  <c r="AA240" i="1" s="1"/>
  <c r="AB240" i="1" s="1"/>
  <c r="U241" i="1" l="1"/>
  <c r="I247" i="1"/>
  <c r="J246" i="1"/>
  <c r="L246" i="1" s="1"/>
  <c r="M246" i="1" s="1"/>
  <c r="X242" i="1"/>
  <c r="W243" i="1"/>
  <c r="P244" i="1"/>
  <c r="Q243" i="1"/>
  <c r="S243" i="1" s="1"/>
  <c r="T243" i="1" s="1"/>
  <c r="Z241" i="1"/>
  <c r="AA241" i="1" s="1"/>
  <c r="AB241" i="1" s="1"/>
  <c r="D242" i="1"/>
  <c r="F242" i="1" s="1"/>
  <c r="G242" i="1" s="1"/>
  <c r="N242" i="1" s="1"/>
  <c r="U242" i="1" l="1"/>
  <c r="I248" i="1"/>
  <c r="J247" i="1"/>
  <c r="L247" i="1" s="1"/>
  <c r="M247" i="1" s="1"/>
  <c r="W244" i="1"/>
  <c r="X243" i="1"/>
  <c r="P245" i="1"/>
  <c r="Q244" i="1"/>
  <c r="S244" i="1" s="1"/>
  <c r="T244" i="1" s="1"/>
  <c r="Z242" i="1"/>
  <c r="AA242" i="1" s="1"/>
  <c r="AB242" i="1" s="1"/>
  <c r="D243" i="1"/>
  <c r="F243" i="1" s="1"/>
  <c r="G243" i="1" s="1"/>
  <c r="N243" i="1" s="1"/>
  <c r="U243" i="1" l="1"/>
  <c r="I249" i="1"/>
  <c r="J248" i="1"/>
  <c r="L248" i="1" s="1"/>
  <c r="M248" i="1" s="1"/>
  <c r="W245" i="1"/>
  <c r="X244" i="1"/>
  <c r="Q245" i="1"/>
  <c r="S245" i="1" s="1"/>
  <c r="T245" i="1" s="1"/>
  <c r="P246" i="1"/>
  <c r="D244" i="1"/>
  <c r="F244" i="1" s="1"/>
  <c r="G244" i="1" s="1"/>
  <c r="N244" i="1" s="1"/>
  <c r="Z243" i="1"/>
  <c r="AA243" i="1" s="1"/>
  <c r="AB243" i="1" s="1"/>
  <c r="U244" i="1" l="1"/>
  <c r="I250" i="1"/>
  <c r="J249" i="1"/>
  <c r="L249" i="1" s="1"/>
  <c r="M249" i="1" s="1"/>
  <c r="X245" i="1"/>
  <c r="W246" i="1"/>
  <c r="Q246" i="1"/>
  <c r="S246" i="1" s="1"/>
  <c r="T246" i="1" s="1"/>
  <c r="P247" i="1"/>
  <c r="Z244" i="1"/>
  <c r="AA244" i="1" s="1"/>
  <c r="AB244" i="1" s="1"/>
  <c r="D245" i="1"/>
  <c r="F245" i="1" s="1"/>
  <c r="G245" i="1" s="1"/>
  <c r="N245" i="1" s="1"/>
  <c r="U245" i="1" l="1"/>
  <c r="I251" i="1"/>
  <c r="J250" i="1"/>
  <c r="L250" i="1" s="1"/>
  <c r="M250" i="1" s="1"/>
  <c r="X246" i="1"/>
  <c r="W247" i="1"/>
  <c r="P248" i="1"/>
  <c r="Q247" i="1"/>
  <c r="S247" i="1" s="1"/>
  <c r="T247" i="1" s="1"/>
  <c r="Z245" i="1"/>
  <c r="AA245" i="1" s="1"/>
  <c r="AB245" i="1" s="1"/>
  <c r="D246" i="1"/>
  <c r="F246" i="1" s="1"/>
  <c r="G246" i="1" s="1"/>
  <c r="N246" i="1" s="1"/>
  <c r="U246" i="1" l="1"/>
  <c r="I252" i="1"/>
  <c r="J251" i="1"/>
  <c r="L251" i="1" s="1"/>
  <c r="M251" i="1" s="1"/>
  <c r="W248" i="1"/>
  <c r="X247" i="1"/>
  <c r="P249" i="1"/>
  <c r="Q248" i="1"/>
  <c r="S248" i="1" s="1"/>
  <c r="T248" i="1" s="1"/>
  <c r="D247" i="1"/>
  <c r="F247" i="1" s="1"/>
  <c r="G247" i="1" s="1"/>
  <c r="N247" i="1" s="1"/>
  <c r="Z246" i="1"/>
  <c r="AA246" i="1" s="1"/>
  <c r="AB246" i="1" s="1"/>
  <c r="U247" i="1" l="1"/>
  <c r="I253" i="1"/>
  <c r="J252" i="1"/>
  <c r="L252" i="1" s="1"/>
  <c r="M252" i="1" s="1"/>
  <c r="W249" i="1"/>
  <c r="X248" i="1"/>
  <c r="Q249" i="1"/>
  <c r="S249" i="1" s="1"/>
  <c r="T249" i="1" s="1"/>
  <c r="P250" i="1"/>
  <c r="D248" i="1"/>
  <c r="F248" i="1" s="1"/>
  <c r="G248" i="1" s="1"/>
  <c r="N248" i="1" s="1"/>
  <c r="Z247" i="1"/>
  <c r="AA247" i="1" s="1"/>
  <c r="AB247" i="1" s="1"/>
  <c r="U248" i="1" l="1"/>
  <c r="I254" i="1"/>
  <c r="J253" i="1"/>
  <c r="L253" i="1" s="1"/>
  <c r="M253" i="1" s="1"/>
  <c r="X249" i="1"/>
  <c r="W250" i="1"/>
  <c r="Q250" i="1"/>
  <c r="S250" i="1" s="1"/>
  <c r="T250" i="1" s="1"/>
  <c r="P251" i="1"/>
  <c r="Z248" i="1"/>
  <c r="AA248" i="1" s="1"/>
  <c r="AB248" i="1" s="1"/>
  <c r="D249" i="1"/>
  <c r="F249" i="1" s="1"/>
  <c r="G249" i="1" s="1"/>
  <c r="N249" i="1" s="1"/>
  <c r="U249" i="1" l="1"/>
  <c r="I255" i="1"/>
  <c r="J254" i="1"/>
  <c r="L254" i="1" s="1"/>
  <c r="M254" i="1" s="1"/>
  <c r="X250" i="1"/>
  <c r="W251" i="1"/>
  <c r="P252" i="1"/>
  <c r="Q251" i="1"/>
  <c r="S251" i="1" s="1"/>
  <c r="T251" i="1" s="1"/>
  <c r="Z249" i="1"/>
  <c r="AA249" i="1" s="1"/>
  <c r="AB249" i="1" s="1"/>
  <c r="D250" i="1"/>
  <c r="F250" i="1" s="1"/>
  <c r="G250" i="1" s="1"/>
  <c r="N250" i="1" s="1"/>
  <c r="U250" i="1" l="1"/>
  <c r="I256" i="1"/>
  <c r="J255" i="1"/>
  <c r="L255" i="1" s="1"/>
  <c r="M255" i="1" s="1"/>
  <c r="W252" i="1"/>
  <c r="X251" i="1"/>
  <c r="P253" i="1"/>
  <c r="Q252" i="1"/>
  <c r="S252" i="1" s="1"/>
  <c r="T252" i="1" s="1"/>
  <c r="D251" i="1"/>
  <c r="F251" i="1" s="1"/>
  <c r="G251" i="1" s="1"/>
  <c r="N251" i="1" s="1"/>
  <c r="Z250" i="1"/>
  <c r="AA250" i="1" s="1"/>
  <c r="AB250" i="1" s="1"/>
  <c r="U251" i="1" l="1"/>
  <c r="I257" i="1"/>
  <c r="J256" i="1"/>
  <c r="L256" i="1" s="1"/>
  <c r="M256" i="1" s="1"/>
  <c r="W253" i="1"/>
  <c r="X252" i="1"/>
  <c r="Q253" i="1"/>
  <c r="S253" i="1" s="1"/>
  <c r="T253" i="1" s="1"/>
  <c r="P254" i="1"/>
  <c r="D252" i="1"/>
  <c r="F252" i="1" s="1"/>
  <c r="G252" i="1" s="1"/>
  <c r="N252" i="1" s="1"/>
  <c r="Z251" i="1"/>
  <c r="AA251" i="1" s="1"/>
  <c r="AB251" i="1" s="1"/>
  <c r="U252" i="1" l="1"/>
  <c r="I258" i="1"/>
  <c r="J257" i="1"/>
  <c r="L257" i="1" s="1"/>
  <c r="M257" i="1" s="1"/>
  <c r="X253" i="1"/>
  <c r="W254" i="1"/>
  <c r="Q254" i="1"/>
  <c r="S254" i="1" s="1"/>
  <c r="T254" i="1" s="1"/>
  <c r="P255" i="1"/>
  <c r="D253" i="1"/>
  <c r="F253" i="1" s="1"/>
  <c r="G253" i="1" s="1"/>
  <c r="N253" i="1" s="1"/>
  <c r="Z252" i="1"/>
  <c r="AA252" i="1" s="1"/>
  <c r="AB252" i="1" s="1"/>
  <c r="U253" i="1" l="1"/>
  <c r="I259" i="1"/>
  <c r="J258" i="1"/>
  <c r="L258" i="1" s="1"/>
  <c r="M258" i="1" s="1"/>
  <c r="X254" i="1"/>
  <c r="W255" i="1"/>
  <c r="P256" i="1"/>
  <c r="Q255" i="1"/>
  <c r="S255" i="1" s="1"/>
  <c r="T255" i="1" s="1"/>
  <c r="Z253" i="1"/>
  <c r="AA253" i="1" s="1"/>
  <c r="AB253" i="1" s="1"/>
  <c r="D254" i="1"/>
  <c r="F254" i="1" s="1"/>
  <c r="G254" i="1" s="1"/>
  <c r="N254" i="1" s="1"/>
  <c r="U254" i="1" l="1"/>
  <c r="I260" i="1"/>
  <c r="J259" i="1"/>
  <c r="L259" i="1" s="1"/>
  <c r="M259" i="1" s="1"/>
  <c r="W256" i="1"/>
  <c r="X255" i="1"/>
  <c r="P257" i="1"/>
  <c r="Q256" i="1"/>
  <c r="S256" i="1" s="1"/>
  <c r="T256" i="1" s="1"/>
  <c r="D255" i="1"/>
  <c r="F255" i="1" s="1"/>
  <c r="G255" i="1" s="1"/>
  <c r="N255" i="1" s="1"/>
  <c r="Z254" i="1"/>
  <c r="AA254" i="1" s="1"/>
  <c r="AB254" i="1" s="1"/>
  <c r="U255" i="1" l="1"/>
  <c r="I261" i="1"/>
  <c r="J260" i="1"/>
  <c r="L260" i="1" s="1"/>
  <c r="M260" i="1" s="1"/>
  <c r="W257" i="1"/>
  <c r="X256" i="1"/>
  <c r="Q257" i="1"/>
  <c r="S257" i="1" s="1"/>
  <c r="T257" i="1" s="1"/>
  <c r="P258" i="1"/>
  <c r="D256" i="1"/>
  <c r="F256" i="1" s="1"/>
  <c r="G256" i="1" s="1"/>
  <c r="N256" i="1" s="1"/>
  <c r="Z255" i="1"/>
  <c r="AA255" i="1" s="1"/>
  <c r="AB255" i="1" s="1"/>
  <c r="U256" i="1" l="1"/>
  <c r="I262" i="1"/>
  <c r="J261" i="1"/>
  <c r="L261" i="1" s="1"/>
  <c r="M261" i="1" s="1"/>
  <c r="X257" i="1"/>
  <c r="W258" i="1"/>
  <c r="Q258" i="1"/>
  <c r="S258" i="1" s="1"/>
  <c r="T258" i="1" s="1"/>
  <c r="P259" i="1"/>
  <c r="D257" i="1"/>
  <c r="F257" i="1" s="1"/>
  <c r="G257" i="1" s="1"/>
  <c r="N257" i="1" s="1"/>
  <c r="Z256" i="1"/>
  <c r="AA256" i="1" s="1"/>
  <c r="AB256" i="1" s="1"/>
  <c r="U257" i="1" l="1"/>
  <c r="I263" i="1"/>
  <c r="J262" i="1"/>
  <c r="L262" i="1" s="1"/>
  <c r="M262" i="1" s="1"/>
  <c r="X258" i="1"/>
  <c r="W259" i="1"/>
  <c r="P260" i="1"/>
  <c r="Q259" i="1"/>
  <c r="S259" i="1" s="1"/>
  <c r="T259" i="1" s="1"/>
  <c r="D258" i="1"/>
  <c r="F258" i="1" s="1"/>
  <c r="G258" i="1" s="1"/>
  <c r="N258" i="1" s="1"/>
  <c r="Z257" i="1"/>
  <c r="AA257" i="1" s="1"/>
  <c r="AB257" i="1" s="1"/>
  <c r="U258" i="1" l="1"/>
  <c r="I264" i="1"/>
  <c r="J263" i="1"/>
  <c r="L263" i="1" s="1"/>
  <c r="M263" i="1" s="1"/>
  <c r="W260" i="1"/>
  <c r="X259" i="1"/>
  <c r="P261" i="1"/>
  <c r="Q260" i="1"/>
  <c r="S260" i="1" s="1"/>
  <c r="T260" i="1" s="1"/>
  <c r="Z258" i="1"/>
  <c r="AA258" i="1" s="1"/>
  <c r="AB258" i="1" s="1"/>
  <c r="D259" i="1"/>
  <c r="F259" i="1" s="1"/>
  <c r="G259" i="1" s="1"/>
  <c r="N259" i="1" s="1"/>
  <c r="U259" i="1" l="1"/>
  <c r="I265" i="1"/>
  <c r="J264" i="1"/>
  <c r="L264" i="1" s="1"/>
  <c r="M264" i="1" s="1"/>
  <c r="W261" i="1"/>
  <c r="X260" i="1"/>
  <c r="Q261" i="1"/>
  <c r="S261" i="1" s="1"/>
  <c r="T261" i="1" s="1"/>
  <c r="P262" i="1"/>
  <c r="D260" i="1"/>
  <c r="F260" i="1" s="1"/>
  <c r="G260" i="1" s="1"/>
  <c r="N260" i="1" s="1"/>
  <c r="Z259" i="1"/>
  <c r="AA259" i="1" s="1"/>
  <c r="AB259" i="1" s="1"/>
  <c r="U260" i="1" l="1"/>
  <c r="I266" i="1"/>
  <c r="J265" i="1"/>
  <c r="L265" i="1" s="1"/>
  <c r="M265" i="1" s="1"/>
  <c r="X261" i="1"/>
  <c r="W262" i="1"/>
  <c r="Q262" i="1"/>
  <c r="S262" i="1" s="1"/>
  <c r="T262" i="1" s="1"/>
  <c r="P263" i="1"/>
  <c r="Z260" i="1"/>
  <c r="AA260" i="1" s="1"/>
  <c r="AB260" i="1" s="1"/>
  <c r="D261" i="1"/>
  <c r="F261" i="1" s="1"/>
  <c r="G261" i="1" s="1"/>
  <c r="N261" i="1" s="1"/>
  <c r="U261" i="1" l="1"/>
  <c r="I267" i="1"/>
  <c r="J266" i="1"/>
  <c r="L266" i="1" s="1"/>
  <c r="M266" i="1" s="1"/>
  <c r="X262" i="1"/>
  <c r="W263" i="1"/>
  <c r="P264" i="1"/>
  <c r="Q263" i="1"/>
  <c r="S263" i="1" s="1"/>
  <c r="T263" i="1" s="1"/>
  <c r="D262" i="1"/>
  <c r="F262" i="1" s="1"/>
  <c r="G262" i="1" s="1"/>
  <c r="N262" i="1" s="1"/>
  <c r="Z261" i="1"/>
  <c r="AA261" i="1" s="1"/>
  <c r="AB261" i="1" s="1"/>
  <c r="U262" i="1" l="1"/>
  <c r="J267" i="1"/>
  <c r="L267" i="1" s="1"/>
  <c r="M267" i="1" s="1"/>
  <c r="I268" i="1"/>
  <c r="W264" i="1"/>
  <c r="X263" i="1"/>
  <c r="P265" i="1"/>
  <c r="Q264" i="1"/>
  <c r="S264" i="1" s="1"/>
  <c r="T264" i="1" s="1"/>
  <c r="Z262" i="1"/>
  <c r="AA262" i="1" s="1"/>
  <c r="AB262" i="1" s="1"/>
  <c r="D263" i="1"/>
  <c r="F263" i="1" s="1"/>
  <c r="G263" i="1" s="1"/>
  <c r="N263" i="1" s="1"/>
  <c r="U263" i="1" l="1"/>
  <c r="I269" i="1"/>
  <c r="J268" i="1"/>
  <c r="L268" i="1" s="1"/>
  <c r="M268" i="1" s="1"/>
  <c r="W265" i="1"/>
  <c r="X264" i="1"/>
  <c r="Q265" i="1"/>
  <c r="S265" i="1" s="1"/>
  <c r="T265" i="1" s="1"/>
  <c r="P266" i="1"/>
  <c r="D264" i="1"/>
  <c r="F264" i="1" s="1"/>
  <c r="G264" i="1" s="1"/>
  <c r="N264" i="1" s="1"/>
  <c r="Z263" i="1"/>
  <c r="AA263" i="1" s="1"/>
  <c r="AB263" i="1" s="1"/>
  <c r="U264" i="1" l="1"/>
  <c r="I270" i="1"/>
  <c r="J269" i="1"/>
  <c r="L269" i="1" s="1"/>
  <c r="M269" i="1" s="1"/>
  <c r="X265" i="1"/>
  <c r="W266" i="1"/>
  <c r="Q266" i="1"/>
  <c r="S266" i="1" s="1"/>
  <c r="T266" i="1" s="1"/>
  <c r="P267" i="1"/>
  <c r="D265" i="1"/>
  <c r="F265" i="1" s="1"/>
  <c r="G265" i="1" s="1"/>
  <c r="N265" i="1" s="1"/>
  <c r="Z264" i="1"/>
  <c r="AA264" i="1" s="1"/>
  <c r="AB264" i="1" s="1"/>
  <c r="U265" i="1" l="1"/>
  <c r="I271" i="1"/>
  <c r="J270" i="1"/>
  <c r="L270" i="1" s="1"/>
  <c r="M270" i="1" s="1"/>
  <c r="X266" i="1"/>
  <c r="W267" i="1"/>
  <c r="P268" i="1"/>
  <c r="Q267" i="1"/>
  <c r="S267" i="1" s="1"/>
  <c r="T267" i="1" s="1"/>
  <c r="Z265" i="1"/>
  <c r="AA265" i="1" s="1"/>
  <c r="AB265" i="1" s="1"/>
  <c r="D266" i="1"/>
  <c r="F266" i="1" s="1"/>
  <c r="G266" i="1" s="1"/>
  <c r="N266" i="1" s="1"/>
  <c r="U266" i="1" l="1"/>
  <c r="J271" i="1"/>
  <c r="L271" i="1" s="1"/>
  <c r="M271" i="1" s="1"/>
  <c r="I272" i="1"/>
  <c r="W268" i="1"/>
  <c r="X267" i="1"/>
  <c r="P269" i="1"/>
  <c r="Q268" i="1"/>
  <c r="S268" i="1" s="1"/>
  <c r="T268" i="1" s="1"/>
  <c r="Z266" i="1"/>
  <c r="AA266" i="1" s="1"/>
  <c r="AB266" i="1" s="1"/>
  <c r="D267" i="1"/>
  <c r="F267" i="1" s="1"/>
  <c r="G267" i="1" s="1"/>
  <c r="N267" i="1" s="1"/>
  <c r="U267" i="1" l="1"/>
  <c r="I273" i="1"/>
  <c r="J272" i="1"/>
  <c r="L272" i="1" s="1"/>
  <c r="M272" i="1" s="1"/>
  <c r="X268" i="1"/>
  <c r="W269" i="1"/>
  <c r="Q269" i="1"/>
  <c r="S269" i="1" s="1"/>
  <c r="T269" i="1" s="1"/>
  <c r="P270" i="1"/>
  <c r="Z267" i="1"/>
  <c r="AA267" i="1" s="1"/>
  <c r="AB267" i="1" s="1"/>
  <c r="D268" i="1"/>
  <c r="F268" i="1" s="1"/>
  <c r="G268" i="1" s="1"/>
  <c r="N268" i="1" s="1"/>
  <c r="U268" i="1" l="1"/>
  <c r="I274" i="1"/>
  <c r="J273" i="1"/>
  <c r="L273" i="1" s="1"/>
  <c r="M273" i="1" s="1"/>
  <c r="X269" i="1"/>
  <c r="W270" i="1"/>
  <c r="P271" i="1"/>
  <c r="Q270" i="1"/>
  <c r="S270" i="1" s="1"/>
  <c r="T270" i="1" s="1"/>
  <c r="D269" i="1"/>
  <c r="F269" i="1" s="1"/>
  <c r="G269" i="1" s="1"/>
  <c r="N269" i="1" s="1"/>
  <c r="Z268" i="1"/>
  <c r="AA268" i="1" s="1"/>
  <c r="AB268" i="1" s="1"/>
  <c r="U269" i="1" l="1"/>
  <c r="I275" i="1"/>
  <c r="J274" i="1"/>
  <c r="L274" i="1" s="1"/>
  <c r="M274" i="1" s="1"/>
  <c r="W271" i="1"/>
  <c r="X270" i="1"/>
  <c r="P272" i="1"/>
  <c r="Q271" i="1"/>
  <c r="S271" i="1" s="1"/>
  <c r="T271" i="1" s="1"/>
  <c r="D270" i="1"/>
  <c r="F270" i="1" s="1"/>
  <c r="G270" i="1" s="1"/>
  <c r="N270" i="1" s="1"/>
  <c r="Z269" i="1"/>
  <c r="AA269" i="1" s="1"/>
  <c r="AB269" i="1" s="1"/>
  <c r="U270" i="1" l="1"/>
  <c r="J275" i="1"/>
  <c r="L275" i="1" s="1"/>
  <c r="M275" i="1" s="1"/>
  <c r="I276" i="1"/>
  <c r="X271" i="1"/>
  <c r="W272" i="1"/>
  <c r="Q272" i="1"/>
  <c r="S272" i="1" s="1"/>
  <c r="T272" i="1" s="1"/>
  <c r="P273" i="1"/>
  <c r="Z270" i="1"/>
  <c r="AA270" i="1" s="1"/>
  <c r="AB270" i="1" s="1"/>
  <c r="D271" i="1"/>
  <c r="F271" i="1" s="1"/>
  <c r="G271" i="1" s="1"/>
  <c r="N271" i="1" s="1"/>
  <c r="U271" i="1" l="1"/>
  <c r="I277" i="1"/>
  <c r="J276" i="1"/>
  <c r="L276" i="1" s="1"/>
  <c r="M276" i="1" s="1"/>
  <c r="X272" i="1"/>
  <c r="W273" i="1"/>
  <c r="Q273" i="1"/>
  <c r="S273" i="1" s="1"/>
  <c r="T273" i="1" s="1"/>
  <c r="P274" i="1"/>
  <c r="Z271" i="1"/>
  <c r="AA271" i="1" s="1"/>
  <c r="AB271" i="1" s="1"/>
  <c r="D272" i="1"/>
  <c r="F272" i="1" s="1"/>
  <c r="G272" i="1" s="1"/>
  <c r="N272" i="1" s="1"/>
  <c r="U272" i="1" l="1"/>
  <c r="I278" i="1"/>
  <c r="J277" i="1"/>
  <c r="L277" i="1" s="1"/>
  <c r="M277" i="1" s="1"/>
  <c r="W274" i="1"/>
  <c r="X273" i="1"/>
  <c r="Q274" i="1"/>
  <c r="S274" i="1" s="1"/>
  <c r="T274" i="1" s="1"/>
  <c r="P275" i="1"/>
  <c r="D273" i="1"/>
  <c r="F273" i="1" s="1"/>
  <c r="G273" i="1" s="1"/>
  <c r="N273" i="1" s="1"/>
  <c r="Z272" i="1"/>
  <c r="AA272" i="1" s="1"/>
  <c r="AB272" i="1" s="1"/>
  <c r="U273" i="1" l="1"/>
  <c r="I279" i="1"/>
  <c r="J278" i="1"/>
  <c r="L278" i="1" s="1"/>
  <c r="M278" i="1" s="1"/>
  <c r="W275" i="1"/>
  <c r="X274" i="1"/>
  <c r="P276" i="1"/>
  <c r="Q275" i="1"/>
  <c r="S275" i="1" s="1"/>
  <c r="T275" i="1" s="1"/>
  <c r="D274" i="1"/>
  <c r="F274" i="1" s="1"/>
  <c r="G274" i="1" s="1"/>
  <c r="N274" i="1" s="1"/>
  <c r="Z273" i="1"/>
  <c r="AA273" i="1" s="1"/>
  <c r="AB273" i="1" s="1"/>
  <c r="U274" i="1" l="1"/>
  <c r="J279" i="1"/>
  <c r="L279" i="1" s="1"/>
  <c r="M279" i="1" s="1"/>
  <c r="I280" i="1"/>
  <c r="W276" i="1"/>
  <c r="X275" i="1"/>
  <c r="P277" i="1"/>
  <c r="Q276" i="1"/>
  <c r="S276" i="1" s="1"/>
  <c r="T276" i="1" s="1"/>
  <c r="Z274" i="1"/>
  <c r="AA274" i="1" s="1"/>
  <c r="AB274" i="1" s="1"/>
  <c r="D275" i="1"/>
  <c r="F275" i="1" s="1"/>
  <c r="G275" i="1" s="1"/>
  <c r="N275" i="1" s="1"/>
  <c r="U275" i="1" l="1"/>
  <c r="I281" i="1"/>
  <c r="J280" i="1"/>
  <c r="L280" i="1" s="1"/>
  <c r="M280" i="1" s="1"/>
  <c r="X276" i="1"/>
  <c r="W277" i="1"/>
  <c r="Q277" i="1"/>
  <c r="S277" i="1" s="1"/>
  <c r="T277" i="1" s="1"/>
  <c r="P278" i="1"/>
  <c r="D276" i="1"/>
  <c r="F276" i="1" s="1"/>
  <c r="G276" i="1" s="1"/>
  <c r="N276" i="1" s="1"/>
  <c r="Z275" i="1"/>
  <c r="AA275" i="1" s="1"/>
  <c r="AB275" i="1" s="1"/>
  <c r="U276" i="1" l="1"/>
  <c r="I282" i="1"/>
  <c r="J281" i="1"/>
  <c r="L281" i="1" s="1"/>
  <c r="M281" i="1" s="1"/>
  <c r="X277" i="1"/>
  <c r="W278" i="1"/>
  <c r="P279" i="1"/>
  <c r="Q278" i="1"/>
  <c r="S278" i="1" s="1"/>
  <c r="T278" i="1" s="1"/>
  <c r="Z276" i="1"/>
  <c r="AA276" i="1" s="1"/>
  <c r="AB276" i="1" s="1"/>
  <c r="D277" i="1"/>
  <c r="F277" i="1" s="1"/>
  <c r="G277" i="1" s="1"/>
  <c r="N277" i="1" s="1"/>
  <c r="U277" i="1" l="1"/>
  <c r="I283" i="1"/>
  <c r="J282" i="1"/>
  <c r="L282" i="1" s="1"/>
  <c r="M282" i="1" s="1"/>
  <c r="W279" i="1"/>
  <c r="X278" i="1"/>
  <c r="P280" i="1"/>
  <c r="Q279" i="1"/>
  <c r="S279" i="1" s="1"/>
  <c r="T279" i="1" s="1"/>
  <c r="D278" i="1"/>
  <c r="F278" i="1" s="1"/>
  <c r="G278" i="1" s="1"/>
  <c r="N278" i="1" s="1"/>
  <c r="Z277" i="1"/>
  <c r="AA277" i="1" s="1"/>
  <c r="AB277" i="1" s="1"/>
  <c r="U278" i="1" l="1"/>
  <c r="J283" i="1"/>
  <c r="L283" i="1" s="1"/>
  <c r="M283" i="1" s="1"/>
  <c r="I284" i="1"/>
  <c r="W280" i="1"/>
  <c r="X279" i="1"/>
  <c r="Q280" i="1"/>
  <c r="S280" i="1" s="1"/>
  <c r="T280" i="1" s="1"/>
  <c r="P281" i="1"/>
  <c r="Z278" i="1"/>
  <c r="AA278" i="1" s="1"/>
  <c r="AB278" i="1" s="1"/>
  <c r="D279" i="1"/>
  <c r="F279" i="1" s="1"/>
  <c r="G279" i="1" s="1"/>
  <c r="N279" i="1" s="1"/>
  <c r="U279" i="1" l="1"/>
  <c r="I285" i="1"/>
  <c r="J284" i="1"/>
  <c r="L284" i="1" s="1"/>
  <c r="M284" i="1" s="1"/>
  <c r="X280" i="1"/>
  <c r="W281" i="1"/>
  <c r="Q281" i="1"/>
  <c r="S281" i="1" s="1"/>
  <c r="T281" i="1" s="1"/>
  <c r="P282" i="1"/>
  <c r="Z279" i="1"/>
  <c r="AA279" i="1" s="1"/>
  <c r="AB279" i="1" s="1"/>
  <c r="D280" i="1"/>
  <c r="F280" i="1" s="1"/>
  <c r="G280" i="1" s="1"/>
  <c r="N280" i="1" s="1"/>
  <c r="U280" i="1" l="1"/>
  <c r="I286" i="1"/>
  <c r="J285" i="1"/>
  <c r="L285" i="1" s="1"/>
  <c r="M285" i="1" s="1"/>
  <c r="X281" i="1"/>
  <c r="W282" i="1"/>
  <c r="P283" i="1"/>
  <c r="Q282" i="1"/>
  <c r="S282" i="1" s="1"/>
  <c r="T282" i="1" s="1"/>
  <c r="D281" i="1"/>
  <c r="F281" i="1" s="1"/>
  <c r="G281" i="1" s="1"/>
  <c r="N281" i="1" s="1"/>
  <c r="Z280" i="1"/>
  <c r="AA280" i="1" s="1"/>
  <c r="AB280" i="1" s="1"/>
  <c r="U281" i="1" l="1"/>
  <c r="I287" i="1"/>
  <c r="J286" i="1"/>
  <c r="L286" i="1" s="1"/>
  <c r="M286" i="1" s="1"/>
  <c r="W283" i="1"/>
  <c r="X282" i="1"/>
  <c r="P284" i="1"/>
  <c r="Q283" i="1"/>
  <c r="S283" i="1" s="1"/>
  <c r="T283" i="1" s="1"/>
  <c r="D282" i="1"/>
  <c r="F282" i="1" s="1"/>
  <c r="G282" i="1" s="1"/>
  <c r="N282" i="1" s="1"/>
  <c r="Z281" i="1"/>
  <c r="AA281" i="1" s="1"/>
  <c r="AB281" i="1" s="1"/>
  <c r="U282" i="1" l="1"/>
  <c r="J287" i="1"/>
  <c r="L287" i="1" s="1"/>
  <c r="M287" i="1" s="1"/>
  <c r="I288" i="1"/>
  <c r="W284" i="1"/>
  <c r="X283" i="1"/>
  <c r="Q284" i="1"/>
  <c r="S284" i="1" s="1"/>
  <c r="T284" i="1" s="1"/>
  <c r="P285" i="1"/>
  <c r="Z282" i="1"/>
  <c r="AA282" i="1" s="1"/>
  <c r="AB282" i="1" s="1"/>
  <c r="D283" i="1"/>
  <c r="F283" i="1" s="1"/>
  <c r="G283" i="1" s="1"/>
  <c r="N283" i="1" s="1"/>
  <c r="U283" i="1" l="1"/>
  <c r="I289" i="1"/>
  <c r="J288" i="1"/>
  <c r="L288" i="1" s="1"/>
  <c r="M288" i="1" s="1"/>
  <c r="X284" i="1"/>
  <c r="W285" i="1"/>
  <c r="Q285" i="1"/>
  <c r="P286" i="1"/>
  <c r="Z283" i="1"/>
  <c r="AA283" i="1" s="1"/>
  <c r="AB283" i="1" s="1"/>
  <c r="D284" i="1"/>
  <c r="F284" i="1" s="1"/>
  <c r="G284" i="1" s="1"/>
  <c r="N284" i="1" s="1"/>
  <c r="S285" i="1"/>
  <c r="T285" i="1" s="1"/>
  <c r="U284" i="1" l="1"/>
  <c r="I290" i="1"/>
  <c r="J289" i="1"/>
  <c r="L289" i="1" s="1"/>
  <c r="M289" i="1" s="1"/>
  <c r="X285" i="1"/>
  <c r="W286" i="1"/>
  <c r="P287" i="1"/>
  <c r="Q286" i="1"/>
  <c r="S286" i="1" s="1"/>
  <c r="T286" i="1" s="1"/>
  <c r="D285" i="1"/>
  <c r="F285" i="1" s="1"/>
  <c r="G285" i="1" s="1"/>
  <c r="N285" i="1" s="1"/>
  <c r="Z284" i="1"/>
  <c r="AA284" i="1" s="1"/>
  <c r="AB284" i="1" s="1"/>
  <c r="U285" i="1" l="1"/>
  <c r="I291" i="1"/>
  <c r="J290" i="1"/>
  <c r="L290" i="1" s="1"/>
  <c r="M290" i="1" s="1"/>
  <c r="W287" i="1"/>
  <c r="X286" i="1"/>
  <c r="P288" i="1"/>
  <c r="Q287" i="1"/>
  <c r="S287" i="1" s="1"/>
  <c r="T287" i="1" s="1"/>
  <c r="D286" i="1"/>
  <c r="F286" i="1" s="1"/>
  <c r="G286" i="1" s="1"/>
  <c r="N286" i="1" s="1"/>
  <c r="Z285" i="1"/>
  <c r="AA285" i="1" s="1"/>
  <c r="AB285" i="1" s="1"/>
  <c r="U286" i="1" l="1"/>
  <c r="I292" i="1"/>
  <c r="J291" i="1"/>
  <c r="L291" i="1" s="1"/>
  <c r="M291" i="1" s="1"/>
  <c r="W288" i="1"/>
  <c r="X287" i="1"/>
  <c r="Q288" i="1"/>
  <c r="S288" i="1" s="1"/>
  <c r="T288" i="1" s="1"/>
  <c r="P289" i="1"/>
  <c r="Z286" i="1"/>
  <c r="AA286" i="1" s="1"/>
  <c r="AB286" i="1" s="1"/>
  <c r="D287" i="1"/>
  <c r="F287" i="1" s="1"/>
  <c r="G287" i="1" s="1"/>
  <c r="N287" i="1" s="1"/>
  <c r="U287" i="1" l="1"/>
  <c r="I293" i="1"/>
  <c r="J292" i="1"/>
  <c r="L292" i="1" s="1"/>
  <c r="M292" i="1" s="1"/>
  <c r="X288" i="1"/>
  <c r="W289" i="1"/>
  <c r="Q289" i="1"/>
  <c r="S289" i="1" s="1"/>
  <c r="T289" i="1" s="1"/>
  <c r="P290" i="1"/>
  <c r="D288" i="1"/>
  <c r="F288" i="1" s="1"/>
  <c r="G288" i="1" s="1"/>
  <c r="N288" i="1" s="1"/>
  <c r="Z287" i="1"/>
  <c r="AA287" i="1" s="1"/>
  <c r="AB287" i="1" s="1"/>
  <c r="U288" i="1" l="1"/>
  <c r="I294" i="1"/>
  <c r="J293" i="1"/>
  <c r="L293" i="1" s="1"/>
  <c r="M293" i="1" s="1"/>
  <c r="X289" i="1"/>
  <c r="W290" i="1"/>
  <c r="P291" i="1"/>
  <c r="Q290" i="1"/>
  <c r="S290" i="1" s="1"/>
  <c r="T290" i="1" s="1"/>
  <c r="D289" i="1"/>
  <c r="F289" i="1" s="1"/>
  <c r="G289" i="1" s="1"/>
  <c r="N289" i="1" s="1"/>
  <c r="Z288" i="1"/>
  <c r="AA288" i="1" s="1"/>
  <c r="AB288" i="1" s="1"/>
  <c r="U289" i="1" l="1"/>
  <c r="I295" i="1"/>
  <c r="J294" i="1"/>
  <c r="L294" i="1" s="1"/>
  <c r="M294" i="1" s="1"/>
  <c r="W291" i="1"/>
  <c r="X290" i="1"/>
  <c r="P292" i="1"/>
  <c r="Q291" i="1"/>
  <c r="S291" i="1" s="1"/>
  <c r="T291" i="1" s="1"/>
  <c r="D290" i="1"/>
  <c r="F290" i="1" s="1"/>
  <c r="G290" i="1" s="1"/>
  <c r="N290" i="1" s="1"/>
  <c r="Z289" i="1"/>
  <c r="AA289" i="1" s="1"/>
  <c r="AB289" i="1" s="1"/>
  <c r="U290" i="1" l="1"/>
  <c r="I296" i="1"/>
  <c r="J295" i="1"/>
  <c r="L295" i="1" s="1"/>
  <c r="M295" i="1" s="1"/>
  <c r="W292" i="1"/>
  <c r="X291" i="1"/>
  <c r="Q292" i="1"/>
  <c r="S292" i="1" s="1"/>
  <c r="T292" i="1" s="1"/>
  <c r="P293" i="1"/>
  <c r="Z290" i="1"/>
  <c r="AA290" i="1" s="1"/>
  <c r="AB290" i="1" s="1"/>
  <c r="D291" i="1"/>
  <c r="F291" i="1" s="1"/>
  <c r="G291" i="1" s="1"/>
  <c r="N291" i="1" s="1"/>
  <c r="U291" i="1" l="1"/>
  <c r="J296" i="1"/>
  <c r="L296" i="1" s="1"/>
  <c r="M296" i="1" s="1"/>
  <c r="I297" i="1"/>
  <c r="X292" i="1"/>
  <c r="W293" i="1"/>
  <c r="Q293" i="1"/>
  <c r="S293" i="1" s="1"/>
  <c r="T293" i="1" s="1"/>
  <c r="P294" i="1"/>
  <c r="Z291" i="1"/>
  <c r="AA291" i="1" s="1"/>
  <c r="AB291" i="1" s="1"/>
  <c r="D292" i="1"/>
  <c r="F292" i="1" s="1"/>
  <c r="G292" i="1" s="1"/>
  <c r="N292" i="1" s="1"/>
  <c r="U292" i="1" l="1"/>
  <c r="J297" i="1"/>
  <c r="L297" i="1" s="1"/>
  <c r="M297" i="1" s="1"/>
  <c r="I298" i="1"/>
  <c r="X293" i="1"/>
  <c r="W294" i="1"/>
  <c r="P295" i="1"/>
  <c r="Q294" i="1"/>
  <c r="S294" i="1" s="1"/>
  <c r="T294" i="1" s="1"/>
  <c r="Z292" i="1"/>
  <c r="AA292" i="1" s="1"/>
  <c r="AB292" i="1" s="1"/>
  <c r="D293" i="1"/>
  <c r="F293" i="1" s="1"/>
  <c r="G293" i="1" s="1"/>
  <c r="N293" i="1" s="1"/>
  <c r="U293" i="1" l="1"/>
  <c r="I299" i="1"/>
  <c r="J298" i="1"/>
  <c r="L298" i="1" s="1"/>
  <c r="M298" i="1" s="1"/>
  <c r="W295" i="1"/>
  <c r="X294" i="1"/>
  <c r="P296" i="1"/>
  <c r="Q295" i="1"/>
  <c r="S295" i="1" s="1"/>
  <c r="T295" i="1" s="1"/>
  <c r="D294" i="1"/>
  <c r="F294" i="1" s="1"/>
  <c r="G294" i="1" s="1"/>
  <c r="N294" i="1" s="1"/>
  <c r="Z293" i="1"/>
  <c r="AA293" i="1" s="1"/>
  <c r="AB293" i="1" s="1"/>
  <c r="U294" i="1" l="1"/>
  <c r="I300" i="1"/>
  <c r="J299" i="1"/>
  <c r="L299" i="1" s="1"/>
  <c r="M299" i="1" s="1"/>
  <c r="W296" i="1"/>
  <c r="X295" i="1"/>
  <c r="Q296" i="1"/>
  <c r="S296" i="1" s="1"/>
  <c r="T296" i="1" s="1"/>
  <c r="P297" i="1"/>
  <c r="Z294" i="1"/>
  <c r="AA294" i="1" s="1"/>
  <c r="AB294" i="1" s="1"/>
  <c r="D295" i="1"/>
  <c r="F295" i="1" s="1"/>
  <c r="G295" i="1" s="1"/>
  <c r="N295" i="1" s="1"/>
  <c r="U295" i="1" l="1"/>
  <c r="J300" i="1"/>
  <c r="L300" i="1" s="1"/>
  <c r="M300" i="1" s="1"/>
  <c r="I301" i="1"/>
  <c r="X296" i="1"/>
  <c r="W297" i="1"/>
  <c r="Q297" i="1"/>
  <c r="S297" i="1" s="1"/>
  <c r="T297" i="1" s="1"/>
  <c r="P298" i="1"/>
  <c r="Z295" i="1"/>
  <c r="AA295" i="1" s="1"/>
  <c r="AB295" i="1" s="1"/>
  <c r="D296" i="1"/>
  <c r="F296" i="1" s="1"/>
  <c r="G296" i="1" s="1"/>
  <c r="N296" i="1" s="1"/>
  <c r="U296" i="1" l="1"/>
  <c r="J301" i="1"/>
  <c r="L301" i="1" s="1"/>
  <c r="M301" i="1" s="1"/>
  <c r="I302" i="1"/>
  <c r="X297" i="1"/>
  <c r="W298" i="1"/>
  <c r="P299" i="1"/>
  <c r="Q298" i="1"/>
  <c r="S298" i="1" s="1"/>
  <c r="T298" i="1" s="1"/>
  <c r="Z296" i="1"/>
  <c r="AA296" i="1" s="1"/>
  <c r="AB296" i="1" s="1"/>
  <c r="D297" i="1"/>
  <c r="F297" i="1" s="1"/>
  <c r="G297" i="1" s="1"/>
  <c r="N297" i="1" s="1"/>
  <c r="U297" i="1" l="1"/>
  <c r="I303" i="1"/>
  <c r="J302" i="1"/>
  <c r="L302" i="1" s="1"/>
  <c r="M302" i="1" s="1"/>
  <c r="W299" i="1"/>
  <c r="X298" i="1"/>
  <c r="P300" i="1"/>
  <c r="Q299" i="1"/>
  <c r="S299" i="1" s="1"/>
  <c r="T299" i="1" s="1"/>
  <c r="D298" i="1"/>
  <c r="F298" i="1" s="1"/>
  <c r="G298" i="1" s="1"/>
  <c r="N298" i="1" s="1"/>
  <c r="Z297" i="1"/>
  <c r="AA297" i="1" s="1"/>
  <c r="AB297" i="1" s="1"/>
  <c r="U298" i="1" l="1"/>
  <c r="I304" i="1"/>
  <c r="J303" i="1"/>
  <c r="L303" i="1" s="1"/>
  <c r="M303" i="1" s="1"/>
  <c r="W300" i="1"/>
  <c r="X299" i="1"/>
  <c r="Q300" i="1"/>
  <c r="S300" i="1" s="1"/>
  <c r="T300" i="1" s="1"/>
  <c r="P301" i="1"/>
  <c r="Z298" i="1"/>
  <c r="AA298" i="1" s="1"/>
  <c r="AB298" i="1" s="1"/>
  <c r="D299" i="1"/>
  <c r="F299" i="1" s="1"/>
  <c r="G299" i="1" s="1"/>
  <c r="N299" i="1" s="1"/>
  <c r="U299" i="1" l="1"/>
  <c r="J304" i="1"/>
  <c r="L304" i="1" s="1"/>
  <c r="M304" i="1" s="1"/>
  <c r="I305" i="1"/>
  <c r="X300" i="1"/>
  <c r="W301" i="1"/>
  <c r="Q301" i="1"/>
  <c r="S301" i="1" s="1"/>
  <c r="T301" i="1" s="1"/>
  <c r="P302" i="1"/>
  <c r="Z299" i="1"/>
  <c r="AA299" i="1" s="1"/>
  <c r="AB299" i="1" s="1"/>
  <c r="D300" i="1"/>
  <c r="F300" i="1" s="1"/>
  <c r="G300" i="1" s="1"/>
  <c r="N300" i="1" s="1"/>
  <c r="U300" i="1" l="1"/>
  <c r="J305" i="1"/>
  <c r="L305" i="1" s="1"/>
  <c r="M305" i="1" s="1"/>
  <c r="I306" i="1"/>
  <c r="X301" i="1"/>
  <c r="W302" i="1"/>
  <c r="P303" i="1"/>
  <c r="Q302" i="1"/>
  <c r="S302" i="1" s="1"/>
  <c r="T302" i="1" s="1"/>
  <c r="D301" i="1"/>
  <c r="F301" i="1" s="1"/>
  <c r="G301" i="1" s="1"/>
  <c r="N301" i="1" s="1"/>
  <c r="Z300" i="1"/>
  <c r="AA300" i="1" s="1"/>
  <c r="AB300" i="1" s="1"/>
  <c r="U301" i="1" l="1"/>
  <c r="I307" i="1"/>
  <c r="J306" i="1"/>
  <c r="L306" i="1" s="1"/>
  <c r="M306" i="1" s="1"/>
  <c r="W303" i="1"/>
  <c r="X302" i="1"/>
  <c r="P304" i="1"/>
  <c r="Q303" i="1"/>
  <c r="S303" i="1" s="1"/>
  <c r="T303" i="1" s="1"/>
  <c r="D302" i="1"/>
  <c r="F302" i="1" s="1"/>
  <c r="G302" i="1" s="1"/>
  <c r="N302" i="1" s="1"/>
  <c r="Z301" i="1"/>
  <c r="AA301" i="1" s="1"/>
  <c r="AB301" i="1" s="1"/>
  <c r="U302" i="1" l="1"/>
  <c r="I308" i="1"/>
  <c r="J307" i="1"/>
  <c r="L307" i="1" s="1"/>
  <c r="M307" i="1" s="1"/>
  <c r="W304" i="1"/>
  <c r="X303" i="1"/>
  <c r="Q304" i="1"/>
  <c r="S304" i="1" s="1"/>
  <c r="T304" i="1" s="1"/>
  <c r="P305" i="1"/>
  <c r="Z302" i="1"/>
  <c r="AA302" i="1" s="1"/>
  <c r="AB302" i="1" s="1"/>
  <c r="D303" i="1"/>
  <c r="F303" i="1" s="1"/>
  <c r="G303" i="1" s="1"/>
  <c r="N303" i="1" s="1"/>
  <c r="U303" i="1" l="1"/>
  <c r="I309" i="1"/>
  <c r="J308" i="1"/>
  <c r="L308" i="1" s="1"/>
  <c r="M308" i="1" s="1"/>
  <c r="X304" i="1"/>
  <c r="W305" i="1"/>
  <c r="Q305" i="1"/>
  <c r="S305" i="1" s="1"/>
  <c r="T305" i="1" s="1"/>
  <c r="P306" i="1"/>
  <c r="Z303" i="1"/>
  <c r="AA303" i="1" s="1"/>
  <c r="AB303" i="1" s="1"/>
  <c r="D304" i="1"/>
  <c r="F304" i="1" s="1"/>
  <c r="G304" i="1" s="1"/>
  <c r="N304" i="1" s="1"/>
  <c r="U304" i="1" l="1"/>
  <c r="J309" i="1"/>
  <c r="L309" i="1" s="1"/>
  <c r="M309" i="1" s="1"/>
  <c r="I310" i="1"/>
  <c r="X305" i="1"/>
  <c r="W306" i="1"/>
  <c r="P307" i="1"/>
  <c r="Q306" i="1"/>
  <c r="S306" i="1" s="1"/>
  <c r="T306" i="1" s="1"/>
  <c r="Z304" i="1"/>
  <c r="AA304" i="1" s="1"/>
  <c r="AB304" i="1" s="1"/>
  <c r="D305" i="1"/>
  <c r="F305" i="1" s="1"/>
  <c r="G305" i="1" s="1"/>
  <c r="N305" i="1" s="1"/>
  <c r="U305" i="1" l="1"/>
  <c r="I311" i="1"/>
  <c r="J310" i="1"/>
  <c r="L310" i="1" s="1"/>
  <c r="M310" i="1" s="1"/>
  <c r="W307" i="1"/>
  <c r="X306" i="1"/>
  <c r="P308" i="1"/>
  <c r="Q307" i="1"/>
  <c r="S307" i="1" s="1"/>
  <c r="T307" i="1" s="1"/>
  <c r="Z305" i="1"/>
  <c r="AA305" i="1" s="1"/>
  <c r="AB305" i="1" s="1"/>
  <c r="D306" i="1"/>
  <c r="F306" i="1" s="1"/>
  <c r="G306" i="1" s="1"/>
  <c r="N306" i="1" s="1"/>
  <c r="U306" i="1" l="1"/>
  <c r="I312" i="1"/>
  <c r="J311" i="1"/>
  <c r="L311" i="1" s="1"/>
  <c r="M311" i="1" s="1"/>
  <c r="W308" i="1"/>
  <c r="X307" i="1"/>
  <c r="Q308" i="1"/>
  <c r="P309" i="1"/>
  <c r="Z306" i="1"/>
  <c r="AA306" i="1" s="1"/>
  <c r="AB306" i="1" s="1"/>
  <c r="D307" i="1"/>
  <c r="F307" i="1" s="1"/>
  <c r="G307" i="1" s="1"/>
  <c r="N307" i="1" s="1"/>
  <c r="S308" i="1"/>
  <c r="T308" i="1" s="1"/>
  <c r="U307" i="1" l="1"/>
  <c r="I313" i="1"/>
  <c r="J312" i="1"/>
  <c r="L312" i="1" s="1"/>
  <c r="M312" i="1" s="1"/>
  <c r="X308" i="1"/>
  <c r="W309" i="1"/>
  <c r="Q309" i="1"/>
  <c r="S309" i="1" s="1"/>
  <c r="T309" i="1" s="1"/>
  <c r="P310" i="1"/>
  <c r="Z307" i="1"/>
  <c r="AA307" i="1" s="1"/>
  <c r="AB307" i="1" s="1"/>
  <c r="D308" i="1"/>
  <c r="F308" i="1" s="1"/>
  <c r="G308" i="1" s="1"/>
  <c r="N308" i="1" s="1"/>
  <c r="U308" i="1" l="1"/>
  <c r="J313" i="1"/>
  <c r="L313" i="1" s="1"/>
  <c r="M313" i="1" s="1"/>
  <c r="I314" i="1"/>
  <c r="X309" i="1"/>
  <c r="W310" i="1"/>
  <c r="P311" i="1"/>
  <c r="Q310" i="1"/>
  <c r="S310" i="1" s="1"/>
  <c r="T310" i="1" s="1"/>
  <c r="D309" i="1"/>
  <c r="F309" i="1" s="1"/>
  <c r="G309" i="1" s="1"/>
  <c r="N309" i="1" s="1"/>
  <c r="Z308" i="1"/>
  <c r="AA308" i="1" s="1"/>
  <c r="AB308" i="1" s="1"/>
  <c r="U309" i="1" l="1"/>
  <c r="I315" i="1"/>
  <c r="J314" i="1"/>
  <c r="L314" i="1" s="1"/>
  <c r="M314" i="1" s="1"/>
  <c r="W311" i="1"/>
  <c r="X310" i="1"/>
  <c r="P312" i="1"/>
  <c r="Q311" i="1"/>
  <c r="S311" i="1" s="1"/>
  <c r="T311" i="1" s="1"/>
  <c r="Z309" i="1"/>
  <c r="AA309" i="1" s="1"/>
  <c r="AB309" i="1" s="1"/>
  <c r="D310" i="1"/>
  <c r="F310" i="1" s="1"/>
  <c r="G310" i="1" s="1"/>
  <c r="N310" i="1" s="1"/>
  <c r="U310" i="1" l="1"/>
  <c r="I316" i="1"/>
  <c r="J315" i="1"/>
  <c r="L315" i="1" s="1"/>
  <c r="M315" i="1" s="1"/>
  <c r="W312" i="1"/>
  <c r="X311" i="1"/>
  <c r="Q312" i="1"/>
  <c r="S312" i="1" s="1"/>
  <c r="T312" i="1" s="1"/>
  <c r="P313" i="1"/>
  <c r="D311" i="1"/>
  <c r="F311" i="1" s="1"/>
  <c r="G311" i="1" s="1"/>
  <c r="N311" i="1" s="1"/>
  <c r="Z310" i="1"/>
  <c r="AA310" i="1" s="1"/>
  <c r="AB310" i="1" s="1"/>
  <c r="U311" i="1" l="1"/>
  <c r="I317" i="1"/>
  <c r="J316" i="1"/>
  <c r="L316" i="1" s="1"/>
  <c r="M316" i="1" s="1"/>
  <c r="X312" i="1"/>
  <c r="W313" i="1"/>
  <c r="Q313" i="1"/>
  <c r="S313" i="1" s="1"/>
  <c r="T313" i="1" s="1"/>
  <c r="P314" i="1"/>
  <c r="Z311" i="1"/>
  <c r="AA311" i="1" s="1"/>
  <c r="AB311" i="1" s="1"/>
  <c r="D312" i="1"/>
  <c r="F312" i="1" s="1"/>
  <c r="G312" i="1" s="1"/>
  <c r="N312" i="1" s="1"/>
  <c r="U312" i="1" l="1"/>
  <c r="J317" i="1"/>
  <c r="L317" i="1" s="1"/>
  <c r="M317" i="1" s="1"/>
  <c r="I318" i="1"/>
  <c r="X313" i="1"/>
  <c r="W314" i="1"/>
  <c r="P315" i="1"/>
  <c r="Q314" i="1"/>
  <c r="S314" i="1" s="1"/>
  <c r="T314" i="1" s="1"/>
  <c r="D313" i="1"/>
  <c r="F313" i="1" s="1"/>
  <c r="G313" i="1" s="1"/>
  <c r="N313" i="1" s="1"/>
  <c r="Z312" i="1"/>
  <c r="AA312" i="1" s="1"/>
  <c r="AB312" i="1" s="1"/>
  <c r="U313" i="1" l="1"/>
  <c r="I319" i="1"/>
  <c r="J318" i="1"/>
  <c r="L318" i="1" s="1"/>
  <c r="M318" i="1" s="1"/>
  <c r="W315" i="1"/>
  <c r="X314" i="1"/>
  <c r="P316" i="1"/>
  <c r="Q315" i="1"/>
  <c r="S315" i="1" s="1"/>
  <c r="T315" i="1" s="1"/>
  <c r="Z313" i="1"/>
  <c r="AA313" i="1" s="1"/>
  <c r="AB313" i="1" s="1"/>
  <c r="D314" i="1"/>
  <c r="F314" i="1" s="1"/>
  <c r="G314" i="1" s="1"/>
  <c r="N314" i="1" s="1"/>
  <c r="U314" i="1" l="1"/>
  <c r="I320" i="1"/>
  <c r="J319" i="1"/>
  <c r="L319" i="1" s="1"/>
  <c r="M319" i="1" s="1"/>
  <c r="W316" i="1"/>
  <c r="X315" i="1"/>
  <c r="Q316" i="1"/>
  <c r="S316" i="1" s="1"/>
  <c r="T316" i="1" s="1"/>
  <c r="P317" i="1"/>
  <c r="D315" i="1"/>
  <c r="F315" i="1" s="1"/>
  <c r="G315" i="1" s="1"/>
  <c r="N315" i="1" s="1"/>
  <c r="Z314" i="1"/>
  <c r="AA314" i="1" s="1"/>
  <c r="AB314" i="1" s="1"/>
  <c r="U315" i="1" l="1"/>
  <c r="I321" i="1"/>
  <c r="J320" i="1"/>
  <c r="L320" i="1" s="1"/>
  <c r="M320" i="1" s="1"/>
  <c r="X316" i="1"/>
  <c r="W317" i="1"/>
  <c r="Q317" i="1"/>
  <c r="S317" i="1" s="1"/>
  <c r="T317" i="1" s="1"/>
  <c r="P318" i="1"/>
  <c r="D316" i="1"/>
  <c r="F316" i="1" s="1"/>
  <c r="G316" i="1" s="1"/>
  <c r="N316" i="1" s="1"/>
  <c r="Z315" i="1"/>
  <c r="AA315" i="1" s="1"/>
  <c r="AB315" i="1" s="1"/>
  <c r="U316" i="1" l="1"/>
  <c r="J321" i="1"/>
  <c r="L321" i="1" s="1"/>
  <c r="M321" i="1" s="1"/>
  <c r="I322" i="1"/>
  <c r="X317" i="1"/>
  <c r="W318" i="1"/>
  <c r="P319" i="1"/>
  <c r="Q318" i="1"/>
  <c r="S318" i="1" s="1"/>
  <c r="T318" i="1" s="1"/>
  <c r="D317" i="1"/>
  <c r="F317" i="1" s="1"/>
  <c r="G317" i="1" s="1"/>
  <c r="N317" i="1" s="1"/>
  <c r="Z316" i="1"/>
  <c r="AA316" i="1" s="1"/>
  <c r="AB316" i="1" s="1"/>
  <c r="U317" i="1" l="1"/>
  <c r="I323" i="1"/>
  <c r="J322" i="1"/>
  <c r="L322" i="1" s="1"/>
  <c r="M322" i="1" s="1"/>
  <c r="W319" i="1"/>
  <c r="X318" i="1"/>
  <c r="P320" i="1"/>
  <c r="Q319" i="1"/>
  <c r="S319" i="1" s="1"/>
  <c r="T319" i="1" s="1"/>
  <c r="Z317" i="1"/>
  <c r="AA317" i="1" s="1"/>
  <c r="AB317" i="1" s="1"/>
  <c r="D318" i="1"/>
  <c r="F318" i="1" s="1"/>
  <c r="G318" i="1" s="1"/>
  <c r="N318" i="1" s="1"/>
  <c r="U318" i="1" l="1"/>
  <c r="I324" i="1"/>
  <c r="J323" i="1"/>
  <c r="L323" i="1" s="1"/>
  <c r="M323" i="1" s="1"/>
  <c r="W320" i="1"/>
  <c r="X319" i="1"/>
  <c r="Q320" i="1"/>
  <c r="S320" i="1" s="1"/>
  <c r="T320" i="1" s="1"/>
  <c r="P321" i="1"/>
  <c r="D319" i="1"/>
  <c r="F319" i="1" s="1"/>
  <c r="G319" i="1" s="1"/>
  <c r="N319" i="1" s="1"/>
  <c r="Z318" i="1"/>
  <c r="AA318" i="1" s="1"/>
  <c r="AB318" i="1" s="1"/>
  <c r="U319" i="1" l="1"/>
  <c r="I325" i="1"/>
  <c r="J324" i="1"/>
  <c r="L324" i="1" s="1"/>
  <c r="M324" i="1" s="1"/>
  <c r="X320" i="1"/>
  <c r="W321" i="1"/>
  <c r="Q321" i="1"/>
  <c r="S321" i="1" s="1"/>
  <c r="T321" i="1" s="1"/>
  <c r="P322" i="1"/>
  <c r="Z319" i="1"/>
  <c r="AA319" i="1" s="1"/>
  <c r="AB319" i="1" s="1"/>
  <c r="D320" i="1"/>
  <c r="F320" i="1" s="1"/>
  <c r="G320" i="1" s="1"/>
  <c r="N320" i="1" s="1"/>
  <c r="U320" i="1" l="1"/>
  <c r="J325" i="1"/>
  <c r="L325" i="1" s="1"/>
  <c r="M325" i="1" s="1"/>
  <c r="I326" i="1"/>
  <c r="X321" i="1"/>
  <c r="W322" i="1"/>
  <c r="P323" i="1"/>
  <c r="Q322" i="1"/>
  <c r="S322" i="1" s="1"/>
  <c r="T322" i="1" s="1"/>
  <c r="D321" i="1"/>
  <c r="F321" i="1" s="1"/>
  <c r="G321" i="1" s="1"/>
  <c r="N321" i="1" s="1"/>
  <c r="Z320" i="1"/>
  <c r="AA320" i="1" s="1"/>
  <c r="AB320" i="1" s="1"/>
  <c r="U321" i="1" l="1"/>
  <c r="I327" i="1"/>
  <c r="J326" i="1"/>
  <c r="L326" i="1" s="1"/>
  <c r="M326" i="1" s="1"/>
  <c r="W323" i="1"/>
  <c r="X322" i="1"/>
  <c r="P324" i="1"/>
  <c r="Q323" i="1"/>
  <c r="S323" i="1" s="1"/>
  <c r="T323" i="1" s="1"/>
  <c r="Z321" i="1"/>
  <c r="AA321" i="1" s="1"/>
  <c r="AB321" i="1" s="1"/>
  <c r="D322" i="1"/>
  <c r="F322" i="1" s="1"/>
  <c r="G322" i="1" s="1"/>
  <c r="N322" i="1" l="1"/>
  <c r="U322" i="1"/>
  <c r="I328" i="1"/>
  <c r="J327" i="1"/>
  <c r="L327" i="1" s="1"/>
  <c r="M327" i="1" s="1"/>
  <c r="W324" i="1"/>
  <c r="X323" i="1"/>
  <c r="Q324" i="1"/>
  <c r="S324" i="1" s="1"/>
  <c r="T324" i="1" s="1"/>
  <c r="P325" i="1"/>
  <c r="D323" i="1"/>
  <c r="F323" i="1" s="1"/>
  <c r="G323" i="1" s="1"/>
  <c r="N323" i="1" s="1"/>
  <c r="Z322" i="1"/>
  <c r="AA322" i="1" s="1"/>
  <c r="AB322" i="1" l="1"/>
  <c r="U323" i="1"/>
  <c r="I329" i="1"/>
  <c r="J328" i="1"/>
  <c r="L328" i="1" s="1"/>
  <c r="M328" i="1" s="1"/>
  <c r="X324" i="1"/>
  <c r="W325" i="1"/>
  <c r="Q325" i="1"/>
  <c r="S325" i="1" s="1"/>
  <c r="T325" i="1" s="1"/>
  <c r="P326" i="1"/>
  <c r="Z323" i="1"/>
  <c r="AA323" i="1" s="1"/>
  <c r="AB323" i="1" s="1"/>
  <c r="D324" i="1"/>
  <c r="F324" i="1" s="1"/>
  <c r="G324" i="1" s="1"/>
  <c r="N324" i="1" s="1"/>
  <c r="U324" i="1" l="1"/>
  <c r="J329" i="1"/>
  <c r="L329" i="1" s="1"/>
  <c r="M329" i="1" s="1"/>
  <c r="I330" i="1"/>
  <c r="X325" i="1"/>
  <c r="W326" i="1"/>
  <c r="P327" i="1"/>
  <c r="Q326" i="1"/>
  <c r="S326" i="1" s="1"/>
  <c r="T326" i="1" s="1"/>
  <c r="Z324" i="1"/>
  <c r="AA324" i="1" s="1"/>
  <c r="AB324" i="1" s="1"/>
  <c r="D325" i="1"/>
  <c r="F325" i="1" s="1"/>
  <c r="G325" i="1" s="1"/>
  <c r="N325" i="1" s="1"/>
  <c r="U325" i="1" l="1"/>
  <c r="I331" i="1"/>
  <c r="J330" i="1"/>
  <c r="L330" i="1" s="1"/>
  <c r="M330" i="1" s="1"/>
  <c r="W327" i="1"/>
  <c r="X326" i="1"/>
  <c r="P328" i="1"/>
  <c r="Q327" i="1"/>
  <c r="S327" i="1" s="1"/>
  <c r="T327" i="1" s="1"/>
  <c r="D326" i="1"/>
  <c r="F326" i="1" s="1"/>
  <c r="G326" i="1" s="1"/>
  <c r="N326" i="1" s="1"/>
  <c r="Z325" i="1"/>
  <c r="AA325" i="1" s="1"/>
  <c r="AB325" i="1" s="1"/>
  <c r="U326" i="1" l="1"/>
  <c r="I332" i="1"/>
  <c r="J331" i="1"/>
  <c r="L331" i="1" s="1"/>
  <c r="M331" i="1" s="1"/>
  <c r="W328" i="1"/>
  <c r="X327" i="1"/>
  <c r="Q328" i="1"/>
  <c r="S328" i="1" s="1"/>
  <c r="T328" i="1" s="1"/>
  <c r="P329" i="1"/>
  <c r="D327" i="1"/>
  <c r="F327" i="1" s="1"/>
  <c r="G327" i="1" s="1"/>
  <c r="N327" i="1" s="1"/>
  <c r="Z326" i="1"/>
  <c r="AA326" i="1" s="1"/>
  <c r="AB326" i="1" s="1"/>
  <c r="U327" i="1" l="1"/>
  <c r="I333" i="1"/>
  <c r="J332" i="1"/>
  <c r="L332" i="1" s="1"/>
  <c r="M332" i="1" s="1"/>
  <c r="X328" i="1"/>
  <c r="W329" i="1"/>
  <c r="Q329" i="1"/>
  <c r="S329" i="1" s="1"/>
  <c r="T329" i="1" s="1"/>
  <c r="P330" i="1"/>
  <c r="D328" i="1"/>
  <c r="F328" i="1" s="1"/>
  <c r="G328" i="1" s="1"/>
  <c r="N328" i="1" s="1"/>
  <c r="Z327" i="1"/>
  <c r="AA327" i="1" s="1"/>
  <c r="AB327" i="1" s="1"/>
  <c r="U328" i="1" l="1"/>
  <c r="J333" i="1"/>
  <c r="L333" i="1" s="1"/>
  <c r="M333" i="1" s="1"/>
  <c r="I334" i="1"/>
  <c r="X329" i="1"/>
  <c r="W330" i="1"/>
  <c r="P331" i="1"/>
  <c r="Q330" i="1"/>
  <c r="S330" i="1" s="1"/>
  <c r="T330" i="1" s="1"/>
  <c r="D329" i="1"/>
  <c r="F329" i="1" s="1"/>
  <c r="G329" i="1" s="1"/>
  <c r="N329" i="1" s="1"/>
  <c r="Z328" i="1"/>
  <c r="AA328" i="1" s="1"/>
  <c r="AB328" i="1" s="1"/>
  <c r="U329" i="1" l="1"/>
  <c r="I335" i="1"/>
  <c r="J334" i="1"/>
  <c r="L334" i="1" s="1"/>
  <c r="M334" i="1" s="1"/>
  <c r="W331" i="1"/>
  <c r="X330" i="1"/>
  <c r="P332" i="1"/>
  <c r="Q331" i="1"/>
  <c r="S331" i="1" s="1"/>
  <c r="T331" i="1" s="1"/>
  <c r="D330" i="1"/>
  <c r="F330" i="1" s="1"/>
  <c r="G330" i="1" s="1"/>
  <c r="N330" i="1" s="1"/>
  <c r="Z329" i="1"/>
  <c r="AA329" i="1" s="1"/>
  <c r="AB329" i="1" s="1"/>
  <c r="U330" i="1" l="1"/>
  <c r="I336" i="1"/>
  <c r="J335" i="1"/>
  <c r="L335" i="1" s="1"/>
  <c r="M335" i="1" s="1"/>
  <c r="W332" i="1"/>
  <c r="X331" i="1"/>
  <c r="Q332" i="1"/>
  <c r="S332" i="1" s="1"/>
  <c r="T332" i="1" s="1"/>
  <c r="P333" i="1"/>
  <c r="D331" i="1"/>
  <c r="F331" i="1" s="1"/>
  <c r="G331" i="1" s="1"/>
  <c r="N331" i="1" s="1"/>
  <c r="Z330" i="1"/>
  <c r="AA330" i="1" s="1"/>
  <c r="AB330" i="1" s="1"/>
  <c r="U331" i="1" l="1"/>
  <c r="J336" i="1"/>
  <c r="L336" i="1" s="1"/>
  <c r="M336" i="1" s="1"/>
  <c r="I337" i="1"/>
  <c r="X332" i="1"/>
  <c r="W333" i="1"/>
  <c r="Q333" i="1"/>
  <c r="S333" i="1" s="1"/>
  <c r="T333" i="1" s="1"/>
  <c r="P334" i="1"/>
  <c r="Z331" i="1"/>
  <c r="AA331" i="1" s="1"/>
  <c r="AB331" i="1" s="1"/>
  <c r="D332" i="1"/>
  <c r="F332" i="1" s="1"/>
  <c r="G332" i="1" s="1"/>
  <c r="N332" i="1" s="1"/>
  <c r="U332" i="1" l="1"/>
  <c r="I338" i="1"/>
  <c r="J337" i="1"/>
  <c r="L337" i="1" s="1"/>
  <c r="M337" i="1" s="1"/>
  <c r="X333" i="1"/>
  <c r="W334" i="1"/>
  <c r="P335" i="1"/>
  <c r="Q334" i="1"/>
  <c r="S334" i="1" s="1"/>
  <c r="T334" i="1" s="1"/>
  <c r="D333" i="1"/>
  <c r="F333" i="1" s="1"/>
  <c r="G333" i="1" s="1"/>
  <c r="N333" i="1" s="1"/>
  <c r="Z332" i="1"/>
  <c r="AA332" i="1" s="1"/>
  <c r="AB332" i="1" s="1"/>
  <c r="U333" i="1" l="1"/>
  <c r="I339" i="1"/>
  <c r="J338" i="1"/>
  <c r="L338" i="1" s="1"/>
  <c r="M338" i="1" s="1"/>
  <c r="W335" i="1"/>
  <c r="X334" i="1"/>
  <c r="P336" i="1"/>
  <c r="Q335" i="1"/>
  <c r="S335" i="1" s="1"/>
  <c r="T335" i="1" s="1"/>
  <c r="Z333" i="1"/>
  <c r="AA333" i="1" s="1"/>
  <c r="AB333" i="1" s="1"/>
  <c r="D334" i="1"/>
  <c r="F334" i="1" s="1"/>
  <c r="G334" i="1" s="1"/>
  <c r="N334" i="1" s="1"/>
  <c r="U334" i="1" l="1"/>
  <c r="I340" i="1"/>
  <c r="J339" i="1"/>
  <c r="L339" i="1" s="1"/>
  <c r="M339" i="1" s="1"/>
  <c r="W336" i="1"/>
  <c r="X335" i="1"/>
  <c r="Q336" i="1"/>
  <c r="S336" i="1" s="1"/>
  <c r="T336" i="1" s="1"/>
  <c r="P337" i="1"/>
  <c r="Z334" i="1"/>
  <c r="AA334" i="1" s="1"/>
  <c r="AB334" i="1" s="1"/>
  <c r="D335" i="1"/>
  <c r="F335" i="1" s="1"/>
  <c r="G335" i="1" s="1"/>
  <c r="N335" i="1" s="1"/>
  <c r="U335" i="1" l="1"/>
  <c r="J340" i="1"/>
  <c r="L340" i="1" s="1"/>
  <c r="M340" i="1" s="1"/>
  <c r="I341" i="1"/>
  <c r="X336" i="1"/>
  <c r="W337" i="1"/>
  <c r="Q337" i="1"/>
  <c r="S337" i="1" s="1"/>
  <c r="T337" i="1" s="1"/>
  <c r="P338" i="1"/>
  <c r="Z335" i="1"/>
  <c r="AA335" i="1" s="1"/>
  <c r="AB335" i="1" s="1"/>
  <c r="D336" i="1"/>
  <c r="F336" i="1" s="1"/>
  <c r="G336" i="1" s="1"/>
  <c r="N336" i="1" s="1"/>
  <c r="U336" i="1" l="1"/>
  <c r="I342" i="1"/>
  <c r="J341" i="1"/>
  <c r="L341" i="1" s="1"/>
  <c r="M341" i="1" s="1"/>
  <c r="X337" i="1"/>
  <c r="W338" i="1"/>
  <c r="P339" i="1"/>
  <c r="Q338" i="1"/>
  <c r="S338" i="1" s="1"/>
  <c r="T338" i="1" s="1"/>
  <c r="D337" i="1"/>
  <c r="F337" i="1" s="1"/>
  <c r="G337" i="1" s="1"/>
  <c r="N337" i="1" s="1"/>
  <c r="Z336" i="1"/>
  <c r="AA336" i="1" s="1"/>
  <c r="AB336" i="1" s="1"/>
  <c r="U337" i="1" l="1"/>
  <c r="I343" i="1"/>
  <c r="J342" i="1"/>
  <c r="L342" i="1" s="1"/>
  <c r="M342" i="1" s="1"/>
  <c r="W339" i="1"/>
  <c r="X338" i="1"/>
  <c r="P340" i="1"/>
  <c r="Q339" i="1"/>
  <c r="S339" i="1" s="1"/>
  <c r="T339" i="1" s="1"/>
  <c r="D338" i="1"/>
  <c r="F338" i="1" s="1"/>
  <c r="G338" i="1" s="1"/>
  <c r="N338" i="1" s="1"/>
  <c r="Z337" i="1"/>
  <c r="AA337" i="1" s="1"/>
  <c r="AB337" i="1" s="1"/>
  <c r="U338" i="1" l="1"/>
  <c r="I344" i="1"/>
  <c r="J343" i="1"/>
  <c r="L343" i="1" s="1"/>
  <c r="M343" i="1" s="1"/>
  <c r="W340" i="1"/>
  <c r="X339" i="1"/>
  <c r="Q340" i="1"/>
  <c r="S340" i="1" s="1"/>
  <c r="T340" i="1" s="1"/>
  <c r="P341" i="1"/>
  <c r="Z338" i="1"/>
  <c r="AA338" i="1" s="1"/>
  <c r="AB338" i="1" s="1"/>
  <c r="D339" i="1"/>
  <c r="F339" i="1" s="1"/>
  <c r="G339" i="1" s="1"/>
  <c r="N339" i="1" s="1"/>
  <c r="U339" i="1" l="1"/>
  <c r="J344" i="1"/>
  <c r="L344" i="1" s="1"/>
  <c r="M344" i="1" s="1"/>
  <c r="I345" i="1"/>
  <c r="X340" i="1"/>
  <c r="W341" i="1"/>
  <c r="Q341" i="1"/>
  <c r="S341" i="1" s="1"/>
  <c r="T341" i="1" s="1"/>
  <c r="P342" i="1"/>
  <c r="Z339" i="1"/>
  <c r="AA339" i="1" s="1"/>
  <c r="AB339" i="1" s="1"/>
  <c r="D340" i="1"/>
  <c r="F340" i="1" s="1"/>
  <c r="G340" i="1" s="1"/>
  <c r="N340" i="1" s="1"/>
  <c r="U340" i="1" l="1"/>
  <c r="I346" i="1"/>
  <c r="J345" i="1"/>
  <c r="L345" i="1" s="1"/>
  <c r="M345" i="1" s="1"/>
  <c r="X341" i="1"/>
  <c r="W342" i="1"/>
  <c r="P343" i="1"/>
  <c r="Q342" i="1"/>
  <c r="S342" i="1" s="1"/>
  <c r="T342" i="1" s="1"/>
  <c r="Z340" i="1"/>
  <c r="AA340" i="1" s="1"/>
  <c r="AB340" i="1" s="1"/>
  <c r="D341" i="1"/>
  <c r="F341" i="1" s="1"/>
  <c r="G341" i="1" s="1"/>
  <c r="N341" i="1" s="1"/>
  <c r="U341" i="1" l="1"/>
  <c r="I347" i="1"/>
  <c r="J346" i="1"/>
  <c r="L346" i="1" s="1"/>
  <c r="M346" i="1" s="1"/>
  <c r="W343" i="1"/>
  <c r="X342" i="1"/>
  <c r="P344" i="1"/>
  <c r="Q343" i="1"/>
  <c r="S343" i="1" s="1"/>
  <c r="T343" i="1" s="1"/>
  <c r="D342" i="1"/>
  <c r="F342" i="1" s="1"/>
  <c r="G342" i="1" s="1"/>
  <c r="N342" i="1" s="1"/>
  <c r="Z341" i="1"/>
  <c r="AA341" i="1" s="1"/>
  <c r="AB341" i="1" s="1"/>
  <c r="U342" i="1" l="1"/>
  <c r="I348" i="1"/>
  <c r="J347" i="1"/>
  <c r="L347" i="1" s="1"/>
  <c r="M347" i="1" s="1"/>
  <c r="W344" i="1"/>
  <c r="X343" i="1"/>
  <c r="Q344" i="1"/>
  <c r="S344" i="1" s="1"/>
  <c r="T344" i="1" s="1"/>
  <c r="P345" i="1"/>
  <c r="D343" i="1"/>
  <c r="F343" i="1" s="1"/>
  <c r="G343" i="1" s="1"/>
  <c r="N343" i="1" s="1"/>
  <c r="Z342" i="1"/>
  <c r="AA342" i="1" s="1"/>
  <c r="AB342" i="1" s="1"/>
  <c r="U343" i="1" l="1"/>
  <c r="J348" i="1"/>
  <c r="L348" i="1" s="1"/>
  <c r="M348" i="1" s="1"/>
  <c r="I349" i="1"/>
  <c r="X344" i="1"/>
  <c r="W345" i="1"/>
  <c r="Q345" i="1"/>
  <c r="S345" i="1" s="1"/>
  <c r="T345" i="1" s="1"/>
  <c r="P346" i="1"/>
  <c r="Z343" i="1"/>
  <c r="AA343" i="1" s="1"/>
  <c r="AB343" i="1" s="1"/>
  <c r="D344" i="1"/>
  <c r="F344" i="1" s="1"/>
  <c r="G344" i="1" s="1"/>
  <c r="N344" i="1" s="1"/>
  <c r="U344" i="1" l="1"/>
  <c r="I350" i="1"/>
  <c r="J349" i="1"/>
  <c r="L349" i="1" s="1"/>
  <c r="M349" i="1" s="1"/>
  <c r="X345" i="1"/>
  <c r="W346" i="1"/>
  <c r="P347" i="1"/>
  <c r="Q346" i="1"/>
  <c r="S346" i="1" s="1"/>
  <c r="T346" i="1" s="1"/>
  <c r="D345" i="1"/>
  <c r="F345" i="1" s="1"/>
  <c r="G345" i="1" s="1"/>
  <c r="N345" i="1" s="1"/>
  <c r="Z344" i="1"/>
  <c r="AA344" i="1" s="1"/>
  <c r="AB344" i="1" s="1"/>
  <c r="U345" i="1" l="1"/>
  <c r="I351" i="1"/>
  <c r="J350" i="1"/>
  <c r="L350" i="1" s="1"/>
  <c r="M350" i="1" s="1"/>
  <c r="W347" i="1"/>
  <c r="X346" i="1"/>
  <c r="P348" i="1"/>
  <c r="Q347" i="1"/>
  <c r="S347" i="1" s="1"/>
  <c r="T347" i="1" s="1"/>
  <c r="Z345" i="1"/>
  <c r="AA345" i="1" s="1"/>
  <c r="AB345" i="1" s="1"/>
  <c r="D346" i="1"/>
  <c r="F346" i="1" s="1"/>
  <c r="G346" i="1" s="1"/>
  <c r="N346" i="1" s="1"/>
  <c r="U346" i="1" l="1"/>
  <c r="I352" i="1"/>
  <c r="J351" i="1"/>
  <c r="L351" i="1" s="1"/>
  <c r="M351" i="1" s="1"/>
  <c r="W348" i="1"/>
  <c r="X347" i="1"/>
  <c r="Q348" i="1"/>
  <c r="S348" i="1" s="1"/>
  <c r="T348" i="1" s="1"/>
  <c r="P349" i="1"/>
  <c r="Z346" i="1"/>
  <c r="AA346" i="1" s="1"/>
  <c r="AB346" i="1" s="1"/>
  <c r="D347" i="1"/>
  <c r="F347" i="1" s="1"/>
  <c r="G347" i="1" s="1"/>
  <c r="N347" i="1" s="1"/>
  <c r="U347" i="1" l="1"/>
  <c r="J352" i="1"/>
  <c r="L352" i="1" s="1"/>
  <c r="M352" i="1" s="1"/>
  <c r="I353" i="1"/>
  <c r="X348" i="1"/>
  <c r="W349" i="1"/>
  <c r="Q349" i="1"/>
  <c r="S349" i="1" s="1"/>
  <c r="T349" i="1" s="1"/>
  <c r="P350" i="1"/>
  <c r="Z347" i="1"/>
  <c r="AA347" i="1" s="1"/>
  <c r="AB347" i="1" s="1"/>
  <c r="D348" i="1"/>
  <c r="F348" i="1" s="1"/>
  <c r="G348" i="1" s="1"/>
  <c r="N348" i="1" s="1"/>
  <c r="U348" i="1" l="1"/>
  <c r="J353" i="1"/>
  <c r="L353" i="1" s="1"/>
  <c r="M353" i="1" s="1"/>
  <c r="I354" i="1"/>
  <c r="X349" i="1"/>
  <c r="W350" i="1"/>
  <c r="P351" i="1"/>
  <c r="Q350" i="1"/>
  <c r="S350" i="1" s="1"/>
  <c r="T350" i="1" s="1"/>
  <c r="Z348" i="1"/>
  <c r="AA348" i="1" s="1"/>
  <c r="AB348" i="1" s="1"/>
  <c r="D349" i="1"/>
  <c r="F349" i="1" s="1"/>
  <c r="G349" i="1" s="1"/>
  <c r="N349" i="1" s="1"/>
  <c r="U349" i="1" l="1"/>
  <c r="J354" i="1"/>
  <c r="L354" i="1" s="1"/>
  <c r="M354" i="1" s="1"/>
  <c r="I355" i="1"/>
  <c r="W351" i="1"/>
  <c r="X350" i="1"/>
  <c r="P352" i="1"/>
  <c r="Q351" i="1"/>
  <c r="S351" i="1" s="1"/>
  <c r="T351" i="1" s="1"/>
  <c r="D350" i="1"/>
  <c r="F350" i="1" s="1"/>
  <c r="G350" i="1" s="1"/>
  <c r="N350" i="1" s="1"/>
  <c r="Z349" i="1"/>
  <c r="AA349" i="1" s="1"/>
  <c r="AB349" i="1" s="1"/>
  <c r="U350" i="1" l="1"/>
  <c r="I356" i="1"/>
  <c r="J355" i="1"/>
  <c r="L355" i="1" s="1"/>
  <c r="M355" i="1" s="1"/>
  <c r="W352" i="1"/>
  <c r="X351" i="1"/>
  <c r="Q352" i="1"/>
  <c r="S352" i="1" s="1"/>
  <c r="T352" i="1" s="1"/>
  <c r="P353" i="1"/>
  <c r="D351" i="1"/>
  <c r="F351" i="1" s="1"/>
  <c r="G351" i="1" s="1"/>
  <c r="N351" i="1" s="1"/>
  <c r="Z350" i="1"/>
  <c r="AA350" i="1" s="1"/>
  <c r="AB350" i="1" s="1"/>
  <c r="U351" i="1" l="1"/>
  <c r="I357" i="1"/>
  <c r="J356" i="1"/>
  <c r="L356" i="1" s="1"/>
  <c r="M356" i="1" s="1"/>
  <c r="X352" i="1"/>
  <c r="W353" i="1"/>
  <c r="Q353" i="1"/>
  <c r="S353" i="1" s="1"/>
  <c r="T353" i="1" s="1"/>
  <c r="P354" i="1"/>
  <c r="D352" i="1"/>
  <c r="F352" i="1" s="1"/>
  <c r="G352" i="1" s="1"/>
  <c r="N352" i="1" s="1"/>
  <c r="Z351" i="1"/>
  <c r="AA351" i="1" s="1"/>
  <c r="AB351" i="1" s="1"/>
  <c r="U352" i="1" l="1"/>
  <c r="J357" i="1"/>
  <c r="L357" i="1" s="1"/>
  <c r="M357" i="1" s="1"/>
  <c r="I358" i="1"/>
  <c r="X353" i="1"/>
  <c r="W354" i="1"/>
  <c r="P355" i="1"/>
  <c r="Q354" i="1"/>
  <c r="S354" i="1" s="1"/>
  <c r="T354" i="1" s="1"/>
  <c r="D353" i="1"/>
  <c r="F353" i="1" s="1"/>
  <c r="G353" i="1" s="1"/>
  <c r="N353" i="1" s="1"/>
  <c r="Z352" i="1"/>
  <c r="AA352" i="1" s="1"/>
  <c r="AB352" i="1" s="1"/>
  <c r="U353" i="1" l="1"/>
  <c r="J358" i="1"/>
  <c r="L358" i="1" s="1"/>
  <c r="M358" i="1" s="1"/>
  <c r="I359" i="1"/>
  <c r="W355" i="1"/>
  <c r="X354" i="1"/>
  <c r="P356" i="1"/>
  <c r="Q355" i="1"/>
  <c r="S355" i="1" s="1"/>
  <c r="T355" i="1" s="1"/>
  <c r="Z353" i="1"/>
  <c r="AA353" i="1" s="1"/>
  <c r="AB353" i="1" s="1"/>
  <c r="D354" i="1"/>
  <c r="F354" i="1" s="1"/>
  <c r="G354" i="1" s="1"/>
  <c r="N354" i="1" s="1"/>
  <c r="U354" i="1" l="1"/>
  <c r="I360" i="1"/>
  <c r="J359" i="1"/>
  <c r="L359" i="1" s="1"/>
  <c r="M359" i="1" s="1"/>
  <c r="W356" i="1"/>
  <c r="X355" i="1"/>
  <c r="Q356" i="1"/>
  <c r="S356" i="1" s="1"/>
  <c r="T356" i="1" s="1"/>
  <c r="P357" i="1"/>
  <c r="D355" i="1"/>
  <c r="F355" i="1" s="1"/>
  <c r="G355" i="1" s="1"/>
  <c r="N355" i="1" s="1"/>
  <c r="Z354" i="1"/>
  <c r="AA354" i="1" s="1"/>
  <c r="AB354" i="1" s="1"/>
  <c r="U355" i="1" l="1"/>
  <c r="I361" i="1"/>
  <c r="J360" i="1"/>
  <c r="L360" i="1" s="1"/>
  <c r="M360" i="1" s="1"/>
  <c r="X356" i="1"/>
  <c r="W357" i="1"/>
  <c r="Q357" i="1"/>
  <c r="S357" i="1" s="1"/>
  <c r="T357" i="1" s="1"/>
  <c r="P358" i="1"/>
  <c r="D356" i="1"/>
  <c r="F356" i="1" s="1"/>
  <c r="G356" i="1" s="1"/>
  <c r="N356" i="1" s="1"/>
  <c r="Z355" i="1"/>
  <c r="AA355" i="1" s="1"/>
  <c r="AB355" i="1" s="1"/>
  <c r="U356" i="1" l="1"/>
  <c r="J361" i="1"/>
  <c r="L361" i="1" s="1"/>
  <c r="M361" i="1" s="1"/>
  <c r="I362" i="1"/>
  <c r="X357" i="1"/>
  <c r="W358" i="1"/>
  <c r="P359" i="1"/>
  <c r="Q358" i="1"/>
  <c r="S358" i="1" s="1"/>
  <c r="T358" i="1" s="1"/>
  <c r="Z356" i="1"/>
  <c r="AA356" i="1" s="1"/>
  <c r="AB356" i="1" s="1"/>
  <c r="D357" i="1"/>
  <c r="F357" i="1" s="1"/>
  <c r="G357" i="1" s="1"/>
  <c r="N357" i="1" s="1"/>
  <c r="U357" i="1" l="1"/>
  <c r="J362" i="1"/>
  <c r="L362" i="1" s="1"/>
  <c r="M362" i="1" s="1"/>
  <c r="I363" i="1"/>
  <c r="W359" i="1"/>
  <c r="X358" i="1"/>
  <c r="P360" i="1"/>
  <c r="Q359" i="1"/>
  <c r="S359" i="1" s="1"/>
  <c r="T359" i="1" s="1"/>
  <c r="Z357" i="1"/>
  <c r="AA357" i="1" s="1"/>
  <c r="AB357" i="1" s="1"/>
  <c r="D358" i="1"/>
  <c r="F358" i="1" s="1"/>
  <c r="G358" i="1" s="1"/>
  <c r="N358" i="1" s="1"/>
  <c r="U358" i="1" l="1"/>
  <c r="I364" i="1"/>
  <c r="J363" i="1"/>
  <c r="L363" i="1" s="1"/>
  <c r="M363" i="1" s="1"/>
  <c r="W360" i="1"/>
  <c r="X359" i="1"/>
  <c r="Q360" i="1"/>
  <c r="S360" i="1" s="1"/>
  <c r="T360" i="1" s="1"/>
  <c r="P361" i="1"/>
  <c r="Z358" i="1"/>
  <c r="AA358" i="1" s="1"/>
  <c r="AB358" i="1" s="1"/>
  <c r="D359" i="1"/>
  <c r="F359" i="1" s="1"/>
  <c r="G359" i="1" s="1"/>
  <c r="N359" i="1" s="1"/>
  <c r="U359" i="1" l="1"/>
  <c r="I365" i="1"/>
  <c r="J364" i="1"/>
  <c r="L364" i="1" s="1"/>
  <c r="M364" i="1" s="1"/>
  <c r="X360" i="1"/>
  <c r="W361" i="1"/>
  <c r="Q361" i="1"/>
  <c r="S361" i="1" s="1"/>
  <c r="T361" i="1" s="1"/>
  <c r="P362" i="1"/>
  <c r="D360" i="1"/>
  <c r="F360" i="1" s="1"/>
  <c r="G360" i="1" s="1"/>
  <c r="N360" i="1" s="1"/>
  <c r="Z359" i="1"/>
  <c r="AA359" i="1" s="1"/>
  <c r="AB359" i="1" s="1"/>
  <c r="U360" i="1" l="1"/>
  <c r="J365" i="1"/>
  <c r="L365" i="1" s="1"/>
  <c r="M365" i="1" s="1"/>
  <c r="I366" i="1"/>
  <c r="X361" i="1"/>
  <c r="W362" i="1"/>
  <c r="P363" i="1"/>
  <c r="Q362" i="1"/>
  <c r="S362" i="1" s="1"/>
  <c r="T362" i="1" s="1"/>
  <c r="D361" i="1"/>
  <c r="F361" i="1" s="1"/>
  <c r="G361" i="1" s="1"/>
  <c r="N361" i="1" s="1"/>
  <c r="Z360" i="1"/>
  <c r="AA360" i="1" s="1"/>
  <c r="AB360" i="1" s="1"/>
  <c r="U361" i="1" l="1"/>
  <c r="J366" i="1"/>
  <c r="L366" i="1" s="1"/>
  <c r="M366" i="1" s="1"/>
  <c r="I367" i="1"/>
  <c r="W363" i="1"/>
  <c r="X362" i="1"/>
  <c r="P364" i="1"/>
  <c r="Q363" i="1"/>
  <c r="S363" i="1" s="1"/>
  <c r="T363" i="1" s="1"/>
  <c r="D362" i="1"/>
  <c r="F362" i="1" s="1"/>
  <c r="G362" i="1" s="1"/>
  <c r="N362" i="1" s="1"/>
  <c r="Z361" i="1"/>
  <c r="AA361" i="1" s="1"/>
  <c r="AB361" i="1" s="1"/>
  <c r="U362" i="1" l="1"/>
  <c r="I368" i="1"/>
  <c r="J367" i="1"/>
  <c r="L367" i="1" s="1"/>
  <c r="M367" i="1" s="1"/>
  <c r="W364" i="1"/>
  <c r="X363" i="1"/>
  <c r="Q364" i="1"/>
  <c r="S364" i="1" s="1"/>
  <c r="T364" i="1" s="1"/>
  <c r="P365" i="1"/>
  <c r="Z362" i="1"/>
  <c r="AA362" i="1" s="1"/>
  <c r="AB362" i="1" s="1"/>
  <c r="D363" i="1"/>
  <c r="F363" i="1" s="1"/>
  <c r="G363" i="1" s="1"/>
  <c r="N363" i="1" s="1"/>
  <c r="U363" i="1" l="1"/>
  <c r="I369" i="1"/>
  <c r="J368" i="1"/>
  <c r="L368" i="1" s="1"/>
  <c r="M368" i="1" s="1"/>
  <c r="X364" i="1"/>
  <c r="W365" i="1"/>
  <c r="Q365" i="1"/>
  <c r="S365" i="1" s="1"/>
  <c r="T365" i="1" s="1"/>
  <c r="P366" i="1"/>
  <c r="Z363" i="1"/>
  <c r="AA363" i="1" s="1"/>
  <c r="AB363" i="1" s="1"/>
  <c r="D364" i="1"/>
  <c r="F364" i="1" s="1"/>
  <c r="G364" i="1" s="1"/>
  <c r="N364" i="1" s="1"/>
  <c r="U364" i="1" l="1"/>
  <c r="J369" i="1"/>
  <c r="L369" i="1" s="1"/>
  <c r="M369" i="1" s="1"/>
  <c r="I370" i="1"/>
  <c r="X365" i="1"/>
  <c r="W366" i="1"/>
  <c r="P367" i="1"/>
  <c r="Q366" i="1"/>
  <c r="S366" i="1" s="1"/>
  <c r="T366" i="1" s="1"/>
  <c r="D365" i="1"/>
  <c r="F365" i="1" s="1"/>
  <c r="G365" i="1" s="1"/>
  <c r="N365" i="1" s="1"/>
  <c r="Z364" i="1"/>
  <c r="AA364" i="1" s="1"/>
  <c r="AB364" i="1" s="1"/>
  <c r="U365" i="1" l="1"/>
  <c r="J370" i="1"/>
  <c r="L370" i="1" s="1"/>
  <c r="M370" i="1" s="1"/>
  <c r="I371" i="1"/>
  <c r="W367" i="1"/>
  <c r="X366" i="1"/>
  <c r="P368" i="1"/>
  <c r="Q367" i="1"/>
  <c r="S367" i="1" s="1"/>
  <c r="T367" i="1" s="1"/>
  <c r="Z365" i="1"/>
  <c r="AA365" i="1" s="1"/>
  <c r="AB365" i="1" s="1"/>
  <c r="D366" i="1"/>
  <c r="F366" i="1" s="1"/>
  <c r="G366" i="1" s="1"/>
  <c r="N366" i="1" s="1"/>
  <c r="U366" i="1" l="1"/>
  <c r="I372" i="1"/>
  <c r="J371" i="1"/>
  <c r="L371" i="1" s="1"/>
  <c r="M371" i="1" s="1"/>
  <c r="W368" i="1"/>
  <c r="X367" i="1"/>
  <c r="Q368" i="1"/>
  <c r="S368" i="1" s="1"/>
  <c r="T368" i="1" s="1"/>
  <c r="P369" i="1"/>
  <c r="Z366" i="1"/>
  <c r="AA366" i="1" s="1"/>
  <c r="AB366" i="1" s="1"/>
  <c r="D367" i="1"/>
  <c r="F367" i="1" s="1"/>
  <c r="G367" i="1" s="1"/>
  <c r="N367" i="1" s="1"/>
  <c r="U367" i="1" l="1"/>
  <c r="I373" i="1"/>
  <c r="J372" i="1"/>
  <c r="L372" i="1" s="1"/>
  <c r="M372" i="1" s="1"/>
  <c r="X368" i="1"/>
  <c r="W369" i="1"/>
  <c r="Q369" i="1"/>
  <c r="S369" i="1" s="1"/>
  <c r="T369" i="1" s="1"/>
  <c r="P370" i="1"/>
  <c r="D368" i="1"/>
  <c r="F368" i="1" s="1"/>
  <c r="G368" i="1" s="1"/>
  <c r="N368" i="1" s="1"/>
  <c r="Z367" i="1"/>
  <c r="AA367" i="1" s="1"/>
  <c r="AB367" i="1" s="1"/>
  <c r="U368" i="1" l="1"/>
  <c r="J373" i="1"/>
  <c r="L373" i="1" s="1"/>
  <c r="M373" i="1" s="1"/>
  <c r="I374" i="1"/>
  <c r="X369" i="1"/>
  <c r="W370" i="1"/>
  <c r="P371" i="1"/>
  <c r="Q370" i="1"/>
  <c r="S370" i="1" s="1"/>
  <c r="T370" i="1" s="1"/>
  <c r="D369" i="1"/>
  <c r="F369" i="1" s="1"/>
  <c r="G369" i="1" s="1"/>
  <c r="N369" i="1" s="1"/>
  <c r="Z368" i="1"/>
  <c r="AA368" i="1" s="1"/>
  <c r="AB368" i="1" s="1"/>
  <c r="U369" i="1" l="1"/>
  <c r="J374" i="1"/>
  <c r="L374" i="1" s="1"/>
  <c r="M374" i="1" s="1"/>
  <c r="I375" i="1"/>
  <c r="W371" i="1"/>
  <c r="X370" i="1"/>
  <c r="P372" i="1"/>
  <c r="Q371" i="1"/>
  <c r="S371" i="1" s="1"/>
  <c r="T371" i="1" s="1"/>
  <c r="Z369" i="1"/>
  <c r="AA369" i="1" s="1"/>
  <c r="AB369" i="1" s="1"/>
  <c r="D370" i="1"/>
  <c r="F370" i="1" s="1"/>
  <c r="G370" i="1" s="1"/>
  <c r="N370" i="1" s="1"/>
  <c r="U370" i="1" l="1"/>
  <c r="I376" i="1"/>
  <c r="J375" i="1"/>
  <c r="L375" i="1" s="1"/>
  <c r="M375" i="1" s="1"/>
  <c r="W372" i="1"/>
  <c r="X371" i="1"/>
  <c r="Q372" i="1"/>
  <c r="S372" i="1" s="1"/>
  <c r="T372" i="1" s="1"/>
  <c r="P373" i="1"/>
  <c r="D371" i="1"/>
  <c r="F371" i="1" s="1"/>
  <c r="G371" i="1" s="1"/>
  <c r="N371" i="1" s="1"/>
  <c r="Z370" i="1"/>
  <c r="AA370" i="1" s="1"/>
  <c r="AB370" i="1" s="1"/>
  <c r="U371" i="1" l="1"/>
  <c r="I377" i="1"/>
  <c r="J376" i="1"/>
  <c r="L376" i="1" s="1"/>
  <c r="M376" i="1" s="1"/>
  <c r="X372" i="1"/>
  <c r="W373" i="1"/>
  <c r="Q373" i="1"/>
  <c r="P374" i="1"/>
  <c r="D372" i="1"/>
  <c r="F372" i="1" s="1"/>
  <c r="G372" i="1" s="1"/>
  <c r="N372" i="1" s="1"/>
  <c r="Z371" i="1"/>
  <c r="AA371" i="1" s="1"/>
  <c r="AB371" i="1" s="1"/>
  <c r="S373" i="1"/>
  <c r="T373" i="1" s="1"/>
  <c r="U372" i="1" l="1"/>
  <c r="J377" i="1"/>
  <c r="L377" i="1" s="1"/>
  <c r="M377" i="1" s="1"/>
  <c r="I378" i="1"/>
  <c r="X373" i="1"/>
  <c r="W374" i="1"/>
  <c r="P375" i="1"/>
  <c r="Q374" i="1"/>
  <c r="S374" i="1" s="1"/>
  <c r="T374" i="1" s="1"/>
  <c r="Z372" i="1"/>
  <c r="AA372" i="1" s="1"/>
  <c r="AB372" i="1" s="1"/>
  <c r="D373" i="1"/>
  <c r="F373" i="1" s="1"/>
  <c r="G373" i="1" s="1"/>
  <c r="N373" i="1" s="1"/>
  <c r="U373" i="1" l="1"/>
  <c r="J378" i="1"/>
  <c r="L378" i="1" s="1"/>
  <c r="M378" i="1" s="1"/>
  <c r="I379" i="1"/>
  <c r="W375" i="1"/>
  <c r="X374" i="1"/>
  <c r="P376" i="1"/>
  <c r="Q375" i="1"/>
  <c r="S375" i="1" s="1"/>
  <c r="T375" i="1" s="1"/>
  <c r="D374" i="1"/>
  <c r="F374" i="1" s="1"/>
  <c r="G374" i="1" s="1"/>
  <c r="N374" i="1" s="1"/>
  <c r="Z373" i="1"/>
  <c r="AA373" i="1" s="1"/>
  <c r="AB373" i="1" s="1"/>
  <c r="U374" i="1" l="1"/>
  <c r="I380" i="1"/>
  <c r="J379" i="1"/>
  <c r="L379" i="1" s="1"/>
  <c r="M379" i="1" s="1"/>
  <c r="W376" i="1"/>
  <c r="X375" i="1"/>
  <c r="Q376" i="1"/>
  <c r="S376" i="1" s="1"/>
  <c r="T376" i="1" s="1"/>
  <c r="P377" i="1"/>
  <c r="Z374" i="1"/>
  <c r="AA374" i="1" s="1"/>
  <c r="AB374" i="1" s="1"/>
  <c r="D375" i="1"/>
  <c r="F375" i="1" s="1"/>
  <c r="G375" i="1" s="1"/>
  <c r="N375" i="1" s="1"/>
  <c r="U375" i="1" l="1"/>
  <c r="I381" i="1"/>
  <c r="J380" i="1"/>
  <c r="L380" i="1" s="1"/>
  <c r="M380" i="1" s="1"/>
  <c r="X376" i="1"/>
  <c r="W377" i="1"/>
  <c r="Q377" i="1"/>
  <c r="S377" i="1" s="1"/>
  <c r="T377" i="1" s="1"/>
  <c r="P378" i="1"/>
  <c r="Z375" i="1"/>
  <c r="AA375" i="1" s="1"/>
  <c r="AB375" i="1" s="1"/>
  <c r="D376" i="1"/>
  <c r="F376" i="1" s="1"/>
  <c r="G376" i="1" s="1"/>
  <c r="N376" i="1" s="1"/>
  <c r="U376" i="1" l="1"/>
  <c r="J381" i="1"/>
  <c r="L381" i="1" s="1"/>
  <c r="M381" i="1" s="1"/>
  <c r="I382" i="1"/>
  <c r="X377" i="1"/>
  <c r="W378" i="1"/>
  <c r="P379" i="1"/>
  <c r="Q378" i="1"/>
  <c r="S378" i="1" s="1"/>
  <c r="T378" i="1" s="1"/>
  <c r="Z376" i="1"/>
  <c r="AA376" i="1" s="1"/>
  <c r="AB376" i="1" s="1"/>
  <c r="D377" i="1"/>
  <c r="F377" i="1" s="1"/>
  <c r="G377" i="1" s="1"/>
  <c r="N377" i="1" s="1"/>
  <c r="U377" i="1" l="1"/>
  <c r="J382" i="1"/>
  <c r="L382" i="1" s="1"/>
  <c r="M382" i="1" s="1"/>
  <c r="I383" i="1"/>
  <c r="W379" i="1"/>
  <c r="X378" i="1"/>
  <c r="P380" i="1"/>
  <c r="Q379" i="1"/>
  <c r="S379" i="1" s="1"/>
  <c r="T379" i="1" s="1"/>
  <c r="Z377" i="1"/>
  <c r="AA377" i="1" s="1"/>
  <c r="AB377" i="1" s="1"/>
  <c r="D378" i="1"/>
  <c r="F378" i="1" s="1"/>
  <c r="G378" i="1" s="1"/>
  <c r="N378" i="1" s="1"/>
  <c r="U378" i="1" l="1"/>
  <c r="I384" i="1"/>
  <c r="J383" i="1"/>
  <c r="L383" i="1" s="1"/>
  <c r="M383" i="1" s="1"/>
  <c r="W380" i="1"/>
  <c r="X379" i="1"/>
  <c r="Q380" i="1"/>
  <c r="S380" i="1" s="1"/>
  <c r="T380" i="1" s="1"/>
  <c r="P381" i="1"/>
  <c r="D379" i="1"/>
  <c r="F379" i="1" s="1"/>
  <c r="G379" i="1" s="1"/>
  <c r="N379" i="1" s="1"/>
  <c r="Z378" i="1"/>
  <c r="AA378" i="1" s="1"/>
  <c r="AB378" i="1" s="1"/>
  <c r="U379" i="1" l="1"/>
  <c r="I385" i="1"/>
  <c r="J384" i="1"/>
  <c r="L384" i="1" s="1"/>
  <c r="M384" i="1" s="1"/>
  <c r="X380" i="1"/>
  <c r="W381" i="1"/>
  <c r="Q381" i="1"/>
  <c r="S381" i="1" s="1"/>
  <c r="T381" i="1" s="1"/>
  <c r="P382" i="1"/>
  <c r="D380" i="1"/>
  <c r="F380" i="1" s="1"/>
  <c r="G380" i="1" s="1"/>
  <c r="N380" i="1" s="1"/>
  <c r="Z379" i="1"/>
  <c r="AA379" i="1" s="1"/>
  <c r="AB379" i="1" s="1"/>
  <c r="U380" i="1" l="1"/>
  <c r="J385" i="1"/>
  <c r="L385" i="1" s="1"/>
  <c r="M385" i="1" s="1"/>
  <c r="I386" i="1"/>
  <c r="X381" i="1"/>
  <c r="W382" i="1"/>
  <c r="P383" i="1"/>
  <c r="Q382" i="1"/>
  <c r="S382" i="1" s="1"/>
  <c r="T382" i="1" s="1"/>
  <c r="Z380" i="1"/>
  <c r="AA380" i="1" s="1"/>
  <c r="AB380" i="1" s="1"/>
  <c r="D381" i="1"/>
  <c r="F381" i="1" s="1"/>
  <c r="G381" i="1" s="1"/>
  <c r="N381" i="1" s="1"/>
  <c r="U381" i="1" l="1"/>
  <c r="J386" i="1"/>
  <c r="L386" i="1" s="1"/>
  <c r="M386" i="1" s="1"/>
  <c r="I387" i="1"/>
  <c r="W383" i="1"/>
  <c r="X382" i="1"/>
  <c r="P384" i="1"/>
  <c r="Q383" i="1"/>
  <c r="S383" i="1" s="1"/>
  <c r="T383" i="1" s="1"/>
  <c r="D382" i="1"/>
  <c r="F382" i="1" s="1"/>
  <c r="G382" i="1" s="1"/>
  <c r="N382" i="1" s="1"/>
  <c r="Z381" i="1"/>
  <c r="AA381" i="1" s="1"/>
  <c r="AB381" i="1" s="1"/>
  <c r="U382" i="1" l="1"/>
  <c r="I388" i="1"/>
  <c r="J387" i="1"/>
  <c r="L387" i="1" s="1"/>
  <c r="M387" i="1" s="1"/>
  <c r="W384" i="1"/>
  <c r="X383" i="1"/>
  <c r="Q384" i="1"/>
  <c r="S384" i="1" s="1"/>
  <c r="T384" i="1" s="1"/>
  <c r="P385" i="1"/>
  <c r="D383" i="1"/>
  <c r="F383" i="1" s="1"/>
  <c r="G383" i="1" s="1"/>
  <c r="N383" i="1" s="1"/>
  <c r="Z382" i="1"/>
  <c r="AA382" i="1" s="1"/>
  <c r="AB382" i="1" s="1"/>
  <c r="U383" i="1" l="1"/>
  <c r="I389" i="1"/>
  <c r="J388" i="1"/>
  <c r="L388" i="1" s="1"/>
  <c r="M388" i="1" s="1"/>
  <c r="X384" i="1"/>
  <c r="W385" i="1"/>
  <c r="Q385" i="1"/>
  <c r="S385" i="1" s="1"/>
  <c r="T385" i="1" s="1"/>
  <c r="P386" i="1"/>
  <c r="Z383" i="1"/>
  <c r="AA383" i="1" s="1"/>
  <c r="AB383" i="1" s="1"/>
  <c r="D384" i="1"/>
  <c r="F384" i="1" s="1"/>
  <c r="G384" i="1" s="1"/>
  <c r="N384" i="1" s="1"/>
  <c r="U384" i="1" l="1"/>
  <c r="J389" i="1"/>
  <c r="L389" i="1" s="1"/>
  <c r="M389" i="1" s="1"/>
  <c r="I390" i="1"/>
  <c r="X385" i="1"/>
  <c r="W386" i="1"/>
  <c r="P387" i="1"/>
  <c r="Q386" i="1"/>
  <c r="S386" i="1" s="1"/>
  <c r="T386" i="1" s="1"/>
  <c r="D385" i="1"/>
  <c r="F385" i="1" s="1"/>
  <c r="G385" i="1" s="1"/>
  <c r="N385" i="1" s="1"/>
  <c r="Z384" i="1"/>
  <c r="AA384" i="1" s="1"/>
  <c r="AB384" i="1" s="1"/>
  <c r="U385" i="1" l="1"/>
  <c r="I391" i="1"/>
  <c r="J390" i="1"/>
  <c r="L390" i="1" s="1"/>
  <c r="M390" i="1" s="1"/>
  <c r="W387" i="1"/>
  <c r="X386" i="1"/>
  <c r="P388" i="1"/>
  <c r="Q387" i="1"/>
  <c r="S387" i="1" s="1"/>
  <c r="T387" i="1" s="1"/>
  <c r="D386" i="1"/>
  <c r="F386" i="1" s="1"/>
  <c r="G386" i="1" s="1"/>
  <c r="N386" i="1" s="1"/>
  <c r="Z385" i="1"/>
  <c r="AA385" i="1" s="1"/>
  <c r="AB385" i="1" s="1"/>
  <c r="U386" i="1" l="1"/>
  <c r="I392" i="1"/>
  <c r="J391" i="1"/>
  <c r="L391" i="1" s="1"/>
  <c r="M391" i="1" s="1"/>
  <c r="W388" i="1"/>
  <c r="X387" i="1"/>
  <c r="Q388" i="1"/>
  <c r="S388" i="1" s="1"/>
  <c r="T388" i="1" s="1"/>
  <c r="P389" i="1"/>
  <c r="D387" i="1"/>
  <c r="F387" i="1" s="1"/>
  <c r="G387" i="1" s="1"/>
  <c r="N387" i="1" s="1"/>
  <c r="Z386" i="1"/>
  <c r="AA386" i="1" s="1"/>
  <c r="AB386" i="1" s="1"/>
  <c r="U387" i="1" l="1"/>
  <c r="I393" i="1"/>
  <c r="J392" i="1"/>
  <c r="L392" i="1" s="1"/>
  <c r="M392" i="1" s="1"/>
  <c r="X388" i="1"/>
  <c r="W389" i="1"/>
  <c r="Q389" i="1"/>
  <c r="S389" i="1" s="1"/>
  <c r="T389" i="1" s="1"/>
  <c r="P390" i="1"/>
  <c r="Z387" i="1"/>
  <c r="AA387" i="1" s="1"/>
  <c r="AB387" i="1" s="1"/>
  <c r="D388" i="1"/>
  <c r="F388" i="1" s="1"/>
  <c r="G388" i="1" s="1"/>
  <c r="N388" i="1" s="1"/>
  <c r="U388" i="1" l="1"/>
  <c r="J393" i="1"/>
  <c r="L393" i="1" s="1"/>
  <c r="M393" i="1" s="1"/>
  <c r="I394" i="1"/>
  <c r="X389" i="1"/>
  <c r="W390" i="1"/>
  <c r="P391" i="1"/>
  <c r="Q390" i="1"/>
  <c r="S390" i="1" s="1"/>
  <c r="T390" i="1" s="1"/>
  <c r="D389" i="1"/>
  <c r="F389" i="1" s="1"/>
  <c r="G389" i="1" s="1"/>
  <c r="N389" i="1" s="1"/>
  <c r="Z388" i="1"/>
  <c r="AA388" i="1" s="1"/>
  <c r="AB388" i="1" s="1"/>
  <c r="U389" i="1" l="1"/>
  <c r="I395" i="1"/>
  <c r="J394" i="1"/>
  <c r="L394" i="1" s="1"/>
  <c r="M394" i="1" s="1"/>
  <c r="W391" i="1"/>
  <c r="X390" i="1"/>
  <c r="P392" i="1"/>
  <c r="Q391" i="1"/>
  <c r="S391" i="1" s="1"/>
  <c r="T391" i="1" s="1"/>
  <c r="Z389" i="1"/>
  <c r="AA389" i="1" s="1"/>
  <c r="AB389" i="1" s="1"/>
  <c r="D390" i="1"/>
  <c r="F390" i="1" s="1"/>
  <c r="G390" i="1" s="1"/>
  <c r="N390" i="1" s="1"/>
  <c r="U390" i="1" l="1"/>
  <c r="I396" i="1"/>
  <c r="J395" i="1"/>
  <c r="L395" i="1" s="1"/>
  <c r="M395" i="1" s="1"/>
  <c r="W392" i="1"/>
  <c r="X391" i="1"/>
  <c r="Q392" i="1"/>
  <c r="S392" i="1" s="1"/>
  <c r="T392" i="1" s="1"/>
  <c r="P393" i="1"/>
  <c r="Z390" i="1"/>
  <c r="AA390" i="1" s="1"/>
  <c r="AB390" i="1" s="1"/>
  <c r="D391" i="1"/>
  <c r="F391" i="1" s="1"/>
  <c r="G391" i="1" s="1"/>
  <c r="N391" i="1" s="1"/>
  <c r="U391" i="1" l="1"/>
  <c r="I397" i="1"/>
  <c r="J396" i="1"/>
  <c r="L396" i="1" s="1"/>
  <c r="M396" i="1" s="1"/>
  <c r="X392" i="1"/>
  <c r="W393" i="1"/>
  <c r="Q393" i="1"/>
  <c r="S393" i="1" s="1"/>
  <c r="T393" i="1" s="1"/>
  <c r="P394" i="1"/>
  <c r="Z391" i="1"/>
  <c r="AA391" i="1" s="1"/>
  <c r="AB391" i="1" s="1"/>
  <c r="D392" i="1"/>
  <c r="F392" i="1" s="1"/>
  <c r="G392" i="1" s="1"/>
  <c r="N392" i="1" s="1"/>
  <c r="U392" i="1" l="1"/>
  <c r="J397" i="1"/>
  <c r="L397" i="1" s="1"/>
  <c r="M397" i="1" s="1"/>
  <c r="I398" i="1"/>
  <c r="X393" i="1"/>
  <c r="W394" i="1"/>
  <c r="P395" i="1"/>
  <c r="Q394" i="1"/>
  <c r="S394" i="1" s="1"/>
  <c r="T394" i="1" s="1"/>
  <c r="D393" i="1"/>
  <c r="F393" i="1" s="1"/>
  <c r="G393" i="1" s="1"/>
  <c r="N393" i="1" s="1"/>
  <c r="Z392" i="1"/>
  <c r="AA392" i="1" s="1"/>
  <c r="AB392" i="1" s="1"/>
  <c r="U393" i="1" l="1"/>
  <c r="I399" i="1"/>
  <c r="J398" i="1"/>
  <c r="L398" i="1" s="1"/>
  <c r="M398" i="1" s="1"/>
  <c r="W395" i="1"/>
  <c r="X394" i="1"/>
  <c r="P396" i="1"/>
  <c r="Q395" i="1"/>
  <c r="S395" i="1" s="1"/>
  <c r="T395" i="1" s="1"/>
  <c r="Z393" i="1"/>
  <c r="AA393" i="1" s="1"/>
  <c r="AB393" i="1" s="1"/>
  <c r="D394" i="1"/>
  <c r="F394" i="1" s="1"/>
  <c r="G394" i="1" s="1"/>
  <c r="N394" i="1" s="1"/>
  <c r="U394" i="1" l="1"/>
  <c r="I400" i="1"/>
  <c r="J399" i="1"/>
  <c r="L399" i="1" s="1"/>
  <c r="M399" i="1" s="1"/>
  <c r="W396" i="1"/>
  <c r="X395" i="1"/>
  <c r="Q396" i="1"/>
  <c r="S396" i="1" s="1"/>
  <c r="T396" i="1" s="1"/>
  <c r="P397" i="1"/>
  <c r="Z394" i="1"/>
  <c r="AA394" i="1" s="1"/>
  <c r="AB394" i="1" s="1"/>
  <c r="D395" i="1"/>
  <c r="F395" i="1" s="1"/>
  <c r="G395" i="1" s="1"/>
  <c r="N395" i="1" s="1"/>
  <c r="U395" i="1" l="1"/>
  <c r="I401" i="1"/>
  <c r="J400" i="1"/>
  <c r="L400" i="1" s="1"/>
  <c r="M400" i="1" s="1"/>
  <c r="X396" i="1"/>
  <c r="W397" i="1"/>
  <c r="Q397" i="1"/>
  <c r="S397" i="1" s="1"/>
  <c r="T397" i="1" s="1"/>
  <c r="P398" i="1"/>
  <c r="D396" i="1"/>
  <c r="F396" i="1" s="1"/>
  <c r="G396" i="1" s="1"/>
  <c r="N396" i="1" s="1"/>
  <c r="Z395" i="1"/>
  <c r="AA395" i="1" s="1"/>
  <c r="AB395" i="1" s="1"/>
  <c r="U396" i="1" l="1"/>
  <c r="J401" i="1"/>
  <c r="L401" i="1" s="1"/>
  <c r="M401" i="1" s="1"/>
  <c r="I402" i="1"/>
  <c r="X397" i="1"/>
  <c r="W398" i="1"/>
  <c r="P399" i="1"/>
  <c r="Q398" i="1"/>
  <c r="S398" i="1" s="1"/>
  <c r="T398" i="1" s="1"/>
  <c r="D397" i="1"/>
  <c r="F397" i="1" s="1"/>
  <c r="G397" i="1" s="1"/>
  <c r="N397" i="1" s="1"/>
  <c r="Z396" i="1"/>
  <c r="AA396" i="1" s="1"/>
  <c r="AB396" i="1" s="1"/>
  <c r="U397" i="1" l="1"/>
  <c r="I403" i="1"/>
  <c r="J402" i="1"/>
  <c r="L402" i="1" s="1"/>
  <c r="M402" i="1" s="1"/>
  <c r="W399" i="1"/>
  <c r="X398" i="1"/>
  <c r="P400" i="1"/>
  <c r="Q399" i="1"/>
  <c r="S399" i="1" s="1"/>
  <c r="T399" i="1" s="1"/>
  <c r="Z397" i="1"/>
  <c r="AA397" i="1" s="1"/>
  <c r="AB397" i="1" s="1"/>
  <c r="D398" i="1"/>
  <c r="F398" i="1" s="1"/>
  <c r="G398" i="1" s="1"/>
  <c r="N398" i="1" s="1"/>
  <c r="U398" i="1" l="1"/>
  <c r="I404" i="1"/>
  <c r="J403" i="1"/>
  <c r="L403" i="1" s="1"/>
  <c r="M403" i="1" s="1"/>
  <c r="W400" i="1"/>
  <c r="X399" i="1"/>
  <c r="Q400" i="1"/>
  <c r="S400" i="1" s="1"/>
  <c r="T400" i="1" s="1"/>
  <c r="P401" i="1"/>
  <c r="D399" i="1"/>
  <c r="F399" i="1" s="1"/>
  <c r="G399" i="1" s="1"/>
  <c r="N399" i="1" s="1"/>
  <c r="Z398" i="1"/>
  <c r="AA398" i="1" s="1"/>
  <c r="AB398" i="1" s="1"/>
  <c r="U399" i="1" l="1"/>
  <c r="I405" i="1"/>
  <c r="J404" i="1"/>
  <c r="L404" i="1" s="1"/>
  <c r="M404" i="1" s="1"/>
  <c r="X400" i="1"/>
  <c r="W401" i="1"/>
  <c r="Q401" i="1"/>
  <c r="S401" i="1" s="1"/>
  <c r="T401" i="1" s="1"/>
  <c r="P402" i="1"/>
  <c r="D400" i="1"/>
  <c r="F400" i="1" s="1"/>
  <c r="G400" i="1" s="1"/>
  <c r="N400" i="1" s="1"/>
  <c r="Z399" i="1"/>
  <c r="AA399" i="1" s="1"/>
  <c r="AB399" i="1" s="1"/>
  <c r="U400" i="1" l="1"/>
  <c r="J405" i="1"/>
  <c r="L405" i="1" s="1"/>
  <c r="M405" i="1" s="1"/>
  <c r="I406" i="1"/>
  <c r="X401" i="1"/>
  <c r="W402" i="1"/>
  <c r="P403" i="1"/>
  <c r="Q402" i="1"/>
  <c r="S402" i="1" s="1"/>
  <c r="T402" i="1" s="1"/>
  <c r="Z400" i="1"/>
  <c r="AA400" i="1" s="1"/>
  <c r="AB400" i="1" s="1"/>
  <c r="D401" i="1"/>
  <c r="F401" i="1" s="1"/>
  <c r="G401" i="1" s="1"/>
  <c r="N401" i="1" s="1"/>
  <c r="U401" i="1" l="1"/>
  <c r="I407" i="1"/>
  <c r="J406" i="1"/>
  <c r="L406" i="1" s="1"/>
  <c r="M406" i="1" s="1"/>
  <c r="W403" i="1"/>
  <c r="X402" i="1"/>
  <c r="P404" i="1"/>
  <c r="Q403" i="1"/>
  <c r="S403" i="1" s="1"/>
  <c r="T403" i="1" s="1"/>
  <c r="D402" i="1"/>
  <c r="F402" i="1" s="1"/>
  <c r="G402" i="1" s="1"/>
  <c r="N402" i="1" s="1"/>
  <c r="Z401" i="1"/>
  <c r="AA401" i="1" s="1"/>
  <c r="AB401" i="1" s="1"/>
  <c r="U402" i="1" l="1"/>
  <c r="I408" i="1"/>
  <c r="J407" i="1"/>
  <c r="L407" i="1" s="1"/>
  <c r="M407" i="1" s="1"/>
  <c r="W404" i="1"/>
  <c r="X403" i="1"/>
  <c r="Q404" i="1"/>
  <c r="S404" i="1" s="1"/>
  <c r="T404" i="1" s="1"/>
  <c r="P405" i="1"/>
  <c r="D403" i="1"/>
  <c r="F403" i="1" s="1"/>
  <c r="G403" i="1" s="1"/>
  <c r="N403" i="1" s="1"/>
  <c r="Z402" i="1"/>
  <c r="AA402" i="1" s="1"/>
  <c r="AB402" i="1" s="1"/>
  <c r="U403" i="1" l="1"/>
  <c r="I409" i="1"/>
  <c r="J408" i="1"/>
  <c r="L408" i="1" s="1"/>
  <c r="M408" i="1" s="1"/>
  <c r="X404" i="1"/>
  <c r="W405" i="1"/>
  <c r="Q405" i="1"/>
  <c r="S405" i="1" s="1"/>
  <c r="T405" i="1" s="1"/>
  <c r="P406" i="1"/>
  <c r="D404" i="1"/>
  <c r="F404" i="1" s="1"/>
  <c r="G404" i="1" s="1"/>
  <c r="N404" i="1" s="1"/>
  <c r="Z403" i="1"/>
  <c r="AA403" i="1" s="1"/>
  <c r="AB403" i="1" s="1"/>
  <c r="U404" i="1" l="1"/>
  <c r="J409" i="1"/>
  <c r="L409" i="1" s="1"/>
  <c r="M409" i="1" s="1"/>
  <c r="I410" i="1"/>
  <c r="X405" i="1"/>
  <c r="W406" i="1"/>
  <c r="P407" i="1"/>
  <c r="Q406" i="1"/>
  <c r="S406" i="1" s="1"/>
  <c r="T406" i="1" s="1"/>
  <c r="Z404" i="1"/>
  <c r="AA404" i="1" s="1"/>
  <c r="AB404" i="1" s="1"/>
  <c r="D405" i="1"/>
  <c r="F405" i="1" s="1"/>
  <c r="G405" i="1" s="1"/>
  <c r="N405" i="1" s="1"/>
  <c r="U405" i="1" l="1"/>
  <c r="I411" i="1"/>
  <c r="J410" i="1"/>
  <c r="L410" i="1" s="1"/>
  <c r="M410" i="1" s="1"/>
  <c r="W407" i="1"/>
  <c r="X406" i="1"/>
  <c r="P408" i="1"/>
  <c r="Q407" i="1"/>
  <c r="S407" i="1" s="1"/>
  <c r="T407" i="1" s="1"/>
  <c r="D406" i="1"/>
  <c r="F406" i="1" s="1"/>
  <c r="G406" i="1" s="1"/>
  <c r="N406" i="1" s="1"/>
  <c r="Z405" i="1"/>
  <c r="AA405" i="1" s="1"/>
  <c r="AB405" i="1" s="1"/>
  <c r="U406" i="1" l="1"/>
  <c r="I412" i="1"/>
  <c r="J411" i="1"/>
  <c r="L411" i="1" s="1"/>
  <c r="M411" i="1" s="1"/>
  <c r="W408" i="1"/>
  <c r="X407" i="1"/>
  <c r="Q408" i="1"/>
  <c r="S408" i="1" s="1"/>
  <c r="T408" i="1" s="1"/>
  <c r="P409" i="1"/>
  <c r="D407" i="1"/>
  <c r="F407" i="1" s="1"/>
  <c r="G407" i="1" s="1"/>
  <c r="N407" i="1" s="1"/>
  <c r="Z406" i="1"/>
  <c r="AA406" i="1" s="1"/>
  <c r="AB406" i="1" s="1"/>
  <c r="U407" i="1" l="1"/>
  <c r="I413" i="1"/>
  <c r="J412" i="1"/>
  <c r="L412" i="1" s="1"/>
  <c r="M412" i="1" s="1"/>
  <c r="X408" i="1"/>
  <c r="W409" i="1"/>
  <c r="Q409" i="1"/>
  <c r="S409" i="1" s="1"/>
  <c r="T409" i="1" s="1"/>
  <c r="P410" i="1"/>
  <c r="D408" i="1"/>
  <c r="F408" i="1" s="1"/>
  <c r="G408" i="1" s="1"/>
  <c r="N408" i="1" s="1"/>
  <c r="Z407" i="1"/>
  <c r="AA407" i="1" s="1"/>
  <c r="AB407" i="1" s="1"/>
  <c r="U408" i="1" l="1"/>
  <c r="J413" i="1"/>
  <c r="L413" i="1" s="1"/>
  <c r="M413" i="1" s="1"/>
  <c r="I414" i="1"/>
  <c r="X409" i="1"/>
  <c r="W410" i="1"/>
  <c r="P411" i="1"/>
  <c r="Q410" i="1"/>
  <c r="S410" i="1" s="1"/>
  <c r="T410" i="1" s="1"/>
  <c r="Z408" i="1"/>
  <c r="AA408" i="1" s="1"/>
  <c r="AB408" i="1" s="1"/>
  <c r="D409" i="1"/>
  <c r="F409" i="1" s="1"/>
  <c r="G409" i="1" s="1"/>
  <c r="N409" i="1" s="1"/>
  <c r="U409" i="1" l="1"/>
  <c r="I415" i="1"/>
  <c r="J414" i="1"/>
  <c r="L414" i="1" s="1"/>
  <c r="M414" i="1" s="1"/>
  <c r="W411" i="1"/>
  <c r="X410" i="1"/>
  <c r="P412" i="1"/>
  <c r="Q411" i="1"/>
  <c r="S411" i="1" s="1"/>
  <c r="T411" i="1" s="1"/>
  <c r="D410" i="1"/>
  <c r="F410" i="1" s="1"/>
  <c r="G410" i="1" s="1"/>
  <c r="N410" i="1" s="1"/>
  <c r="Z409" i="1"/>
  <c r="AA409" i="1" s="1"/>
  <c r="AB409" i="1" s="1"/>
  <c r="U410" i="1" l="1"/>
  <c r="I416" i="1"/>
  <c r="J415" i="1"/>
  <c r="L415" i="1" s="1"/>
  <c r="M415" i="1" s="1"/>
  <c r="W412" i="1"/>
  <c r="X411" i="1"/>
  <c r="Q412" i="1"/>
  <c r="S412" i="1" s="1"/>
  <c r="T412" i="1" s="1"/>
  <c r="P413" i="1"/>
  <c r="D411" i="1"/>
  <c r="F411" i="1" s="1"/>
  <c r="G411" i="1" s="1"/>
  <c r="N411" i="1" s="1"/>
  <c r="Z410" i="1"/>
  <c r="AA410" i="1" s="1"/>
  <c r="AB410" i="1" s="1"/>
  <c r="U411" i="1" l="1"/>
  <c r="I417" i="1"/>
  <c r="J416" i="1"/>
  <c r="L416" i="1" s="1"/>
  <c r="M416" i="1" s="1"/>
  <c r="X412" i="1"/>
  <c r="W413" i="1"/>
  <c r="Q413" i="1"/>
  <c r="S413" i="1" s="1"/>
  <c r="T413" i="1" s="1"/>
  <c r="P414" i="1"/>
  <c r="D412" i="1"/>
  <c r="F412" i="1" s="1"/>
  <c r="G412" i="1" s="1"/>
  <c r="N412" i="1" s="1"/>
  <c r="Z411" i="1"/>
  <c r="AA411" i="1" s="1"/>
  <c r="AB411" i="1" s="1"/>
  <c r="U412" i="1" l="1"/>
  <c r="J417" i="1"/>
  <c r="L417" i="1" s="1"/>
  <c r="M417" i="1" s="1"/>
  <c r="I418" i="1"/>
  <c r="X413" i="1"/>
  <c r="W414" i="1"/>
  <c r="P415" i="1"/>
  <c r="Q414" i="1"/>
  <c r="S414" i="1" s="1"/>
  <c r="T414" i="1" s="1"/>
  <c r="D413" i="1"/>
  <c r="F413" i="1" s="1"/>
  <c r="G413" i="1" s="1"/>
  <c r="N413" i="1" s="1"/>
  <c r="Z412" i="1"/>
  <c r="AA412" i="1" s="1"/>
  <c r="AB412" i="1" s="1"/>
  <c r="U413" i="1" l="1"/>
  <c r="I419" i="1"/>
  <c r="J418" i="1"/>
  <c r="L418" i="1" s="1"/>
  <c r="M418" i="1" s="1"/>
  <c r="W415" i="1"/>
  <c r="X414" i="1"/>
  <c r="P416" i="1"/>
  <c r="Q415" i="1"/>
  <c r="S415" i="1" s="1"/>
  <c r="T415" i="1" s="1"/>
  <c r="D414" i="1"/>
  <c r="F414" i="1" s="1"/>
  <c r="G414" i="1" s="1"/>
  <c r="N414" i="1" s="1"/>
  <c r="Z413" i="1"/>
  <c r="AA413" i="1" s="1"/>
  <c r="AB413" i="1" s="1"/>
  <c r="U414" i="1" l="1"/>
  <c r="I420" i="1"/>
  <c r="J419" i="1"/>
  <c r="L419" i="1" s="1"/>
  <c r="M419" i="1" s="1"/>
  <c r="W416" i="1"/>
  <c r="X415" i="1"/>
  <c r="Q416" i="1"/>
  <c r="S416" i="1" s="1"/>
  <c r="T416" i="1" s="1"/>
  <c r="P417" i="1"/>
  <c r="Z414" i="1"/>
  <c r="AA414" i="1" s="1"/>
  <c r="AB414" i="1" s="1"/>
  <c r="D415" i="1"/>
  <c r="F415" i="1" s="1"/>
  <c r="G415" i="1" s="1"/>
  <c r="N415" i="1" s="1"/>
  <c r="U415" i="1" l="1"/>
  <c r="I421" i="1"/>
  <c r="J420" i="1"/>
  <c r="L420" i="1" s="1"/>
  <c r="M420" i="1" s="1"/>
  <c r="X416" i="1"/>
  <c r="W417" i="1"/>
  <c r="Q417" i="1"/>
  <c r="S417" i="1" s="1"/>
  <c r="T417" i="1" s="1"/>
  <c r="P418" i="1"/>
  <c r="D416" i="1"/>
  <c r="F416" i="1" s="1"/>
  <c r="G416" i="1" s="1"/>
  <c r="N416" i="1" s="1"/>
  <c r="Z415" i="1"/>
  <c r="AA415" i="1" s="1"/>
  <c r="AB415" i="1" s="1"/>
  <c r="U416" i="1" l="1"/>
  <c r="J421" i="1"/>
  <c r="L421" i="1" s="1"/>
  <c r="M421" i="1" s="1"/>
  <c r="I422" i="1"/>
  <c r="X417" i="1"/>
  <c r="W418" i="1"/>
  <c r="P419" i="1"/>
  <c r="Q418" i="1"/>
  <c r="S418" i="1" s="1"/>
  <c r="T418" i="1" s="1"/>
  <c r="Z416" i="1"/>
  <c r="AA416" i="1" s="1"/>
  <c r="AB416" i="1" s="1"/>
  <c r="D417" i="1"/>
  <c r="F417" i="1" s="1"/>
  <c r="G417" i="1" s="1"/>
  <c r="N417" i="1" s="1"/>
  <c r="U417" i="1" l="1"/>
  <c r="I423" i="1"/>
  <c r="J422" i="1"/>
  <c r="L422" i="1" s="1"/>
  <c r="M422" i="1" s="1"/>
  <c r="W419" i="1"/>
  <c r="X418" i="1"/>
  <c r="P420" i="1"/>
  <c r="Q419" i="1"/>
  <c r="S419" i="1" s="1"/>
  <c r="T419" i="1" s="1"/>
  <c r="Z417" i="1"/>
  <c r="AA417" i="1" s="1"/>
  <c r="AB417" i="1" s="1"/>
  <c r="D418" i="1"/>
  <c r="F418" i="1" s="1"/>
  <c r="G418" i="1" s="1"/>
  <c r="N418" i="1" s="1"/>
  <c r="U418" i="1" l="1"/>
  <c r="I424" i="1"/>
  <c r="J423" i="1"/>
  <c r="L423" i="1" s="1"/>
  <c r="M423" i="1" s="1"/>
  <c r="W420" i="1"/>
  <c r="X419" i="1"/>
  <c r="Q420" i="1"/>
  <c r="S420" i="1" s="1"/>
  <c r="T420" i="1" s="1"/>
  <c r="P421" i="1"/>
  <c r="Z418" i="1"/>
  <c r="AA418" i="1" s="1"/>
  <c r="AB418" i="1" s="1"/>
  <c r="D419" i="1"/>
  <c r="F419" i="1" s="1"/>
  <c r="G419" i="1" s="1"/>
  <c r="N419" i="1" s="1"/>
  <c r="U419" i="1" l="1"/>
  <c r="I425" i="1"/>
  <c r="J424" i="1"/>
  <c r="L424" i="1" s="1"/>
  <c r="M424" i="1" s="1"/>
  <c r="W421" i="1"/>
  <c r="X420" i="1"/>
  <c r="Q421" i="1"/>
  <c r="S421" i="1" s="1"/>
  <c r="T421" i="1" s="1"/>
  <c r="P422" i="1"/>
  <c r="D420" i="1"/>
  <c r="F420" i="1" s="1"/>
  <c r="G420" i="1" s="1"/>
  <c r="N420" i="1" s="1"/>
  <c r="Z419" i="1"/>
  <c r="AA419" i="1" s="1"/>
  <c r="AB419" i="1" s="1"/>
  <c r="U420" i="1" l="1"/>
  <c r="J425" i="1"/>
  <c r="L425" i="1" s="1"/>
  <c r="M425" i="1" s="1"/>
  <c r="I426" i="1"/>
  <c r="X421" i="1"/>
  <c r="W422" i="1"/>
  <c r="P423" i="1"/>
  <c r="Q422" i="1"/>
  <c r="S422" i="1" s="1"/>
  <c r="T422" i="1" s="1"/>
  <c r="D422" i="1"/>
  <c r="F422" i="1" s="1"/>
  <c r="G422" i="1" s="1"/>
  <c r="N422" i="1" s="1"/>
  <c r="D421" i="1"/>
  <c r="F421" i="1" s="1"/>
  <c r="G421" i="1" s="1"/>
  <c r="N421" i="1" s="1"/>
  <c r="Z420" i="1"/>
  <c r="AA420" i="1" s="1"/>
  <c r="AB420" i="1" s="1"/>
  <c r="U422" i="1" l="1"/>
  <c r="U421" i="1"/>
  <c r="I427" i="1"/>
  <c r="J426" i="1"/>
  <c r="L426" i="1" s="1"/>
  <c r="M426" i="1" s="1"/>
  <c r="W423" i="1"/>
  <c r="X422" i="1"/>
  <c r="Z422" i="1" s="1"/>
  <c r="AA422" i="1" s="1"/>
  <c r="AB422" i="1" s="1"/>
  <c r="P424" i="1"/>
  <c r="Q423" i="1"/>
  <c r="S423" i="1" s="1"/>
  <c r="T423" i="1" s="1"/>
  <c r="D423" i="1"/>
  <c r="F423" i="1" s="1"/>
  <c r="G423" i="1" s="1"/>
  <c r="N423" i="1" s="1"/>
  <c r="Z421" i="1"/>
  <c r="AA421" i="1" s="1"/>
  <c r="AB421" i="1" s="1"/>
  <c r="U423" i="1" l="1"/>
  <c r="I428" i="1"/>
  <c r="J427" i="1"/>
  <c r="L427" i="1" s="1"/>
  <c r="M427" i="1" s="1"/>
  <c r="W424" i="1"/>
  <c r="X423" i="1"/>
  <c r="Z423" i="1" s="1"/>
  <c r="AA423" i="1" s="1"/>
  <c r="AB423" i="1" s="1"/>
  <c r="Q424" i="1"/>
  <c r="S424" i="1" s="1"/>
  <c r="T424" i="1" s="1"/>
  <c r="P425" i="1"/>
  <c r="D424" i="1"/>
  <c r="F424" i="1" s="1"/>
  <c r="G424" i="1" s="1"/>
  <c r="N424" i="1" l="1"/>
  <c r="F3" i="1"/>
  <c r="U424" i="1"/>
  <c r="I429" i="1"/>
  <c r="J428" i="1"/>
  <c r="L428" i="1" s="1"/>
  <c r="M428" i="1" s="1"/>
  <c r="X424" i="1"/>
  <c r="Z424" i="1" s="1"/>
  <c r="AA424" i="1" s="1"/>
  <c r="AB424" i="1" s="1"/>
  <c r="W425" i="1"/>
  <c r="Q425" i="1"/>
  <c r="S425" i="1" s="1"/>
  <c r="T425" i="1" s="1"/>
  <c r="P426" i="1"/>
  <c r="N425" i="1"/>
  <c r="AH4" i="1" l="1"/>
  <c r="U425" i="1"/>
  <c r="J429" i="1"/>
  <c r="L429" i="1" s="1"/>
  <c r="M429" i="1" s="1"/>
  <c r="I430" i="1"/>
  <c r="X425" i="1"/>
  <c r="Z425" i="1" s="1"/>
  <c r="AA425" i="1" s="1"/>
  <c r="AB425" i="1" s="1"/>
  <c r="W426" i="1"/>
  <c r="P427" i="1"/>
  <c r="Q426" i="1"/>
  <c r="S426" i="1" s="1"/>
  <c r="T426" i="1" s="1"/>
  <c r="E3" i="1"/>
  <c r="AD4" i="1" s="1"/>
  <c r="G3" i="1"/>
  <c r="AO4" i="1" s="1"/>
  <c r="N426" i="1"/>
  <c r="U426" i="1" l="1"/>
  <c r="I431" i="1"/>
  <c r="J430" i="1"/>
  <c r="L430" i="1" s="1"/>
  <c r="M430" i="1" s="1"/>
  <c r="W427" i="1"/>
  <c r="X426" i="1"/>
  <c r="Z426" i="1" s="1"/>
  <c r="AA426" i="1" s="1"/>
  <c r="AB426" i="1" s="1"/>
  <c r="P428" i="1"/>
  <c r="Q427" i="1"/>
  <c r="S427" i="1" s="1"/>
  <c r="T427" i="1" s="1"/>
  <c r="N427" i="1"/>
  <c r="U427" i="1" l="1"/>
  <c r="I432" i="1"/>
  <c r="J431" i="1"/>
  <c r="L431" i="1" s="1"/>
  <c r="M431" i="1" s="1"/>
  <c r="W428" i="1"/>
  <c r="X427" i="1"/>
  <c r="Z427" i="1" s="1"/>
  <c r="AA427" i="1" s="1"/>
  <c r="AB427" i="1" s="1"/>
  <c r="Q428" i="1"/>
  <c r="S428" i="1" s="1"/>
  <c r="T428" i="1" s="1"/>
  <c r="P429" i="1"/>
  <c r="I433" i="1" l="1"/>
  <c r="J432" i="1"/>
  <c r="L432" i="1" s="1"/>
  <c r="M432" i="1" s="1"/>
  <c r="X428" i="1"/>
  <c r="Z428" i="1" s="1"/>
  <c r="AA428" i="1" s="1"/>
  <c r="W429" i="1"/>
  <c r="Q429" i="1"/>
  <c r="S429" i="1" s="1"/>
  <c r="T429" i="1" s="1"/>
  <c r="P430" i="1"/>
  <c r="N428" i="1"/>
  <c r="N429" i="1"/>
  <c r="AB428" i="1" l="1"/>
  <c r="U429" i="1"/>
  <c r="U428" i="1"/>
  <c r="J433" i="1"/>
  <c r="L433" i="1" s="1"/>
  <c r="M433" i="1" s="1"/>
  <c r="I434" i="1"/>
  <c r="X429" i="1"/>
  <c r="Z429" i="1" s="1"/>
  <c r="AA429" i="1" s="1"/>
  <c r="AB429" i="1" s="1"/>
  <c r="W430" i="1"/>
  <c r="P431" i="1"/>
  <c r="Q430" i="1"/>
  <c r="S430" i="1" s="1"/>
  <c r="T430" i="1" s="1"/>
  <c r="I435" i="1" l="1"/>
  <c r="J434" i="1"/>
  <c r="L434" i="1" s="1"/>
  <c r="M434" i="1" s="1"/>
  <c r="N434" i="1" s="1"/>
  <c r="W431" i="1"/>
  <c r="X430" i="1"/>
  <c r="Z430" i="1" s="1"/>
  <c r="AA430" i="1" s="1"/>
  <c r="P432" i="1"/>
  <c r="Q431" i="1"/>
  <c r="S431" i="1" s="1"/>
  <c r="T431" i="1" s="1"/>
  <c r="N430" i="1"/>
  <c r="N431" i="1"/>
  <c r="U431" i="1" l="1"/>
  <c r="AB430" i="1"/>
  <c r="U430" i="1"/>
  <c r="I436" i="1"/>
  <c r="J435" i="1"/>
  <c r="L435" i="1" s="1"/>
  <c r="M435" i="1" s="1"/>
  <c r="N435" i="1" s="1"/>
  <c r="W432" i="1"/>
  <c r="X431" i="1"/>
  <c r="Z431" i="1" s="1"/>
  <c r="AA431" i="1" s="1"/>
  <c r="AB431" i="1" s="1"/>
  <c r="Q432" i="1"/>
  <c r="S432" i="1" s="1"/>
  <c r="T432" i="1" s="1"/>
  <c r="P433" i="1"/>
  <c r="N432" i="1"/>
  <c r="N433" i="1"/>
  <c r="U432" i="1" l="1"/>
  <c r="I437" i="1"/>
  <c r="J436" i="1"/>
  <c r="L436" i="1" s="1"/>
  <c r="M436" i="1" s="1"/>
  <c r="N436" i="1" s="1"/>
  <c r="X432" i="1"/>
  <c r="Z432" i="1" s="1"/>
  <c r="AA432" i="1" s="1"/>
  <c r="AB432" i="1" s="1"/>
  <c r="W433" i="1"/>
  <c r="Q433" i="1"/>
  <c r="S433" i="1" s="1"/>
  <c r="T433" i="1" s="1"/>
  <c r="U433" i="1" s="1"/>
  <c r="P434" i="1"/>
  <c r="J437" i="1" l="1"/>
  <c r="L437" i="1" s="1"/>
  <c r="M437" i="1" s="1"/>
  <c r="I438" i="1"/>
  <c r="X433" i="1"/>
  <c r="Z433" i="1" s="1"/>
  <c r="AA433" i="1" s="1"/>
  <c r="AB433" i="1" s="1"/>
  <c r="W434" i="1"/>
  <c r="P435" i="1"/>
  <c r="Q434" i="1"/>
  <c r="S434" i="1" s="1"/>
  <c r="T434" i="1" s="1"/>
  <c r="U434" i="1" s="1"/>
  <c r="J438" i="1" l="1"/>
  <c r="L438" i="1" s="1"/>
  <c r="M438" i="1" s="1"/>
  <c r="N438" i="1" s="1"/>
  <c r="I439" i="1"/>
  <c r="N437" i="1"/>
  <c r="W435" i="1"/>
  <c r="X434" i="1"/>
  <c r="Z434" i="1" s="1"/>
  <c r="AA434" i="1" s="1"/>
  <c r="AB434" i="1" s="1"/>
  <c r="P436" i="1"/>
  <c r="Q435" i="1"/>
  <c r="S435" i="1" s="1"/>
  <c r="T435" i="1" s="1"/>
  <c r="U435" i="1" s="1"/>
  <c r="J439" i="1" l="1"/>
  <c r="L439" i="1" s="1"/>
  <c r="M439" i="1" s="1"/>
  <c r="N439" i="1" s="1"/>
  <c r="I440" i="1"/>
  <c r="W436" i="1"/>
  <c r="X435" i="1"/>
  <c r="Z435" i="1" s="1"/>
  <c r="AA435" i="1" s="1"/>
  <c r="AB435" i="1" s="1"/>
  <c r="Q436" i="1"/>
  <c r="S436" i="1" s="1"/>
  <c r="T436" i="1" s="1"/>
  <c r="U436" i="1" s="1"/>
  <c r="P437" i="1"/>
  <c r="Q437" i="1" l="1"/>
  <c r="S437" i="1" s="1"/>
  <c r="P438" i="1"/>
  <c r="J440" i="1"/>
  <c r="L440" i="1" s="1"/>
  <c r="M440" i="1" s="1"/>
  <c r="N440" i="1" s="1"/>
  <c r="I441" i="1"/>
  <c r="T437" i="1"/>
  <c r="X436" i="1"/>
  <c r="Z436" i="1" s="1"/>
  <c r="AA436" i="1" s="1"/>
  <c r="AB436" i="1" s="1"/>
  <c r="W437" i="1"/>
  <c r="X437" i="1" l="1"/>
  <c r="Z437" i="1" s="1"/>
  <c r="AA437" i="1" s="1"/>
  <c r="W438" i="1"/>
  <c r="Q438" i="1"/>
  <c r="S438" i="1" s="1"/>
  <c r="T438" i="1" s="1"/>
  <c r="U438" i="1" s="1"/>
  <c r="P439" i="1"/>
  <c r="J441" i="1"/>
  <c r="L441" i="1" s="1"/>
  <c r="M441" i="1" s="1"/>
  <c r="N441" i="1" s="1"/>
  <c r="I442" i="1"/>
  <c r="J442" i="1" s="1"/>
  <c r="L442" i="1" s="1"/>
  <c r="U437" i="1"/>
  <c r="X438" i="1" l="1"/>
  <c r="Z438" i="1" s="1"/>
  <c r="AA438" i="1" s="1"/>
  <c r="AB438" i="1" s="1"/>
  <c r="W439" i="1"/>
  <c r="P440" i="1"/>
  <c r="Q439" i="1"/>
  <c r="S439" i="1" s="1"/>
  <c r="T439" i="1" s="1"/>
  <c r="U439" i="1" s="1"/>
  <c r="M442" i="1"/>
  <c r="K3" i="1"/>
  <c r="AE4" i="1" s="1"/>
  <c r="M3" i="1"/>
  <c r="AP4" i="1" s="1"/>
  <c r="AB437" i="1"/>
  <c r="N442" i="1" l="1"/>
  <c r="N3" i="1" s="1"/>
  <c r="AL4" i="1" s="1"/>
  <c r="L3" i="1"/>
  <c r="AI4" i="1" s="1"/>
  <c r="W440" i="1"/>
  <c r="X439" i="1"/>
  <c r="Z439" i="1" s="1"/>
  <c r="AA439" i="1" s="1"/>
  <c r="AB439" i="1" s="1"/>
  <c r="Q440" i="1"/>
  <c r="S440" i="1" s="1"/>
  <c r="T440" i="1" s="1"/>
  <c r="U440" i="1" s="1"/>
  <c r="P441" i="1"/>
  <c r="X440" i="1" l="1"/>
  <c r="Z440" i="1" s="1"/>
  <c r="AA440" i="1" s="1"/>
  <c r="AB440" i="1" s="1"/>
  <c r="W441" i="1"/>
  <c r="P442" i="1"/>
  <c r="Q442" i="1" s="1"/>
  <c r="S442" i="1" s="1"/>
  <c r="Q441" i="1"/>
  <c r="S441" i="1" s="1"/>
  <c r="T441" i="1" s="1"/>
  <c r="U441" i="1" s="1"/>
  <c r="W442" i="1" l="1"/>
  <c r="X442" i="1" s="1"/>
  <c r="Z442" i="1" s="1"/>
  <c r="X441" i="1"/>
  <c r="Z441" i="1" s="1"/>
  <c r="AA441" i="1" s="1"/>
  <c r="AB441" i="1" s="1"/>
  <c r="T442" i="1"/>
  <c r="R3" i="1"/>
  <c r="AF4" i="1" s="1"/>
  <c r="T3" i="1"/>
  <c r="AQ4" i="1" s="1"/>
  <c r="U442" i="1" l="1"/>
  <c r="U3" i="1" s="1"/>
  <c r="AM4" i="1" s="1"/>
  <c r="S3" i="1"/>
  <c r="AJ4" i="1" s="1"/>
  <c r="AA442" i="1"/>
  <c r="AA3" i="1"/>
  <c r="AR4" i="1" s="1"/>
  <c r="Y3" i="1"/>
  <c r="AG4" i="1" s="1"/>
  <c r="AB442" i="1" l="1"/>
  <c r="AB3" i="1" s="1"/>
  <c r="AN4" i="1" s="1"/>
  <c r="Z3" i="1"/>
  <c r="AK4" i="1" s="1"/>
</calcChain>
</file>

<file path=xl/comments1.xml><?xml version="1.0" encoding="utf-8"?>
<comments xmlns="http://schemas.openxmlformats.org/spreadsheetml/2006/main">
  <authors>
    <author>Dennis Uyemura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Dennis Uyemura:</t>
        </r>
        <r>
          <rPr>
            <sz val="9"/>
            <color indexed="81"/>
            <rFont val="Tahoma"/>
            <family val="2"/>
          </rPr>
          <t xml:space="preserve">
Proxy based on rolling 12m Treasury ladder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Dennis Uyemura:</t>
        </r>
        <r>
          <rPr>
            <sz val="9"/>
            <color indexed="81"/>
            <rFont val="Tahoma"/>
            <family val="2"/>
          </rPr>
          <t xml:space="preserve">
Proxy based on rolling 5y swap ladder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Dennis Uyemura:</t>
        </r>
        <r>
          <rPr>
            <sz val="9"/>
            <color indexed="81"/>
            <rFont val="Tahoma"/>
            <family val="2"/>
          </rPr>
          <t xml:space="preserve">
Estimated using SP composite data for dividends from Robert Shiller</t>
        </r>
      </text>
    </comment>
  </commentList>
</comments>
</file>

<file path=xl/sharedStrings.xml><?xml version="1.0" encoding="utf-8"?>
<sst xmlns="http://schemas.openxmlformats.org/spreadsheetml/2006/main" count="144" uniqueCount="51">
  <si>
    <t>Date</t>
  </si>
  <si>
    <t>LTCorp</t>
  </si>
  <si>
    <t>PurchAmt</t>
  </si>
  <si>
    <t>StartDate</t>
  </si>
  <si>
    <t>#shrs</t>
  </si>
  <si>
    <t>Value</t>
  </si>
  <si>
    <t>CF</t>
  </si>
  <si>
    <t>BondAgg</t>
  </si>
  <si>
    <t xml:space="preserve">TotReturn: </t>
  </si>
  <si>
    <t>Note:  You can change the date in any</t>
  </si>
  <si>
    <t>of the cells with yellow background</t>
  </si>
  <si>
    <t>Be sure that the date is the first of any</t>
  </si>
  <si>
    <t>StartDate:</t>
  </si>
  <si>
    <t>IRR</t>
  </si>
  <si>
    <t>PreVal</t>
  </si>
  <si>
    <t>Data Table:</t>
  </si>
  <si>
    <t>Sharpe:</t>
  </si>
  <si>
    <t>Ending$:</t>
  </si>
  <si>
    <t>EndDate</t>
  </si>
  <si>
    <t>RowIndex:</t>
  </si>
  <si>
    <t>Contrib</t>
  </si>
  <si>
    <t>Contrib:</t>
  </si>
  <si>
    <t>Original</t>
  </si>
  <si>
    <t>If you see #NUM!, the return was negative</t>
  </si>
  <si>
    <t>or the start date was after the end date.</t>
  </si>
  <si>
    <t>ExcRet</t>
  </si>
  <si>
    <t>STGovt</t>
  </si>
  <si>
    <t>STGovt based on VSGBX, BondAgg based on VBMFX, LTCorp based on VWESX</t>
  </si>
  <si>
    <t>month/year from Jan-80 until Jun-16.</t>
  </si>
  <si>
    <t>StDev:</t>
  </si>
  <si>
    <t>1.  annualize standard deviations (incl Sharpe ratio) *sqrt(12)</t>
  </si>
  <si>
    <t>2.  add std dev section to data table results</t>
  </si>
  <si>
    <t>{=TABLE(,B2)}</t>
  </si>
  <si>
    <t>3.  growth rate for monthly contributions</t>
  </si>
  <si>
    <t>PurchGwth%:</t>
  </si>
  <si>
    <t>Growth rate of monthly purchases:</t>
  </si>
  <si>
    <t>(value is annualized)</t>
  </si>
  <si>
    <t>4.  worksheet for relative asset values</t>
  </si>
  <si>
    <t>StdDev</t>
  </si>
  <si>
    <t>5.  worksheets for risk vs return profiles</t>
  </si>
  <si>
    <t>Changes:</t>
  </si>
  <si>
    <t>Ending $ Values at 6/1/16</t>
  </si>
  <si>
    <t>Ending $ Values at 6/1/06</t>
  </si>
  <si>
    <t>Total Rates of Return at 6/1/16</t>
  </si>
  <si>
    <t>Std Dev of Returns at 6/1/16</t>
  </si>
  <si>
    <t>Sharpe Ratios at 6/1/16</t>
  </si>
  <si>
    <t>Total Rates of Return at 6/1/06</t>
  </si>
  <si>
    <t>Std Dev of Returns at 6/1/06</t>
  </si>
  <si>
    <t>Sharpe Ratios at 6/1/06</t>
  </si>
  <si>
    <t xml:space="preserve">SPcomp based on Robert Shiller data for index and dividends </t>
  </si>
  <si>
    <t>SPComp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</si>
</sst>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;@"/>
    <numFmt numFmtId="165" formatCode="[$-409]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/>
    </xf>
    <xf numFmtId="164" fontId="17" fillId="0" borderId="0" xfId="0" applyNumberFormat="1" applyFont="1"/>
    <xf numFmtId="164" fontId="17" fillId="0" borderId="0" xfId="0" applyNumberFormat="1" applyFont="1" applyAlignment="1"/>
    <xf numFmtId="164" fontId="19" fillId="0" borderId="0" xfId="0" applyNumberFormat="1" applyFont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4" xfId="0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3" fontId="20" fillId="0" borderId="18" xfId="0" applyNumberFormat="1" applyFont="1" applyBorder="1" applyAlignment="1">
      <alignment horizontal="center"/>
    </xf>
    <xf numFmtId="3" fontId="20" fillId="0" borderId="19" xfId="0" applyNumberFormat="1" applyFont="1" applyBorder="1" applyAlignment="1">
      <alignment horizontal="center"/>
    </xf>
    <xf numFmtId="0" fontId="20" fillId="0" borderId="4" xfId="0" applyFont="1" applyBorder="1"/>
    <xf numFmtId="0" fontId="20" fillId="0" borderId="14" xfId="0" applyFont="1" applyBorder="1"/>
    <xf numFmtId="0" fontId="20" fillId="0" borderId="17" xfId="0" applyFont="1" applyBorder="1"/>
    <xf numFmtId="164" fontId="17" fillId="33" borderId="16" xfId="0" applyNumberFormat="1" applyFont="1" applyFill="1" applyBorder="1" applyAlignment="1">
      <alignment horizontal="center"/>
    </xf>
    <xf numFmtId="10" fontId="20" fillId="0" borderId="1" xfId="0" applyNumberFormat="1" applyFont="1" applyBorder="1" applyAlignment="1">
      <alignment horizontal="center"/>
    </xf>
    <xf numFmtId="2" fontId="20" fillId="0" borderId="20" xfId="28" applyNumberFormat="1" applyFont="1" applyBorder="1" applyAlignment="1">
      <alignment horizontal="center"/>
    </xf>
    <xf numFmtId="3" fontId="20" fillId="0" borderId="20" xfId="0" applyNumberFormat="1" applyFont="1" applyBorder="1" applyAlignment="1">
      <alignment horizontal="center" vertical="center"/>
    </xf>
    <xf numFmtId="10" fontId="0" fillId="0" borderId="17" xfId="40" applyNumberFormat="1" applyFon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3" fontId="20" fillId="0" borderId="0" xfId="0" applyNumberFormat="1" applyFont="1" applyBorder="1" applyAlignment="1">
      <alignment horizontal="center"/>
    </xf>
    <xf numFmtId="3" fontId="20" fillId="0" borderId="22" xfId="0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3" fontId="20" fillId="0" borderId="17" xfId="0" applyNumberFormat="1" applyFont="1" applyBorder="1" applyAlignment="1">
      <alignment horizontal="center"/>
    </xf>
    <xf numFmtId="3" fontId="20" fillId="0" borderId="21" xfId="0" applyNumberFormat="1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23" xfId="0" applyFont="1" applyBorder="1"/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32" xfId="0" applyFont="1" applyFill="1" applyBorder="1" applyAlignment="1">
      <alignment horizontal="center"/>
    </xf>
    <xf numFmtId="3" fontId="20" fillId="0" borderId="33" xfId="0" applyNumberFormat="1" applyFont="1" applyBorder="1" applyAlignment="1">
      <alignment horizontal="center"/>
    </xf>
    <xf numFmtId="3" fontId="20" fillId="0" borderId="34" xfId="0" applyNumberFormat="1" applyFont="1" applyBorder="1" applyAlignment="1">
      <alignment horizontal="center"/>
    </xf>
    <xf numFmtId="3" fontId="20" fillId="0" borderId="32" xfId="0" applyNumberFormat="1" applyFont="1" applyBorder="1" applyAlignment="1">
      <alignment horizontal="center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0" fillId="0" borderId="37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3" fontId="20" fillId="0" borderId="35" xfId="0" applyNumberFormat="1" applyFont="1" applyBorder="1" applyAlignment="1">
      <alignment horizontal="center"/>
    </xf>
    <xf numFmtId="3" fontId="20" fillId="0" borderId="36" xfId="0" applyNumberFormat="1" applyFont="1" applyBorder="1" applyAlignment="1">
      <alignment horizontal="center"/>
    </xf>
    <xf numFmtId="3" fontId="20" fillId="0" borderId="37" xfId="0" applyNumberFormat="1" applyFont="1" applyBorder="1" applyAlignment="1">
      <alignment horizontal="center"/>
    </xf>
    <xf numFmtId="3" fontId="20" fillId="0" borderId="38" xfId="0" applyNumberFormat="1" applyFont="1" applyBorder="1" applyAlignment="1">
      <alignment horizontal="center"/>
    </xf>
    <xf numFmtId="0" fontId="17" fillId="0" borderId="21" xfId="0" applyFont="1" applyBorder="1"/>
    <xf numFmtId="0" fontId="17" fillId="0" borderId="0" xfId="0" applyFont="1" applyBorder="1"/>
    <xf numFmtId="0" fontId="0" fillId="0" borderId="0" xfId="0" applyBorder="1"/>
    <xf numFmtId="0" fontId="0" fillId="0" borderId="22" xfId="0" applyBorder="1"/>
    <xf numFmtId="10" fontId="0" fillId="0" borderId="22" xfId="0" applyNumberFormat="1" applyBorder="1"/>
    <xf numFmtId="0" fontId="0" fillId="0" borderId="21" xfId="0" applyBorder="1"/>
    <xf numFmtId="0" fontId="0" fillId="0" borderId="17" xfId="0" applyBorder="1"/>
    <xf numFmtId="0" fontId="0" fillId="0" borderId="18" xfId="0" applyBorder="1"/>
    <xf numFmtId="10" fontId="0" fillId="0" borderId="19" xfId="0" applyNumberFormat="1" applyBorder="1"/>
    <xf numFmtId="10" fontId="0" fillId="0" borderId="0" xfId="0" quotePrefix="1" applyNumberFormat="1" applyBorder="1"/>
    <xf numFmtId="10" fontId="0" fillId="0" borderId="22" xfId="0" quotePrefix="1" applyNumberFormat="1" applyBorder="1"/>
    <xf numFmtId="10" fontId="0" fillId="0" borderId="0" xfId="0" applyNumberFormat="1" applyBorder="1"/>
    <xf numFmtId="10" fontId="0" fillId="0" borderId="18" xfId="0" applyNumberFormat="1" applyBorder="1"/>
    <xf numFmtId="10" fontId="0" fillId="0" borderId="19" xfId="0" quotePrefix="1" applyNumberFormat="1" applyBorder="1"/>
    <xf numFmtId="0" fontId="21" fillId="0" borderId="21" xfId="0" applyFont="1" applyBorder="1"/>
    <xf numFmtId="0" fontId="21" fillId="0" borderId="17" xfId="0" applyFont="1" applyBorder="1"/>
    <xf numFmtId="0" fontId="0" fillId="0" borderId="14" xfId="0" applyBorder="1"/>
    <xf numFmtId="0" fontId="0" fillId="0" borderId="15" xfId="0" applyBorder="1"/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9" fontId="1" fillId="0" borderId="21" xfId="40" applyFont="1" applyBorder="1"/>
    <xf numFmtId="0" fontId="18" fillId="0" borderId="0" xfId="0" applyFont="1" applyBorder="1" applyAlignment="1">
      <alignment horizontal="right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1" fillId="0" borderId="0" xfId="40" applyFont="1" applyBorder="1"/>
    <xf numFmtId="0" fontId="0" fillId="0" borderId="21" xfId="0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164" fontId="17" fillId="33" borderId="22" xfId="0" applyNumberFormat="1" applyFont="1" applyFill="1" applyBorder="1" applyAlignment="1">
      <alignment horizontal="center"/>
    </xf>
    <xf numFmtId="2" fontId="1" fillId="0" borderId="21" xfId="40" applyNumberFormat="1" applyFont="1" applyBorder="1"/>
    <xf numFmtId="2" fontId="20" fillId="0" borderId="4" xfId="28" applyNumberFormat="1" applyFon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33" borderId="40" xfId="0" applyNumberFormat="1" applyFill="1" applyBorder="1" applyAlignment="1">
      <alignment horizontal="center"/>
    </xf>
    <xf numFmtId="164" fontId="0" fillId="33" borderId="41" xfId="0" applyNumberFormat="1" applyFill="1" applyBorder="1" applyAlignment="1">
      <alignment horizontal="center"/>
    </xf>
    <xf numFmtId="0" fontId="24" fillId="0" borderId="0" xfId="0" applyFont="1"/>
    <xf numFmtId="9" fontId="17" fillId="0" borderId="0" xfId="0" applyNumberFormat="1" applyFont="1" applyAlignment="1">
      <alignment horizontal="center"/>
    </xf>
    <xf numFmtId="9" fontId="17" fillId="33" borderId="0" xfId="0" applyNumberFormat="1" applyFont="1" applyFill="1" applyAlignment="1">
      <alignment horizontal="center"/>
    </xf>
    <xf numFmtId="0" fontId="21" fillId="0" borderId="0" xfId="0" applyFont="1" applyBorder="1"/>
    <xf numFmtId="164" fontId="0" fillId="0" borderId="40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0" fontId="25" fillId="0" borderId="0" xfId="0" applyFont="1"/>
    <xf numFmtId="0" fontId="0" fillId="0" borderId="0" xfId="0" quotePrefix="1"/>
    <xf numFmtId="165" fontId="0" fillId="0" borderId="0" xfId="0" applyNumberFormat="1" applyBorder="1" applyAlignment="1"/>
    <xf numFmtId="165" fontId="0" fillId="0" borderId="0" xfId="0" applyNumberFormat="1" applyFill="1" applyBorder="1" applyAlignment="1"/>
    <xf numFmtId="10" fontId="0" fillId="0" borderId="0" xfId="4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10" fontId="0" fillId="0" borderId="21" xfId="40" applyNumberFormat="1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20" fillId="0" borderId="42" xfId="0" applyFont="1" applyBorder="1" applyAlignment="1">
      <alignment horizontal="center"/>
    </xf>
    <xf numFmtId="0" fontId="20" fillId="0" borderId="39" xfId="0" applyFont="1" applyBorder="1" applyAlignment="1">
      <alignment horizontal="center"/>
    </xf>
    <xf numFmtId="0" fontId="20" fillId="0" borderId="43" xfId="0" applyFont="1" applyFill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3" fontId="20" fillId="0" borderId="44" xfId="0" applyNumberFormat="1" applyFont="1" applyBorder="1" applyAlignment="1">
      <alignment horizontal="center"/>
    </xf>
    <xf numFmtId="3" fontId="20" fillId="0" borderId="45" xfId="0" applyNumberFormat="1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164" fontId="19" fillId="0" borderId="0" xfId="0" applyNumberFormat="1" applyFont="1" applyBorder="1" applyAlignment="1"/>
    <xf numFmtId="0" fontId="25" fillId="0" borderId="23" xfId="0" applyFont="1" applyBorder="1"/>
    <xf numFmtId="0" fontId="25" fillId="0" borderId="0" xfId="0" applyFont="1" applyAlignment="1">
      <alignment horizontal="right"/>
    </xf>
    <xf numFmtId="10" fontId="0" fillId="0" borderId="17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20" fillId="0" borderId="1" xfId="0" applyFont="1" applyBorder="1"/>
    <xf numFmtId="0" fontId="20" fillId="0" borderId="46" xfId="0" applyFont="1" applyBorder="1" applyAlignment="1">
      <alignment horizontal="center"/>
    </xf>
    <xf numFmtId="164" fontId="0" fillId="0" borderId="47" xfId="0" applyNumberFormat="1" applyBorder="1" applyAlignment="1">
      <alignment horizontal="center"/>
    </xf>
    <xf numFmtId="164" fontId="0" fillId="0" borderId="47" xfId="0" applyNumberForma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3" borderId="18" xfId="0" applyNumberFormat="1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33" borderId="22" xfId="0" applyNumberFormat="1" applyFill="1" applyBorder="1" applyAlignment="1">
      <alignment horizontal="center"/>
    </xf>
    <xf numFmtId="0" fontId="17" fillId="0" borderId="0" xfId="0" applyFont="1"/>
    <xf numFmtId="2" fontId="0" fillId="0" borderId="21" xfId="0" applyNumberFormat="1" applyFill="1" applyBorder="1" applyAlignment="1">
      <alignment horizontal="center"/>
    </xf>
    <xf numFmtId="2" fontId="0" fillId="0" borderId="32" xfId="0" applyNumberFormat="1" applyFill="1" applyBorder="1" applyAlignment="1">
      <alignment horizontal="center"/>
    </xf>
    <xf numFmtId="2" fontId="0" fillId="0" borderId="35" xfId="0" applyNumberFormat="1" applyFill="1" applyBorder="1" applyAlignment="1">
      <alignment horizontal="center"/>
    </xf>
    <xf numFmtId="2" fontId="0" fillId="0" borderId="36" xfId="0" applyNumberFormat="1" applyFill="1" applyBorder="1" applyAlignment="1">
      <alignment horizontal="center"/>
    </xf>
    <xf numFmtId="2" fontId="0" fillId="0" borderId="38" xfId="0" applyNumberForma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Asset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RelAstVal!$E$1</c:f>
              <c:strCache>
                <c:ptCount val="1"/>
                <c:pt idx="0">
                  <c:v>SPComp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RelAstVal!$A$2:$A$439</c:f>
              <c:numCache>
                <c:formatCode>m/d/yy;@</c:formatCode>
                <c:ptCount val="438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</c:numCache>
            </c:numRef>
          </c:cat>
          <c:val>
            <c:numRef>
              <c:f>RelAstVal!$E$2:$E$439</c:f>
              <c:numCache>
                <c:formatCode>General</c:formatCode>
                <c:ptCount val="438"/>
                <c:pt idx="0">
                  <c:v>1</c:v>
                </c:pt>
                <c:pt idx="1">
                  <c:v>1.0441476115010189</c:v>
                </c:pt>
                <c:pt idx="2">
                  <c:v>0.95211166606661124</c:v>
                </c:pt>
                <c:pt idx="3">
                  <c:v>0.940996337164826</c:v>
                </c:pt>
                <c:pt idx="4">
                  <c:v>0.98861144907181708</c:v>
                </c:pt>
                <c:pt idx="5">
                  <c:v>1.0567675212780379</c:v>
                </c:pt>
                <c:pt idx="6">
                  <c:v>1.1095109683984832</c:v>
                </c:pt>
                <c:pt idx="7">
                  <c:v>1.1485583324246649</c:v>
                </c:pt>
                <c:pt idx="8">
                  <c:v>1.1812622309514504</c:v>
                </c:pt>
                <c:pt idx="9">
                  <c:v>1.2206941522679926</c:v>
                </c:pt>
                <c:pt idx="10">
                  <c:v>1.2772462620016698</c:v>
                </c:pt>
                <c:pt idx="11">
                  <c:v>1.2612872775349819</c:v>
                </c:pt>
                <c:pt idx="12">
                  <c:v>1.2614137350522805</c:v>
                </c:pt>
                <c:pt idx="13">
                  <c:v>1.2225350880416113</c:v>
                </c:pt>
                <c:pt idx="14">
                  <c:v>1.2733943832275774</c:v>
                </c:pt>
                <c:pt idx="15">
                  <c:v>1.2899344655361638</c:v>
                </c:pt>
                <c:pt idx="16">
                  <c:v>1.2689907148512725</c:v>
                </c:pt>
                <c:pt idx="17">
                  <c:v>1.2799173603269849</c:v>
                </c:pt>
                <c:pt idx="18">
                  <c:v>1.25400672562061</c:v>
                </c:pt>
                <c:pt idx="19">
                  <c:v>1.2641129067723331</c:v>
                </c:pt>
                <c:pt idx="20">
                  <c:v>1.1587186992618004</c:v>
                </c:pt>
                <c:pt idx="21">
                  <c:v>1.1788249795190395</c:v>
                </c:pt>
                <c:pt idx="22">
                  <c:v>1.2148696292757815</c:v>
                </c:pt>
                <c:pt idx="23">
                  <c:v>1.2292617641166967</c:v>
                </c:pt>
                <c:pt idx="24">
                  <c:v>1.1699418238170229</c:v>
                </c:pt>
                <c:pt idx="25">
                  <c:v>1.147443906180557</c:v>
                </c:pt>
                <c:pt idx="26">
                  <c:v>1.1157977471514644</c:v>
                </c:pt>
                <c:pt idx="27">
                  <c:v>1.1771342343406686</c:v>
                </c:pt>
                <c:pt idx="28">
                  <c:v>1.1838723393649753</c:v>
                </c:pt>
                <c:pt idx="29">
                  <c:v>1.1211705928979825</c:v>
                </c:pt>
                <c:pt idx="30">
                  <c:v>1.1239187488881799</c:v>
                </c:pt>
                <c:pt idx="31">
                  <c:v>1.1328890285891555</c:v>
                </c:pt>
                <c:pt idx="32">
                  <c:v>1.270642944157387</c:v>
                </c:pt>
                <c:pt idx="33">
                  <c:v>1.3840225891967732</c:v>
                </c:pt>
                <c:pt idx="34">
                  <c:v>1.4465717785315224</c:v>
                </c:pt>
                <c:pt idx="35">
                  <c:v>1.4662615908107592</c:v>
                </c:pt>
                <c:pt idx="36">
                  <c:v>1.5240607772522921</c:v>
                </c:pt>
                <c:pt idx="37">
                  <c:v>1.5566530502703599</c:v>
                </c:pt>
                <c:pt idx="38">
                  <c:v>1.6170637688553382</c:v>
                </c:pt>
                <c:pt idx="39">
                  <c:v>1.6851965020908983</c:v>
                </c:pt>
                <c:pt idx="40">
                  <c:v>1.76002341680495</c:v>
                </c:pt>
                <c:pt idx="41">
                  <c:v>1.7909944903994479</c:v>
                </c:pt>
                <c:pt idx="42">
                  <c:v>1.8037213466075472</c:v>
                </c:pt>
                <c:pt idx="43">
                  <c:v>1.7601511037679705</c:v>
                </c:pt>
                <c:pt idx="44">
                  <c:v>1.8186892578097122</c:v>
                </c:pt>
                <c:pt idx="45">
                  <c:v>1.8305142854937808</c:v>
                </c:pt>
                <c:pt idx="46">
                  <c:v>1.8095471257488001</c:v>
                </c:pt>
                <c:pt idx="47">
                  <c:v>1.8072203112766576</c:v>
                </c:pt>
                <c:pt idx="48">
                  <c:v>1.8358036117012329</c:v>
                </c:pt>
                <c:pt idx="49">
                  <c:v>1.7416181986285468</c:v>
                </c:pt>
                <c:pt idx="50">
                  <c:v>1.7493517262195746</c:v>
                </c:pt>
                <c:pt idx="51">
                  <c:v>1.75825830115882</c:v>
                </c:pt>
                <c:pt idx="52">
                  <c:v>1.7538003798835016</c:v>
                </c:pt>
                <c:pt idx="53">
                  <c:v>1.7212589819755861</c:v>
                </c:pt>
                <c:pt idx="54">
                  <c:v>1.7055597801606284</c:v>
                </c:pt>
                <c:pt idx="55">
                  <c:v>1.8632207959743163</c:v>
                </c:pt>
                <c:pt idx="56">
                  <c:v>1.8895338440187981</c:v>
                </c:pt>
                <c:pt idx="57">
                  <c:v>1.8817124059237875</c:v>
                </c:pt>
                <c:pt idx="58">
                  <c:v>1.9060006381487435</c:v>
                </c:pt>
                <c:pt idx="59">
                  <c:v>1.8924638652121704</c:v>
                </c:pt>
                <c:pt idx="60">
                  <c:v>1.9817040642597652</c:v>
                </c:pt>
                <c:pt idx="61">
                  <c:v>2.0968157831049736</c:v>
                </c:pt>
                <c:pt idx="62">
                  <c:v>2.0867510188645859</c:v>
                </c:pt>
                <c:pt idx="63">
                  <c:v>2.1082105634519568</c:v>
                </c:pt>
                <c:pt idx="64">
                  <c:v>2.1660887817660295</c:v>
                </c:pt>
                <c:pt idx="65">
                  <c:v>2.2206682881893705</c:v>
                </c:pt>
                <c:pt idx="66">
                  <c:v>2.2707425857292174</c:v>
                </c:pt>
                <c:pt idx="67">
                  <c:v>2.2286988564482839</c:v>
                </c:pt>
                <c:pt idx="68">
                  <c:v>2.1865423651759142</c:v>
                </c:pt>
                <c:pt idx="69">
                  <c:v>2.2193599687234538</c:v>
                </c:pt>
                <c:pt idx="70">
                  <c:v>2.3623573463196643</c:v>
                </c:pt>
                <c:pt idx="71">
                  <c:v>2.4878499545767352</c:v>
                </c:pt>
                <c:pt idx="72">
                  <c:v>2.5066114152980257</c:v>
                </c:pt>
                <c:pt idx="73">
                  <c:v>2.6498745349038497</c:v>
                </c:pt>
                <c:pt idx="74">
                  <c:v>2.8142083089499361</c:v>
                </c:pt>
                <c:pt idx="75">
                  <c:v>2.8915803575939591</c:v>
                </c:pt>
                <c:pt idx="76">
                  <c:v>2.9058422047365191</c:v>
                </c:pt>
                <c:pt idx="77">
                  <c:v>2.9971467745744214</c:v>
                </c:pt>
                <c:pt idx="78">
                  <c:v>2.9429316515187574</c:v>
                </c:pt>
                <c:pt idx="79">
                  <c:v>3.0102457952946651</c:v>
                </c:pt>
                <c:pt idx="80">
                  <c:v>2.936100599632864</c:v>
                </c:pt>
                <c:pt idx="81">
                  <c:v>2.9334542301539619</c:v>
                </c:pt>
                <c:pt idx="82">
                  <c:v>3.0373925708794327</c:v>
                </c:pt>
                <c:pt idx="83">
                  <c:v>3.0894460184329602</c:v>
                </c:pt>
                <c:pt idx="84">
                  <c:v>3.2961900362047429</c:v>
                </c:pt>
                <c:pt idx="85">
                  <c:v>3.5097442505729992</c:v>
                </c:pt>
                <c:pt idx="86">
                  <c:v>3.6637250837213093</c:v>
                </c:pt>
                <c:pt idx="87">
                  <c:v>3.6322738360226006</c:v>
                </c:pt>
                <c:pt idx="88">
                  <c:v>3.6385667567364304</c:v>
                </c:pt>
                <c:pt idx="89">
                  <c:v>3.8026457479511087</c:v>
                </c:pt>
                <c:pt idx="90">
                  <c:v>3.9216483635626025</c:v>
                </c:pt>
                <c:pt idx="91">
                  <c:v>4.1753360145291403</c:v>
                </c:pt>
                <c:pt idx="92">
                  <c:v>4.0485292380863012</c:v>
                </c:pt>
                <c:pt idx="93">
                  <c:v>3.5675320410042035</c:v>
                </c:pt>
                <c:pt idx="94">
                  <c:v>3.1274638385039633</c:v>
                </c:pt>
                <c:pt idx="95">
                  <c:v>3.0855970241104318</c:v>
                </c:pt>
                <c:pt idx="96">
                  <c:v>3.217028587944589</c:v>
                </c:pt>
                <c:pt idx="97">
                  <c:v>3.3244259101155436</c:v>
                </c:pt>
                <c:pt idx="98">
                  <c:v>3.4321830783868306</c:v>
                </c:pt>
                <c:pt idx="99">
                  <c:v>3.4016874983448657</c:v>
                </c:pt>
                <c:pt idx="100">
                  <c:v>3.327035255665161</c:v>
                </c:pt>
                <c:pt idx="101">
                  <c:v>3.5271925415793235</c:v>
                </c:pt>
                <c:pt idx="102">
                  <c:v>3.5163360228910343</c:v>
                </c:pt>
                <c:pt idx="103">
                  <c:v>3.4557336440820503</c:v>
                </c:pt>
                <c:pt idx="104">
                  <c:v>3.522529533692726</c:v>
                </c:pt>
                <c:pt idx="105">
                  <c:v>3.6568376854043136</c:v>
                </c:pt>
                <c:pt idx="106">
                  <c:v>3.5827479559945252</c:v>
                </c:pt>
                <c:pt idx="107">
                  <c:v>3.6663287599124823</c:v>
                </c:pt>
                <c:pt idx="108">
                  <c:v>3.7954939127781353</c:v>
                </c:pt>
                <c:pt idx="109">
                  <c:v>3.9210995000110094</c:v>
                </c:pt>
                <c:pt idx="110">
                  <c:v>3.9147428577200625</c:v>
                </c:pt>
                <c:pt idx="111">
                  <c:v>4.0546944202859478</c:v>
                </c:pt>
                <c:pt idx="112">
                  <c:v>4.222022609380069</c:v>
                </c:pt>
                <c:pt idx="113">
                  <c:v>4.3656485582789228</c:v>
                </c:pt>
                <c:pt idx="114">
                  <c:v>4.4882215878331584</c:v>
                </c:pt>
                <c:pt idx="115">
                  <c:v>4.6993053876576392</c:v>
                </c:pt>
                <c:pt idx="116">
                  <c:v>4.7207668892461987</c:v>
                </c:pt>
                <c:pt idx="117">
                  <c:v>4.7343152438949385</c:v>
                </c:pt>
                <c:pt idx="118">
                  <c:v>4.6482330958411442</c:v>
                </c:pt>
                <c:pt idx="119">
                  <c:v>4.7757828717336581</c:v>
                </c:pt>
                <c:pt idx="120">
                  <c:v>4.6698995802728334</c:v>
                </c:pt>
                <c:pt idx="121">
                  <c:v>4.5515594925928209</c:v>
                </c:pt>
                <c:pt idx="122">
                  <c:v>4.6751277538283862</c:v>
                </c:pt>
                <c:pt idx="123">
                  <c:v>4.6843159462436921</c:v>
                </c:pt>
                <c:pt idx="124">
                  <c:v>4.8652152525630399</c:v>
                </c:pt>
                <c:pt idx="125">
                  <c:v>5.0198655987810428</c:v>
                </c:pt>
                <c:pt idx="126">
                  <c:v>5.0284085254299002</c:v>
                </c:pt>
                <c:pt idx="127">
                  <c:v>4.6320380612179912</c:v>
                </c:pt>
                <c:pt idx="128">
                  <c:v>4.4303597269932675</c:v>
                </c:pt>
                <c:pt idx="129">
                  <c:v>4.3274411562539106</c:v>
                </c:pt>
                <c:pt idx="130">
                  <c:v>4.4569832007586712</c:v>
                </c:pt>
                <c:pt idx="131">
                  <c:v>4.6620585903603375</c:v>
                </c:pt>
                <c:pt idx="132">
                  <c:v>4.6300173171815873</c:v>
                </c:pt>
                <c:pt idx="133">
                  <c:v>5.1690839011779204</c:v>
                </c:pt>
                <c:pt idx="134">
                  <c:v>5.3269026451023</c:v>
                </c:pt>
                <c:pt idx="135">
                  <c:v>5.4475553011636375</c:v>
                </c:pt>
                <c:pt idx="136">
                  <c:v>5.4377847724249442</c:v>
                </c:pt>
                <c:pt idx="137">
                  <c:v>5.4567051198184657</c:v>
                </c:pt>
                <c:pt idx="138">
                  <c:v>5.4994082279186411</c:v>
                </c:pt>
                <c:pt idx="139">
                  <c:v>5.6471284702668409</c:v>
                </c:pt>
                <c:pt idx="140">
                  <c:v>5.6299670308625247</c:v>
                </c:pt>
                <c:pt idx="141">
                  <c:v>5.6402207406802409</c:v>
                </c:pt>
                <c:pt idx="142">
                  <c:v>5.6411139804021682</c:v>
                </c:pt>
                <c:pt idx="143">
                  <c:v>5.6940059279539526</c:v>
                </c:pt>
                <c:pt idx="144">
                  <c:v>6.1140716051108335</c:v>
                </c:pt>
                <c:pt idx="145">
                  <c:v>6.0772451727570127</c:v>
                </c:pt>
                <c:pt idx="146">
                  <c:v>6.01556749153408</c:v>
                </c:pt>
                <c:pt idx="147">
                  <c:v>6.0315070181933539</c:v>
                </c:pt>
                <c:pt idx="148">
                  <c:v>6.1565748912359881</c:v>
                </c:pt>
                <c:pt idx="149">
                  <c:v>6.0745434345951992</c:v>
                </c:pt>
                <c:pt idx="150">
                  <c:v>6.1909896274841518</c:v>
                </c:pt>
                <c:pt idx="151">
                  <c:v>6.2494362540030215</c:v>
                </c:pt>
                <c:pt idx="152">
                  <c:v>6.2731292541912955</c:v>
                </c:pt>
                <c:pt idx="153">
                  <c:v>6.1987938196190555</c:v>
                </c:pt>
                <c:pt idx="154">
                  <c:v>6.3701172678412572</c:v>
                </c:pt>
                <c:pt idx="155">
                  <c:v>6.5790063317599383</c:v>
                </c:pt>
                <c:pt idx="156">
                  <c:v>6.5884296193044944</c:v>
                </c:pt>
                <c:pt idx="157">
                  <c:v>6.7023010875958677</c:v>
                </c:pt>
                <c:pt idx="158">
                  <c:v>6.8467500064922806</c:v>
                </c:pt>
                <c:pt idx="159">
                  <c:v>6.7546713414601873</c:v>
                </c:pt>
                <c:pt idx="160">
                  <c:v>6.8037393801382118</c:v>
                </c:pt>
                <c:pt idx="161">
                  <c:v>6.8627422531375712</c:v>
                </c:pt>
                <c:pt idx="162">
                  <c:v>6.8669385535347027</c:v>
                </c:pt>
                <c:pt idx="163">
                  <c:v>6.9882489624199957</c:v>
                </c:pt>
                <c:pt idx="164">
                  <c:v>7.0831558057364132</c:v>
                </c:pt>
                <c:pt idx="165">
                  <c:v>7.171322310538681</c:v>
                </c:pt>
                <c:pt idx="166">
                  <c:v>7.1718645889646861</c:v>
                </c:pt>
                <c:pt idx="167">
                  <c:v>7.2356361216893799</c:v>
                </c:pt>
                <c:pt idx="168">
                  <c:v>7.3615213164028095</c:v>
                </c:pt>
                <c:pt idx="169">
                  <c:v>7.3559361468942139</c:v>
                </c:pt>
                <c:pt idx="170">
                  <c:v>7.2509660331481651</c:v>
                </c:pt>
                <c:pt idx="171">
                  <c:v>7.0077659626145552</c:v>
                </c:pt>
                <c:pt idx="172">
                  <c:v>7.0821017221578808</c:v>
                </c:pt>
                <c:pt idx="173">
                  <c:v>7.160764039449333</c:v>
                </c:pt>
                <c:pt idx="174">
                  <c:v>7.1235209965784314</c:v>
                </c:pt>
                <c:pt idx="175">
                  <c:v>7.3435963547675227</c:v>
                </c:pt>
                <c:pt idx="176">
                  <c:v>7.4037670243266289</c:v>
                </c:pt>
                <c:pt idx="177">
                  <c:v>7.3708178375550411</c:v>
                </c:pt>
                <c:pt idx="178">
                  <c:v>7.3434904774449903</c:v>
                </c:pt>
                <c:pt idx="179">
                  <c:v>7.2679890960304911</c:v>
                </c:pt>
                <c:pt idx="180">
                  <c:v>7.4465707469913873</c:v>
                </c:pt>
                <c:pt idx="181">
                  <c:v>7.7316352220863651</c:v>
                </c:pt>
                <c:pt idx="182">
                  <c:v>7.9298754072477831</c:v>
                </c:pt>
                <c:pt idx="183">
                  <c:v>8.1854335016999649</c:v>
                </c:pt>
                <c:pt idx="184">
                  <c:v>8.4600588963082313</c:v>
                </c:pt>
                <c:pt idx="185">
                  <c:v>8.7295257136015181</c:v>
                </c:pt>
                <c:pt idx="186">
                  <c:v>9.0398444556423332</c:v>
                </c:pt>
                <c:pt idx="187">
                  <c:v>9.0863234761243774</c:v>
                </c:pt>
                <c:pt idx="188">
                  <c:v>9.4248040579583456</c:v>
                </c:pt>
                <c:pt idx="189">
                  <c:v>9.5109802525774381</c:v>
                </c:pt>
                <c:pt idx="190">
                  <c:v>9.7357243812205461</c:v>
                </c:pt>
                <c:pt idx="191">
                  <c:v>10.06631620207953</c:v>
                </c:pt>
                <c:pt idx="192">
                  <c:v>10.082712657919787</c:v>
                </c:pt>
                <c:pt idx="193">
                  <c:v>10.679159603912044</c:v>
                </c:pt>
                <c:pt idx="194">
                  <c:v>10.657688277390227</c:v>
                </c:pt>
                <c:pt idx="195">
                  <c:v>10.678726608006924</c:v>
                </c:pt>
                <c:pt idx="196">
                  <c:v>10.930651231572208</c:v>
                </c:pt>
                <c:pt idx="197">
                  <c:v>11.070660587061781</c:v>
                </c:pt>
                <c:pt idx="198">
                  <c:v>10.685096072383383</c:v>
                </c:pt>
                <c:pt idx="199">
                  <c:v>11.01435665880663</c:v>
                </c:pt>
                <c:pt idx="200">
                  <c:v>11.237665180002724</c:v>
                </c:pt>
                <c:pt idx="201">
                  <c:v>11.701440072981672</c:v>
                </c:pt>
                <c:pt idx="202">
                  <c:v>12.293643415855836</c:v>
                </c:pt>
                <c:pt idx="203">
                  <c:v>12.441196932110875</c:v>
                </c:pt>
                <c:pt idx="204">
                  <c:v>12.847152093963899</c:v>
                </c:pt>
                <c:pt idx="205">
                  <c:v>13.408350104540936</c:v>
                </c:pt>
                <c:pt idx="206">
                  <c:v>13.324592992921653</c:v>
                </c:pt>
                <c:pt idx="207">
                  <c:v>12.870137785299928</c:v>
                </c:pt>
                <c:pt idx="208">
                  <c:v>14.058441799890531</c:v>
                </c:pt>
                <c:pt idx="209">
                  <c:v>14.809853255666191</c:v>
                </c:pt>
                <c:pt idx="210">
                  <c:v>15.660561718807088</c:v>
                </c:pt>
                <c:pt idx="211">
                  <c:v>15.715102199797169</c:v>
                </c:pt>
                <c:pt idx="212">
                  <c:v>15.902684960856948</c:v>
                </c:pt>
                <c:pt idx="213">
                  <c:v>16.164701108872041</c:v>
                </c:pt>
                <c:pt idx="214">
                  <c:v>15.978225372356079</c:v>
                </c:pt>
                <c:pt idx="215">
                  <c:v>16.399768134164624</c:v>
                </c:pt>
                <c:pt idx="216">
                  <c:v>16.438702321935772</c:v>
                </c:pt>
                <c:pt idx="217">
                  <c:v>17.492551638594996</c:v>
                </c:pt>
                <c:pt idx="218">
                  <c:v>18.423090236090381</c:v>
                </c:pt>
                <c:pt idx="219">
                  <c:v>19.051281196108317</c:v>
                </c:pt>
                <c:pt idx="220">
                  <c:v>19.008964547166464</c:v>
                </c:pt>
                <c:pt idx="221">
                  <c:v>19.031128239280434</c:v>
                </c:pt>
                <c:pt idx="222">
                  <c:v>19.882396374472311</c:v>
                </c:pt>
                <c:pt idx="223">
                  <c:v>18.49479175920926</c:v>
                </c:pt>
                <c:pt idx="224">
                  <c:v>17.587702275023727</c:v>
                </c:pt>
                <c:pt idx="225">
                  <c:v>17.815033889005385</c:v>
                </c:pt>
                <c:pt idx="226">
                  <c:v>19.772678606186769</c:v>
                </c:pt>
                <c:pt idx="227">
                  <c:v>20.585127486839774</c:v>
                </c:pt>
                <c:pt idx="228">
                  <c:v>21.625380374981834</c:v>
                </c:pt>
                <c:pt idx="229">
                  <c:v>21.610938371839289</c:v>
                </c:pt>
                <c:pt idx="230">
                  <c:v>22.243428290485895</c:v>
                </c:pt>
                <c:pt idx="231">
                  <c:v>23.189791117508445</c:v>
                </c:pt>
                <c:pt idx="232">
                  <c:v>23.166848678636185</c:v>
                </c:pt>
                <c:pt idx="233">
                  <c:v>23.024975507184092</c:v>
                </c:pt>
                <c:pt idx="234">
                  <c:v>24.067334490211959</c:v>
                </c:pt>
                <c:pt idx="235">
                  <c:v>23.158034374489102</c:v>
                </c:pt>
                <c:pt idx="236">
                  <c:v>23.019401213180561</c:v>
                </c:pt>
                <c:pt idx="237">
                  <c:v>22.726177506661582</c:v>
                </c:pt>
                <c:pt idx="238">
                  <c:v>24.342814355636083</c:v>
                </c:pt>
                <c:pt idx="239">
                  <c:v>25.027222105193463</c:v>
                </c:pt>
                <c:pt idx="240">
                  <c:v>24.997427567020281</c:v>
                </c:pt>
                <c:pt idx="241">
                  <c:v>24.377366198506927</c:v>
                </c:pt>
                <c:pt idx="242">
                  <c:v>25.339032607094548</c:v>
                </c:pt>
                <c:pt idx="243">
                  <c:v>25.700378969311554</c:v>
                </c:pt>
                <c:pt idx="244">
                  <c:v>24.970101036935169</c:v>
                </c:pt>
                <c:pt idx="245">
                  <c:v>25.760801911873941</c:v>
                </c:pt>
                <c:pt idx="246">
                  <c:v>25.980065670457265</c:v>
                </c:pt>
                <c:pt idx="247">
                  <c:v>26.224432491261009</c:v>
                </c:pt>
                <c:pt idx="248">
                  <c:v>25.941038458279383</c:v>
                </c:pt>
                <c:pt idx="249">
                  <c:v>24.587156570429972</c:v>
                </c:pt>
                <c:pt idx="250">
                  <c:v>24.397018978718759</c:v>
                </c:pt>
                <c:pt idx="251">
                  <c:v>23.586220913538327</c:v>
                </c:pt>
                <c:pt idx="252">
                  <c:v>23.693649462013859</c:v>
                </c:pt>
                <c:pt idx="253">
                  <c:v>23.186980856771029</c:v>
                </c:pt>
                <c:pt idx="254">
                  <c:v>21.07946403568042</c:v>
                </c:pt>
                <c:pt idx="255">
                  <c:v>21.174152511853816</c:v>
                </c:pt>
                <c:pt idx="256">
                  <c:v>22.632414499615983</c:v>
                </c:pt>
                <c:pt idx="257">
                  <c:v>22.091244509714809</c:v>
                </c:pt>
                <c:pt idx="258">
                  <c:v>21.50294625210956</c:v>
                </c:pt>
                <c:pt idx="259">
                  <c:v>21.06255195178916</c:v>
                </c:pt>
                <c:pt idx="260">
                  <c:v>18.690941532671225</c:v>
                </c:pt>
                <c:pt idx="261">
                  <c:v>19.286815187285413</c:v>
                </c:pt>
                <c:pt idx="262">
                  <c:v>20.262595000152753</c:v>
                </c:pt>
                <c:pt idx="263">
                  <c:v>20.559999964720351</c:v>
                </c:pt>
                <c:pt idx="264">
                  <c:v>20.498724859931819</c:v>
                </c:pt>
                <c:pt idx="265">
                  <c:v>19.810658535766684</c:v>
                </c:pt>
                <c:pt idx="266">
                  <c:v>20.791517622679095</c:v>
                </c:pt>
                <c:pt idx="267">
                  <c:v>20.059982738822232</c:v>
                </c:pt>
                <c:pt idx="268">
                  <c:v>19.493544575617818</c:v>
                </c:pt>
                <c:pt idx="269">
                  <c:v>18.337917854298542</c:v>
                </c:pt>
                <c:pt idx="270">
                  <c:v>16.36242905215413</c:v>
                </c:pt>
                <c:pt idx="271">
                  <c:v>16.549037562945546</c:v>
                </c:pt>
                <c:pt idx="272">
                  <c:v>15.760535564696427</c:v>
                </c:pt>
                <c:pt idx="273">
                  <c:v>15.544754923665321</c:v>
                </c:pt>
                <c:pt idx="274">
                  <c:v>16.576282846252798</c:v>
                </c:pt>
                <c:pt idx="275">
                  <c:v>16.404456692113961</c:v>
                </c:pt>
                <c:pt idx="276">
                  <c:v>16.3678994510683</c:v>
                </c:pt>
                <c:pt idx="277">
                  <c:v>15.316348722217372</c:v>
                </c:pt>
                <c:pt idx="278">
                  <c:v>15.516993976409573</c:v>
                </c:pt>
                <c:pt idx="279">
                  <c:v>16.338511948321337</c:v>
                </c:pt>
                <c:pt idx="280">
                  <c:v>17.207767051228934</c:v>
                </c:pt>
                <c:pt idx="281">
                  <c:v>18.190746551688484</c:v>
                </c:pt>
                <c:pt idx="282">
                  <c:v>18.299293401083851</c:v>
                </c:pt>
                <c:pt idx="283">
                  <c:v>18.268815528119578</c:v>
                </c:pt>
                <c:pt idx="284">
                  <c:v>18.847126991504805</c:v>
                </c:pt>
                <c:pt idx="285">
                  <c:v>19.229833501433646</c:v>
                </c:pt>
                <c:pt idx="286">
                  <c:v>19.462942459482111</c:v>
                </c:pt>
                <c:pt idx="287">
                  <c:v>20.060061656300999</c:v>
                </c:pt>
                <c:pt idx="288">
                  <c:v>21.051347292140022</c:v>
                </c:pt>
                <c:pt idx="289">
                  <c:v>21.280400959525529</c:v>
                </c:pt>
                <c:pt idx="290">
                  <c:v>20.946887894688643</c:v>
                </c:pt>
                <c:pt idx="291">
                  <c:v>21.149953775788678</c:v>
                </c:pt>
                <c:pt idx="292">
                  <c:v>20.606888104130945</c:v>
                </c:pt>
                <c:pt idx="293">
                  <c:v>21.196586606134392</c:v>
                </c:pt>
                <c:pt idx="294">
                  <c:v>20.721391517396167</c:v>
                </c:pt>
                <c:pt idx="295">
                  <c:v>20.433460049602804</c:v>
                </c:pt>
                <c:pt idx="296">
                  <c:v>21.002873285356227</c:v>
                </c:pt>
                <c:pt idx="297">
                  <c:v>21.024452073926057</c:v>
                </c:pt>
                <c:pt idx="298">
                  <c:v>22.029581051213455</c:v>
                </c:pt>
                <c:pt idx="299">
                  <c:v>22.631256100764915</c:v>
                </c:pt>
                <c:pt idx="300">
                  <c:v>22.325497265345135</c:v>
                </c:pt>
                <c:pt idx="301">
                  <c:v>22.7013574052182</c:v>
                </c:pt>
                <c:pt idx="302">
                  <c:v>22.643254856630335</c:v>
                </c:pt>
                <c:pt idx="303">
                  <c:v>22.097026660656248</c:v>
                </c:pt>
                <c:pt idx="304">
                  <c:v>22.392647267322744</c:v>
                </c:pt>
                <c:pt idx="305">
                  <c:v>22.881678987481955</c:v>
                </c:pt>
                <c:pt idx="306">
                  <c:v>23.295932888561509</c:v>
                </c:pt>
                <c:pt idx="307">
                  <c:v>23.368258622779848</c:v>
                </c:pt>
                <c:pt idx="308">
                  <c:v>23.433712271007007</c:v>
                </c:pt>
                <c:pt idx="309">
                  <c:v>22.817861390264941</c:v>
                </c:pt>
                <c:pt idx="310">
                  <c:v>23.723175354763789</c:v>
                </c:pt>
                <c:pt idx="311">
                  <c:v>24.232585034727812</c:v>
                </c:pt>
                <c:pt idx="312">
                  <c:v>24.588543621243538</c:v>
                </c:pt>
                <c:pt idx="313">
                  <c:v>24.584446160058537</c:v>
                </c:pt>
                <c:pt idx="314">
                  <c:v>24.95034451832619</c:v>
                </c:pt>
                <c:pt idx="315">
                  <c:v>25.149823666286874</c:v>
                </c:pt>
                <c:pt idx="316">
                  <c:v>24.951694562915989</c:v>
                </c:pt>
                <c:pt idx="317">
                  <c:v>24.275539138178626</c:v>
                </c:pt>
                <c:pt idx="318">
                  <c:v>24.450605765187138</c:v>
                </c:pt>
                <c:pt idx="319">
                  <c:v>25.011832831624915</c:v>
                </c:pt>
                <c:pt idx="320">
                  <c:v>25.645906031580051</c:v>
                </c:pt>
                <c:pt idx="321">
                  <c:v>26.574655190839778</c:v>
                </c:pt>
                <c:pt idx="322">
                  <c:v>27.107378105709589</c:v>
                </c:pt>
                <c:pt idx="323">
                  <c:v>27.690578070988987</c:v>
                </c:pt>
                <c:pt idx="324">
                  <c:v>27.882706973476331</c:v>
                </c:pt>
                <c:pt idx="325">
                  <c:v>28.328382501757115</c:v>
                </c:pt>
                <c:pt idx="326">
                  <c:v>27.626545564496073</c:v>
                </c:pt>
                <c:pt idx="327">
                  <c:v>28.7831531785511</c:v>
                </c:pt>
                <c:pt idx="328">
                  <c:v>29.76083820056806</c:v>
                </c:pt>
                <c:pt idx="329">
                  <c:v>29.863630838771371</c:v>
                </c:pt>
                <c:pt idx="330">
                  <c:v>30.035480639939692</c:v>
                </c:pt>
                <c:pt idx="331">
                  <c:v>28.771826826664622</c:v>
                </c:pt>
                <c:pt idx="332">
                  <c:v>29.657842455809092</c:v>
                </c:pt>
                <c:pt idx="333">
                  <c:v>30.546430662728703</c:v>
                </c:pt>
                <c:pt idx="334">
                  <c:v>29.076107518223068</c:v>
                </c:pt>
                <c:pt idx="335">
                  <c:v>29.436698215800373</c:v>
                </c:pt>
                <c:pt idx="336">
                  <c:v>27.480459156210973</c:v>
                </c:pt>
                <c:pt idx="337">
                  <c:v>27.049947712911798</c:v>
                </c:pt>
                <c:pt idx="338">
                  <c:v>26.338213560199012</c:v>
                </c:pt>
                <c:pt idx="339">
                  <c:v>27.457960546013449</c:v>
                </c:pt>
                <c:pt idx="340">
                  <c:v>28.16281819631017</c:v>
                </c:pt>
                <c:pt idx="341">
                  <c:v>26.964828150767524</c:v>
                </c:pt>
                <c:pt idx="342">
                  <c:v>25.322849802017409</c:v>
                </c:pt>
                <c:pt idx="343">
                  <c:v>25.858317960788213</c:v>
                </c:pt>
                <c:pt idx="344">
                  <c:v>24.602474357464306</c:v>
                </c:pt>
                <c:pt idx="345">
                  <c:v>19.624518485314262</c:v>
                </c:pt>
                <c:pt idx="346">
                  <c:v>17.931581531902872</c:v>
                </c:pt>
                <c:pt idx="347">
                  <c:v>17.868432620840228</c:v>
                </c:pt>
                <c:pt idx="348">
                  <c:v>17.672144647460385</c:v>
                </c:pt>
                <c:pt idx="349">
                  <c:v>16.484464869693408</c:v>
                </c:pt>
                <c:pt idx="350">
                  <c:v>15.544232228284049</c:v>
                </c:pt>
                <c:pt idx="351">
                  <c:v>17.465317639405779</c:v>
                </c:pt>
                <c:pt idx="352">
                  <c:v>18.63153644401449</c:v>
                </c:pt>
                <c:pt idx="353">
                  <c:v>19.167343050645798</c:v>
                </c:pt>
                <c:pt idx="354">
                  <c:v>19.412798304798873</c:v>
                </c:pt>
                <c:pt idx="355">
                  <c:v>20.992783278940966</c:v>
                </c:pt>
                <c:pt idx="356">
                  <c:v>21.760642212291081</c:v>
                </c:pt>
                <c:pt idx="357">
                  <c:v>22.284572979329408</c:v>
                </c:pt>
                <c:pt idx="358">
                  <c:v>22.752138613372725</c:v>
                </c:pt>
                <c:pt idx="359">
                  <c:v>23.259458854748509</c:v>
                </c:pt>
                <c:pt idx="360">
                  <c:v>23.575613969186932</c:v>
                </c:pt>
                <c:pt idx="361">
                  <c:v>22.891152072709019</c:v>
                </c:pt>
                <c:pt idx="362">
                  <c:v>24.253882512779736</c:v>
                </c:pt>
                <c:pt idx="363">
                  <c:v>25.246937434155434</c:v>
                </c:pt>
                <c:pt idx="364">
                  <c:v>23.759540464731206</c:v>
                </c:pt>
                <c:pt idx="365">
                  <c:v>22.91623212883519</c:v>
                </c:pt>
                <c:pt idx="366">
                  <c:v>22.879716682996122</c:v>
                </c:pt>
                <c:pt idx="367">
                  <c:v>23.077646808582426</c:v>
                </c:pt>
                <c:pt idx="368">
                  <c:v>23.856958724225304</c:v>
                </c:pt>
                <c:pt idx="369">
                  <c:v>24.950811518413062</c:v>
                </c:pt>
                <c:pt idx="370">
                  <c:v>25.573310104196768</c:v>
                </c:pt>
                <c:pt idx="371">
                  <c:v>26.524529850784766</c:v>
                </c:pt>
                <c:pt idx="372">
                  <c:v>27.444263518692157</c:v>
                </c:pt>
                <c:pt idx="373">
                  <c:v>28.310286990346363</c:v>
                </c:pt>
                <c:pt idx="374">
                  <c:v>27.994884600369996</c:v>
                </c:pt>
                <c:pt idx="375">
                  <c:v>28.617578222691211</c:v>
                </c:pt>
                <c:pt idx="376">
                  <c:v>28.80651590917849</c:v>
                </c:pt>
                <c:pt idx="377">
                  <c:v>27.749866914104054</c:v>
                </c:pt>
                <c:pt idx="378">
                  <c:v>28.611952795009227</c:v>
                </c:pt>
                <c:pt idx="379">
                  <c:v>25.631510260921857</c:v>
                </c:pt>
                <c:pt idx="380">
                  <c:v>25.428860087041844</c:v>
                </c:pt>
                <c:pt idx="381">
                  <c:v>26.197908149224606</c:v>
                </c:pt>
                <c:pt idx="382">
                  <c:v>26.661676703488048</c:v>
                </c:pt>
                <c:pt idx="383">
                  <c:v>27.076933394337477</c:v>
                </c:pt>
                <c:pt idx="384">
                  <c:v>28.374201503086891</c:v>
                </c:pt>
                <c:pt idx="385">
                  <c:v>29.557335324306646</c:v>
                </c:pt>
                <c:pt idx="386">
                  <c:v>30.411143458909383</c:v>
                </c:pt>
                <c:pt idx="387">
                  <c:v>30.399504162207705</c:v>
                </c:pt>
                <c:pt idx="388">
                  <c:v>29.458304473290884</c:v>
                </c:pt>
                <c:pt idx="389">
                  <c:v>29.118232166256202</c:v>
                </c:pt>
                <c:pt idx="390">
                  <c:v>29.970320436471976</c:v>
                </c:pt>
                <c:pt idx="391">
                  <c:v>30.98741685239073</c:v>
                </c:pt>
                <c:pt idx="392">
                  <c:v>31.925222316107153</c:v>
                </c:pt>
                <c:pt idx="393">
                  <c:v>31.855782933562093</c:v>
                </c:pt>
                <c:pt idx="394">
                  <c:v>30.950295085947296</c:v>
                </c:pt>
                <c:pt idx="395">
                  <c:v>31.624867060594791</c:v>
                </c:pt>
                <c:pt idx="396">
                  <c:v>32.977333503835908</c:v>
                </c:pt>
                <c:pt idx="397">
                  <c:v>33.748070139425337</c:v>
                </c:pt>
                <c:pt idx="398">
                  <c:v>34.668459802352217</c:v>
                </c:pt>
                <c:pt idx="399">
                  <c:v>35.173338020204476</c:v>
                </c:pt>
                <c:pt idx="400">
                  <c:v>36.785040142210825</c:v>
                </c:pt>
                <c:pt idx="401">
                  <c:v>36.373177896687523</c:v>
                </c:pt>
                <c:pt idx="402">
                  <c:v>37.558965587907487</c:v>
                </c:pt>
                <c:pt idx="403">
                  <c:v>37.653972237389659</c:v>
                </c:pt>
                <c:pt idx="404">
                  <c:v>38.103747131741038</c:v>
                </c:pt>
                <c:pt idx="405">
                  <c:v>38.91198626870964</c:v>
                </c:pt>
                <c:pt idx="406">
                  <c:v>40.416508449804219</c:v>
                </c:pt>
                <c:pt idx="407">
                  <c:v>41.032512382933582</c:v>
                </c:pt>
                <c:pt idx="408">
                  <c:v>41.430269738394635</c:v>
                </c:pt>
                <c:pt idx="409">
                  <c:v>41.376308154221164</c:v>
                </c:pt>
                <c:pt idx="410">
                  <c:v>42.504535951081237</c:v>
                </c:pt>
                <c:pt idx="411">
                  <c:v>42.590416931012413</c:v>
                </c:pt>
                <c:pt idx="412">
                  <c:v>43.243986574644076</c:v>
                </c:pt>
                <c:pt idx="413">
                  <c:v>44.628460523119443</c:v>
                </c:pt>
                <c:pt idx="414">
                  <c:v>45.297092533683291</c:v>
                </c:pt>
                <c:pt idx="415">
                  <c:v>45.103387388926116</c:v>
                </c:pt>
                <c:pt idx="416">
                  <c:v>45.906641725478146</c:v>
                </c:pt>
                <c:pt idx="417">
                  <c:v>44.689725777229675</c:v>
                </c:pt>
                <c:pt idx="418">
                  <c:v>47.243829682092816</c:v>
                </c:pt>
                <c:pt idx="419">
                  <c:v>47.543780811164687</c:v>
                </c:pt>
                <c:pt idx="420">
                  <c:v>47.015177450940442</c:v>
                </c:pt>
                <c:pt idx="421">
                  <c:v>48.346666333499748</c:v>
                </c:pt>
                <c:pt idx="422">
                  <c:v>48.373476014403629</c:v>
                </c:pt>
                <c:pt idx="423">
                  <c:v>48.799089194035062</c:v>
                </c:pt>
                <c:pt idx="424">
                  <c:v>49.277568062947459</c:v>
                </c:pt>
                <c:pt idx="425">
                  <c:v>49.062612825006063</c:v>
                </c:pt>
                <c:pt idx="426">
                  <c:v>49.023479378168446</c:v>
                </c:pt>
                <c:pt idx="427">
                  <c:v>47.832965786653617</c:v>
                </c:pt>
                <c:pt idx="428">
                  <c:v>45.673360548729619</c:v>
                </c:pt>
                <c:pt idx="429">
                  <c:v>47.648732936521014</c:v>
                </c:pt>
                <c:pt idx="430">
                  <c:v>49.04848353091073</c:v>
                </c:pt>
                <c:pt idx="431">
                  <c:v>48.506558124530088</c:v>
                </c:pt>
                <c:pt idx="432">
                  <c:v>45.38712937813191</c:v>
                </c:pt>
                <c:pt idx="433">
                  <c:v>45.137068389662957</c:v>
                </c:pt>
                <c:pt idx="434">
                  <c:v>48.014521481453336</c:v>
                </c:pt>
                <c:pt idx="435">
                  <c:v>49.37640048140458</c:v>
                </c:pt>
                <c:pt idx="436">
                  <c:v>49.225466691833624</c:v>
                </c:pt>
                <c:pt idx="437">
                  <c:v>50.359875564733748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C3-4231-AD29-50E7162AFCCE}"/>
            </c:ext>
          </c:extLst>
        </c:ser>
        <c:ser>
          <c:idx val="2"/>
          <c:order val="1"/>
          <c:tx>
            <c:strRef>
              <c:f>RelAstVal!$D$1</c:f>
              <c:strCache>
                <c:ptCount val="1"/>
                <c:pt idx="0">
                  <c:v>LTCorp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RelAstVal!$A$2:$A$439</c:f>
              <c:numCache>
                <c:formatCode>m/d/yy;@</c:formatCode>
                <c:ptCount val="438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</c:numCache>
            </c:numRef>
          </c:cat>
          <c:val>
            <c:numRef>
              <c:f>RelAstVal!$D$2:$D$439</c:f>
              <c:numCache>
                <c:formatCode>General</c:formatCode>
                <c:ptCount val="438"/>
                <c:pt idx="0">
                  <c:v>1</c:v>
                </c:pt>
                <c:pt idx="1">
                  <c:v>0.94794557737383922</c:v>
                </c:pt>
                <c:pt idx="2">
                  <c:v>0.9611464335145643</c:v>
                </c:pt>
                <c:pt idx="3">
                  <c:v>1.0686560869133122</c:v>
                </c:pt>
                <c:pt idx="4">
                  <c:v>1.1181241501009578</c:v>
                </c:pt>
                <c:pt idx="5">
                  <c:v>1.1477424499877589</c:v>
                </c:pt>
                <c:pt idx="6">
                  <c:v>1.131463171647489</c:v>
                </c:pt>
                <c:pt idx="7">
                  <c:v>1.068530041279945</c:v>
                </c:pt>
                <c:pt idx="8">
                  <c:v>1.0574816567244134</c:v>
                </c:pt>
                <c:pt idx="9">
                  <c:v>1.0559957726233731</c:v>
                </c:pt>
                <c:pt idx="10">
                  <c:v>1.0587833202843784</c:v>
                </c:pt>
                <c:pt idx="11">
                  <c:v>1.0813188251577388</c:v>
                </c:pt>
                <c:pt idx="12">
                  <c:v>1.0784343193172206</c:v>
                </c:pt>
                <c:pt idx="13">
                  <c:v>1.0696668759347374</c:v>
                </c:pt>
                <c:pt idx="14">
                  <c:v>1.08739567905873</c:v>
                </c:pt>
                <c:pt idx="15">
                  <c:v>1.0725198703669141</c:v>
                </c:pt>
                <c:pt idx="16">
                  <c:v>1.1010837500515092</c:v>
                </c:pt>
                <c:pt idx="17">
                  <c:v>1.1055704898084833</c:v>
                </c:pt>
                <c:pt idx="18">
                  <c:v>1.0841815154078667</c:v>
                </c:pt>
                <c:pt idx="19">
                  <c:v>1.0634591284914034</c:v>
                </c:pt>
                <c:pt idx="20">
                  <c:v>1.0564951072478663</c:v>
                </c:pt>
                <c:pt idx="21">
                  <c:v>1.0902026183556377</c:v>
                </c:pt>
                <c:pt idx="22">
                  <c:v>1.2097132704236346</c:v>
                </c:pt>
                <c:pt idx="23">
                  <c:v>1.1737563295511564</c:v>
                </c:pt>
                <c:pt idx="24">
                  <c:v>1.1732618428356389</c:v>
                </c:pt>
                <c:pt idx="25">
                  <c:v>1.200722823228271</c:v>
                </c:pt>
                <c:pt idx="26">
                  <c:v>1.2116451621504354</c:v>
                </c:pt>
                <c:pt idx="27">
                  <c:v>1.2481232532377973</c:v>
                </c:pt>
                <c:pt idx="28">
                  <c:v>1.266092027856085</c:v>
                </c:pt>
                <c:pt idx="29">
                  <c:v>1.2376008668061249</c:v>
                </c:pt>
                <c:pt idx="30">
                  <c:v>1.2872701182162605</c:v>
                </c:pt>
                <c:pt idx="31">
                  <c:v>1.3619157966690019</c:v>
                </c:pt>
                <c:pt idx="32">
                  <c:v>1.4089744490957437</c:v>
                </c:pt>
                <c:pt idx="33">
                  <c:v>1.4617560580682536</c:v>
                </c:pt>
                <c:pt idx="34">
                  <c:v>1.478859480934386</c:v>
                </c:pt>
                <c:pt idx="35">
                  <c:v>1.5106738835871618</c:v>
                </c:pt>
                <c:pt idx="36">
                  <c:v>1.5152236461608197</c:v>
                </c:pt>
                <c:pt idx="37">
                  <c:v>1.5558757868762256</c:v>
                </c:pt>
                <c:pt idx="38">
                  <c:v>1.5663593900360926</c:v>
                </c:pt>
                <c:pt idx="39">
                  <c:v>1.6229538794179601</c:v>
                </c:pt>
                <c:pt idx="40">
                  <c:v>1.6065243158994447</c:v>
                </c:pt>
                <c:pt idx="41">
                  <c:v>1.595822556835673</c:v>
                </c:pt>
                <c:pt idx="42">
                  <c:v>1.5653243614697891</c:v>
                </c:pt>
                <c:pt idx="43">
                  <c:v>1.560335863133834</c:v>
                </c:pt>
                <c:pt idx="44">
                  <c:v>1.6092149053809366</c:v>
                </c:pt>
                <c:pt idx="45">
                  <c:v>1.6162613410770599</c:v>
                </c:pt>
                <c:pt idx="46">
                  <c:v>1.6314813513061479</c:v>
                </c:pt>
                <c:pt idx="47">
                  <c:v>1.6161546870795953</c:v>
                </c:pt>
                <c:pt idx="48">
                  <c:v>1.6645683300650347</c:v>
                </c:pt>
                <c:pt idx="49">
                  <c:v>1.6518280252769972</c:v>
                </c:pt>
                <c:pt idx="50">
                  <c:v>1.6368916177229855</c:v>
                </c:pt>
                <c:pt idx="51">
                  <c:v>1.6109019777044664</c:v>
                </c:pt>
                <c:pt idx="52">
                  <c:v>1.5541063001001092</c:v>
                </c:pt>
                <c:pt idx="53">
                  <c:v>1.5761279266220496</c:v>
                </c:pt>
                <c:pt idx="54">
                  <c:v>1.6452906200233184</c:v>
                </c:pt>
                <c:pt idx="55">
                  <c:v>1.6767802127747249</c:v>
                </c:pt>
                <c:pt idx="56">
                  <c:v>1.7288831144906425</c:v>
                </c:pt>
                <c:pt idx="57">
                  <c:v>1.7999316444834432</c:v>
                </c:pt>
                <c:pt idx="58">
                  <c:v>1.8438124925766393</c:v>
                </c:pt>
                <c:pt idx="59">
                  <c:v>1.8531350215368356</c:v>
                </c:pt>
                <c:pt idx="60">
                  <c:v>1.8884108311982335</c:v>
                </c:pt>
                <c:pt idx="61">
                  <c:v>1.8474847836257027</c:v>
                </c:pt>
                <c:pt idx="62">
                  <c:v>1.8767007070675241</c:v>
                </c:pt>
                <c:pt idx="63">
                  <c:v>1.9220722871707361</c:v>
                </c:pt>
                <c:pt idx="64">
                  <c:v>2.0174233848585259</c:v>
                </c:pt>
                <c:pt idx="65">
                  <c:v>2.0537996698573986</c:v>
                </c:pt>
                <c:pt idx="66">
                  <c:v>2.0399104106421295</c:v>
                </c:pt>
                <c:pt idx="67">
                  <c:v>2.0997917823094956</c:v>
                </c:pt>
                <c:pt idx="68">
                  <c:v>2.0907601278878389</c:v>
                </c:pt>
                <c:pt idx="69">
                  <c:v>2.1232944450235003</c:v>
                </c:pt>
                <c:pt idx="70">
                  <c:v>2.1927577087812598</c:v>
                </c:pt>
                <c:pt idx="71">
                  <c:v>2.2549248695306496</c:v>
                </c:pt>
                <c:pt idx="72">
                  <c:v>2.2723676460250783</c:v>
                </c:pt>
                <c:pt idx="73">
                  <c:v>2.37358228961893</c:v>
                </c:pt>
                <c:pt idx="74">
                  <c:v>2.3800106169206567</c:v>
                </c:pt>
                <c:pt idx="75">
                  <c:v>2.391963136500149</c:v>
                </c:pt>
                <c:pt idx="76">
                  <c:v>2.3763334779626177</c:v>
                </c:pt>
                <c:pt idx="77">
                  <c:v>2.4108796773231784</c:v>
                </c:pt>
                <c:pt idx="78">
                  <c:v>2.4147434607767804</c:v>
                </c:pt>
                <c:pt idx="79">
                  <c:v>2.4689285393977443</c:v>
                </c:pt>
                <c:pt idx="80">
                  <c:v>2.4631231683993904</c:v>
                </c:pt>
                <c:pt idx="81">
                  <c:v>2.5005102424196881</c:v>
                </c:pt>
                <c:pt idx="82">
                  <c:v>2.5553934199331474</c:v>
                </c:pt>
                <c:pt idx="83">
                  <c:v>2.5807479838758551</c:v>
                </c:pt>
                <c:pt idx="84">
                  <c:v>2.6095760745996235</c:v>
                </c:pt>
                <c:pt idx="85">
                  <c:v>2.6287834899611928</c:v>
                </c:pt>
                <c:pt idx="86">
                  <c:v>2.6120751716765769</c:v>
                </c:pt>
                <c:pt idx="87">
                  <c:v>2.4928384264657049</c:v>
                </c:pt>
                <c:pt idx="88">
                  <c:v>2.4763652317664082</c:v>
                </c:pt>
                <c:pt idx="89">
                  <c:v>2.5179796824134835</c:v>
                </c:pt>
                <c:pt idx="90">
                  <c:v>2.4887201277908804</c:v>
                </c:pt>
                <c:pt idx="91">
                  <c:v>2.4591478830393481</c:v>
                </c:pt>
                <c:pt idx="92">
                  <c:v>2.3726272515507247</c:v>
                </c:pt>
                <c:pt idx="93">
                  <c:v>2.4602023032415543</c:v>
                </c:pt>
                <c:pt idx="94">
                  <c:v>2.5054745012107653</c:v>
                </c:pt>
                <c:pt idx="95">
                  <c:v>2.5518108152001342</c:v>
                </c:pt>
                <c:pt idx="96">
                  <c:v>2.6617347272687608</c:v>
                </c:pt>
                <c:pt idx="97">
                  <c:v>2.7069002712405075</c:v>
                </c:pt>
                <c:pt idx="98">
                  <c:v>2.6581181871729176</c:v>
                </c:pt>
                <c:pt idx="99">
                  <c:v>2.6328702772276746</c:v>
                </c:pt>
                <c:pt idx="100">
                  <c:v>2.6028035457606249</c:v>
                </c:pt>
                <c:pt idx="101">
                  <c:v>2.6848786447185669</c:v>
                </c:pt>
                <c:pt idx="102">
                  <c:v>2.6632375790512159</c:v>
                </c:pt>
                <c:pt idx="103">
                  <c:v>2.6834242720258681</c:v>
                </c:pt>
                <c:pt idx="104">
                  <c:v>2.7607556920511258</c:v>
                </c:pt>
                <c:pt idx="105">
                  <c:v>2.8140729949654468</c:v>
                </c:pt>
                <c:pt idx="106">
                  <c:v>2.7833372520597552</c:v>
                </c:pt>
                <c:pt idx="107">
                  <c:v>2.8026973765540579</c:v>
                </c:pt>
                <c:pt idx="108">
                  <c:v>2.8525823599136104</c:v>
                </c:pt>
                <c:pt idx="109">
                  <c:v>2.8203801245427815</c:v>
                </c:pt>
                <c:pt idx="110">
                  <c:v>2.8354280340032338</c:v>
                </c:pt>
                <c:pt idx="111">
                  <c:v>2.8920661545658821</c:v>
                </c:pt>
                <c:pt idx="112">
                  <c:v>2.9949581746653129</c:v>
                </c:pt>
                <c:pt idx="113">
                  <c:v>3.1072236267691835</c:v>
                </c:pt>
                <c:pt idx="114">
                  <c:v>3.1682006258650484</c:v>
                </c:pt>
                <c:pt idx="115">
                  <c:v>3.1200148346014656</c:v>
                </c:pt>
                <c:pt idx="116">
                  <c:v>3.1331138846537017</c:v>
                </c:pt>
                <c:pt idx="117">
                  <c:v>3.2057549527450071</c:v>
                </c:pt>
                <c:pt idx="118">
                  <c:v>3.2252362749637014</c:v>
                </c:pt>
                <c:pt idx="119">
                  <c:v>3.2308477296030289</c:v>
                </c:pt>
                <c:pt idx="120">
                  <c:v>3.1593677357113941</c:v>
                </c:pt>
                <c:pt idx="121">
                  <c:v>3.1748568048886314</c:v>
                </c:pt>
                <c:pt idx="122">
                  <c:v>3.1593725836203701</c:v>
                </c:pt>
                <c:pt idx="123">
                  <c:v>3.0941924474426066</c:v>
                </c:pt>
                <c:pt idx="124">
                  <c:v>3.231747016718014</c:v>
                </c:pt>
                <c:pt idx="125">
                  <c:v>3.2975622289715889</c:v>
                </c:pt>
                <c:pt idx="126">
                  <c:v>3.3338560995178752</c:v>
                </c:pt>
                <c:pt idx="127">
                  <c:v>3.2101156468686143</c:v>
                </c:pt>
                <c:pt idx="128">
                  <c:v>3.2246375582052074</c:v>
                </c:pt>
                <c:pt idx="129">
                  <c:v>3.2445527682772228</c:v>
                </c:pt>
                <c:pt idx="130">
                  <c:v>3.3547966423382434</c:v>
                </c:pt>
                <c:pt idx="131">
                  <c:v>3.43228561940521</c:v>
                </c:pt>
                <c:pt idx="132">
                  <c:v>3.4716118570157728</c:v>
                </c:pt>
                <c:pt idx="133">
                  <c:v>3.5319998351710948</c:v>
                </c:pt>
                <c:pt idx="134">
                  <c:v>3.5781204172110468</c:v>
                </c:pt>
                <c:pt idx="135">
                  <c:v>3.6240810182548016</c:v>
                </c:pt>
                <c:pt idx="136">
                  <c:v>3.6419455628301121</c:v>
                </c:pt>
                <c:pt idx="137">
                  <c:v>3.6303420926968677</c:v>
                </c:pt>
                <c:pt idx="138">
                  <c:v>3.6871910972999573</c:v>
                </c:pt>
                <c:pt idx="139">
                  <c:v>3.787179219922967</c:v>
                </c:pt>
                <c:pt idx="140">
                  <c:v>3.8903451468795223</c:v>
                </c:pt>
                <c:pt idx="141">
                  <c:v>3.9218201959040013</c:v>
                </c:pt>
                <c:pt idx="142">
                  <c:v>3.9497659671942</c:v>
                </c:pt>
                <c:pt idx="143">
                  <c:v>4.1533636004450383</c:v>
                </c:pt>
                <c:pt idx="144">
                  <c:v>4.0683579405113086</c:v>
                </c:pt>
                <c:pt idx="145">
                  <c:v>4.1153487222123921</c:v>
                </c:pt>
                <c:pt idx="146">
                  <c:v>4.0903432077159323</c:v>
                </c:pt>
                <c:pt idx="147">
                  <c:v>4.1039440163471497</c:v>
                </c:pt>
                <c:pt idx="148">
                  <c:v>4.2207277196163364</c:v>
                </c:pt>
                <c:pt idx="149">
                  <c:v>4.2858254413415136</c:v>
                </c:pt>
                <c:pt idx="150">
                  <c:v>4.441057910696669</c:v>
                </c:pt>
                <c:pt idx="151">
                  <c:v>4.4784910398522353</c:v>
                </c:pt>
                <c:pt idx="152">
                  <c:v>4.5348528296032713</c:v>
                </c:pt>
                <c:pt idx="153">
                  <c:v>4.4390751159256236</c:v>
                </c:pt>
                <c:pt idx="154">
                  <c:v>4.4627377596358251</c:v>
                </c:pt>
                <c:pt idx="155">
                  <c:v>4.5632276408378152</c:v>
                </c:pt>
                <c:pt idx="156">
                  <c:v>4.6824401465038088</c:v>
                </c:pt>
                <c:pt idx="157">
                  <c:v>4.8289100203854574</c:v>
                </c:pt>
                <c:pt idx="158">
                  <c:v>4.8473441942654087</c:v>
                </c:pt>
                <c:pt idx="159">
                  <c:v>4.8863528938380654</c:v>
                </c:pt>
                <c:pt idx="160">
                  <c:v>4.8885441486950638</c:v>
                </c:pt>
                <c:pt idx="161">
                  <c:v>5.0349994788497847</c:v>
                </c:pt>
                <c:pt idx="162">
                  <c:v>5.084920821526655</c:v>
                </c:pt>
                <c:pt idx="163">
                  <c:v>5.2421045742445136</c:v>
                </c:pt>
                <c:pt idx="164">
                  <c:v>5.2588492518464474</c:v>
                </c:pt>
                <c:pt idx="165">
                  <c:v>5.2920840918290919</c:v>
                </c:pt>
                <c:pt idx="166">
                  <c:v>5.200213792785827</c:v>
                </c:pt>
                <c:pt idx="167">
                  <c:v>5.2245818072519876</c:v>
                </c:pt>
                <c:pt idx="168">
                  <c:v>5.33296893217533</c:v>
                </c:pt>
                <c:pt idx="169">
                  <c:v>5.1799010541778072</c:v>
                </c:pt>
                <c:pt idx="170">
                  <c:v>5.0158041832606557</c:v>
                </c:pt>
                <c:pt idx="171">
                  <c:v>4.9576826025514551</c:v>
                </c:pt>
                <c:pt idx="172">
                  <c:v>4.928486070745536</c:v>
                </c:pt>
                <c:pt idx="173">
                  <c:v>4.8996361644313762</c:v>
                </c:pt>
                <c:pt idx="174">
                  <c:v>5.025689069662028</c:v>
                </c:pt>
                <c:pt idx="175">
                  <c:v>5.0092473863710731</c:v>
                </c:pt>
                <c:pt idx="176">
                  <c:v>4.8903160594256674</c:v>
                </c:pt>
                <c:pt idx="177">
                  <c:v>4.8676060298291839</c:v>
                </c:pt>
                <c:pt idx="178">
                  <c:v>4.8812868289584994</c:v>
                </c:pt>
                <c:pt idx="179">
                  <c:v>4.9498362618743474</c:v>
                </c:pt>
                <c:pt idx="180">
                  <c:v>5.0620314192980711</c:v>
                </c:pt>
                <c:pt idx="181">
                  <c:v>5.1996126520728447</c:v>
                </c:pt>
                <c:pt idx="182">
                  <c:v>5.2639201646349889</c:v>
                </c:pt>
                <c:pt idx="183">
                  <c:v>5.346167364361567</c:v>
                </c:pt>
                <c:pt idx="184">
                  <c:v>5.669748320805529</c:v>
                </c:pt>
                <c:pt idx="185">
                  <c:v>5.7149987031843494</c:v>
                </c:pt>
                <c:pt idx="186">
                  <c:v>5.6591798792385877</c:v>
                </c:pt>
                <c:pt idx="187">
                  <c:v>5.7705387723640102</c:v>
                </c:pt>
                <c:pt idx="188">
                  <c:v>5.8691476648834451</c:v>
                </c:pt>
                <c:pt idx="189">
                  <c:v>5.9881977655987537</c:v>
                </c:pt>
                <c:pt idx="190">
                  <c:v>6.1205578004067398</c:v>
                </c:pt>
                <c:pt idx="191">
                  <c:v>6.2607835675277359</c:v>
                </c:pt>
                <c:pt idx="192">
                  <c:v>6.2629990619296132</c:v>
                </c:pt>
                <c:pt idx="193">
                  <c:v>6.0234178243069305</c:v>
                </c:pt>
                <c:pt idx="194">
                  <c:v>5.9690339814179643</c:v>
                </c:pt>
                <c:pt idx="195">
                  <c:v>5.8877296999871538</c:v>
                </c:pt>
                <c:pt idx="196">
                  <c:v>5.8754305549159014</c:v>
                </c:pt>
                <c:pt idx="197">
                  <c:v>5.9698338863989484</c:v>
                </c:pt>
                <c:pt idx="198">
                  <c:v>5.9716857876276519</c:v>
                </c:pt>
                <c:pt idx="199">
                  <c:v>5.9252282759138906</c:v>
                </c:pt>
                <c:pt idx="200">
                  <c:v>6.0726556118182327</c:v>
                </c:pt>
                <c:pt idx="201">
                  <c:v>6.2787062870107553</c:v>
                </c:pt>
                <c:pt idx="202">
                  <c:v>6.4705889482219083</c:v>
                </c:pt>
                <c:pt idx="203">
                  <c:v>6.3367599969942967</c:v>
                </c:pt>
                <c:pt idx="204">
                  <c:v>6.3171065740069663</c:v>
                </c:pt>
                <c:pt idx="205">
                  <c:v>6.3303946925092536</c:v>
                </c:pt>
                <c:pt idx="206">
                  <c:v>6.1964275758758349</c:v>
                </c:pt>
                <c:pt idx="207">
                  <c:v>6.321583617945989</c:v>
                </c:pt>
                <c:pt idx="208">
                  <c:v>6.3825557691328783</c:v>
                </c:pt>
                <c:pt idx="209">
                  <c:v>6.5237705096849101</c:v>
                </c:pt>
                <c:pt idx="210">
                  <c:v>6.8917849758452929</c:v>
                </c:pt>
                <c:pt idx="211">
                  <c:v>6.7205277433710906</c:v>
                </c:pt>
                <c:pt idx="212">
                  <c:v>6.8869661543234866</c:v>
                </c:pt>
                <c:pt idx="213">
                  <c:v>7.0483845555315856</c:v>
                </c:pt>
                <c:pt idx="214">
                  <c:v>7.0945027136170484</c:v>
                </c:pt>
                <c:pt idx="215">
                  <c:v>7.2130631755258161</c:v>
                </c:pt>
                <c:pt idx="216">
                  <c:v>7.3006648907160114</c:v>
                </c:pt>
                <c:pt idx="217">
                  <c:v>7.2821628461104018</c:v>
                </c:pt>
                <c:pt idx="218">
                  <c:v>7.3092190261035652</c:v>
                </c:pt>
                <c:pt idx="219">
                  <c:v>7.3570412241939751</c:v>
                </c:pt>
                <c:pt idx="220">
                  <c:v>7.4938831508499604</c:v>
                </c:pt>
                <c:pt idx="221">
                  <c:v>7.5975314447495936</c:v>
                </c:pt>
                <c:pt idx="222">
                  <c:v>7.5409345314132379</c:v>
                </c:pt>
                <c:pt idx="223">
                  <c:v>7.613910105223864</c:v>
                </c:pt>
                <c:pt idx="224">
                  <c:v>7.8746451936618431</c:v>
                </c:pt>
                <c:pt idx="225">
                  <c:v>7.6749622469088514</c:v>
                </c:pt>
                <c:pt idx="226">
                  <c:v>7.8553068847579324</c:v>
                </c:pt>
                <c:pt idx="227">
                  <c:v>7.8834659640430589</c:v>
                </c:pt>
                <c:pt idx="228">
                  <c:v>8.0009138308419114</c:v>
                </c:pt>
                <c:pt idx="229">
                  <c:v>7.7061391495313281</c:v>
                </c:pt>
                <c:pt idx="230">
                  <c:v>7.7173111557657386</c:v>
                </c:pt>
                <c:pt idx="231">
                  <c:v>7.7047962787450697</c:v>
                </c:pt>
                <c:pt idx="232">
                  <c:v>7.5803843907026796</c:v>
                </c:pt>
                <c:pt idx="233">
                  <c:v>7.4898012114924537</c:v>
                </c:pt>
                <c:pt idx="234">
                  <c:v>7.4167504950927041</c:v>
                </c:pt>
                <c:pt idx="235">
                  <c:v>7.387694552647079</c:v>
                </c:pt>
                <c:pt idx="236">
                  <c:v>7.4559022079801425</c:v>
                </c:pt>
                <c:pt idx="237">
                  <c:v>7.472707484444272</c:v>
                </c:pt>
                <c:pt idx="238">
                  <c:v>7.4604228830999464</c:v>
                </c:pt>
                <c:pt idx="239">
                  <c:v>7.3951966917869152</c:v>
                </c:pt>
                <c:pt idx="240">
                  <c:v>7.4115995918060644</c:v>
                </c:pt>
                <c:pt idx="241">
                  <c:v>7.4725402315846114</c:v>
                </c:pt>
                <c:pt idx="242">
                  <c:v>7.5919878608359257</c:v>
                </c:pt>
                <c:pt idx="243">
                  <c:v>7.4967046338737937</c:v>
                </c:pt>
                <c:pt idx="244">
                  <c:v>7.3936599046416305</c:v>
                </c:pt>
                <c:pt idx="245">
                  <c:v>7.6166297821592099</c:v>
                </c:pt>
                <c:pt idx="246">
                  <c:v>7.7378008430513709</c:v>
                </c:pt>
                <c:pt idx="247">
                  <c:v>7.8513728066241821</c:v>
                </c:pt>
                <c:pt idx="248">
                  <c:v>7.877563634865191</c:v>
                </c:pt>
                <c:pt idx="249">
                  <c:v>7.9336248542597367</c:v>
                </c:pt>
                <c:pt idx="250">
                  <c:v>8.0570380730531408</c:v>
                </c:pt>
                <c:pt idx="251">
                  <c:v>8.2694346610948042</c:v>
                </c:pt>
                <c:pt idx="252">
                  <c:v>8.4931583884580988</c:v>
                </c:pt>
                <c:pt idx="253">
                  <c:v>8.5948820624943938</c:v>
                </c:pt>
                <c:pt idx="254">
                  <c:v>8.5833343433143696</c:v>
                </c:pt>
                <c:pt idx="255">
                  <c:v>8.4604204591454586</c:v>
                </c:pt>
                <c:pt idx="256">
                  <c:v>8.5291589605113565</c:v>
                </c:pt>
                <c:pt idx="257">
                  <c:v>8.5753498372314549</c:v>
                </c:pt>
                <c:pt idx="258">
                  <c:v>8.9064474765421799</c:v>
                </c:pt>
                <c:pt idx="259">
                  <c:v>9.0662733396517758</c:v>
                </c:pt>
                <c:pt idx="260">
                  <c:v>8.9808265200012602</c:v>
                </c:pt>
                <c:pt idx="261">
                  <c:v>9.3899464063662741</c:v>
                </c:pt>
                <c:pt idx="262">
                  <c:v>9.1793023374193119</c:v>
                </c:pt>
                <c:pt idx="263">
                  <c:v>9.0637500030299432</c:v>
                </c:pt>
                <c:pt idx="264">
                  <c:v>9.1985630797796141</c:v>
                </c:pt>
                <c:pt idx="265">
                  <c:v>9.3078955469532101</c:v>
                </c:pt>
                <c:pt idx="266">
                  <c:v>9.0112835081408509</c:v>
                </c:pt>
                <c:pt idx="267">
                  <c:v>9.2525542420415512</c:v>
                </c:pt>
                <c:pt idx="268">
                  <c:v>9.3584398459334537</c:v>
                </c:pt>
                <c:pt idx="269">
                  <c:v>9.3983066253948024</c:v>
                </c:pt>
                <c:pt idx="270">
                  <c:v>9.4402046787169525</c:v>
                </c:pt>
                <c:pt idx="271">
                  <c:v>9.8920200994306136</c:v>
                </c:pt>
                <c:pt idx="272">
                  <c:v>10.148719303646354</c:v>
                </c:pt>
                <c:pt idx="273">
                  <c:v>9.761179884086495</c:v>
                </c:pt>
                <c:pt idx="274">
                  <c:v>9.8308200965218671</c:v>
                </c:pt>
                <c:pt idx="275">
                  <c:v>10.268249347350254</c:v>
                </c:pt>
                <c:pt idx="276">
                  <c:v>10.285347922307412</c:v>
                </c:pt>
                <c:pt idx="277">
                  <c:v>10.588814904411356</c:v>
                </c:pt>
                <c:pt idx="278">
                  <c:v>10.47149065929138</c:v>
                </c:pt>
                <c:pt idx="279">
                  <c:v>10.723707971659124</c:v>
                </c:pt>
                <c:pt idx="280">
                  <c:v>11.296347827773186</c:v>
                </c:pt>
                <c:pt idx="281">
                  <c:v>11.152149199246635</c:v>
                </c:pt>
                <c:pt idx="282">
                  <c:v>10.196350009332225</c:v>
                </c:pt>
                <c:pt idx="283">
                  <c:v>10.386286235089649</c:v>
                </c:pt>
                <c:pt idx="284">
                  <c:v>10.910517296127248</c:v>
                </c:pt>
                <c:pt idx="285">
                  <c:v>10.719548465758008</c:v>
                </c:pt>
                <c:pt idx="286">
                  <c:v>10.769559494750927</c:v>
                </c:pt>
                <c:pt idx="287">
                  <c:v>10.916361450397408</c:v>
                </c:pt>
                <c:pt idx="288">
                  <c:v>11.123039929802278</c:v>
                </c:pt>
                <c:pt idx="289">
                  <c:v>11.303493645603309</c:v>
                </c:pt>
                <c:pt idx="290">
                  <c:v>11.452603205922205</c:v>
                </c:pt>
                <c:pt idx="291">
                  <c:v>10.859490630203927</c:v>
                </c:pt>
                <c:pt idx="292">
                  <c:v>10.792318003437167</c:v>
                </c:pt>
                <c:pt idx="293">
                  <c:v>10.879718530404874</c:v>
                </c:pt>
                <c:pt idx="294">
                  <c:v>11.067095060223149</c:v>
                </c:pt>
                <c:pt idx="295">
                  <c:v>11.474283054861363</c:v>
                </c:pt>
                <c:pt idx="296">
                  <c:v>11.586890284548018</c:v>
                </c:pt>
                <c:pt idx="297">
                  <c:v>11.764309209330287</c:v>
                </c:pt>
                <c:pt idx="298">
                  <c:v>11.582917423142462</c:v>
                </c:pt>
                <c:pt idx="299">
                  <c:v>11.898513873503511</c:v>
                </c:pt>
                <c:pt idx="300">
                  <c:v>12.215339268789888</c:v>
                </c:pt>
                <c:pt idx="301">
                  <c:v>12.102542970653184</c:v>
                </c:pt>
                <c:pt idx="302">
                  <c:v>11.982448145553619</c:v>
                </c:pt>
                <c:pt idx="303">
                  <c:v>12.314595357157573</c:v>
                </c:pt>
                <c:pt idx="304">
                  <c:v>12.599504543702688</c:v>
                </c:pt>
                <c:pt idx="305">
                  <c:v>12.819231170115549</c:v>
                </c:pt>
                <c:pt idx="306">
                  <c:v>12.504240708376459</c:v>
                </c:pt>
                <c:pt idx="307">
                  <c:v>12.844052464070934</c:v>
                </c:pt>
                <c:pt idx="308">
                  <c:v>12.407810950941585</c:v>
                </c:pt>
                <c:pt idx="309">
                  <c:v>12.154022916065728</c:v>
                </c:pt>
                <c:pt idx="310">
                  <c:v>12.248002055513407</c:v>
                </c:pt>
                <c:pt idx="311">
                  <c:v>12.515155775435161</c:v>
                </c:pt>
                <c:pt idx="312">
                  <c:v>12.376202584420275</c:v>
                </c:pt>
                <c:pt idx="313">
                  <c:v>12.535209150912983</c:v>
                </c:pt>
                <c:pt idx="314">
                  <c:v>12.063270060041352</c:v>
                </c:pt>
                <c:pt idx="315">
                  <c:v>11.827681075460127</c:v>
                </c:pt>
                <c:pt idx="316">
                  <c:v>11.806413298783902</c:v>
                </c:pt>
                <c:pt idx="317">
                  <c:v>11.838133167211653</c:v>
                </c:pt>
                <c:pt idx="318">
                  <c:v>12.073838501608293</c:v>
                </c:pt>
                <c:pt idx="319">
                  <c:v>12.460539232915364</c:v>
                </c:pt>
                <c:pt idx="320">
                  <c:v>12.697182637698793</c:v>
                </c:pt>
                <c:pt idx="321">
                  <c:v>12.868204746587679</c:v>
                </c:pt>
                <c:pt idx="322">
                  <c:v>13.176359656671087</c:v>
                </c:pt>
                <c:pt idx="323">
                  <c:v>12.878845906789254</c:v>
                </c:pt>
                <c:pt idx="324">
                  <c:v>12.802995522956062</c:v>
                </c:pt>
                <c:pt idx="325">
                  <c:v>13.222705666478406</c:v>
                </c:pt>
                <c:pt idx="326">
                  <c:v>12.962920768199655</c:v>
                </c:pt>
                <c:pt idx="327">
                  <c:v>13.094997200332566</c:v>
                </c:pt>
                <c:pt idx="328">
                  <c:v>12.861155886937066</c:v>
                </c:pt>
                <c:pt idx="329">
                  <c:v>12.709520566041851</c:v>
                </c:pt>
                <c:pt idx="330">
                  <c:v>12.787499181915361</c:v>
                </c:pt>
                <c:pt idx="331">
                  <c:v>12.90870417817035</c:v>
                </c:pt>
                <c:pt idx="332">
                  <c:v>13.000244819403271</c:v>
                </c:pt>
                <c:pt idx="333">
                  <c:v>13.223934611403736</c:v>
                </c:pt>
                <c:pt idx="334">
                  <c:v>13.432906151754095</c:v>
                </c:pt>
                <c:pt idx="335">
                  <c:v>13.366053486979729</c:v>
                </c:pt>
                <c:pt idx="336">
                  <c:v>13.37256665268853</c:v>
                </c:pt>
                <c:pt idx="337">
                  <c:v>13.286070260744784</c:v>
                </c:pt>
                <c:pt idx="338">
                  <c:v>13.277836087349623</c:v>
                </c:pt>
                <c:pt idx="339">
                  <c:v>13.296679909538019</c:v>
                </c:pt>
                <c:pt idx="340">
                  <c:v>13.032757320948541</c:v>
                </c:pt>
                <c:pt idx="341">
                  <c:v>13.111613408346644</c:v>
                </c:pt>
                <c:pt idx="342">
                  <c:v>12.890546335102012</c:v>
                </c:pt>
                <c:pt idx="343">
                  <c:v>13.06469292132571</c:v>
                </c:pt>
                <c:pt idx="344">
                  <c:v>12.314023303898445</c:v>
                </c:pt>
                <c:pt idx="345">
                  <c:v>11.176502669985869</c:v>
                </c:pt>
                <c:pt idx="346">
                  <c:v>12.096415213707946</c:v>
                </c:pt>
                <c:pt idx="347">
                  <c:v>13.677250459945364</c:v>
                </c:pt>
                <c:pt idx="348">
                  <c:v>12.915505794463204</c:v>
                </c:pt>
                <c:pt idx="349">
                  <c:v>12.568490046030895</c:v>
                </c:pt>
                <c:pt idx="350">
                  <c:v>12.545309769263772</c:v>
                </c:pt>
                <c:pt idx="351">
                  <c:v>12.598646463813996</c:v>
                </c:pt>
                <c:pt idx="352">
                  <c:v>13.152396442604395</c:v>
                </c:pt>
                <c:pt idx="353">
                  <c:v>13.657083158606614</c:v>
                </c:pt>
                <c:pt idx="354">
                  <c:v>14.394358003534126</c:v>
                </c:pt>
                <c:pt idx="355">
                  <c:v>14.743249892740014</c:v>
                </c:pt>
                <c:pt idx="356">
                  <c:v>15.206503954681747</c:v>
                </c:pt>
                <c:pt idx="357">
                  <c:v>15.099079139690074</c:v>
                </c:pt>
                <c:pt idx="358">
                  <c:v>15.253046304802581</c:v>
                </c:pt>
                <c:pt idx="359">
                  <c:v>14.88148801718099</c:v>
                </c:pt>
                <c:pt idx="360">
                  <c:v>15.157644304070546</c:v>
                </c:pt>
                <c:pt idx="361">
                  <c:v>15.092801097566591</c:v>
                </c:pt>
                <c:pt idx="362">
                  <c:v>15.11888284785565</c:v>
                </c:pt>
                <c:pt idx="363">
                  <c:v>15.615934107221204</c:v>
                </c:pt>
                <c:pt idx="364">
                  <c:v>15.608405304582</c:v>
                </c:pt>
                <c:pt idx="365">
                  <c:v>16.246727055452805</c:v>
                </c:pt>
                <c:pt idx="366">
                  <c:v>16.495272076771485</c:v>
                </c:pt>
                <c:pt idx="367">
                  <c:v>17.348438609716663</c:v>
                </c:pt>
                <c:pt idx="368">
                  <c:v>17.163246062891922</c:v>
                </c:pt>
                <c:pt idx="369">
                  <c:v>16.788095474719366</c:v>
                </c:pt>
                <c:pt idx="370">
                  <c:v>16.618888907741866</c:v>
                </c:pt>
                <c:pt idx="371">
                  <c:v>16.486587047841589</c:v>
                </c:pt>
                <c:pt idx="372">
                  <c:v>16.228821303651202</c:v>
                </c:pt>
                <c:pt idx="373">
                  <c:v>16.566276975583506</c:v>
                </c:pt>
                <c:pt idx="374">
                  <c:v>16.504148598105921</c:v>
                </c:pt>
                <c:pt idx="375">
                  <c:v>16.957544437145646</c:v>
                </c:pt>
                <c:pt idx="376">
                  <c:v>17.398752633020564</c:v>
                </c:pt>
                <c:pt idx="377">
                  <c:v>17.025201854809975</c:v>
                </c:pt>
                <c:pt idx="378">
                  <c:v>17.798351226157379</c:v>
                </c:pt>
                <c:pt idx="379">
                  <c:v>18.02434862283026</c:v>
                </c:pt>
                <c:pt idx="380">
                  <c:v>18.910585166852908</c:v>
                </c:pt>
                <c:pt idx="381">
                  <c:v>19.251662226790032</c:v>
                </c:pt>
                <c:pt idx="382">
                  <c:v>18.647215239886656</c:v>
                </c:pt>
                <c:pt idx="383">
                  <c:v>19.330137753333545</c:v>
                </c:pt>
                <c:pt idx="384">
                  <c:v>19.806364819694146</c:v>
                </c:pt>
                <c:pt idx="385">
                  <c:v>19.881887969671482</c:v>
                </c:pt>
                <c:pt idx="386">
                  <c:v>19.413155770587249</c:v>
                </c:pt>
                <c:pt idx="387">
                  <c:v>19.930333124065264</c:v>
                </c:pt>
                <c:pt idx="388">
                  <c:v>20.511163522393701</c:v>
                </c:pt>
                <c:pt idx="389">
                  <c:v>20.495570223173491</c:v>
                </c:pt>
                <c:pt idx="390">
                  <c:v>21.563356110425673</c:v>
                </c:pt>
                <c:pt idx="391">
                  <c:v>21.471495507200355</c:v>
                </c:pt>
                <c:pt idx="392">
                  <c:v>21.45436299688037</c:v>
                </c:pt>
                <c:pt idx="393">
                  <c:v>21.829787491910054</c:v>
                </c:pt>
                <c:pt idx="394">
                  <c:v>21.731949416917747</c:v>
                </c:pt>
                <c:pt idx="395">
                  <c:v>21.587360531718655</c:v>
                </c:pt>
                <c:pt idx="396">
                  <c:v>21.273487512998457</c:v>
                </c:pt>
                <c:pt idx="397">
                  <c:v>21.50953220102339</c:v>
                </c:pt>
                <c:pt idx="398">
                  <c:v>21.457795316435138</c:v>
                </c:pt>
                <c:pt idx="399">
                  <c:v>22.225885894766439</c:v>
                </c:pt>
                <c:pt idx="400">
                  <c:v>21.17332728960681</c:v>
                </c:pt>
                <c:pt idx="401">
                  <c:v>20.135940215586512</c:v>
                </c:pt>
                <c:pt idx="402">
                  <c:v>20.281602912623715</c:v>
                </c:pt>
                <c:pt idx="403">
                  <c:v>19.976092536886526</c:v>
                </c:pt>
                <c:pt idx="404">
                  <c:v>20.077268397208574</c:v>
                </c:pt>
                <c:pt idx="405">
                  <c:v>20.51443828490676</c:v>
                </c:pt>
                <c:pt idx="406">
                  <c:v>20.367195169543496</c:v>
                </c:pt>
                <c:pt idx="407">
                  <c:v>20.329616603118659</c:v>
                </c:pt>
                <c:pt idx="408">
                  <c:v>21.193957566252738</c:v>
                </c:pt>
                <c:pt idx="409">
                  <c:v>21.526400500304206</c:v>
                </c:pt>
                <c:pt idx="410">
                  <c:v>21.620195419210809</c:v>
                </c:pt>
                <c:pt idx="411">
                  <c:v>22.04547581014619</c:v>
                </c:pt>
                <c:pt idx="412">
                  <c:v>22.559901975280511</c:v>
                </c:pt>
                <c:pt idx="413">
                  <c:v>22.622745419332006</c:v>
                </c:pt>
                <c:pt idx="414">
                  <c:v>22.687671040288549</c:v>
                </c:pt>
                <c:pt idx="415">
                  <c:v>23.400817842244194</c:v>
                </c:pt>
                <c:pt idx="416">
                  <c:v>22.809176606900028</c:v>
                </c:pt>
                <c:pt idx="417">
                  <c:v>23.287337988941918</c:v>
                </c:pt>
                <c:pt idx="418">
                  <c:v>23.65622507871792</c:v>
                </c:pt>
                <c:pt idx="419">
                  <c:v>24.030372149732514</c:v>
                </c:pt>
                <c:pt idx="420">
                  <c:v>25.43774921282078</c:v>
                </c:pt>
                <c:pt idx="421">
                  <c:v>24.687038388167224</c:v>
                </c:pt>
                <c:pt idx="422">
                  <c:v>24.774080169870732</c:v>
                </c:pt>
                <c:pt idx="423">
                  <c:v>24.199343593124699</c:v>
                </c:pt>
                <c:pt idx="424">
                  <c:v>23.647707302647689</c:v>
                </c:pt>
                <c:pt idx="425">
                  <c:v>22.883075707370519</c:v>
                </c:pt>
                <c:pt idx="426">
                  <c:v>23.47659065953378</c:v>
                </c:pt>
                <c:pt idx="427">
                  <c:v>23.172158943543678</c:v>
                </c:pt>
                <c:pt idx="428">
                  <c:v>23.486873074471156</c:v>
                </c:pt>
                <c:pt idx="429">
                  <c:v>23.712957733505597</c:v>
                </c:pt>
                <c:pt idx="430">
                  <c:v>23.683220659848889</c:v>
                </c:pt>
                <c:pt idx="431">
                  <c:v>23.511420461569411</c:v>
                </c:pt>
                <c:pt idx="432">
                  <c:v>23.839955980986502</c:v>
                </c:pt>
                <c:pt idx="433">
                  <c:v>24.186256662844897</c:v>
                </c:pt>
                <c:pt idx="434">
                  <c:v>25.107289073540354</c:v>
                </c:pt>
                <c:pt idx="435">
                  <c:v>25.579567518040282</c:v>
                </c:pt>
                <c:pt idx="436">
                  <c:v>25.596959391490465</c:v>
                </c:pt>
                <c:pt idx="437">
                  <c:v>26.227187558326406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C3-4231-AD29-50E7162AFCCE}"/>
            </c:ext>
          </c:extLst>
        </c:ser>
        <c:ser>
          <c:idx val="1"/>
          <c:order val="2"/>
          <c:tx>
            <c:strRef>
              <c:f>RelAstVal!$C$1</c:f>
              <c:strCache>
                <c:ptCount val="1"/>
                <c:pt idx="0">
                  <c:v>BondAgg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RelAstVal!$A$2:$A$439</c:f>
              <c:numCache>
                <c:formatCode>m/d/yy;@</c:formatCode>
                <c:ptCount val="438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</c:numCache>
            </c:numRef>
          </c:cat>
          <c:val>
            <c:numRef>
              <c:f>RelAstVal!$C$2:$C$439</c:f>
              <c:numCache>
                <c:formatCode>General</c:formatCode>
                <c:ptCount val="438"/>
                <c:pt idx="0">
                  <c:v>1</c:v>
                </c:pt>
                <c:pt idx="1">
                  <c:v>0.9750168821515377</c:v>
                </c:pt>
                <c:pt idx="2">
                  <c:v>0.96187223597840421</c:v>
                </c:pt>
                <c:pt idx="3">
                  <c:v>1.0083307719545711</c:v>
                </c:pt>
                <c:pt idx="4">
                  <c:v>1.0725264199836204</c:v>
                </c:pt>
                <c:pt idx="5">
                  <c:v>1.0973159783033601</c:v>
                </c:pt>
                <c:pt idx="6">
                  <c:v>1.0990534281020508</c:v>
                </c:pt>
                <c:pt idx="7">
                  <c:v>1.0782992069437101</c:v>
                </c:pt>
                <c:pt idx="8">
                  <c:v>1.0686684001052682</c:v>
                </c:pt>
                <c:pt idx="9">
                  <c:v>1.0694518325796096</c:v>
                </c:pt>
                <c:pt idx="10">
                  <c:v>1.0551094923729452</c:v>
                </c:pt>
                <c:pt idx="11">
                  <c:v>1.0569782059310204</c:v>
                </c:pt>
                <c:pt idx="12">
                  <c:v>1.081821712981522</c:v>
                </c:pt>
                <c:pt idx="13">
                  <c:v>1.080909196047724</c:v>
                </c:pt>
                <c:pt idx="14">
                  <c:v>1.0979866800556417</c:v>
                </c:pt>
                <c:pt idx="15">
                  <c:v>1.0967075161093189</c:v>
                </c:pt>
                <c:pt idx="16">
                  <c:v>1.0887151909306301</c:v>
                </c:pt>
                <c:pt idx="17">
                  <c:v>1.1198243519575828</c:v>
                </c:pt>
                <c:pt idx="18">
                  <c:v>1.1158323841028988</c:v>
                </c:pt>
                <c:pt idx="19">
                  <c:v>1.1119732594509224</c:v>
                </c:pt>
                <c:pt idx="20">
                  <c:v>1.1206007288130191</c:v>
                </c:pt>
                <c:pt idx="21">
                  <c:v>1.1493973716946086</c:v>
                </c:pt>
                <c:pt idx="22">
                  <c:v>1.2147640898195997</c:v>
                </c:pt>
                <c:pt idx="23">
                  <c:v>1.2235239358352419</c:v>
                </c:pt>
                <c:pt idx="24">
                  <c:v>1.2097397178229645</c:v>
                </c:pt>
                <c:pt idx="25">
                  <c:v>1.2223347594356309</c:v>
                </c:pt>
                <c:pt idx="26">
                  <c:v>1.251496381212535</c:v>
                </c:pt>
                <c:pt idx="27">
                  <c:v>1.265562903727506</c:v>
                </c:pt>
                <c:pt idx="28">
                  <c:v>1.2902599735875584</c:v>
                </c:pt>
                <c:pt idx="29">
                  <c:v>1.288979002358204</c:v>
                </c:pt>
                <c:pt idx="30">
                  <c:v>1.3176816232064779</c:v>
                </c:pt>
                <c:pt idx="31">
                  <c:v>1.3682523397703878</c:v>
                </c:pt>
                <c:pt idx="32">
                  <c:v>1.4007046029366541</c:v>
                </c:pt>
                <c:pt idx="33">
                  <c:v>1.4567173409323451</c:v>
                </c:pt>
                <c:pt idx="34">
                  <c:v>1.4854202637070695</c:v>
                </c:pt>
                <c:pt idx="35">
                  <c:v>1.5045307459308661</c:v>
                </c:pt>
                <c:pt idx="36">
                  <c:v>1.5266199955562165</c:v>
                </c:pt>
                <c:pt idx="37">
                  <c:v>1.5328400265741298</c:v>
                </c:pt>
                <c:pt idx="38">
                  <c:v>1.5494441869512481</c:v>
                </c:pt>
                <c:pt idx="39">
                  <c:v>1.5664554748023984</c:v>
                </c:pt>
                <c:pt idx="40">
                  <c:v>1.5834635894160205</c:v>
                </c:pt>
                <c:pt idx="41">
                  <c:v>1.5783282550559561</c:v>
                </c:pt>
                <c:pt idx="42">
                  <c:v>1.576686097579671</c:v>
                </c:pt>
                <c:pt idx="43">
                  <c:v>1.5804676458081135</c:v>
                </c:pt>
                <c:pt idx="44">
                  <c:v>1.6043615018211168</c:v>
                </c:pt>
                <c:pt idx="45">
                  <c:v>1.6273762147024851</c:v>
                </c:pt>
                <c:pt idx="46">
                  <c:v>1.6410630602314669</c:v>
                </c:pt>
                <c:pt idx="47">
                  <c:v>1.6533812745993974</c:v>
                </c:pt>
                <c:pt idx="48">
                  <c:v>1.6770056741617536</c:v>
                </c:pt>
                <c:pt idx="49">
                  <c:v>1.6893440991480007</c:v>
                </c:pt>
                <c:pt idx="50">
                  <c:v>1.6896978885993199</c:v>
                </c:pt>
                <c:pt idx="51">
                  <c:v>1.6958217789552379</c:v>
                </c:pt>
                <c:pt idx="52">
                  <c:v>1.6897155141737761</c:v>
                </c:pt>
                <c:pt idx="53">
                  <c:v>1.6970580512509492</c:v>
                </c:pt>
                <c:pt idx="54">
                  <c:v>1.720822911323536</c:v>
                </c:pt>
                <c:pt idx="55">
                  <c:v>1.7574434891157265</c:v>
                </c:pt>
                <c:pt idx="56">
                  <c:v>1.7827415827720381</c:v>
                </c:pt>
                <c:pt idx="57">
                  <c:v>1.8205616270642289</c:v>
                </c:pt>
                <c:pt idx="58">
                  <c:v>1.8725545289260055</c:v>
                </c:pt>
                <c:pt idx="59">
                  <c:v>1.9054627050642712</c:v>
                </c:pt>
                <c:pt idx="60">
                  <c:v>1.9314523607613612</c:v>
                </c:pt>
                <c:pt idx="61">
                  <c:v>1.9434608878824438</c:v>
                </c:pt>
                <c:pt idx="62">
                  <c:v>1.9445913727819191</c:v>
                </c:pt>
                <c:pt idx="63">
                  <c:v>1.9865837034415572</c:v>
                </c:pt>
                <c:pt idx="64">
                  <c:v>2.0347319464548312</c:v>
                </c:pt>
                <c:pt idx="65">
                  <c:v>2.0835820281054613</c:v>
                </c:pt>
                <c:pt idx="66">
                  <c:v>2.0984125899952262</c:v>
                </c:pt>
                <c:pt idx="67">
                  <c:v>2.1118145658594956</c:v>
                </c:pt>
                <c:pt idx="68">
                  <c:v>2.1297539806084709</c:v>
                </c:pt>
                <c:pt idx="69">
                  <c:v>2.1542283956823129</c:v>
                </c:pt>
                <c:pt idx="70">
                  <c:v>2.1888417844192714</c:v>
                </c:pt>
                <c:pt idx="71">
                  <c:v>2.2288728276242957</c:v>
                </c:pt>
                <c:pt idx="72">
                  <c:v>2.2480541896796997</c:v>
                </c:pt>
                <c:pt idx="73">
                  <c:v>2.2791691566408532</c:v>
                </c:pt>
                <c:pt idx="74">
                  <c:v>2.3344604272621106</c:v>
                </c:pt>
                <c:pt idx="75">
                  <c:v>2.3740354411574218</c:v>
                </c:pt>
                <c:pt idx="76">
                  <c:v>2.3720786825180999</c:v>
                </c:pt>
                <c:pt idx="77">
                  <c:v>2.3840077072306296</c:v>
                </c:pt>
                <c:pt idx="78">
                  <c:v>2.428438185492702</c:v>
                </c:pt>
                <c:pt idx="79">
                  <c:v>2.4619688285923305</c:v>
                </c:pt>
                <c:pt idx="80">
                  <c:v>2.4747374366799284</c:v>
                </c:pt>
                <c:pt idx="81">
                  <c:v>2.4954580052139685</c:v>
                </c:pt>
                <c:pt idx="82">
                  <c:v>2.5156315845397637</c:v>
                </c:pt>
                <c:pt idx="83">
                  <c:v>2.5342937663717531</c:v>
                </c:pt>
                <c:pt idx="84">
                  <c:v>2.5541453305513713</c:v>
                </c:pt>
                <c:pt idx="85">
                  <c:v>2.5681259833538315</c:v>
                </c:pt>
                <c:pt idx="86">
                  <c:v>2.551597885689306</c:v>
                </c:pt>
                <c:pt idx="87">
                  <c:v>2.4703330175921927</c:v>
                </c:pt>
                <c:pt idx="88">
                  <c:v>2.4605246663746292</c:v>
                </c:pt>
                <c:pt idx="89">
                  <c:v>2.4955954086405465</c:v>
                </c:pt>
                <c:pt idx="90">
                  <c:v>2.4928482991811838</c:v>
                </c:pt>
                <c:pt idx="91">
                  <c:v>2.4737961656073795</c:v>
                </c:pt>
                <c:pt idx="92">
                  <c:v>2.4182591136199054</c:v>
                </c:pt>
                <c:pt idx="93">
                  <c:v>2.5029719827627548</c:v>
                </c:pt>
                <c:pt idx="94">
                  <c:v>2.5204681094748653</c:v>
                </c:pt>
                <c:pt idx="95">
                  <c:v>2.5617945501236821</c:v>
                </c:pt>
                <c:pt idx="96">
                  <c:v>2.6411688010339756</c:v>
                </c:pt>
                <c:pt idx="97">
                  <c:v>2.6726042706318638</c:v>
                </c:pt>
                <c:pt idx="98">
                  <c:v>2.6421161751232192</c:v>
                </c:pt>
                <c:pt idx="99">
                  <c:v>2.6276563272872462</c:v>
                </c:pt>
                <c:pt idx="100">
                  <c:v>2.6024682940889203</c:v>
                </c:pt>
                <c:pt idx="101">
                  <c:v>2.672399098045676</c:v>
                </c:pt>
                <c:pt idx="102">
                  <c:v>2.659806458443736</c:v>
                </c:pt>
                <c:pt idx="103">
                  <c:v>2.6646851596038967</c:v>
                </c:pt>
                <c:pt idx="104">
                  <c:v>2.7230464328952069</c:v>
                </c:pt>
                <c:pt idx="105">
                  <c:v>2.7629876143379488</c:v>
                </c:pt>
                <c:pt idx="106">
                  <c:v>2.7394643707819135</c:v>
                </c:pt>
                <c:pt idx="107">
                  <c:v>2.7520928123116448</c:v>
                </c:pt>
                <c:pt idx="108">
                  <c:v>2.7762040336817893</c:v>
                </c:pt>
                <c:pt idx="109">
                  <c:v>2.7592297889170965</c:v>
                </c:pt>
                <c:pt idx="110">
                  <c:v>2.7663764045031076</c:v>
                </c:pt>
                <c:pt idx="111">
                  <c:v>2.8213048237181311</c:v>
                </c:pt>
                <c:pt idx="112">
                  <c:v>2.8931289988561519</c:v>
                </c:pt>
                <c:pt idx="113">
                  <c:v>2.977975436729607</c:v>
                </c:pt>
                <c:pt idx="114">
                  <c:v>3.04323822010128</c:v>
                </c:pt>
                <c:pt idx="115">
                  <c:v>2.9945407133191462</c:v>
                </c:pt>
                <c:pt idx="116">
                  <c:v>3.0089427272717639</c:v>
                </c:pt>
                <c:pt idx="117">
                  <c:v>3.0832565133884953</c:v>
                </c:pt>
                <c:pt idx="118">
                  <c:v>3.1065222584638787</c:v>
                </c:pt>
                <c:pt idx="119">
                  <c:v>3.1296186328808648</c:v>
                </c:pt>
                <c:pt idx="120">
                  <c:v>3.0704724711725948</c:v>
                </c:pt>
                <c:pt idx="121">
                  <c:v>3.0935592066090218</c:v>
                </c:pt>
                <c:pt idx="122">
                  <c:v>3.0960309166238371</c:v>
                </c:pt>
                <c:pt idx="123">
                  <c:v>3.068084757988367</c:v>
                </c:pt>
                <c:pt idx="124">
                  <c:v>3.1559867526990772</c:v>
                </c:pt>
                <c:pt idx="125">
                  <c:v>3.2067428703292045</c:v>
                </c:pt>
                <c:pt idx="126">
                  <c:v>3.2474290072694476</c:v>
                </c:pt>
                <c:pt idx="127">
                  <c:v>3.2082107493686434</c:v>
                </c:pt>
                <c:pt idx="128">
                  <c:v>3.2316499960940916</c:v>
                </c:pt>
                <c:pt idx="129">
                  <c:v>3.2800087615594316</c:v>
                </c:pt>
                <c:pt idx="130">
                  <c:v>3.3533090777202279</c:v>
                </c:pt>
                <c:pt idx="131">
                  <c:v>3.4023549647997142</c:v>
                </c:pt>
                <c:pt idx="132">
                  <c:v>3.4405074268501195</c:v>
                </c:pt>
                <c:pt idx="133">
                  <c:v>3.4675819462435964</c:v>
                </c:pt>
                <c:pt idx="134">
                  <c:v>3.4916243177526041</c:v>
                </c:pt>
                <c:pt idx="135">
                  <c:v>3.5265298203517927</c:v>
                </c:pt>
                <c:pt idx="136">
                  <c:v>3.5504234761607445</c:v>
                </c:pt>
                <c:pt idx="137">
                  <c:v>3.5484199452016605</c:v>
                </c:pt>
                <c:pt idx="138">
                  <c:v>3.5953452565581303</c:v>
                </c:pt>
                <c:pt idx="139">
                  <c:v>3.6689815600412747</c:v>
                </c:pt>
                <c:pt idx="140">
                  <c:v>3.7432609212274368</c:v>
                </c:pt>
                <c:pt idx="141">
                  <c:v>3.7791854017714517</c:v>
                </c:pt>
                <c:pt idx="142">
                  <c:v>3.8076066244487667</c:v>
                </c:pt>
                <c:pt idx="143">
                  <c:v>3.9239367268229057</c:v>
                </c:pt>
                <c:pt idx="144">
                  <c:v>3.8707391931168642</c:v>
                </c:pt>
                <c:pt idx="145">
                  <c:v>3.8955113731539233</c:v>
                </c:pt>
                <c:pt idx="146">
                  <c:v>3.8761480382077798</c:v>
                </c:pt>
                <c:pt idx="147">
                  <c:v>3.9039509891320852</c:v>
                </c:pt>
                <c:pt idx="148">
                  <c:v>3.9763603880897689</c:v>
                </c:pt>
                <c:pt idx="149">
                  <c:v>4.0288460142316556</c:v>
                </c:pt>
                <c:pt idx="150">
                  <c:v>4.1061368683439463</c:v>
                </c:pt>
                <c:pt idx="151">
                  <c:v>4.146515934903519</c:v>
                </c:pt>
                <c:pt idx="152">
                  <c:v>4.1990759188954332</c:v>
                </c:pt>
                <c:pt idx="153">
                  <c:v>4.1480540408013171</c:v>
                </c:pt>
                <c:pt idx="154">
                  <c:v>4.1475624527927994</c:v>
                </c:pt>
                <c:pt idx="155">
                  <c:v>4.2091224906325309</c:v>
                </c:pt>
                <c:pt idx="156">
                  <c:v>4.2842886380301364</c:v>
                </c:pt>
                <c:pt idx="157">
                  <c:v>4.3693471334758929</c:v>
                </c:pt>
                <c:pt idx="158">
                  <c:v>4.3854208220569149</c:v>
                </c:pt>
                <c:pt idx="159">
                  <c:v>4.4180363782746905</c:v>
                </c:pt>
                <c:pt idx="160">
                  <c:v>4.4242452587520171</c:v>
                </c:pt>
                <c:pt idx="161">
                  <c:v>4.5041648005625143</c:v>
                </c:pt>
                <c:pt idx="162">
                  <c:v>4.5316069782144623</c:v>
                </c:pt>
                <c:pt idx="163">
                  <c:v>4.6083387714543216</c:v>
                </c:pt>
                <c:pt idx="164">
                  <c:v>4.6266624734972979</c:v>
                </c:pt>
                <c:pt idx="165">
                  <c:v>4.6410755034276976</c:v>
                </c:pt>
                <c:pt idx="166">
                  <c:v>4.5961482150414206</c:v>
                </c:pt>
                <c:pt idx="167">
                  <c:v>4.618644218669294</c:v>
                </c:pt>
                <c:pt idx="168">
                  <c:v>4.6830105768489645</c:v>
                </c:pt>
                <c:pt idx="169">
                  <c:v>4.5949997993576579</c:v>
                </c:pt>
                <c:pt idx="170">
                  <c:v>4.4940245930142702</c:v>
                </c:pt>
                <c:pt idx="171">
                  <c:v>4.4568277670364465</c:v>
                </c:pt>
                <c:pt idx="172">
                  <c:v>4.4573758119310956</c:v>
                </c:pt>
                <c:pt idx="173">
                  <c:v>4.4494002440169966</c:v>
                </c:pt>
                <c:pt idx="174">
                  <c:v>4.5317309079645094</c:v>
                </c:pt>
                <c:pt idx="175">
                  <c:v>4.5386048781004176</c:v>
                </c:pt>
                <c:pt idx="176">
                  <c:v>4.4731203981758831</c:v>
                </c:pt>
                <c:pt idx="177">
                  <c:v>4.470381550699857</c:v>
                </c:pt>
                <c:pt idx="178">
                  <c:v>4.4623453949079579</c:v>
                </c:pt>
                <c:pt idx="179">
                  <c:v>4.4985907158048706</c:v>
                </c:pt>
                <c:pt idx="180">
                  <c:v>4.5841628312147087</c:v>
                </c:pt>
                <c:pt idx="181">
                  <c:v>4.6839827368882174</c:v>
                </c:pt>
                <c:pt idx="182">
                  <c:v>4.715862976589051</c:v>
                </c:pt>
                <c:pt idx="183">
                  <c:v>4.7778691615289484</c:v>
                </c:pt>
                <c:pt idx="184">
                  <c:v>4.9667642635469411</c:v>
                </c:pt>
                <c:pt idx="185">
                  <c:v>4.9997860339454245</c:v>
                </c:pt>
                <c:pt idx="186">
                  <c:v>4.9873131931018619</c:v>
                </c:pt>
                <c:pt idx="187">
                  <c:v>5.0462321502683816</c:v>
                </c:pt>
                <c:pt idx="188">
                  <c:v>5.0942328964558099</c:v>
                </c:pt>
                <c:pt idx="189">
                  <c:v>5.1692585901366961</c:v>
                </c:pt>
                <c:pt idx="190">
                  <c:v>5.2437334849284873</c:v>
                </c:pt>
                <c:pt idx="191">
                  <c:v>5.3196032779069125</c:v>
                </c:pt>
                <c:pt idx="192">
                  <c:v>5.3533865277695698</c:v>
                </c:pt>
                <c:pt idx="193">
                  <c:v>5.2590883809592404</c:v>
                </c:pt>
                <c:pt idx="194">
                  <c:v>5.2190453017220158</c:v>
                </c:pt>
                <c:pt idx="195">
                  <c:v>5.1935474441485745</c:v>
                </c:pt>
                <c:pt idx="196">
                  <c:v>5.1845047033868532</c:v>
                </c:pt>
                <c:pt idx="197">
                  <c:v>5.2510990430729141</c:v>
                </c:pt>
                <c:pt idx="198">
                  <c:v>5.2643622803223273</c:v>
                </c:pt>
                <c:pt idx="199">
                  <c:v>5.2556858208218546</c:v>
                </c:pt>
                <c:pt idx="200">
                  <c:v>5.3451149054525811</c:v>
                </c:pt>
                <c:pt idx="201">
                  <c:v>5.4632323502218352</c:v>
                </c:pt>
                <c:pt idx="202">
                  <c:v>5.559334363393952</c:v>
                </c:pt>
                <c:pt idx="203">
                  <c:v>5.5120014608595511</c:v>
                </c:pt>
                <c:pt idx="204">
                  <c:v>5.525738385153586</c:v>
                </c:pt>
                <c:pt idx="205">
                  <c:v>5.5320560484115093</c:v>
                </c:pt>
                <c:pt idx="206">
                  <c:v>5.478442661544201</c:v>
                </c:pt>
                <c:pt idx="207">
                  <c:v>5.5601068588359075</c:v>
                </c:pt>
                <c:pt idx="208">
                  <c:v>5.6090563561098028</c:v>
                </c:pt>
                <c:pt idx="209">
                  <c:v>5.6742034717147654</c:v>
                </c:pt>
                <c:pt idx="210">
                  <c:v>5.8336693890883993</c:v>
                </c:pt>
                <c:pt idx="211">
                  <c:v>5.7837394697919153</c:v>
                </c:pt>
                <c:pt idx="212">
                  <c:v>5.8675862076816623</c:v>
                </c:pt>
                <c:pt idx="213">
                  <c:v>5.9525042494107003</c:v>
                </c:pt>
                <c:pt idx="214">
                  <c:v>5.9721966866930778</c:v>
                </c:pt>
                <c:pt idx="215">
                  <c:v>6.0342978844413446</c:v>
                </c:pt>
                <c:pt idx="216">
                  <c:v>6.1140673335545639</c:v>
                </c:pt>
                <c:pt idx="217">
                  <c:v>6.1082343733190445</c:v>
                </c:pt>
                <c:pt idx="218">
                  <c:v>6.1284060056349361</c:v>
                </c:pt>
                <c:pt idx="219">
                  <c:v>6.160344079219124</c:v>
                </c:pt>
                <c:pt idx="220">
                  <c:v>6.2234325839760931</c:v>
                </c:pt>
                <c:pt idx="221">
                  <c:v>6.2739559890755778</c:v>
                </c:pt>
                <c:pt idx="222">
                  <c:v>6.288316693111514</c:v>
                </c:pt>
                <c:pt idx="223">
                  <c:v>6.4082724291731221</c:v>
                </c:pt>
                <c:pt idx="224">
                  <c:v>6.5345141575565311</c:v>
                </c:pt>
                <c:pt idx="225">
                  <c:v>6.4982151337679319</c:v>
                </c:pt>
                <c:pt idx="226">
                  <c:v>6.5299755747103863</c:v>
                </c:pt>
                <c:pt idx="227">
                  <c:v>6.5555629371033071</c:v>
                </c:pt>
                <c:pt idx="228">
                  <c:v>6.6074619624283057</c:v>
                </c:pt>
                <c:pt idx="229">
                  <c:v>6.4908867545485185</c:v>
                </c:pt>
                <c:pt idx="230">
                  <c:v>6.5277875261234559</c:v>
                </c:pt>
                <c:pt idx="231">
                  <c:v>6.553710875838723</c:v>
                </c:pt>
                <c:pt idx="232">
                  <c:v>6.4965035262200672</c:v>
                </c:pt>
                <c:pt idx="233">
                  <c:v>6.4647293153053864</c:v>
                </c:pt>
                <c:pt idx="234">
                  <c:v>6.4398015345821582</c:v>
                </c:pt>
                <c:pt idx="235">
                  <c:v>6.4346143860441032</c:v>
                </c:pt>
                <c:pt idx="236">
                  <c:v>6.5162111104718958</c:v>
                </c:pt>
                <c:pt idx="237">
                  <c:v>6.5380475324300766</c:v>
                </c:pt>
                <c:pt idx="238">
                  <c:v>6.5396200632584449</c:v>
                </c:pt>
                <c:pt idx="239">
                  <c:v>6.508571529880145</c:v>
                </c:pt>
                <c:pt idx="240">
                  <c:v>6.4970846190480636</c:v>
                </c:pt>
                <c:pt idx="241">
                  <c:v>6.5739954219268784</c:v>
                </c:pt>
                <c:pt idx="242">
                  <c:v>6.6665268813004355</c:v>
                </c:pt>
                <c:pt idx="243">
                  <c:v>6.6341949865105443</c:v>
                </c:pt>
                <c:pt idx="244">
                  <c:v>6.6233938202953855</c:v>
                </c:pt>
                <c:pt idx="245">
                  <c:v>6.7657684481403937</c:v>
                </c:pt>
                <c:pt idx="246">
                  <c:v>6.8257931340767719</c:v>
                </c:pt>
                <c:pt idx="247">
                  <c:v>6.9217257765904909</c:v>
                </c:pt>
                <c:pt idx="248">
                  <c:v>6.9746768277936626</c:v>
                </c:pt>
                <c:pt idx="249">
                  <c:v>7.0142847759085027</c:v>
                </c:pt>
                <c:pt idx="250">
                  <c:v>7.1255626754724162</c:v>
                </c:pt>
                <c:pt idx="251">
                  <c:v>7.2532419889563622</c:v>
                </c:pt>
                <c:pt idx="252">
                  <c:v>7.3810631331542522</c:v>
                </c:pt>
                <c:pt idx="253">
                  <c:v>7.4487039907295935</c:v>
                </c:pt>
                <c:pt idx="254">
                  <c:v>7.489487894472652</c:v>
                </c:pt>
                <c:pt idx="255">
                  <c:v>7.4549142482041422</c:v>
                </c:pt>
                <c:pt idx="256">
                  <c:v>7.5103907123138161</c:v>
                </c:pt>
                <c:pt idx="257">
                  <c:v>7.5501680310870523</c:v>
                </c:pt>
                <c:pt idx="258">
                  <c:v>7.7189135327447183</c:v>
                </c:pt>
                <c:pt idx="259">
                  <c:v>7.8045131880990111</c:v>
                </c:pt>
                <c:pt idx="260">
                  <c:v>7.874627132686391</c:v>
                </c:pt>
                <c:pt idx="261">
                  <c:v>8.0217028290498273</c:v>
                </c:pt>
                <c:pt idx="262">
                  <c:v>7.9144622853429825</c:v>
                </c:pt>
                <c:pt idx="263">
                  <c:v>7.8615924769759511</c:v>
                </c:pt>
                <c:pt idx="264">
                  <c:v>7.923730853649233</c:v>
                </c:pt>
                <c:pt idx="265">
                  <c:v>7.9916484876663443</c:v>
                </c:pt>
                <c:pt idx="266">
                  <c:v>7.8751214746893536</c:v>
                </c:pt>
                <c:pt idx="267">
                  <c:v>8.0091955632756964</c:v>
                </c:pt>
                <c:pt idx="268">
                  <c:v>8.0743027459612016</c:v>
                </c:pt>
                <c:pt idx="269">
                  <c:v>8.0975244271254567</c:v>
                </c:pt>
                <c:pt idx="270">
                  <c:v>8.1370786723486095</c:v>
                </c:pt>
                <c:pt idx="271">
                  <c:v>8.2722460967298055</c:v>
                </c:pt>
                <c:pt idx="272">
                  <c:v>8.3991997326773706</c:v>
                </c:pt>
                <c:pt idx="273">
                  <c:v>8.3483747651861044</c:v>
                </c:pt>
                <c:pt idx="274">
                  <c:v>8.3354984641562808</c:v>
                </c:pt>
                <c:pt idx="275">
                  <c:v>8.5245588058410018</c:v>
                </c:pt>
                <c:pt idx="276">
                  <c:v>8.5296922514873703</c:v>
                </c:pt>
                <c:pt idx="277">
                  <c:v>8.6478702841344237</c:v>
                </c:pt>
                <c:pt idx="278">
                  <c:v>8.6373940892638341</c:v>
                </c:pt>
                <c:pt idx="279">
                  <c:v>8.712509287764199</c:v>
                </c:pt>
                <c:pt idx="280">
                  <c:v>8.8713183774625861</c:v>
                </c:pt>
                <c:pt idx="281">
                  <c:v>8.8598218276499452</c:v>
                </c:pt>
                <c:pt idx="282">
                  <c:v>8.564081380128032</c:v>
                </c:pt>
                <c:pt idx="283">
                  <c:v>8.6165188113671221</c:v>
                </c:pt>
                <c:pt idx="284">
                  <c:v>8.8497559779517285</c:v>
                </c:pt>
                <c:pt idx="285">
                  <c:v>8.7649453420060652</c:v>
                </c:pt>
                <c:pt idx="286">
                  <c:v>8.7794464997587216</c:v>
                </c:pt>
                <c:pt idx="287">
                  <c:v>8.8574891943546259</c:v>
                </c:pt>
                <c:pt idx="288">
                  <c:v>8.9341755466861361</c:v>
                </c:pt>
                <c:pt idx="289">
                  <c:v>9.0266243862263273</c:v>
                </c:pt>
                <c:pt idx="290">
                  <c:v>9.0987349767866768</c:v>
                </c:pt>
                <c:pt idx="291">
                  <c:v>8.8614439303783303</c:v>
                </c:pt>
                <c:pt idx="292">
                  <c:v>8.823924887050385</c:v>
                </c:pt>
                <c:pt idx="293">
                  <c:v>8.8732682055299836</c:v>
                </c:pt>
                <c:pt idx="294">
                  <c:v>8.958818288984256</c:v>
                </c:pt>
                <c:pt idx="295">
                  <c:v>9.1329134248522603</c:v>
                </c:pt>
                <c:pt idx="296">
                  <c:v>9.1480259693718118</c:v>
                </c:pt>
                <c:pt idx="297">
                  <c:v>9.2255536670064124</c:v>
                </c:pt>
                <c:pt idx="298">
                  <c:v>9.1515868841898129</c:v>
                </c:pt>
                <c:pt idx="299">
                  <c:v>9.2359692739992045</c:v>
                </c:pt>
                <c:pt idx="300">
                  <c:v>9.2963437172301582</c:v>
                </c:pt>
                <c:pt idx="301">
                  <c:v>9.2385662907612875</c:v>
                </c:pt>
                <c:pt idx="302">
                  <c:v>9.1935315965916384</c:v>
                </c:pt>
                <c:pt idx="303">
                  <c:v>9.318202171143902</c:v>
                </c:pt>
                <c:pt idx="304">
                  <c:v>9.4169989678809163</c:v>
                </c:pt>
                <c:pt idx="305">
                  <c:v>9.4694033511866618</c:v>
                </c:pt>
                <c:pt idx="306">
                  <c:v>9.375620201337636</c:v>
                </c:pt>
                <c:pt idx="307">
                  <c:v>9.5032017480187694</c:v>
                </c:pt>
                <c:pt idx="308">
                  <c:v>9.3985940230018006</c:v>
                </c:pt>
                <c:pt idx="309">
                  <c:v>9.3224984024788462</c:v>
                </c:pt>
                <c:pt idx="310">
                  <c:v>9.367392642931776</c:v>
                </c:pt>
                <c:pt idx="311">
                  <c:v>9.4602711056054627</c:v>
                </c:pt>
                <c:pt idx="312">
                  <c:v>9.4500703101794183</c:v>
                </c:pt>
                <c:pt idx="313">
                  <c:v>9.4861545224012715</c:v>
                </c:pt>
                <c:pt idx="314">
                  <c:v>9.3915410432269351</c:v>
                </c:pt>
                <c:pt idx="315">
                  <c:v>9.3727050982171001</c:v>
                </c:pt>
                <c:pt idx="316">
                  <c:v>9.3641925013861318</c:v>
                </c:pt>
                <c:pt idx="317">
                  <c:v>9.3740628174787197</c:v>
                </c:pt>
                <c:pt idx="318">
                  <c:v>9.5004367375955106</c:v>
                </c:pt>
                <c:pt idx="319">
                  <c:v>9.6564422609484044</c:v>
                </c:pt>
                <c:pt idx="320">
                  <c:v>9.7352560739890439</c:v>
                </c:pt>
                <c:pt idx="321">
                  <c:v>9.8058299356488181</c:v>
                </c:pt>
                <c:pt idx="322">
                  <c:v>9.9148495597674398</c:v>
                </c:pt>
                <c:pt idx="323">
                  <c:v>9.8678113346387057</c:v>
                </c:pt>
                <c:pt idx="324">
                  <c:v>9.860211686966414</c:v>
                </c:pt>
                <c:pt idx="325">
                  <c:v>10.00908711869997</c:v>
                </c:pt>
                <c:pt idx="326">
                  <c:v>10.011254512328559</c:v>
                </c:pt>
                <c:pt idx="327">
                  <c:v>10.062554543861667</c:v>
                </c:pt>
                <c:pt idx="328">
                  <c:v>9.9843590025740383</c:v>
                </c:pt>
                <c:pt idx="329">
                  <c:v>9.9463483712375744</c:v>
                </c:pt>
                <c:pt idx="330">
                  <c:v>10.029629163268776</c:v>
                </c:pt>
                <c:pt idx="331">
                  <c:v>10.164037862180246</c:v>
                </c:pt>
                <c:pt idx="332">
                  <c:v>10.237723737563407</c:v>
                </c:pt>
                <c:pt idx="333">
                  <c:v>10.333138629121377</c:v>
                </c:pt>
                <c:pt idx="334">
                  <c:v>10.520819219588915</c:v>
                </c:pt>
                <c:pt idx="335">
                  <c:v>10.554232057198655</c:v>
                </c:pt>
                <c:pt idx="336">
                  <c:v>10.743560913341812</c:v>
                </c:pt>
                <c:pt idx="337">
                  <c:v>10.754441945395888</c:v>
                </c:pt>
                <c:pt idx="338">
                  <c:v>10.787160776405369</c:v>
                </c:pt>
                <c:pt idx="339">
                  <c:v>10.744334785780991</c:v>
                </c:pt>
                <c:pt idx="340">
                  <c:v>10.670706744281183</c:v>
                </c:pt>
                <c:pt idx="341">
                  <c:v>10.669808942091956</c:v>
                </c:pt>
                <c:pt idx="342">
                  <c:v>10.670151814400418</c:v>
                </c:pt>
                <c:pt idx="343">
                  <c:v>10.745046693345147</c:v>
                </c:pt>
                <c:pt idx="344">
                  <c:v>10.625673427108755</c:v>
                </c:pt>
                <c:pt idx="345">
                  <c:v>10.356712821574654</c:v>
                </c:pt>
                <c:pt idx="346">
                  <c:v>10.734304738010565</c:v>
                </c:pt>
                <c:pt idx="347">
                  <c:v>11.091428967727698</c:v>
                </c:pt>
                <c:pt idx="348">
                  <c:v>11.014237257415443</c:v>
                </c:pt>
                <c:pt idx="349">
                  <c:v>10.96727476713396</c:v>
                </c:pt>
                <c:pt idx="350">
                  <c:v>11.129953219028241</c:v>
                </c:pt>
                <c:pt idx="351">
                  <c:v>11.169804895651508</c:v>
                </c:pt>
                <c:pt idx="352">
                  <c:v>11.265334077978963</c:v>
                </c:pt>
                <c:pt idx="353">
                  <c:v>11.326474131665758</c:v>
                </c:pt>
                <c:pt idx="354">
                  <c:v>11.488286452306939</c:v>
                </c:pt>
                <c:pt idx="355">
                  <c:v>11.604674388564433</c:v>
                </c:pt>
                <c:pt idx="356">
                  <c:v>11.742701836177257</c:v>
                </c:pt>
                <c:pt idx="357">
                  <c:v>11.791327739103806</c:v>
                </c:pt>
                <c:pt idx="358">
                  <c:v>11.951699720650005</c:v>
                </c:pt>
                <c:pt idx="359">
                  <c:v>11.751419605594412</c:v>
                </c:pt>
                <c:pt idx="360">
                  <c:v>11.936680811941597</c:v>
                </c:pt>
                <c:pt idx="361">
                  <c:v>11.960738330420057</c:v>
                </c:pt>
                <c:pt idx="362">
                  <c:v>11.951747915552799</c:v>
                </c:pt>
                <c:pt idx="363">
                  <c:v>12.062987259194477</c:v>
                </c:pt>
                <c:pt idx="364">
                  <c:v>12.168762677856327</c:v>
                </c:pt>
                <c:pt idx="365">
                  <c:v>12.364573059926911</c:v>
                </c:pt>
                <c:pt idx="366">
                  <c:v>12.480214663689681</c:v>
                </c:pt>
                <c:pt idx="367">
                  <c:v>12.665642486700822</c:v>
                </c:pt>
                <c:pt idx="368">
                  <c:v>12.664572559858753</c:v>
                </c:pt>
                <c:pt idx="369">
                  <c:v>12.710152544928608</c:v>
                </c:pt>
                <c:pt idx="370">
                  <c:v>12.637905631643205</c:v>
                </c:pt>
                <c:pt idx="371">
                  <c:v>12.493370495155721</c:v>
                </c:pt>
                <c:pt idx="372">
                  <c:v>12.504006421704151</c:v>
                </c:pt>
                <c:pt idx="373">
                  <c:v>12.524208347958943</c:v>
                </c:pt>
                <c:pt idx="374">
                  <c:v>12.52427719782008</c:v>
                </c:pt>
                <c:pt idx="375">
                  <c:v>12.689573321434786</c:v>
                </c:pt>
                <c:pt idx="376">
                  <c:v>12.855319723141328</c:v>
                </c:pt>
                <c:pt idx="377">
                  <c:v>12.805195647236438</c:v>
                </c:pt>
                <c:pt idx="378">
                  <c:v>13.006712305798048</c:v>
                </c:pt>
                <c:pt idx="379">
                  <c:v>13.197730737533504</c:v>
                </c:pt>
                <c:pt idx="380">
                  <c:v>13.315948703100018</c:v>
                </c:pt>
                <c:pt idx="381">
                  <c:v>13.338013706597172</c:v>
                </c:pt>
                <c:pt idx="382">
                  <c:v>13.298091803115549</c:v>
                </c:pt>
                <c:pt idx="383">
                  <c:v>13.441817265236063</c:v>
                </c:pt>
                <c:pt idx="384">
                  <c:v>13.559259981366177</c:v>
                </c:pt>
                <c:pt idx="385">
                  <c:v>13.553177784633341</c:v>
                </c:pt>
                <c:pt idx="386">
                  <c:v>13.474591176134453</c:v>
                </c:pt>
                <c:pt idx="387">
                  <c:v>13.628649625414393</c:v>
                </c:pt>
                <c:pt idx="388">
                  <c:v>13.758395811729672</c:v>
                </c:pt>
                <c:pt idx="389">
                  <c:v>13.763355755725975</c:v>
                </c:pt>
                <c:pt idx="390">
                  <c:v>13.954423759361449</c:v>
                </c:pt>
                <c:pt idx="391">
                  <c:v>13.958288990565674</c:v>
                </c:pt>
                <c:pt idx="392">
                  <c:v>13.973284490321291</c:v>
                </c:pt>
                <c:pt idx="393">
                  <c:v>13.98961292338852</c:v>
                </c:pt>
                <c:pt idx="394">
                  <c:v>14.0171721458044</c:v>
                </c:pt>
                <c:pt idx="395">
                  <c:v>13.988661418307609</c:v>
                </c:pt>
                <c:pt idx="396">
                  <c:v>13.889063209186961</c:v>
                </c:pt>
                <c:pt idx="397">
                  <c:v>13.964959165112617</c:v>
                </c:pt>
                <c:pt idx="398">
                  <c:v>13.976439190958587</c:v>
                </c:pt>
                <c:pt idx="399">
                  <c:v>14.103520887647864</c:v>
                </c:pt>
                <c:pt idx="400">
                  <c:v>13.862973242807742</c:v>
                </c:pt>
                <c:pt idx="401">
                  <c:v>13.63348426266343</c:v>
                </c:pt>
                <c:pt idx="402">
                  <c:v>13.660396296384622</c:v>
                </c:pt>
                <c:pt idx="403">
                  <c:v>13.573370071907574</c:v>
                </c:pt>
                <c:pt idx="404">
                  <c:v>13.704285328864954</c:v>
                </c:pt>
                <c:pt idx="405">
                  <c:v>13.8110535625244</c:v>
                </c:pt>
                <c:pt idx="406">
                  <c:v>13.763448014539899</c:v>
                </c:pt>
                <c:pt idx="407">
                  <c:v>13.674341147259291</c:v>
                </c:pt>
                <c:pt idx="408">
                  <c:v>13.88550367136618</c:v>
                </c:pt>
                <c:pt idx="409">
                  <c:v>13.951715205824323</c:v>
                </c:pt>
                <c:pt idx="410">
                  <c:v>13.930980381644332</c:v>
                </c:pt>
                <c:pt idx="411">
                  <c:v>14.039266066243234</c:v>
                </c:pt>
                <c:pt idx="412">
                  <c:v>14.18687879152354</c:v>
                </c:pt>
                <c:pt idx="413">
                  <c:v>14.202668818676678</c:v>
                </c:pt>
                <c:pt idx="414">
                  <c:v>14.165980104674041</c:v>
                </c:pt>
                <c:pt idx="415">
                  <c:v>14.32635897120635</c:v>
                </c:pt>
                <c:pt idx="416">
                  <c:v>14.222362632956276</c:v>
                </c:pt>
                <c:pt idx="417">
                  <c:v>14.3556421941451</c:v>
                </c:pt>
                <c:pt idx="418">
                  <c:v>14.449601599638635</c:v>
                </c:pt>
                <c:pt idx="419">
                  <c:v>14.463034207546446</c:v>
                </c:pt>
                <c:pt idx="420">
                  <c:v>14.797181861604969</c:v>
                </c:pt>
                <c:pt idx="421">
                  <c:v>14.637334516000639</c:v>
                </c:pt>
                <c:pt idx="422">
                  <c:v>14.696195639283802</c:v>
                </c:pt>
                <c:pt idx="423">
                  <c:v>14.642708936160984</c:v>
                </c:pt>
                <c:pt idx="424">
                  <c:v>14.577059216569722</c:v>
                </c:pt>
                <c:pt idx="425">
                  <c:v>14.430645855870425</c:v>
                </c:pt>
                <c:pt idx="426">
                  <c:v>14.541171914950723</c:v>
                </c:pt>
                <c:pt idx="427">
                  <c:v>14.489920078320408</c:v>
                </c:pt>
                <c:pt idx="428">
                  <c:v>14.599432667444772</c:v>
                </c:pt>
                <c:pt idx="429">
                  <c:v>14.60087025254531</c:v>
                </c:pt>
                <c:pt idx="430">
                  <c:v>14.56157350580281</c:v>
                </c:pt>
                <c:pt idx="431">
                  <c:v>14.505930425029185</c:v>
                </c:pt>
                <c:pt idx="432">
                  <c:v>14.713302075781877</c:v>
                </c:pt>
                <c:pt idx="433">
                  <c:v>14.810380379984917</c:v>
                </c:pt>
                <c:pt idx="434">
                  <c:v>14.950113927156712</c:v>
                </c:pt>
                <c:pt idx="435">
                  <c:v>15.006404196625024</c:v>
                </c:pt>
                <c:pt idx="436">
                  <c:v>15.009269727845542</c:v>
                </c:pt>
                <c:pt idx="437">
                  <c:v>15.188279366801497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3-4231-AD29-50E7162AFCCE}"/>
            </c:ext>
          </c:extLst>
        </c:ser>
        <c:ser>
          <c:idx val="0"/>
          <c:order val="3"/>
          <c:tx>
            <c:strRef>
              <c:f>RelAstVal!$B$1</c:f>
              <c:strCache>
                <c:ptCount val="1"/>
                <c:pt idx="0">
                  <c:v>STGovt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RelAstVal!$A$2:$A$439</c:f>
              <c:numCache>
                <c:formatCode>m/d/yy;@</c:formatCode>
                <c:ptCount val="438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</c:numCache>
            </c:numRef>
          </c:cat>
          <c:val>
            <c:numRef>
              <c:f>RelAstVal!$B$2:$B$439</c:f>
              <c:numCache>
                <c:formatCode>General</c:formatCode>
                <c:ptCount val="438"/>
                <c:pt idx="0">
                  <c:v>1</c:v>
                </c:pt>
                <c:pt idx="1">
                  <c:v>1.0090020833333333</c:v>
                </c:pt>
                <c:pt idx="2">
                  <c:v>1.01834306025897</c:v>
                </c:pt>
                <c:pt idx="3">
                  <c:v>1.0281644133290231</c:v>
                </c:pt>
                <c:pt idx="4">
                  <c:v>1.0383075408677396</c:v>
                </c:pt>
                <c:pt idx="5">
                  <c:v>1.0484980967532145</c:v>
                </c:pt>
                <c:pt idx="6">
                  <c:v>1.0586860032599998</c:v>
                </c:pt>
                <c:pt idx="7">
                  <c:v>1.0689001175956188</c:v>
                </c:pt>
                <c:pt idx="8">
                  <c:v>1.0792320764406282</c:v>
                </c:pt>
                <c:pt idx="9">
                  <c:v>1.0897148674497774</c:v>
                </c:pt>
                <c:pt idx="10">
                  <c:v>1.1003032635784977</c:v>
                </c:pt>
                <c:pt idx="11">
                  <c:v>1.1111290251329284</c:v>
                </c:pt>
                <c:pt idx="12">
                  <c:v>1.1222850691922144</c:v>
                </c:pt>
                <c:pt idx="13">
                  <c:v>1.1337105546882964</c:v>
                </c:pt>
                <c:pt idx="14">
                  <c:v>1.1453035324089806</c:v>
                </c:pt>
                <c:pt idx="15">
                  <c:v>1.1568472375960528</c:v>
                </c:pt>
                <c:pt idx="16">
                  <c:v>1.1685892370576527</c:v>
                </c:pt>
                <c:pt idx="17">
                  <c:v>1.1810030631404798</c:v>
                </c:pt>
                <c:pt idx="18">
                  <c:v>1.1940982547440659</c:v>
                </c:pt>
                <c:pt idx="19">
                  <c:v>1.2079249174521234</c:v>
                </c:pt>
                <c:pt idx="20">
                  <c:v>1.2224552476049746</c:v>
                </c:pt>
                <c:pt idx="21">
                  <c:v>1.2375848291485967</c:v>
                </c:pt>
                <c:pt idx="22">
                  <c:v>1.2531500366768678</c:v>
                </c:pt>
                <c:pt idx="23">
                  <c:v>1.268759586821224</c:v>
                </c:pt>
                <c:pt idx="24">
                  <c:v>1.2843847135661461</c:v>
                </c:pt>
                <c:pt idx="25">
                  <c:v>1.3002236744991376</c:v>
                </c:pt>
                <c:pt idx="26">
                  <c:v>1.3162724075481289</c:v>
                </c:pt>
                <c:pt idx="27">
                  <c:v>1.3325411688741995</c:v>
                </c:pt>
                <c:pt idx="28">
                  <c:v>1.3489795447935615</c:v>
                </c:pt>
                <c:pt idx="29">
                  <c:v>1.3653527840184934</c:v>
                </c:pt>
                <c:pt idx="30">
                  <c:v>1.3818498486637278</c:v>
                </c:pt>
                <c:pt idx="31">
                  <c:v>1.398308256132083</c:v>
                </c:pt>
                <c:pt idx="32">
                  <c:v>1.4144490060164077</c:v>
                </c:pt>
                <c:pt idx="33">
                  <c:v>1.4302191301772365</c:v>
                </c:pt>
                <c:pt idx="34">
                  <c:v>1.4455631963870339</c:v>
                </c:pt>
                <c:pt idx="35">
                  <c:v>1.4607456254024209</c:v>
                </c:pt>
                <c:pt idx="36">
                  <c:v>1.4756878358622665</c:v>
                </c:pt>
                <c:pt idx="37">
                  <c:v>1.4901987662482454</c:v>
                </c:pt>
                <c:pt idx="38">
                  <c:v>1.5042511336419158</c:v>
                </c:pt>
                <c:pt idx="39">
                  <c:v>1.5179231050565725</c:v>
                </c:pt>
                <c:pt idx="40">
                  <c:v>1.5311922828666087</c:v>
                </c:pt>
                <c:pt idx="41">
                  <c:v>1.5441053377854503</c:v>
                </c:pt>
                <c:pt idx="42">
                  <c:v>1.5566544105410776</c:v>
                </c:pt>
                <c:pt idx="43">
                  <c:v>1.5689768436145204</c:v>
                </c:pt>
                <c:pt idx="44">
                  <c:v>1.5812987596731569</c:v>
                </c:pt>
                <c:pt idx="45">
                  <c:v>1.5936416749917168</c:v>
                </c:pt>
                <c:pt idx="46">
                  <c:v>1.6061351617062876</c:v>
                </c:pt>
                <c:pt idx="47">
                  <c:v>1.6188135911390065</c:v>
                </c:pt>
                <c:pt idx="48">
                  <c:v>1.631727002056655</c:v>
                </c:pt>
                <c:pt idx="49">
                  <c:v>1.6448884667294938</c:v>
                </c:pt>
                <c:pt idx="50">
                  <c:v>1.658284027180422</c:v>
                </c:pt>
                <c:pt idx="51">
                  <c:v>1.6719671735769204</c:v>
                </c:pt>
                <c:pt idx="52">
                  <c:v>1.6859861538920369</c:v>
                </c:pt>
                <c:pt idx="53">
                  <c:v>1.7004458268090967</c:v>
                </c:pt>
                <c:pt idx="54">
                  <c:v>1.7153152808724164</c:v>
                </c:pt>
                <c:pt idx="55">
                  <c:v>1.7305327480343227</c:v>
                </c:pt>
                <c:pt idx="56">
                  <c:v>1.7460402442708749</c:v>
                </c:pt>
                <c:pt idx="57">
                  <c:v>1.7618588838727898</c:v>
                </c:pt>
                <c:pt idx="58">
                  <c:v>1.777954198884836</c:v>
                </c:pt>
                <c:pt idx="59">
                  <c:v>1.7941817350209075</c:v>
                </c:pt>
                <c:pt idx="60">
                  <c:v>1.8104601963876081</c:v>
                </c:pt>
                <c:pt idx="61">
                  <c:v>1.8267757116435259</c:v>
                </c:pt>
                <c:pt idx="62">
                  <c:v>1.8431431145821542</c:v>
                </c:pt>
                <c:pt idx="63">
                  <c:v>1.8595637277883863</c:v>
                </c:pt>
                <c:pt idx="64">
                  <c:v>1.8759033526826268</c:v>
                </c:pt>
                <c:pt idx="65">
                  <c:v>1.8919696832719566</c:v>
                </c:pt>
                <c:pt idx="66">
                  <c:v>1.9076112798548401</c:v>
                </c:pt>
                <c:pt idx="67">
                  <c:v>1.9228297787319044</c:v>
                </c:pt>
                <c:pt idx="68">
                  <c:v>1.9376662798926614</c:v>
                </c:pt>
                <c:pt idx="69">
                  <c:v>1.9521449529285262</c:v>
                </c:pt>
                <c:pt idx="70">
                  <c:v>1.9663400291799946</c:v>
                </c:pt>
                <c:pt idx="71">
                  <c:v>1.9803734156243578</c:v>
                </c:pt>
                <c:pt idx="72">
                  <c:v>1.9942786625725373</c:v>
                </c:pt>
                <c:pt idx="73">
                  <c:v>2.0081028914682308</c:v>
                </c:pt>
                <c:pt idx="74">
                  <c:v>2.0217886704799453</c:v>
                </c:pt>
                <c:pt idx="75">
                  <c:v>2.0351703842426843</c:v>
                </c:pt>
                <c:pt idx="76">
                  <c:v>2.0482590737763453</c:v>
                </c:pt>
                <c:pt idx="77">
                  <c:v>2.061174485158213</c:v>
                </c:pt>
                <c:pt idx="78">
                  <c:v>2.074018178668855</c:v>
                </c:pt>
                <c:pt idx="79">
                  <c:v>2.0867128982707905</c:v>
                </c:pt>
                <c:pt idx="80">
                  <c:v>2.0991781096255999</c:v>
                </c:pt>
                <c:pt idx="81">
                  <c:v>2.1113824979129503</c:v>
                </c:pt>
                <c:pt idx="82">
                  <c:v>2.1233220726910789</c:v>
                </c:pt>
                <c:pt idx="83">
                  <c:v>2.1350224620291369</c:v>
                </c:pt>
                <c:pt idx="84">
                  <c:v>2.1465204475798565</c:v>
                </c:pt>
                <c:pt idx="85">
                  <c:v>2.1577896799296505</c:v>
                </c:pt>
                <c:pt idx="86">
                  <c:v>2.1688708290151224</c:v>
                </c:pt>
                <c:pt idx="87">
                  <c:v>2.1798582683885011</c:v>
                </c:pt>
                <c:pt idx="88">
                  <c:v>2.1909104525673238</c:v>
                </c:pt>
                <c:pt idx="89">
                  <c:v>2.2020719241506805</c:v>
                </c:pt>
                <c:pt idx="90">
                  <c:v>2.213300961747235</c:v>
                </c:pt>
                <c:pt idx="91">
                  <c:v>2.2246502772344172</c:v>
                </c:pt>
                <c:pt idx="92">
                  <c:v>2.2362277280521914</c:v>
                </c:pt>
                <c:pt idx="93">
                  <c:v>2.2481604876788257</c:v>
                </c:pt>
                <c:pt idx="94">
                  <c:v>2.2604488704555754</c:v>
                </c:pt>
                <c:pt idx="95">
                  <c:v>2.2729865129058036</c:v>
                </c:pt>
                <c:pt idx="96">
                  <c:v>2.285798895909454</c:v>
                </c:pt>
                <c:pt idx="97">
                  <c:v>2.3095464552298046</c:v>
                </c:pt>
                <c:pt idx="98">
                  <c:v>2.3103091543571144</c:v>
                </c:pt>
                <c:pt idx="99">
                  <c:v>2.311092630759175</c:v>
                </c:pt>
                <c:pt idx="100">
                  <c:v>2.3107376856488493</c:v>
                </c:pt>
                <c:pt idx="101">
                  <c:v>2.3321149042080496</c:v>
                </c:pt>
                <c:pt idx="102">
                  <c:v>2.3348384586399633</c:v>
                </c:pt>
                <c:pt idx="103">
                  <c:v>2.3366053927135599</c:v>
                </c:pt>
                <c:pt idx="104">
                  <c:v>2.3696551110837878</c:v>
                </c:pt>
                <c:pt idx="105">
                  <c:v>2.393539454129582</c:v>
                </c:pt>
                <c:pt idx="106">
                  <c:v>2.3912608796652468</c:v>
                </c:pt>
                <c:pt idx="107">
                  <c:v>2.3940658117566009</c:v>
                </c:pt>
                <c:pt idx="108">
                  <c:v>2.4165156571248101</c:v>
                </c:pt>
                <c:pt idx="109">
                  <c:v>2.4164083078719312</c:v>
                </c:pt>
                <c:pt idx="110">
                  <c:v>2.4222700965109927</c:v>
                </c:pt>
                <c:pt idx="111">
                  <c:v>2.4632809739898915</c:v>
                </c:pt>
                <c:pt idx="112">
                  <c:v>2.5043619747710744</c:v>
                </c:pt>
                <c:pt idx="113">
                  <c:v>2.5554446361854093</c:v>
                </c:pt>
                <c:pt idx="114">
                  <c:v>2.5943137229254161</c:v>
                </c:pt>
                <c:pt idx="115">
                  <c:v>2.5737909697903407</c:v>
                </c:pt>
                <c:pt idx="116">
                  <c:v>2.5892380078477584</c:v>
                </c:pt>
                <c:pt idx="117">
                  <c:v>2.6336078780780321</c:v>
                </c:pt>
                <c:pt idx="118">
                  <c:v>2.6542933865319882</c:v>
                </c:pt>
                <c:pt idx="119">
                  <c:v>2.6676964601857986</c:v>
                </c:pt>
                <c:pt idx="120">
                  <c:v>2.6622320369263455</c:v>
                </c:pt>
                <c:pt idx="121">
                  <c:v>2.6744430144413305</c:v>
                </c:pt>
                <c:pt idx="122">
                  <c:v>2.6824136964675955</c:v>
                </c:pt>
                <c:pt idx="123">
                  <c:v>2.6844507351129523</c:v>
                </c:pt>
                <c:pt idx="124">
                  <c:v>2.7279921115125387</c:v>
                </c:pt>
                <c:pt idx="125">
                  <c:v>2.7577417060765188</c:v>
                </c:pt>
                <c:pt idx="126">
                  <c:v>2.7935470105105678</c:v>
                </c:pt>
                <c:pt idx="127">
                  <c:v>2.7987473892367296</c:v>
                </c:pt>
                <c:pt idx="128">
                  <c:v>2.8175309113312088</c:v>
                </c:pt>
                <c:pt idx="129">
                  <c:v>2.8481003425280633</c:v>
                </c:pt>
                <c:pt idx="130">
                  <c:v>2.8814296883876453</c:v>
                </c:pt>
                <c:pt idx="131">
                  <c:v>2.9181924788997926</c:v>
                </c:pt>
                <c:pt idx="132">
                  <c:v>2.9429901563148388</c:v>
                </c:pt>
                <c:pt idx="133">
                  <c:v>2.9616377604036566</c:v>
                </c:pt>
                <c:pt idx="134">
                  <c:v>2.9741283654079953</c:v>
                </c:pt>
                <c:pt idx="135">
                  <c:v>3.0045064725331869</c:v>
                </c:pt>
                <c:pt idx="136">
                  <c:v>3.0261027181970515</c:v>
                </c:pt>
                <c:pt idx="137">
                  <c:v>3.0325194332159149</c:v>
                </c:pt>
                <c:pt idx="138">
                  <c:v>3.0631745706711166</c:v>
                </c:pt>
                <c:pt idx="139">
                  <c:v>3.1060978231468672</c:v>
                </c:pt>
                <c:pt idx="140">
                  <c:v>3.1490245385017435</c:v>
                </c:pt>
                <c:pt idx="141">
                  <c:v>3.1799038973802971</c:v>
                </c:pt>
                <c:pt idx="142">
                  <c:v>3.213743152191054</c:v>
                </c:pt>
                <c:pt idx="143">
                  <c:v>3.277217726554662</c:v>
                </c:pt>
                <c:pt idx="144">
                  <c:v>3.2568862974912505</c:v>
                </c:pt>
                <c:pt idx="145">
                  <c:v>3.2633099382683644</c:v>
                </c:pt>
                <c:pt idx="146">
                  <c:v>3.2585978254988457</c:v>
                </c:pt>
                <c:pt idx="147">
                  <c:v>3.292228441842314</c:v>
                </c:pt>
                <c:pt idx="148">
                  <c:v>3.3260391279002888</c:v>
                </c:pt>
                <c:pt idx="149">
                  <c:v>3.3727126784685537</c:v>
                </c:pt>
                <c:pt idx="150">
                  <c:v>3.4290857534663046</c:v>
                </c:pt>
                <c:pt idx="151">
                  <c:v>3.455507521191036</c:v>
                </c:pt>
                <c:pt idx="152">
                  <c:v>3.4982403153149053</c:v>
                </c:pt>
                <c:pt idx="153">
                  <c:v>3.4677193644258022</c:v>
                </c:pt>
                <c:pt idx="154">
                  <c:v>3.4488544646718826</c:v>
                </c:pt>
                <c:pt idx="155">
                  <c:v>3.4819864264213329</c:v>
                </c:pt>
                <c:pt idx="156">
                  <c:v>3.5352887933548751</c:v>
                </c:pt>
                <c:pt idx="157">
                  <c:v>3.5797486984424021</c:v>
                </c:pt>
                <c:pt idx="158">
                  <c:v>3.5925085422987197</c:v>
                </c:pt>
                <c:pt idx="159">
                  <c:v>3.6187407173913502</c:v>
                </c:pt>
                <c:pt idx="160">
                  <c:v>3.6077469418888484</c:v>
                </c:pt>
                <c:pt idx="161">
                  <c:v>3.647770033097304</c:v>
                </c:pt>
                <c:pt idx="162">
                  <c:v>3.6555087022221859</c:v>
                </c:pt>
                <c:pt idx="163">
                  <c:v>3.7014784226082682</c:v>
                </c:pt>
                <c:pt idx="164">
                  <c:v>3.7120878185278809</c:v>
                </c:pt>
                <c:pt idx="165">
                  <c:v>3.7191780635365821</c:v>
                </c:pt>
                <c:pt idx="166">
                  <c:v>3.7124851839074897</c:v>
                </c:pt>
                <c:pt idx="167">
                  <c:v>3.726541010276387</c:v>
                </c:pt>
                <c:pt idx="168">
                  <c:v>3.7561399695984239</c:v>
                </c:pt>
                <c:pt idx="169">
                  <c:v>3.717486447083957</c:v>
                </c:pt>
                <c:pt idx="170">
                  <c:v>3.6899357807644333</c:v>
                </c:pt>
                <c:pt idx="171">
                  <c:v>3.6655094971355573</c:v>
                </c:pt>
                <c:pt idx="172">
                  <c:v>3.6637330401443662</c:v>
                </c:pt>
                <c:pt idx="173">
                  <c:v>3.6733788899474118</c:v>
                </c:pt>
                <c:pt idx="174">
                  <c:v>3.7057481525695524</c:v>
                </c:pt>
                <c:pt idx="175">
                  <c:v>3.7158943884061788</c:v>
                </c:pt>
                <c:pt idx="176">
                  <c:v>3.6995270902212587</c:v>
                </c:pt>
                <c:pt idx="177">
                  <c:v>3.7018437563559696</c:v>
                </c:pt>
                <c:pt idx="178">
                  <c:v>3.685703276753745</c:v>
                </c:pt>
                <c:pt idx="179">
                  <c:v>3.6926195120864076</c:v>
                </c:pt>
                <c:pt idx="180">
                  <c:v>3.749512884672709</c:v>
                </c:pt>
                <c:pt idx="181">
                  <c:v>3.8097288897795711</c:v>
                </c:pt>
                <c:pt idx="182">
                  <c:v>3.8336729674902736</c:v>
                </c:pt>
                <c:pt idx="183">
                  <c:v>3.8724364364169634</c:v>
                </c:pt>
                <c:pt idx="184">
                  <c:v>3.9510775556288538</c:v>
                </c:pt>
                <c:pt idx="185">
                  <c:v>3.9746424480753544</c:v>
                </c:pt>
                <c:pt idx="186">
                  <c:v>3.9830130926405718</c:v>
                </c:pt>
                <c:pt idx="187">
                  <c:v>4.0111420597739915</c:v>
                </c:pt>
                <c:pt idx="188">
                  <c:v>4.0346835777863976</c:v>
                </c:pt>
                <c:pt idx="189">
                  <c:v>4.0746703087640395</c:v>
                </c:pt>
                <c:pt idx="190">
                  <c:v>4.114468312829362</c:v>
                </c:pt>
                <c:pt idx="191">
                  <c:v>4.1471804004848893</c:v>
                </c:pt>
                <c:pt idx="192">
                  <c:v>4.1796682667170657</c:v>
                </c:pt>
                <c:pt idx="193">
                  <c:v>4.1630940615044185</c:v>
                </c:pt>
                <c:pt idx="194">
                  <c:v>4.1554791903082604</c:v>
                </c:pt>
                <c:pt idx="195">
                  <c:v>4.1514345474901102</c:v>
                </c:pt>
                <c:pt idx="196">
                  <c:v>4.1523288360241741</c:v>
                </c:pt>
                <c:pt idx="197">
                  <c:v>4.1902490938838959</c:v>
                </c:pt>
                <c:pt idx="198">
                  <c:v>4.2037473967136476</c:v>
                </c:pt>
                <c:pt idx="199">
                  <c:v>4.217229250867554</c:v>
                </c:pt>
                <c:pt idx="200">
                  <c:v>4.2598685472550448</c:v>
                </c:pt>
                <c:pt idx="201">
                  <c:v>4.3158771542248759</c:v>
                </c:pt>
                <c:pt idx="202">
                  <c:v>4.3547401809264139</c:v>
                </c:pt>
                <c:pt idx="203">
                  <c:v>4.3471105924939737</c:v>
                </c:pt>
                <c:pt idx="204">
                  <c:v>4.3700651524946705</c:v>
                </c:pt>
                <c:pt idx="205">
                  <c:v>4.3779457996636815</c:v>
                </c:pt>
                <c:pt idx="206">
                  <c:v>4.3659027717862662</c:v>
                </c:pt>
                <c:pt idx="207">
                  <c:v>4.4053492936203877</c:v>
                </c:pt>
                <c:pt idx="208">
                  <c:v>4.4371056266373801</c:v>
                </c:pt>
                <c:pt idx="209">
                  <c:v>4.468068094614936</c:v>
                </c:pt>
                <c:pt idx="210">
                  <c:v>4.5218388159501535</c:v>
                </c:pt>
                <c:pt idx="211">
                  <c:v>4.5228274679403775</c:v>
                </c:pt>
                <c:pt idx="212">
                  <c:v>4.5592145360674472</c:v>
                </c:pt>
                <c:pt idx="213">
                  <c:v>4.5922192370090489</c:v>
                </c:pt>
                <c:pt idx="214">
                  <c:v>4.6018365180593124</c:v>
                </c:pt>
                <c:pt idx="215">
                  <c:v>4.6301758550995835</c:v>
                </c:pt>
                <c:pt idx="216">
                  <c:v>4.6801270207597838</c:v>
                </c:pt>
                <c:pt idx="217">
                  <c:v>4.6825354531913108</c:v>
                </c:pt>
                <c:pt idx="218">
                  <c:v>4.7011267854943455</c:v>
                </c:pt>
                <c:pt idx="219">
                  <c:v>4.7240224765499139</c:v>
                </c:pt>
                <c:pt idx="220">
                  <c:v>4.7521133520129579</c:v>
                </c:pt>
                <c:pt idx="221">
                  <c:v>4.7751666040687208</c:v>
                </c:pt>
                <c:pt idx="222">
                  <c:v>4.7941016271249239</c:v>
                </c:pt>
                <c:pt idx="223">
                  <c:v>4.8557036496016197</c:v>
                </c:pt>
                <c:pt idx="224">
                  <c:v>4.9352165486332602</c:v>
                </c:pt>
                <c:pt idx="225">
                  <c:v>4.9486429967211656</c:v>
                </c:pt>
                <c:pt idx="226">
                  <c:v>4.9425353436642201</c:v>
                </c:pt>
                <c:pt idx="227">
                  <c:v>4.9657894427092399</c:v>
                </c:pt>
                <c:pt idx="228">
                  <c:v>4.988641847775745</c:v>
                </c:pt>
                <c:pt idx="229">
                  <c:v>4.9512912335321078</c:v>
                </c:pt>
                <c:pt idx="230">
                  <c:v>4.9845833534410948</c:v>
                </c:pt>
                <c:pt idx="231">
                  <c:v>5.0022812629298459</c:v>
                </c:pt>
                <c:pt idx="232">
                  <c:v>4.9866229892457952</c:v>
                </c:pt>
                <c:pt idx="233">
                  <c:v>4.9857962268546716</c:v>
                </c:pt>
                <c:pt idx="234">
                  <c:v>4.9838881804567245</c:v>
                </c:pt>
                <c:pt idx="235">
                  <c:v>4.9974730552646047</c:v>
                </c:pt>
                <c:pt idx="236">
                  <c:v>5.0362824073397032</c:v>
                </c:pt>
                <c:pt idx="237">
                  <c:v>5.0556251844128912</c:v>
                </c:pt>
                <c:pt idx="238">
                  <c:v>5.0704783387003483</c:v>
                </c:pt>
                <c:pt idx="239">
                  <c:v>5.0695537499739398</c:v>
                </c:pt>
                <c:pt idx="240">
                  <c:v>5.068649938522281</c:v>
                </c:pt>
                <c:pt idx="241">
                  <c:v>5.0975779650138238</c:v>
                </c:pt>
                <c:pt idx="242">
                  <c:v>5.1390952885647732</c:v>
                </c:pt>
                <c:pt idx="243">
                  <c:v>5.1444246595383456</c:v>
                </c:pt>
                <c:pt idx="244">
                  <c:v>5.1555578159256346</c:v>
                </c:pt>
                <c:pt idx="245">
                  <c:v>5.2239418871688938</c:v>
                </c:pt>
                <c:pt idx="246">
                  <c:v>5.2562964325547519</c:v>
                </c:pt>
                <c:pt idx="247">
                  <c:v>5.306340230231549</c:v>
                </c:pt>
                <c:pt idx="248">
                  <c:v>5.3550101306154501</c:v>
                </c:pt>
                <c:pt idx="249">
                  <c:v>5.3937502251080467</c:v>
                </c:pt>
                <c:pt idx="250">
                  <c:v>5.4602643416237369</c:v>
                </c:pt>
                <c:pt idx="251">
                  <c:v>5.5373575538666939</c:v>
                </c:pt>
                <c:pt idx="252">
                  <c:v>5.6241096017094172</c:v>
                </c:pt>
                <c:pt idx="253">
                  <c:v>5.6762155439052284</c:v>
                </c:pt>
                <c:pt idx="254">
                  <c:v>5.717091369098247</c:v>
                </c:pt>
                <c:pt idx="255">
                  <c:v>5.7337703264044286</c:v>
                </c:pt>
                <c:pt idx="256">
                  <c:v>5.760588593788988</c:v>
                </c:pt>
                <c:pt idx="257">
                  <c:v>5.7818792403700607</c:v>
                </c:pt>
                <c:pt idx="258">
                  <c:v>5.8537686110077312</c:v>
                </c:pt>
                <c:pt idx="259">
                  <c:v>5.8960945168343972</c:v>
                </c:pt>
                <c:pt idx="260">
                  <c:v>5.9985256156359208</c:v>
                </c:pt>
                <c:pt idx="261">
                  <c:v>6.0673503382478531</c:v>
                </c:pt>
                <c:pt idx="262">
                  <c:v>6.022456707549904</c:v>
                </c:pt>
                <c:pt idx="263">
                  <c:v>6.0163126942621448</c:v>
                </c:pt>
                <c:pt idx="264">
                  <c:v>6.0474145431244875</c:v>
                </c:pt>
                <c:pt idx="265">
                  <c:v>6.0889387924336864</c:v>
                </c:pt>
                <c:pt idx="266">
                  <c:v>6.0433716317459005</c:v>
                </c:pt>
                <c:pt idx="267">
                  <c:v>6.1375065378833966</c:v>
                </c:pt>
                <c:pt idx="268">
                  <c:v>6.1737646137630566</c:v>
                </c:pt>
                <c:pt idx="269">
                  <c:v>6.2318379624112454</c:v>
                </c:pt>
                <c:pt idx="270">
                  <c:v>6.3237038170020021</c:v>
                </c:pt>
                <c:pt idx="271">
                  <c:v>6.3739121014372424</c:v>
                </c:pt>
                <c:pt idx="272">
                  <c:v>6.4355617385019084</c:v>
                </c:pt>
                <c:pt idx="273">
                  <c:v>6.4362257455741512</c:v>
                </c:pt>
                <c:pt idx="274">
                  <c:v>6.4142987949538366</c:v>
                </c:pt>
                <c:pt idx="275">
                  <c:v>6.4947155054371377</c:v>
                </c:pt>
                <c:pt idx="276">
                  <c:v>6.5021000951714738</c:v>
                </c:pt>
                <c:pt idx="277">
                  <c:v>6.5558301276769706</c:v>
                </c:pt>
                <c:pt idx="278">
                  <c:v>6.5650933293366895</c:v>
                </c:pt>
                <c:pt idx="279">
                  <c:v>6.5811152053288779</c:v>
                </c:pt>
                <c:pt idx="280">
                  <c:v>6.6217321803072942</c:v>
                </c:pt>
                <c:pt idx="281">
                  <c:v>6.6273472388086896</c:v>
                </c:pt>
                <c:pt idx="282">
                  <c:v>6.5506808264179037</c:v>
                </c:pt>
                <c:pt idx="283">
                  <c:v>6.5581338080149623</c:v>
                </c:pt>
                <c:pt idx="284">
                  <c:v>6.6358286955059107</c:v>
                </c:pt>
                <c:pt idx="285">
                  <c:v>6.6084944591317081</c:v>
                </c:pt>
                <c:pt idx="286">
                  <c:v>6.6053960480344989</c:v>
                </c:pt>
                <c:pt idx="287">
                  <c:v>6.6411087204519506</c:v>
                </c:pt>
                <c:pt idx="288">
                  <c:v>6.669408234382284</c:v>
                </c:pt>
                <c:pt idx="289">
                  <c:v>6.7090919634364772</c:v>
                </c:pt>
                <c:pt idx="290">
                  <c:v>6.7324811147673769</c:v>
                </c:pt>
                <c:pt idx="291">
                  <c:v>6.6459082709193797</c:v>
                </c:pt>
                <c:pt idx="292">
                  <c:v>6.6294414149596115</c:v>
                </c:pt>
                <c:pt idx="293">
                  <c:v>6.6314074645829031</c:v>
                </c:pt>
                <c:pt idx="294">
                  <c:v>6.6658380060042761</c:v>
                </c:pt>
                <c:pt idx="295">
                  <c:v>6.7264903338809043</c:v>
                </c:pt>
                <c:pt idx="296">
                  <c:v>6.7233304566792249</c:v>
                </c:pt>
                <c:pt idx="297">
                  <c:v>6.7522264515388608</c:v>
                </c:pt>
                <c:pt idx="298">
                  <c:v>6.7098598568824741</c:v>
                </c:pt>
                <c:pt idx="299">
                  <c:v>6.7311704150185152</c:v>
                </c:pt>
                <c:pt idx="300">
                  <c:v>6.7350929913475053</c:v>
                </c:pt>
                <c:pt idx="301">
                  <c:v>6.7182599359202548</c:v>
                </c:pt>
                <c:pt idx="302">
                  <c:v>6.7092391357992947</c:v>
                </c:pt>
                <c:pt idx="303">
                  <c:v>6.7522567517312053</c:v>
                </c:pt>
                <c:pt idx="304">
                  <c:v>6.7901995183052399</c:v>
                </c:pt>
                <c:pt idx="305">
                  <c:v>6.8013768264013743</c:v>
                </c:pt>
                <c:pt idx="306">
                  <c:v>6.7744953614727823</c:v>
                </c:pt>
                <c:pt idx="307">
                  <c:v>6.8266151551850935</c:v>
                </c:pt>
                <c:pt idx="308">
                  <c:v>6.8055210269943718</c:v>
                </c:pt>
                <c:pt idx="309">
                  <c:v>6.7923387118847884</c:v>
                </c:pt>
                <c:pt idx="310">
                  <c:v>6.8122970157224678</c:v>
                </c:pt>
                <c:pt idx="311">
                  <c:v>6.8529806511240414</c:v>
                </c:pt>
                <c:pt idx="312">
                  <c:v>6.8670702405644084</c:v>
                </c:pt>
                <c:pt idx="313">
                  <c:v>6.8671291095095359</c:v>
                </c:pt>
                <c:pt idx="314">
                  <c:v>6.8759577198390511</c:v>
                </c:pt>
                <c:pt idx="315">
                  <c:v>6.8915562588581931</c:v>
                </c:pt>
                <c:pt idx="316">
                  <c:v>6.9010791764522965</c:v>
                </c:pt>
                <c:pt idx="317">
                  <c:v>6.9174655204724065</c:v>
                </c:pt>
                <c:pt idx="318">
                  <c:v>6.9761059155773344</c:v>
                </c:pt>
                <c:pt idx="319">
                  <c:v>7.0356657050899853</c:v>
                </c:pt>
                <c:pt idx="320">
                  <c:v>7.0810112415137638</c:v>
                </c:pt>
                <c:pt idx="321">
                  <c:v>7.1134956448668127</c:v>
                </c:pt>
                <c:pt idx="322">
                  <c:v>7.1522824882275975</c:v>
                </c:pt>
                <c:pt idx="323">
                  <c:v>7.1502956613295563</c:v>
                </c:pt>
                <c:pt idx="324">
                  <c:v>7.162940364454963</c:v>
                </c:pt>
                <c:pt idx="325">
                  <c:v>7.237030394776653</c:v>
                </c:pt>
                <c:pt idx="326">
                  <c:v>7.2651628247891988</c:v>
                </c:pt>
                <c:pt idx="327">
                  <c:v>7.2927498513395355</c:v>
                </c:pt>
                <c:pt idx="328">
                  <c:v>7.2709700730820392</c:v>
                </c:pt>
                <c:pt idx="329">
                  <c:v>7.284567067966857</c:v>
                </c:pt>
                <c:pt idx="330">
                  <c:v>7.3487307552763657</c:v>
                </c:pt>
                <c:pt idx="331">
                  <c:v>7.4195111388742134</c:v>
                </c:pt>
                <c:pt idx="332">
                  <c:v>7.4834168416889018</c:v>
                </c:pt>
                <c:pt idx="333">
                  <c:v>7.5187260886882745</c:v>
                </c:pt>
                <c:pt idx="334">
                  <c:v>7.6401917683208511</c:v>
                </c:pt>
                <c:pt idx="335">
                  <c:v>7.6831184836757274</c:v>
                </c:pt>
                <c:pt idx="336">
                  <c:v>7.8280079434304541</c:v>
                </c:pt>
                <c:pt idx="337">
                  <c:v>7.8763904248469698</c:v>
                </c:pt>
                <c:pt idx="338">
                  <c:v>7.9109456299168466</c:v>
                </c:pt>
                <c:pt idx="339">
                  <c:v>7.8625718056981446</c:v>
                </c:pt>
                <c:pt idx="340">
                  <c:v>7.8221149888792656</c:v>
                </c:pt>
                <c:pt idx="341">
                  <c:v>7.8399817137253676</c:v>
                </c:pt>
                <c:pt idx="342">
                  <c:v>7.8661030766859934</c:v>
                </c:pt>
                <c:pt idx="343">
                  <c:v>7.8997094528755856</c:v>
                </c:pt>
                <c:pt idx="344">
                  <c:v>7.9175839691997192</c:v>
                </c:pt>
                <c:pt idx="345">
                  <c:v>7.9131930384690561</c:v>
                </c:pt>
                <c:pt idx="346">
                  <c:v>8.0426891347928056</c:v>
                </c:pt>
                <c:pt idx="347">
                  <c:v>8.226102259094807</c:v>
                </c:pt>
                <c:pt idx="348">
                  <c:v>8.2042021457877112</c:v>
                </c:pt>
                <c:pt idx="349">
                  <c:v>8.2399607013535707</c:v>
                </c:pt>
                <c:pt idx="350">
                  <c:v>8.3024422951280474</c:v>
                </c:pt>
                <c:pt idx="351">
                  <c:v>8.3284450544786388</c:v>
                </c:pt>
                <c:pt idx="352">
                  <c:v>8.3468918115781996</c:v>
                </c:pt>
                <c:pt idx="353">
                  <c:v>8.3323451220933151</c:v>
                </c:pt>
                <c:pt idx="354">
                  <c:v>8.3792662685190287</c:v>
                </c:pt>
                <c:pt idx="355">
                  <c:v>8.4100858927326723</c:v>
                </c:pt>
                <c:pt idx="356">
                  <c:v>8.4478970698999536</c:v>
                </c:pt>
                <c:pt idx="357">
                  <c:v>8.4772891221942626</c:v>
                </c:pt>
                <c:pt idx="358">
                  <c:v>8.5446135524252345</c:v>
                </c:pt>
                <c:pt idx="359">
                  <c:v>8.4571723916366093</c:v>
                </c:pt>
                <c:pt idx="360">
                  <c:v>8.5352421357928545</c:v>
                </c:pt>
                <c:pt idx="361">
                  <c:v>8.5557891290818038</c:v>
                </c:pt>
                <c:pt idx="362">
                  <c:v>8.5416424021358726</c:v>
                </c:pt>
                <c:pt idx="363">
                  <c:v>8.5575344201608701</c:v>
                </c:pt>
                <c:pt idx="364">
                  <c:v>8.6020618513913352</c:v>
                </c:pt>
                <c:pt idx="365">
                  <c:v>8.6705021944203793</c:v>
                </c:pt>
                <c:pt idx="366">
                  <c:v>8.7223293748466162</c:v>
                </c:pt>
                <c:pt idx="367">
                  <c:v>8.7574672093292971</c:v>
                </c:pt>
                <c:pt idx="368">
                  <c:v>8.7750569038453872</c:v>
                </c:pt>
                <c:pt idx="369">
                  <c:v>8.8166711880118402</c:v>
                </c:pt>
                <c:pt idx="370">
                  <c:v>8.7782522755580992</c:v>
                </c:pt>
                <c:pt idx="371">
                  <c:v>8.7198906422227456</c:v>
                </c:pt>
                <c:pt idx="372">
                  <c:v>8.736910693122752</c:v>
                </c:pt>
                <c:pt idx="373">
                  <c:v>8.72881361600842</c:v>
                </c:pt>
                <c:pt idx="374">
                  <c:v>8.7288205417666713</c:v>
                </c:pt>
                <c:pt idx="375">
                  <c:v>8.793040500861963</c:v>
                </c:pt>
                <c:pt idx="376">
                  <c:v>8.8329112253889122</c:v>
                </c:pt>
                <c:pt idx="377">
                  <c:v>8.8329103596691301</c:v>
                </c:pt>
                <c:pt idx="378">
                  <c:v>8.8818235273115747</c:v>
                </c:pt>
                <c:pt idx="379">
                  <c:v>8.9381057017322902</c:v>
                </c:pt>
                <c:pt idx="380">
                  <c:v>8.9291333819190815</c:v>
                </c:pt>
                <c:pt idx="381">
                  <c:v>8.9365049858566987</c:v>
                </c:pt>
                <c:pt idx="382">
                  <c:v>8.934880029827232</c:v>
                </c:pt>
                <c:pt idx="383">
                  <c:v>8.9612411971672739</c:v>
                </c:pt>
                <c:pt idx="384">
                  <c:v>9.0083709820602742</c:v>
                </c:pt>
                <c:pt idx="385">
                  <c:v>8.9967928457054089</c:v>
                </c:pt>
                <c:pt idx="386">
                  <c:v>8.9868535168965078</c:v>
                </c:pt>
                <c:pt idx="387">
                  <c:v>9.0242664629643965</c:v>
                </c:pt>
                <c:pt idx="388">
                  <c:v>9.0284262465134564</c:v>
                </c:pt>
                <c:pt idx="389">
                  <c:v>9.0325894929416428</c:v>
                </c:pt>
                <c:pt idx="390">
                  <c:v>9.0700569793557531</c:v>
                </c:pt>
                <c:pt idx="391">
                  <c:v>9.0742271515421908</c:v>
                </c:pt>
                <c:pt idx="392">
                  <c:v>9.0858944570345308</c:v>
                </c:pt>
                <c:pt idx="393">
                  <c:v>9.0733969262719416</c:v>
                </c:pt>
                <c:pt idx="394">
                  <c:v>9.0859083085510317</c:v>
                </c:pt>
                <c:pt idx="395">
                  <c:v>9.0901165724078439</c:v>
                </c:pt>
                <c:pt idx="396">
                  <c:v>9.0774926465571877</c:v>
                </c:pt>
                <c:pt idx="397">
                  <c:v>9.0977072034501258</c:v>
                </c:pt>
                <c:pt idx="398">
                  <c:v>9.0977072034501258</c:v>
                </c:pt>
                <c:pt idx="399">
                  <c:v>9.1179442690573769</c:v>
                </c:pt>
                <c:pt idx="400">
                  <c:v>9.0715546745773725</c:v>
                </c:pt>
                <c:pt idx="401">
                  <c:v>9.0158611896079286</c:v>
                </c:pt>
                <c:pt idx="402">
                  <c:v>9.0369674378755871</c:v>
                </c:pt>
                <c:pt idx="403">
                  <c:v>9.0158551295694611</c:v>
                </c:pt>
                <c:pt idx="404">
                  <c:v>9.062335624626499</c:v>
                </c:pt>
                <c:pt idx="405">
                  <c:v>9.0758624962090337</c:v>
                </c:pt>
                <c:pt idx="406">
                  <c:v>9.0885522167630661</c:v>
                </c:pt>
                <c:pt idx="407">
                  <c:v>9.0597834827112802</c:v>
                </c:pt>
                <c:pt idx="408">
                  <c:v>9.0987391414294141</c:v>
                </c:pt>
                <c:pt idx="409">
                  <c:v>9.1114496392581987</c:v>
                </c:pt>
                <c:pt idx="410">
                  <c:v>9.0902663419300058</c:v>
                </c:pt>
                <c:pt idx="411">
                  <c:v>9.1114704165329492</c:v>
                </c:pt>
                <c:pt idx="412">
                  <c:v>9.1411663364704907</c:v>
                </c:pt>
                <c:pt idx="413">
                  <c:v>9.1369286381411143</c:v>
                </c:pt>
                <c:pt idx="414">
                  <c:v>9.1241964973177971</c:v>
                </c:pt>
                <c:pt idx="415">
                  <c:v>9.1369416239378332</c:v>
                </c:pt>
                <c:pt idx="416">
                  <c:v>9.1335454052358642</c:v>
                </c:pt>
                <c:pt idx="417">
                  <c:v>9.1641641824602509</c:v>
                </c:pt>
                <c:pt idx="418">
                  <c:v>9.1862945772291678</c:v>
                </c:pt>
                <c:pt idx="419">
                  <c:v>9.1667171900952518</c:v>
                </c:pt>
                <c:pt idx="420">
                  <c:v>9.2238096782312482</c:v>
                </c:pt>
                <c:pt idx="421">
                  <c:v>9.1956876368560785</c:v>
                </c:pt>
                <c:pt idx="422">
                  <c:v>9.2238520985005312</c:v>
                </c:pt>
                <c:pt idx="423">
                  <c:v>9.2298333564694079</c:v>
                </c:pt>
                <c:pt idx="424">
                  <c:v>9.2281296199398462</c:v>
                </c:pt>
                <c:pt idx="425">
                  <c:v>9.2178665119327459</c:v>
                </c:pt>
                <c:pt idx="426">
                  <c:v>9.2332832497978181</c:v>
                </c:pt>
                <c:pt idx="427">
                  <c:v>9.2401397504655733</c:v>
                </c:pt>
                <c:pt idx="428">
                  <c:v>9.2812952031479465</c:v>
                </c:pt>
                <c:pt idx="429">
                  <c:v>9.2624285719544641</c:v>
                </c:pt>
                <c:pt idx="430">
                  <c:v>9.2435489549642629</c:v>
                </c:pt>
                <c:pt idx="431">
                  <c:v>9.2332719954406617</c:v>
                </c:pt>
                <c:pt idx="432">
                  <c:v>9.3091557971491685</c:v>
                </c:pt>
                <c:pt idx="433">
                  <c:v>9.3246971986627472</c:v>
                </c:pt>
                <c:pt idx="434">
                  <c:v>9.3506151174747707</c:v>
                </c:pt>
                <c:pt idx="435">
                  <c:v>9.3497580548913017</c:v>
                </c:pt>
                <c:pt idx="436">
                  <c:v>9.3411164400345434</c:v>
                </c:pt>
                <c:pt idx="437">
                  <c:v>9.3844024290986514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3-4231-AD29-50E7162A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686144"/>
        <c:axId val="496685816"/>
      </c:lineChart>
      <c:dateAx>
        <c:axId val="496686144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5816"/>
        <c:crosses val="autoZero"/>
        <c:auto val="1"/>
        <c:lblOffset val="100"/>
        <c:baseTimeUnit val="months"/>
        <c:majorUnit val="24"/>
        <c:majorTimeUnit val="months"/>
      </c:dateAx>
      <c:valAx>
        <c:axId val="49668581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8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vs. Return Profiles at 6/1/16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622900399792"/>
          <c:y val="0.11432408234174539"/>
          <c:w val="0.8423688709183943"/>
          <c:h val="0.67830077012448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RiskVsRet2016!$C$11</c:f>
              <c:strCache>
                <c:ptCount val="1"/>
                <c:pt idx="0">
                  <c:v>STGovt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6314975606414504E-2"/>
                  <c:y val="-3.0823424734900346E-3"/>
                </c:manualLayout>
              </c:layout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{3DC43A92-728C-4879-8472-B70E8105456E}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AE07-4282-B82F-A3F4EE27590E}"/>
                </c:ext>
              </c:extLst>
            </c:dLbl>
            <c:dLbl>
              <c:idx val="1"/>
              <c:layout>
                <c:manualLayout>
                  <c:x val="-7.3297774622368778E-2"/>
                  <c:y val="-1.5411712367450172E-2"/>
                </c:manualLayout>
              </c:layout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{7DCBB3F3-B61D-44A6-8DD0-76420D5F94E5}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AE07-4282-B82F-A3F4EE27590E}"/>
                </c:ext>
              </c:extLst>
            </c:dLbl>
            <c:dLbl>
              <c:idx val="2"/>
              <c:layout>
                <c:manualLayout>
                  <c:x val="-8.414544210907357E-2"/>
                  <c:y val="0"/>
                </c:manualLayout>
              </c:layout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{D565747B-CDDF-4310-B527-8298E60E0423}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AE07-4282-B82F-A3F4EE27590E}"/>
                </c:ext>
              </c:extLst>
            </c:dLbl>
            <c:dLbl>
              <c:idx val="3"/>
              <c:layout>
                <c:manualLayout>
                  <c:x val="-7.3297774622368778E-2"/>
                  <c:y val="9.2470274204701029E-3"/>
                </c:manualLayout>
              </c:layout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{6BE65400-2661-4E5D-93A3-99E4B9CF7D87}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AE07-4282-B82F-A3F4EE27590E}"/>
                </c:ext>
              </c:extLst>
            </c:dLbl>
            <c:dLbl>
              <c:idx val="4"/>
              <c:layout>
                <c:manualLayout>
                  <c:x val="-3.8727027074582638E-3"/>
                  <c:y val="6.1646849469800691E-3"/>
                </c:manualLayout>
              </c:layout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{D09C3BC5-7488-4EB9-8657-FF3640ED999D}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AE07-4282-B82F-A3F4EE27590E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{5995D25E-F8ED-4E51-8DE6-917C1F643B27}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AE07-4282-B82F-A3F4EE27590E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{8F6A90BC-F0FE-4BBA-90D3-743F0CB30641}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AE07-4282-B82F-A3F4EE27590E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{E2BA7167-D55C-4886-BB32-E5304F95E977}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AE07-4282-B82F-A3F4EE27590E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{4D153828-FF27-4839-94CD-E3003D18AA26}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AE07-4282-B82F-A3F4EE27590E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{AB8DAA6D-B2AB-4565-85D5-B7F422FB40D5}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AE07-4282-B82F-A3F4EE27590E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{C12ABB36-7A58-4748-BAEA-C1E369F57D4C}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AE07-4282-B82F-A3F4EE27590E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{144F5003-214D-45DD-AA13-DE738F83EC8E}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AE07-4282-B82F-A3F4EE27590E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{BB1BF469-79ED-4EFB-9205-2717DD762B4D}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AE07-4282-B82F-A3F4EE27590E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{CA944A13-1BE7-4B2C-9AA9-E30B865A09E8}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AE07-4282-B82F-A3F4EE27590E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{0F931475-6ACC-4ABE-BBB8-1EC1F9ACBD43}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AE07-4282-B82F-A3F4EE27590E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{35E2F70B-6E18-48A4-9E2F-93DBF9AB6ED1}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AE07-4282-B82F-A3F4EE27590E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{913255D8-91B7-4EAC-8DA3-E15C374B3BE9}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AE07-4282-B82F-A3F4EE27590E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{53E5E2DD-4E01-4ACE-A872-4406974C7903}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AE07-4282-B82F-A3F4EE27590E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{9B312B3F-93EC-4E1D-8632-73E41A10C32A}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AE07-4282-B82F-A3F4EE27590E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{EF86A21D-3D07-4D54-A6EC-439FEDAD3D0F}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AE07-4282-B82F-A3F4EE27590E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{57ED5E5B-09E2-4F1E-96B7-2BB76F35DEEB}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8-AE07-4282-B82F-A3F4EE27590E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{FC57C2FA-9B74-4959-8548-1BA649AB905D}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AE07-4282-B82F-A3F4EE27590E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{0CF49BC8-D886-40F2-A379-5F1DB61F6D33}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AE07-4282-B82F-A3F4EE27590E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{7BEEA0B3-63E0-4A4E-9F0F-96E193B5BA43}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AE07-4282-B82F-A3F4EE275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RiskVsRet2016!$B$12:$B$35</c:f>
              <c:numCache>
                <c:formatCode>0.00%</c:formatCode>
                <c:ptCount val="24"/>
                <c:pt idx="0">
                  <c:v>8.0066372846740896E-2</c:v>
                </c:pt>
                <c:pt idx="1">
                  <c:v>4.7528561352562955E-2</c:v>
                </c:pt>
                <c:pt idx="2">
                  <c:v>6.1564978206404816E-2</c:v>
                </c:pt>
                <c:pt idx="3">
                  <c:v>6.5850893929386561E-2</c:v>
                </c:pt>
                <c:pt idx="4">
                  <c:v>7.7796360493409975E-2</c:v>
                </c:pt>
                <c:pt idx="5">
                  <c:v>5.5040090358857229E-2</c:v>
                </c:pt>
                <c:pt idx="6">
                  <c:v>0.14475371432492354</c:v>
                </c:pt>
                <c:pt idx="7">
                  <c:v>8.3847696737549521E-2</c:v>
                </c:pt>
                <c:pt idx="8">
                  <c:v>7.4317394630943862E-2</c:v>
                </c:pt>
                <c:pt idx="9">
                  <c:v>9.5997747822105059E-2</c:v>
                </c:pt>
                <c:pt idx="10">
                  <c:v>8.2775803584921814E-2</c:v>
                </c:pt>
                <c:pt idx="11">
                  <c:v>7.3057255434943721E-2</c:v>
                </c:pt>
                <c:pt idx="12">
                  <c:v>0.20591679547745581</c:v>
                </c:pt>
                <c:pt idx="13">
                  <c:v>0.1256992150711371</c:v>
                </c:pt>
                <c:pt idx="14">
                  <c:v>0.10151705099351407</c:v>
                </c:pt>
                <c:pt idx="15">
                  <c:v>0.14094549460628447</c:v>
                </c:pt>
                <c:pt idx="16">
                  <c:v>9.7268873449046667E-2</c:v>
                </c:pt>
                <c:pt idx="17">
                  <c:v>0.16216810337147125</c:v>
                </c:pt>
                <c:pt idx="18">
                  <c:v>0.22827783359172085</c:v>
                </c:pt>
                <c:pt idx="19">
                  <c:v>0.20696213216367648</c:v>
                </c:pt>
                <c:pt idx="20">
                  <c:v>0.2115916076462741</c:v>
                </c:pt>
                <c:pt idx="21">
                  <c:v>0.34381596991189189</c:v>
                </c:pt>
                <c:pt idx="22">
                  <c:v>0.31583807723310114</c:v>
                </c:pt>
                <c:pt idx="23">
                  <c:v>0.27412569650782975</c:v>
                </c:pt>
              </c:numCache>
            </c:numRef>
          </c:xVal>
          <c:yVal>
            <c:numRef>
              <c:f>RiskVsRet2016!$C$12:$C$35</c:f>
              <c:numCache>
                <c:formatCode>0.00%</c:formatCode>
                <c:ptCount val="24"/>
                <c:pt idx="0">
                  <c:v>4.704761932182322E-2</c:v>
                </c:pt>
                <c:pt idx="1">
                  <c:v>4.1459074455771905E-2</c:v>
                </c:pt>
                <c:pt idx="2">
                  <c:v>3.6538322709826154E-2</c:v>
                </c:pt>
                <c:pt idx="3">
                  <c:v>3.1953851670164291E-2</c:v>
                </c:pt>
                <c:pt idx="4">
                  <c:v>2.6356156242401951E-2</c:v>
                </c:pt>
                <c:pt idx="5">
                  <c:v>2.1371922507691821E-2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7-4282-B82F-A3F4EE27590E}"/>
            </c:ext>
          </c:extLst>
        </c:ser>
        <c:ser>
          <c:idx val="1"/>
          <c:order val="1"/>
          <c:tx>
            <c:strRef>
              <c:f>RiskVsRet2016!$D$11</c:f>
              <c:strCache>
                <c:ptCount val="1"/>
                <c:pt idx="0">
                  <c:v>BondAgg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{140724CD-F85C-4BFA-942F-3297DD1D12F8}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AE07-4282-B82F-A3F4EE27590E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{E4328031-164A-40E4-9853-93B2E62A8524}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AE07-4282-B82F-A3F4EE27590E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{FD1D8549-12F6-467B-855D-068BC24969A4}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AE07-4282-B82F-A3F4EE27590E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{911CEE7E-79F5-4659-AB62-ACB740A00C76}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AE07-4282-B82F-A3F4EE27590E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{933A835C-83B2-45AF-AA5A-B4DC224D5091}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AE07-4282-B82F-A3F4EE27590E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{906E3772-72D0-4F85-A674-640164A1DC18}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AE07-4282-B82F-A3F4EE27590E}"/>
                </c:ext>
              </c:extLst>
            </c:dLbl>
            <c:dLbl>
              <c:idx val="6"/>
              <c:layout>
                <c:manualLayout>
                  <c:x val="-1.7356267978727639E-2"/>
                  <c:y val="1.8494054840940206E-2"/>
                </c:manualLayout>
              </c:layout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{5976B227-5994-4B1F-A175-C6470F8ABAA4}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AE07-4282-B82F-A3F4EE27590E}"/>
                </c:ext>
              </c:extLst>
            </c:dLbl>
            <c:dLbl>
              <c:idx val="7"/>
              <c:layout>
                <c:manualLayout>
                  <c:x val="-4.5560203444160091E-2"/>
                  <c:y val="-3.0823424734900344E-2"/>
                </c:manualLayout>
              </c:layout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{8330AD92-2CFC-4EB2-8654-8D8832165592}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AE07-4282-B82F-A3F4EE27590E}"/>
                </c:ext>
              </c:extLst>
            </c:dLbl>
            <c:dLbl>
              <c:idx val="8"/>
              <c:layout>
                <c:manualLayout>
                  <c:x val="-6.7255538417569594E-2"/>
                  <c:y val="-1.8494054840940206E-2"/>
                </c:manualLayout>
              </c:layout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{A797B64F-21B1-4A80-A207-D30825BB0B38}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AE07-4282-B82F-A3F4EE27590E}"/>
                </c:ext>
              </c:extLst>
            </c:dLbl>
            <c:dLbl>
              <c:idx val="9"/>
              <c:layout>
                <c:manualLayout>
                  <c:x val="-2.1695334973409589E-2"/>
                  <c:y val="-2.4658739787920332E-2"/>
                </c:manualLayout>
              </c:layout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{578CF33F-0683-453E-8D16-B370C0F7E693}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AE07-4282-B82F-A3F4EE27590E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{7D9CFF00-B71D-442C-8D08-0E449DCF2287}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AE07-4282-B82F-A3F4EE27590E}"/>
                </c:ext>
              </c:extLst>
            </c:dLbl>
            <c:dLbl>
              <c:idx val="11"/>
              <c:layout>
                <c:manualLayout>
                  <c:x val="-1.0847667486704774E-2"/>
                  <c:y val="2.1576397314430239E-2"/>
                </c:manualLayout>
              </c:layout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{AE4DB484-163D-4045-99F7-A6565F5745A4}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7-AE07-4282-B82F-A3F4EE27590E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{59C82ABF-D6ED-4603-8FF5-297BB315625F}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8-AE07-4282-B82F-A3F4EE27590E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{9DEEC7F5-6A60-44CF-A491-2FBD216DCB20}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9-AE07-4282-B82F-A3F4EE27590E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{D0CE71F4-4397-4826-A551-A76FAE72B255}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A-AE07-4282-B82F-A3F4EE27590E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{C80E30A1-44F2-4E23-85C3-B50A3ED02618}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B-AE07-4282-B82F-A3F4EE27590E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{7C18ECC8-4022-4F86-9B60-E146D79658EA}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C-AE07-4282-B82F-A3F4EE27590E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{E9588684-4CC9-4E28-8094-29DB268896A7}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D-AE07-4282-B82F-A3F4EE27590E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{70D0B806-1FF6-4760-959B-13FE76FB7138}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E-AE07-4282-B82F-A3F4EE27590E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{C391DB84-8228-4824-BC73-CCF64007F1DD}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F-AE07-4282-B82F-A3F4EE27590E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{7E61D582-21C8-4443-BCD3-C7F50EA2676B}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0-AE07-4282-B82F-A3F4EE27590E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{81131340-03E2-459E-8FBD-5AE26B6D0FB6}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1-AE07-4282-B82F-A3F4EE27590E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{8337E379-063A-4512-9488-EFAFE6DA0DFD}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2-AE07-4282-B82F-A3F4EE27590E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{47CCA6A0-EFE0-4D03-A2A7-7E5F79E32C0C}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3-AE07-4282-B82F-A3F4EE275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RiskVsRet2016!$B$12:$B$35</c:f>
              <c:numCache>
                <c:formatCode>0.00%</c:formatCode>
                <c:ptCount val="24"/>
                <c:pt idx="0">
                  <c:v>8.0066372846740896E-2</c:v>
                </c:pt>
                <c:pt idx="1">
                  <c:v>4.7528561352562955E-2</c:v>
                </c:pt>
                <c:pt idx="2">
                  <c:v>6.1564978206404816E-2</c:v>
                </c:pt>
                <c:pt idx="3">
                  <c:v>6.5850893929386561E-2</c:v>
                </c:pt>
                <c:pt idx="4">
                  <c:v>7.7796360493409975E-2</c:v>
                </c:pt>
                <c:pt idx="5">
                  <c:v>5.5040090358857229E-2</c:v>
                </c:pt>
                <c:pt idx="6">
                  <c:v>0.14475371432492354</c:v>
                </c:pt>
                <c:pt idx="7">
                  <c:v>8.3847696737549521E-2</c:v>
                </c:pt>
                <c:pt idx="8">
                  <c:v>7.4317394630943862E-2</c:v>
                </c:pt>
                <c:pt idx="9">
                  <c:v>9.5997747822105059E-2</c:v>
                </c:pt>
                <c:pt idx="10">
                  <c:v>8.2775803584921814E-2</c:v>
                </c:pt>
                <c:pt idx="11">
                  <c:v>7.3057255434943721E-2</c:v>
                </c:pt>
                <c:pt idx="12">
                  <c:v>0.20591679547745581</c:v>
                </c:pt>
                <c:pt idx="13">
                  <c:v>0.1256992150711371</c:v>
                </c:pt>
                <c:pt idx="14">
                  <c:v>0.10151705099351407</c:v>
                </c:pt>
                <c:pt idx="15">
                  <c:v>0.14094549460628447</c:v>
                </c:pt>
                <c:pt idx="16">
                  <c:v>9.7268873449046667E-2</c:v>
                </c:pt>
                <c:pt idx="17">
                  <c:v>0.16216810337147125</c:v>
                </c:pt>
                <c:pt idx="18">
                  <c:v>0.22827783359172085</c:v>
                </c:pt>
                <c:pt idx="19">
                  <c:v>0.20696213216367648</c:v>
                </c:pt>
                <c:pt idx="20">
                  <c:v>0.2115916076462741</c:v>
                </c:pt>
                <c:pt idx="21">
                  <c:v>0.34381596991189189</c:v>
                </c:pt>
                <c:pt idx="22">
                  <c:v>0.31583807723310114</c:v>
                </c:pt>
                <c:pt idx="23">
                  <c:v>0.27412569650782975</c:v>
                </c:pt>
              </c:numCache>
            </c:numRef>
          </c:xVal>
          <c:yVal>
            <c:numRef>
              <c:f>RiskVsRet2016!$D$12:$D$35</c:f>
              <c:numCache>
                <c:formatCode>General</c:formatCode>
                <c:ptCount val="24"/>
                <c:pt idx="6" formatCode="0.00%">
                  <c:v>6.198021276746335E-2</c:v>
                </c:pt>
                <c:pt idx="7" formatCode="0.00%">
                  <c:v>5.5487282745919408E-2</c:v>
                </c:pt>
                <c:pt idx="8" formatCode="0.00%">
                  <c:v>5.1069149473500275E-2</c:v>
                </c:pt>
                <c:pt idx="9" formatCode="0.00%">
                  <c:v>4.7205815385674477E-2</c:v>
                </c:pt>
                <c:pt idx="10" formatCode="0.00%">
                  <c:v>4.3505143641898947E-2</c:v>
                </c:pt>
                <c:pt idx="11" formatCode="0.00%">
                  <c:v>4.0827747176090945E-2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07-4282-B82F-A3F4EE27590E}"/>
            </c:ext>
          </c:extLst>
        </c:ser>
        <c:ser>
          <c:idx val="2"/>
          <c:order val="2"/>
          <c:tx>
            <c:strRef>
              <c:f>RiskVsRet2016!$E$11</c:f>
              <c:strCache>
                <c:ptCount val="1"/>
                <c:pt idx="0">
                  <c:v>LTCorp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{B577ECF6-9AC4-420F-BC8C-6E2F50675161}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AE07-4282-B82F-A3F4EE27590E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{F47BBB91-C8D3-46AA-9159-7B67AD7E0B57}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AE07-4282-B82F-A3F4EE27590E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{04376C39-01DA-4330-A838-0E4B165AF841}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AE07-4282-B82F-A3F4EE27590E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{172BB477-03E6-4DA7-9D96-955AF51A910B}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AE07-4282-B82F-A3F4EE27590E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{EA9A92A9-733B-4D49-BBFC-7F67EE180A0F}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8-AE07-4282-B82F-A3F4EE27590E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{BC023014-BF3F-4145-88A3-4FB8C49EF481}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AE07-4282-B82F-A3F4EE27590E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{22F35C06-51C3-4581-B0B8-75759DB80779}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AE07-4282-B82F-A3F4EE27590E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{5B38F3E3-C4DF-4EE9-99F2-80311DC23B3A}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AE07-4282-B82F-A3F4EE27590E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{A90A2716-A001-456E-86E9-5AC0C5332AEE}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AE07-4282-B82F-A3F4EE27590E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{1777F58B-E925-4E36-9482-B79BBAD3E359}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AE07-4282-B82F-A3F4EE27590E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{00F27CF7-40F5-46D9-BCC4-3DD8A5A99546}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AE07-4282-B82F-A3F4EE27590E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{4FF5A7A5-A6B4-4296-8619-684486913D94}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AE07-4282-B82F-A3F4EE27590E}"/>
                </c:ext>
              </c:extLst>
            </c:dLbl>
            <c:dLbl>
              <c:idx val="12"/>
              <c:layout>
                <c:manualLayout>
                  <c:x val="-7.4615723514651094E-2"/>
                  <c:y val="-1.0765141764696945E-2"/>
                </c:manualLayout>
              </c:layout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{5094E928-84B8-4C23-98EB-C732E0EE4889}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AE07-4282-B82F-A3F4EE27590E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{01B0F575-7994-411C-8EB8-F5CD3B3FABCC}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AE07-4282-B82F-A3F4EE27590E}"/>
                </c:ext>
              </c:extLst>
            </c:dLbl>
            <c:dLbl>
              <c:idx val="14"/>
              <c:layout>
                <c:manualLayout>
                  <c:x val="-7.2446190017310147E-2"/>
                  <c:y val="-2.9259196605637094E-2"/>
                </c:manualLayout>
              </c:layout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{FBF0D4ED-3409-4CBC-B55C-DB55DFE7003A}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AE07-4282-B82F-A3F4EE27590E}"/>
                </c:ext>
              </c:extLst>
            </c:dLbl>
            <c:dLbl>
              <c:idx val="15"/>
              <c:layout>
                <c:manualLayout>
                  <c:x val="-4.4242254551877733E-2"/>
                  <c:y val="1.6975940496713395E-2"/>
                </c:manualLayout>
              </c:layout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{7F748BA8-1E23-4632-A644-37C01E7629B2}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AE07-4282-B82F-A3F4EE27590E}"/>
                </c:ext>
              </c:extLst>
            </c:dLbl>
            <c:dLbl>
              <c:idx val="16"/>
              <c:layout>
                <c:manualLayout>
                  <c:x val="-3.7733654059854904E-2"/>
                  <c:y val="2.6222967917183527E-2"/>
                </c:manualLayout>
              </c:layout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{07FCD11A-9D79-4F18-AD28-9F297438A6A4}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AE07-4282-B82F-A3F4EE27590E}"/>
                </c:ext>
              </c:extLst>
            </c:dLbl>
            <c:dLbl>
              <c:idx val="17"/>
              <c:layout>
                <c:manualLayout>
                  <c:x val="-2.6885986573150174E-2"/>
                  <c:y val="2.3140625443693434E-2"/>
                </c:manualLayout>
              </c:layout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{57848CDC-13C2-4603-B16D-6BEF3ED1B411}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AE07-4282-B82F-A3F4EE27590E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{465F3928-439D-4859-8AA3-A0918F1844D6}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AE07-4282-B82F-A3F4EE27590E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{1DC7CBA3-91D3-4A28-9BB3-B57303E390C5}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AE07-4282-B82F-A3F4EE27590E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{D124A8DC-2ECB-47C8-A1F0-D4EECD6900AB}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AE07-4282-B82F-A3F4EE27590E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{1E965330-ED32-4F3D-BA69-18882514CE4B}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AE07-4282-B82F-A3F4EE27590E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{66B8DBF8-2FE6-4A70-B187-614C2FFE26A2}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AE07-4282-B82F-A3F4EE27590E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{DD945B54-0387-48D3-B919-DE8EA2805243}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AE07-4282-B82F-A3F4EE275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RiskVsRet2016!$B$12:$B$35</c:f>
              <c:numCache>
                <c:formatCode>0.00%</c:formatCode>
                <c:ptCount val="24"/>
                <c:pt idx="0">
                  <c:v>8.0066372846740896E-2</c:v>
                </c:pt>
                <c:pt idx="1">
                  <c:v>4.7528561352562955E-2</c:v>
                </c:pt>
                <c:pt idx="2">
                  <c:v>6.1564978206404816E-2</c:v>
                </c:pt>
                <c:pt idx="3">
                  <c:v>6.5850893929386561E-2</c:v>
                </c:pt>
                <c:pt idx="4">
                  <c:v>7.7796360493409975E-2</c:v>
                </c:pt>
                <c:pt idx="5">
                  <c:v>5.5040090358857229E-2</c:v>
                </c:pt>
                <c:pt idx="6">
                  <c:v>0.14475371432492354</c:v>
                </c:pt>
                <c:pt idx="7">
                  <c:v>8.3847696737549521E-2</c:v>
                </c:pt>
                <c:pt idx="8">
                  <c:v>7.4317394630943862E-2</c:v>
                </c:pt>
                <c:pt idx="9">
                  <c:v>9.5997747822105059E-2</c:v>
                </c:pt>
                <c:pt idx="10">
                  <c:v>8.2775803584921814E-2</c:v>
                </c:pt>
                <c:pt idx="11">
                  <c:v>7.3057255434943721E-2</c:v>
                </c:pt>
                <c:pt idx="12">
                  <c:v>0.20591679547745581</c:v>
                </c:pt>
                <c:pt idx="13">
                  <c:v>0.1256992150711371</c:v>
                </c:pt>
                <c:pt idx="14">
                  <c:v>0.10151705099351407</c:v>
                </c:pt>
                <c:pt idx="15">
                  <c:v>0.14094549460628447</c:v>
                </c:pt>
                <c:pt idx="16">
                  <c:v>9.7268873449046667E-2</c:v>
                </c:pt>
                <c:pt idx="17">
                  <c:v>0.16216810337147125</c:v>
                </c:pt>
                <c:pt idx="18">
                  <c:v>0.22827783359172085</c:v>
                </c:pt>
                <c:pt idx="19">
                  <c:v>0.20696213216367648</c:v>
                </c:pt>
                <c:pt idx="20">
                  <c:v>0.2115916076462741</c:v>
                </c:pt>
                <c:pt idx="21">
                  <c:v>0.34381596991189189</c:v>
                </c:pt>
                <c:pt idx="22">
                  <c:v>0.31583807723310114</c:v>
                </c:pt>
                <c:pt idx="23">
                  <c:v>0.27412569650782975</c:v>
                </c:pt>
              </c:numCache>
            </c:numRef>
          </c:xVal>
          <c:yVal>
            <c:numRef>
              <c:f>RiskVsRet2016!$E$12:$E$35</c:f>
              <c:numCache>
                <c:formatCode>General</c:formatCode>
                <c:ptCount val="24"/>
                <c:pt idx="12" formatCode="0.00%">
                  <c:v>8.2376466483404798E-2</c:v>
                </c:pt>
                <c:pt idx="13" formatCode="0.00%">
                  <c:v>7.7841428656868494E-2</c:v>
                </c:pt>
                <c:pt idx="14" formatCode="0.00%">
                  <c:v>7.5360148573261121E-2</c:v>
                </c:pt>
                <c:pt idx="15" formatCode="0.00%">
                  <c:v>7.407239890094619E-2</c:v>
                </c:pt>
                <c:pt idx="16" formatCode="0.00%">
                  <c:v>7.5464141798228468E-2</c:v>
                </c:pt>
                <c:pt idx="17" formatCode="0.00%">
                  <c:v>7.893415079153332E-2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07-4282-B82F-A3F4EE27590E}"/>
            </c:ext>
          </c:extLst>
        </c:ser>
        <c:ser>
          <c:idx val="3"/>
          <c:order val="3"/>
          <c:tx>
            <c:strRef>
              <c:f>RiskVsRet2016!$F$11</c:f>
              <c:strCache>
                <c:ptCount val="1"/>
                <c:pt idx="0">
                  <c:v>SPComp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{CCDB6EFF-90AD-44F1-8E77-0C534994FD1C}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AE07-4282-B82F-A3F4EE27590E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{ED4FF100-DE6D-437A-808C-7C39023C2152}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AE07-4282-B82F-A3F4EE27590E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{5A9B5F32-CE43-4F37-9797-463C7B557218}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AE07-4282-B82F-A3F4EE27590E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{554C6172-E305-47B5-A7AC-00043EE0ABAF}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AE07-4282-B82F-A3F4EE27590E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{98E9046F-7379-401B-9BD9-E10EB5CD77AB}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AE07-4282-B82F-A3F4EE27590E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{A8878033-2DE6-4A1E-87E9-77E33789587A}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AE07-4282-B82F-A3F4EE27590E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{EFA0E316-373D-464D-BB3F-04B52199B31E}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AE07-4282-B82F-A3F4EE27590E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{B9636304-94E8-4198-924F-469AD9D52483}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AE07-4282-B82F-A3F4EE27590E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{AD3841A9-37FE-4EF8-9A54-FABEA72A32A7}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AE07-4282-B82F-A3F4EE27590E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{95CBD47B-0BB9-40D9-82FD-290C58E58776}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AE07-4282-B82F-A3F4EE27590E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{2E6974E1-7FF3-44E8-88BB-0874F26ECE2F}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AE07-4282-B82F-A3F4EE27590E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{523F3D3B-497D-44A3-B152-5B4564C68ADB}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AE07-4282-B82F-A3F4EE27590E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{162A954F-841F-4AC4-98EF-AB321F4839DD}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AE07-4282-B82F-A3F4EE27590E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{8BBC13CC-2716-472E-9342-447B799834FC}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AE07-4282-B82F-A3F4EE27590E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{9D8079B1-1F22-40A7-9E27-C762F922966E}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AE07-4282-B82F-A3F4EE27590E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{C65D4B90-2B7A-4EA0-9455-E2CCA51B05FA}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AE07-4282-B82F-A3F4EE27590E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{940F37BF-8BF9-4321-A25B-BF3CF0B437F6}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AE07-4282-B82F-A3F4EE27590E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{EF60506A-B6A0-475E-933A-6C766F29E408}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AE07-4282-B82F-A3F4EE27590E}"/>
                </c:ext>
              </c:extLst>
            </c:dLbl>
            <c:dLbl>
              <c:idx val="18"/>
              <c:layout>
                <c:manualLayout>
                  <c:x val="-4.2072721054536855E-2"/>
                  <c:y val="-3.2341539079127131E-2"/>
                </c:manualLayout>
              </c:layout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{8EFAD492-F6E5-4CBE-BC6D-B2F64E9984A9}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AE07-4282-B82F-A3F4EE27590E}"/>
                </c:ext>
              </c:extLst>
            </c:dLbl>
            <c:dLbl>
              <c:idx val="19"/>
              <c:layout>
                <c:manualLayout>
                  <c:x val="1.3179488922822407E-3"/>
                  <c:y val="1.5642281292632498E-3"/>
                </c:manualLayout>
              </c:layout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{E894B13A-B860-47C8-A914-D89E336276E3}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AE07-4282-B82F-A3F4EE27590E}"/>
                </c:ext>
              </c:extLst>
            </c:dLbl>
            <c:dLbl>
              <c:idx val="20"/>
              <c:layout>
                <c:manualLayout>
                  <c:x val="-1.6038319086445318E-2"/>
                  <c:y val="3.5469995337653631E-2"/>
                </c:manualLayout>
              </c:layout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{AC42DB6A-9DF3-4EA6-9554-A9FC739A0AA6}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AE07-4282-B82F-A3F4EE27590E}"/>
                </c:ext>
              </c:extLst>
            </c:dLbl>
            <c:dLbl>
              <c:idx val="21"/>
              <c:layout>
                <c:manualLayout>
                  <c:x val="-4.2072721054536778E-2"/>
                  <c:y val="2.0058282970203456E-2"/>
                </c:manualLayout>
              </c:layout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{1D902BCF-766B-42AF-99B4-FB51B45A5950}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AE07-4282-B82F-A3F4EE27590E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{173B3726-3005-4B19-829B-8C3C77F2DDD2}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AE07-4282-B82F-A3F4EE27590E}"/>
                </c:ext>
              </c:extLst>
            </c:dLbl>
            <c:dLbl>
              <c:idx val="23"/>
              <c:layout>
                <c:manualLayout>
                  <c:x val="-4.6411788049218687E-2"/>
                  <c:y val="-3.2341539079127131E-2"/>
                </c:manualLayout>
              </c:layout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{3EBCCDF8-D04D-4D0A-9432-AC9746E2E476}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AE07-4282-B82F-A3F4EE2759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RiskVsRet2016!$B$12:$B$35</c:f>
              <c:numCache>
                <c:formatCode>0.00%</c:formatCode>
                <c:ptCount val="24"/>
                <c:pt idx="0">
                  <c:v>8.0066372846740896E-2</c:v>
                </c:pt>
                <c:pt idx="1">
                  <c:v>4.7528561352562955E-2</c:v>
                </c:pt>
                <c:pt idx="2">
                  <c:v>6.1564978206404816E-2</c:v>
                </c:pt>
                <c:pt idx="3">
                  <c:v>6.5850893929386561E-2</c:v>
                </c:pt>
                <c:pt idx="4">
                  <c:v>7.7796360493409975E-2</c:v>
                </c:pt>
                <c:pt idx="5">
                  <c:v>5.5040090358857229E-2</c:v>
                </c:pt>
                <c:pt idx="6">
                  <c:v>0.14475371432492354</c:v>
                </c:pt>
                <c:pt idx="7">
                  <c:v>8.3847696737549521E-2</c:v>
                </c:pt>
                <c:pt idx="8">
                  <c:v>7.4317394630943862E-2</c:v>
                </c:pt>
                <c:pt idx="9">
                  <c:v>9.5997747822105059E-2</c:v>
                </c:pt>
                <c:pt idx="10">
                  <c:v>8.2775803584921814E-2</c:v>
                </c:pt>
                <c:pt idx="11">
                  <c:v>7.3057255434943721E-2</c:v>
                </c:pt>
                <c:pt idx="12">
                  <c:v>0.20591679547745581</c:v>
                </c:pt>
                <c:pt idx="13">
                  <c:v>0.1256992150711371</c:v>
                </c:pt>
                <c:pt idx="14">
                  <c:v>0.10151705099351407</c:v>
                </c:pt>
                <c:pt idx="15">
                  <c:v>0.14094549460628447</c:v>
                </c:pt>
                <c:pt idx="16">
                  <c:v>9.7268873449046667E-2</c:v>
                </c:pt>
                <c:pt idx="17">
                  <c:v>0.16216810337147125</c:v>
                </c:pt>
                <c:pt idx="18">
                  <c:v>0.22827783359172085</c:v>
                </c:pt>
                <c:pt idx="19">
                  <c:v>0.20696213216367648</c:v>
                </c:pt>
                <c:pt idx="20">
                  <c:v>0.2115916076462741</c:v>
                </c:pt>
                <c:pt idx="21">
                  <c:v>0.34381596991189189</c:v>
                </c:pt>
                <c:pt idx="22">
                  <c:v>0.31583807723310114</c:v>
                </c:pt>
                <c:pt idx="23">
                  <c:v>0.27412569650782975</c:v>
                </c:pt>
              </c:numCache>
            </c:numRef>
          </c:xVal>
          <c:yVal>
            <c:numRef>
              <c:f>RiskVsRet2016!$F$12:$F$35</c:f>
              <c:numCache>
                <c:formatCode>General</c:formatCode>
                <c:ptCount val="24"/>
                <c:pt idx="18" formatCode="0.00%">
                  <c:v>9.7186724937465385E-2</c:v>
                </c:pt>
                <c:pt idx="19" formatCode="0.00%">
                  <c:v>8.8235900188842642E-2</c:v>
                </c:pt>
                <c:pt idx="20" formatCode="0.00%">
                  <c:v>8.1285538077630726E-2</c:v>
                </c:pt>
                <c:pt idx="21" formatCode="0.00%">
                  <c:v>7.3595636264181863E-2</c:v>
                </c:pt>
                <c:pt idx="22" formatCode="0.00%">
                  <c:v>7.7949022121774014E-2</c:v>
                </c:pt>
                <c:pt idx="23" formatCode="0.00%">
                  <c:v>9.319242933398364E-2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07-4282-B82F-A3F4EE275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78984"/>
        <c:axId val="495583576"/>
      </c:scatterChart>
      <c:valAx>
        <c:axId val="49557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Annualized Standard Deviation</a:t>
                </a:r>
                <a:r>
                  <a:rPr lang="en-US" baseline="0"/>
                  <a:t> of Monthly Total Returns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83576"/>
        <c:crosses val="autoZero"/>
        <c:crossBetween val="midCat"/>
      </c:valAx>
      <c:valAx>
        <c:axId val="49558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Return as of 6/1/16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8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vs. Return Profiles at 6/1/06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0622900399792"/>
          <c:y val="0.11432408234174539"/>
          <c:w val="0.8423688709183943"/>
          <c:h val="0.67830077012448053"/>
        </c:manualLayout>
      </c:layout>
      <c:scatterChart>
        <c:scatterStyle val="lineMarker"/>
        <c:varyColors val="0"/>
        <c:ser>
          <c:idx val="0"/>
          <c:order val="0"/>
          <c:tx>
            <c:strRef>
              <c:f>RiskVsRet2006!$C$11</c:f>
              <c:strCache>
                <c:ptCount val="1"/>
                <c:pt idx="0">
                  <c:v>STGovt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{F9D33841-9D84-4A5F-9A94-9E9045AFEF0A}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03D5-4CAB-9D4C-168436372FD2}"/>
                </c:ext>
              </c:extLst>
            </c:dLbl>
            <c:dLbl>
              <c:idx val="1"/>
              <c:layout>
                <c:manualLayout>
                  <c:x val="-8.1975908611732595E-2"/>
                  <c:y val="-5.6508959217664979E-17"/>
                </c:manualLayout>
              </c:layout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{CFAA4EBD-A6E0-487F-A798-26187A00DD48}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03D5-4CAB-9D4C-168436372FD2}"/>
                </c:ext>
              </c:extLst>
            </c:dLbl>
            <c:dLbl>
              <c:idx val="2"/>
              <c:layout>
                <c:manualLayout>
                  <c:x val="-8.414544210907357E-2"/>
                  <c:y val="0"/>
                </c:manualLayout>
              </c:layout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{3A3A7B22-CDF0-48B7-AE9C-187DDB2924AF}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3D5-4CAB-9D4C-168436372FD2}"/>
                </c:ext>
              </c:extLst>
            </c:dLbl>
            <c:dLbl>
              <c:idx val="3"/>
              <c:layout>
                <c:manualLayout>
                  <c:x val="-7.112824112502783E-2"/>
                  <c:y val="1.849405484094015E-2"/>
                </c:manualLayout>
              </c:layout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{2443FF2D-825D-4EAA-98EE-A4169F1F0AEE}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3D5-4CAB-9D4C-168436372FD2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{A29AAB92-6395-4B63-A2A1-1DD85D7912B2}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3D5-4CAB-9D4C-168436372FD2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{CFF46373-FD82-4F48-9A50-B9E50A119010}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3D5-4CAB-9D4C-168436372FD2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{D1D16D6A-9C8D-4146-ABB6-89C58B8AE808}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03D5-4CAB-9D4C-168436372FD2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{327F6327-0A32-41C0-A35B-992C0B6362A0}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03D5-4CAB-9D4C-168436372FD2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{8AEF11F4-06E2-49B3-A261-886A3A55760B}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03D5-4CAB-9D4C-168436372FD2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{170E94EC-EE72-40FC-BD43-8DD1B5CEDB68}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03D5-4CAB-9D4C-168436372FD2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{A0963F08-0DF1-4117-A712-E35D76486E4E}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03D5-4CAB-9D4C-168436372FD2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{71E2836A-DA56-48E5-8544-686F9D5C5752}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03D5-4CAB-9D4C-168436372FD2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{7F97ECC3-CD3C-4755-9727-3DF6B614D085}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03D5-4CAB-9D4C-168436372FD2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{E4F8FC5E-0098-4521-8C85-B73CE14FA1CE}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03D5-4CAB-9D4C-168436372FD2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{19D31E2E-9E67-4603-B4E2-61DAAFC681CA}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03D5-4CAB-9D4C-168436372FD2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{B5CE01FB-821D-4956-AED2-CABC2B13BD73}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03D5-4CAB-9D4C-168436372FD2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{F25488D7-BEA6-44C8-B473-A48E9DB97B64}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03D5-4CAB-9D4C-168436372FD2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{D1E63C78-6BE7-402B-BC9A-3C8F2B00FE5C}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03D5-4CAB-9D4C-168436372FD2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{A03A61CB-6FE7-41D2-8FBA-47050CCB2003}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03D5-4CAB-9D4C-168436372FD2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{7AA1A4EC-B4C6-48E2-B58A-53ED92A849EC}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03D5-4CAB-9D4C-168436372FD2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{BE6DA907-4C50-4AD5-B412-A149697265C2}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03D5-4CAB-9D4C-168436372FD2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{BB664F01-BF43-4C0B-B8CE-27A42AA9E645}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03D5-4CAB-9D4C-168436372FD2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{7DF1B966-757A-4793-88FC-92C1CB543ECB}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03D5-4CAB-9D4C-168436372FD2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{A1957E0E-6828-479C-B622-D774BA45CE10}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7-03D5-4CAB-9D4C-168436372F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RiskVsRet2006!$B$12:$B$35</c:f>
              <c:numCache>
                <c:formatCode>0.00%</c:formatCode>
                <c:ptCount val="24"/>
                <c:pt idx="0">
                  <c:v>7.1133693026382866E-2</c:v>
                </c:pt>
                <c:pt idx="1">
                  <c:v>3.7393584717136302E-2</c:v>
                </c:pt>
                <c:pt idx="2">
                  <c:v>6.0676134588689451E-2</c:v>
                </c:pt>
                <c:pt idx="3">
                  <c:v>7.144943673037428E-2</c:v>
                </c:pt>
                <c:pt idx="4">
                  <c:v>9.3071547466066745E-2</c:v>
                </c:pt>
                <c:pt idx="6">
                  <c:v>0.15763163931023982</c:v>
                </c:pt>
                <c:pt idx="7">
                  <c:v>8.8578120010248479E-2</c:v>
                </c:pt>
                <c:pt idx="8">
                  <c:v>7.9160455932520496E-2</c:v>
                </c:pt>
                <c:pt idx="9">
                  <c:v>0.11879017284103152</c:v>
                </c:pt>
                <c:pt idx="10">
                  <c:v>0.1052803636483753</c:v>
                </c:pt>
                <c:pt idx="12">
                  <c:v>0.23648842628429631</c:v>
                </c:pt>
                <c:pt idx="13">
                  <c:v>0.14508286108644516</c:v>
                </c:pt>
                <c:pt idx="14">
                  <c:v>0.11820927615956062</c:v>
                </c:pt>
                <c:pt idx="15">
                  <c:v>0.18425949759365709</c:v>
                </c:pt>
                <c:pt idx="16">
                  <c:v>0.11829366976554472</c:v>
                </c:pt>
                <c:pt idx="18">
                  <c:v>0.25227372705910828</c:v>
                </c:pt>
                <c:pt idx="19">
                  <c:v>0.21570090058037447</c:v>
                </c:pt>
                <c:pt idx="20">
                  <c:v>0.23819809386074861</c:v>
                </c:pt>
                <c:pt idx="21">
                  <c:v>0.38859418594558492</c:v>
                </c:pt>
                <c:pt idx="22">
                  <c:v>0.40214482459065448</c:v>
                </c:pt>
              </c:numCache>
            </c:numRef>
          </c:xVal>
          <c:yVal>
            <c:numRef>
              <c:f>RiskVsRet2006!$C$12:$C$35</c:f>
              <c:numCache>
                <c:formatCode>0.00%</c:formatCode>
                <c:ptCount val="24"/>
                <c:pt idx="0">
                  <c:v>6.0825601676137708E-2</c:v>
                </c:pt>
                <c:pt idx="1">
                  <c:v>5.4632518245302464E-2</c:v>
                </c:pt>
                <c:pt idx="2">
                  <c:v>4.9042116832398897E-2</c:v>
                </c:pt>
                <c:pt idx="3">
                  <c:v>4.3537897428845618E-2</c:v>
                </c:pt>
                <c:pt idx="4">
                  <c:v>3.1324557831730715E-2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3D5-4CAB-9D4C-168436372FD2}"/>
            </c:ext>
          </c:extLst>
        </c:ser>
        <c:ser>
          <c:idx val="1"/>
          <c:order val="1"/>
          <c:tx>
            <c:strRef>
              <c:f>RiskVsRet2006!$D$11</c:f>
              <c:strCache>
                <c:ptCount val="1"/>
                <c:pt idx="0">
                  <c:v>BondAgg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{7FF5648A-44A4-4C6A-B9A4-A406E04B66C4}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03D5-4CAB-9D4C-168436372FD2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{CE26FA4F-88DB-4A60-946E-9C216BA1F5E9}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03D5-4CAB-9D4C-168436372FD2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{CD4285A1-22BE-44C5-AB66-2EFCCB41DD26}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03D5-4CAB-9D4C-168436372FD2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{9590D23D-BD45-45D8-9723-4310C66CE062}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03D5-4CAB-9D4C-168436372FD2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{2DF89385-3393-43C8-A6F1-5D6EEA8F83D3}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03D5-4CAB-9D4C-168436372FD2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{3E094B39-B6CF-4CD0-A74A-28CF8FD7DB1E}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03D5-4CAB-9D4C-168436372FD2}"/>
                </c:ext>
              </c:extLst>
            </c:dLbl>
            <c:dLbl>
              <c:idx val="6"/>
              <c:layout>
                <c:manualLayout>
                  <c:x val="-1.7356267978727639E-2"/>
                  <c:y val="1.8494054840940206E-2"/>
                </c:manualLayout>
              </c:layout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{559ED86C-DE30-48FE-91BC-628185F904C6}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03D5-4CAB-9D4C-168436372FD2}"/>
                </c:ext>
              </c:extLst>
            </c:dLbl>
            <c:dLbl>
              <c:idx val="7"/>
              <c:layout>
                <c:manualLayout>
                  <c:x val="-5.2068803936182913E-2"/>
                  <c:y val="-2.4658739787920277E-2"/>
                </c:manualLayout>
              </c:layout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{093BEA20-6230-4F78-9A7A-69608E92006A}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03D5-4CAB-9D4C-168436372FD2}"/>
                </c:ext>
              </c:extLst>
            </c:dLbl>
            <c:dLbl>
              <c:idx val="8"/>
              <c:layout>
                <c:manualLayout>
                  <c:x val="-8.6781339893638194E-3"/>
                  <c:y val="-6.1646849469800691E-3"/>
                </c:manualLayout>
              </c:layout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{A6320AC5-1E33-48BD-84AD-6979C054FD8A}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03D5-4CAB-9D4C-168436372FD2}"/>
                </c:ext>
              </c:extLst>
            </c:dLbl>
            <c:dLbl>
              <c:idx val="9"/>
              <c:layout>
                <c:manualLayout>
                  <c:x val="-7.5933672406933425E-2"/>
                  <c:y val="3.0823424734899778E-3"/>
                </c:manualLayout>
              </c:layout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{035B0B38-183F-4136-AEF9-64AA9BBC6334}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03D5-4CAB-9D4C-168436372FD2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{97ADAD8A-0120-4953-9F54-B822C6153594}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03D5-4CAB-9D4C-168436372FD2}"/>
                </c:ext>
              </c:extLst>
            </c:dLbl>
            <c:dLbl>
              <c:idx val="11"/>
              <c:layout>
                <c:manualLayout>
                  <c:x val="-6.5086004920228641E-3"/>
                  <c:y val="9.2470274204701029E-3"/>
                </c:manualLayout>
              </c:layout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{30DB2A55-45BC-4300-AFA8-3B750472C712}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03D5-4CAB-9D4C-168436372FD2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{7CCCAE97-038E-4CD6-8BB1-F7244635155F}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03D5-4CAB-9D4C-168436372FD2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{94A37E00-E83C-4275-BE38-897D28A03C57}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03D5-4CAB-9D4C-168436372FD2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{A6FE4C4C-264C-4193-A043-8AF42B9A116B}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03D5-4CAB-9D4C-168436372FD2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{8C2B3B7D-20C0-41A2-9B0F-7FC80B1E3C60}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03D5-4CAB-9D4C-168436372FD2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{F94F4BB9-824F-42D1-A098-27D74158C006}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03D5-4CAB-9D4C-168436372FD2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{D25D7FD1-A059-4A4C-9535-93A59DE01167}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03D5-4CAB-9D4C-168436372FD2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{2662A6A8-A231-43F6-AFDA-CA98DC31EE21}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03D5-4CAB-9D4C-168436372FD2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{0F3ABBC8-F649-4413-A3C3-379DA5FF3E0D}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03D5-4CAB-9D4C-168436372FD2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{F2C47FDB-FB96-4412-9875-E8F95E6C624D}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03D5-4CAB-9D4C-168436372FD2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{678CD38F-7D5C-4A4A-9BCB-7B0CEC34F33C}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03D5-4CAB-9D4C-168436372FD2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{70C8BF94-2955-4DD4-8F49-F407B8B28A67}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03D5-4CAB-9D4C-168436372FD2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{E87A8D79-F8E8-4911-BD53-F9AA529A01DC}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03D5-4CAB-9D4C-168436372F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RiskVsRet2006!$B$12:$B$35</c:f>
              <c:numCache>
                <c:formatCode>0.00%</c:formatCode>
                <c:ptCount val="24"/>
                <c:pt idx="0">
                  <c:v>7.1133693026382866E-2</c:v>
                </c:pt>
                <c:pt idx="1">
                  <c:v>3.7393584717136302E-2</c:v>
                </c:pt>
                <c:pt idx="2">
                  <c:v>6.0676134588689451E-2</c:v>
                </c:pt>
                <c:pt idx="3">
                  <c:v>7.144943673037428E-2</c:v>
                </c:pt>
                <c:pt idx="4">
                  <c:v>9.3071547466066745E-2</c:v>
                </c:pt>
                <c:pt idx="6">
                  <c:v>0.15763163931023982</c:v>
                </c:pt>
                <c:pt idx="7">
                  <c:v>8.8578120010248479E-2</c:v>
                </c:pt>
                <c:pt idx="8">
                  <c:v>7.9160455932520496E-2</c:v>
                </c:pt>
                <c:pt idx="9">
                  <c:v>0.11879017284103152</c:v>
                </c:pt>
                <c:pt idx="10">
                  <c:v>0.1052803636483753</c:v>
                </c:pt>
                <c:pt idx="12">
                  <c:v>0.23648842628429631</c:v>
                </c:pt>
                <c:pt idx="13">
                  <c:v>0.14508286108644516</c:v>
                </c:pt>
                <c:pt idx="14">
                  <c:v>0.11820927615956062</c:v>
                </c:pt>
                <c:pt idx="15">
                  <c:v>0.18425949759365709</c:v>
                </c:pt>
                <c:pt idx="16">
                  <c:v>0.11829366976554472</c:v>
                </c:pt>
                <c:pt idx="18">
                  <c:v>0.25227372705910828</c:v>
                </c:pt>
                <c:pt idx="19">
                  <c:v>0.21570090058037447</c:v>
                </c:pt>
                <c:pt idx="20">
                  <c:v>0.23819809386074861</c:v>
                </c:pt>
                <c:pt idx="21">
                  <c:v>0.38859418594558492</c:v>
                </c:pt>
                <c:pt idx="22">
                  <c:v>0.40214482459065448</c:v>
                </c:pt>
              </c:numCache>
            </c:numRef>
          </c:xVal>
          <c:yVal>
            <c:numRef>
              <c:f>RiskVsRet2006!$D$12:$D$35</c:f>
              <c:numCache>
                <c:formatCode>General</c:formatCode>
                <c:ptCount val="24"/>
                <c:pt idx="6" formatCode="0.00%">
                  <c:v>7.2328617986388011E-2</c:v>
                </c:pt>
                <c:pt idx="7" formatCode="0.00%">
                  <c:v>6.3560400906551351E-2</c:v>
                </c:pt>
                <c:pt idx="8" formatCode="0.00%">
                  <c:v>5.7162183156451718E-2</c:v>
                </c:pt>
                <c:pt idx="9" formatCode="0.00%">
                  <c:v>4.998082614122179E-2</c:v>
                </c:pt>
                <c:pt idx="10" formatCode="0.00%">
                  <c:v>3.7295216106810969E-2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03D5-4CAB-9D4C-168436372FD2}"/>
            </c:ext>
          </c:extLst>
        </c:ser>
        <c:ser>
          <c:idx val="2"/>
          <c:order val="2"/>
          <c:tx>
            <c:strRef>
              <c:f>RiskVsRet2006!$E$11</c:f>
              <c:strCache>
                <c:ptCount val="1"/>
                <c:pt idx="0">
                  <c:v>LTCorp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{8868B7DD-CAA6-4802-8D90-4B52C8163403}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03D5-4CAB-9D4C-168436372FD2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{3B34A178-696F-4FD9-B0BC-9BF2EC58A89D}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03D5-4CAB-9D4C-168436372FD2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{BF4E867E-4C04-4E91-AA36-41B70948CCCF}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03D5-4CAB-9D4C-168436372FD2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{EEBDEE4A-102D-47E3-8622-17055BC00301}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03D5-4CAB-9D4C-168436372FD2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{0AF7F870-E25A-400E-8BA9-AE60C2C04562}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03D5-4CAB-9D4C-168436372FD2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{D245A6E3-0468-497D-A138-11C2D9C02B9C}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03D5-4CAB-9D4C-168436372FD2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{B06D4516-51F9-40B4-BD68-F631E1BA5592}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8-03D5-4CAB-9D4C-168436372FD2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{E54F4E1B-5299-4268-A771-14AFC03CAA01}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03D5-4CAB-9D4C-168436372FD2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{CB71076B-F4FC-43DD-A9B2-5FFDE6EFFA8A}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03D5-4CAB-9D4C-168436372FD2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{0C8EB0AD-21E1-4C32-B4EB-F5CD8B3DE786}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03D5-4CAB-9D4C-168436372FD2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{5F131D74-029F-460A-A424-C258F6C4DC49}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03D5-4CAB-9D4C-168436372FD2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{9D693A98-8677-486E-8C0C-D26210E7E8E7}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03D5-4CAB-9D4C-168436372FD2}"/>
                </c:ext>
              </c:extLst>
            </c:dLbl>
            <c:dLbl>
              <c:idx val="12"/>
              <c:layout>
                <c:manualLayout>
                  <c:x val="-4.6411788049218687E-2"/>
                  <c:y val="3.2387652864163591E-2"/>
                </c:manualLayout>
              </c:layout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{DDCD3CE6-FB30-4F6C-8E31-123985DBF7E2}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03D5-4CAB-9D4C-168436372FD2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{3CC6BC3F-8DE0-4A45-9D28-2255068C81AB}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03D5-4CAB-9D4C-168436372FD2}"/>
                </c:ext>
              </c:extLst>
            </c:dLbl>
            <c:dLbl>
              <c:idx val="14"/>
              <c:layout>
                <c:manualLayout>
                  <c:x val="-5.7259455535923459E-2"/>
                  <c:y val="-2.617685413214706E-2"/>
                </c:manualLayout>
              </c:layout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{B2893263-22B3-43A3-9875-B101BC8F9AD6}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03D5-4CAB-9D4C-168436372FD2}"/>
                </c:ext>
              </c:extLst>
            </c:dLbl>
            <c:dLbl>
              <c:idx val="15"/>
              <c:layout>
                <c:manualLayout>
                  <c:x val="-2.6885986573150094E-2"/>
                  <c:y val="2.314062544369349E-2"/>
                </c:manualLayout>
              </c:layout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{2CF1BA30-45C4-43A7-A9E4-CE079972DB4E}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03D5-4CAB-9D4C-168436372FD2}"/>
                </c:ext>
              </c:extLst>
            </c:dLbl>
            <c:dLbl>
              <c:idx val="16"/>
              <c:layout>
                <c:manualLayout>
                  <c:x val="3.4874823896232751E-3"/>
                  <c:y val="-1.5181143442267848E-3"/>
                </c:manualLayout>
              </c:layout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{9E4CE055-CD90-408F-8666-3A9E79911B34}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03D5-4CAB-9D4C-168436372FD2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{9E8D9178-9206-4438-942C-FEBA6DAE55AF}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03D5-4CAB-9D4C-168436372FD2}"/>
                </c:ext>
              </c:extLst>
            </c:dLbl>
            <c:dLbl>
              <c:idx val="18"/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{57D06FAA-E043-41D3-B249-F23073A1F070}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03D5-4CAB-9D4C-168436372FD2}"/>
                </c:ext>
              </c:extLst>
            </c:dLbl>
            <c:dLbl>
              <c:idx val="19"/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{8E1EAF57-8141-4210-B415-9DCCE74C5A4C}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03D5-4CAB-9D4C-168436372FD2}"/>
                </c:ext>
              </c:extLst>
            </c:dLbl>
            <c:dLbl>
              <c:idx val="20"/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{D77C949E-DF4E-424B-9AD4-B0BC95F4A011}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03D5-4CAB-9D4C-168436372FD2}"/>
                </c:ext>
              </c:extLst>
            </c:dLbl>
            <c:dLbl>
              <c:idx val="21"/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{5D38754C-923F-44BE-9F7F-8E8021CC94A8}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03D5-4CAB-9D4C-168436372FD2}"/>
                </c:ext>
              </c:extLst>
            </c:dLbl>
            <c:dLbl>
              <c:idx val="22"/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{E67BE2D2-23BE-4991-88BE-0CE28FE19551}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03D5-4CAB-9D4C-168436372FD2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{3B0ACFCE-25CD-4DAC-A594-DF9C4A3EBCF0}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03D5-4CAB-9D4C-168436372F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RiskVsRet2006!$B$12:$B$35</c:f>
              <c:numCache>
                <c:formatCode>0.00%</c:formatCode>
                <c:ptCount val="24"/>
                <c:pt idx="0">
                  <c:v>7.1133693026382866E-2</c:v>
                </c:pt>
                <c:pt idx="1">
                  <c:v>3.7393584717136302E-2</c:v>
                </c:pt>
                <c:pt idx="2">
                  <c:v>6.0676134588689451E-2</c:v>
                </c:pt>
                <c:pt idx="3">
                  <c:v>7.144943673037428E-2</c:v>
                </c:pt>
                <c:pt idx="4">
                  <c:v>9.3071547466066745E-2</c:v>
                </c:pt>
                <c:pt idx="6">
                  <c:v>0.15763163931023982</c:v>
                </c:pt>
                <c:pt idx="7">
                  <c:v>8.8578120010248479E-2</c:v>
                </c:pt>
                <c:pt idx="8">
                  <c:v>7.9160455932520496E-2</c:v>
                </c:pt>
                <c:pt idx="9">
                  <c:v>0.11879017284103152</c:v>
                </c:pt>
                <c:pt idx="10">
                  <c:v>0.1052803636483753</c:v>
                </c:pt>
                <c:pt idx="12">
                  <c:v>0.23648842628429631</c:v>
                </c:pt>
                <c:pt idx="13">
                  <c:v>0.14508286108644516</c:v>
                </c:pt>
                <c:pt idx="14">
                  <c:v>0.11820927615956062</c:v>
                </c:pt>
                <c:pt idx="15">
                  <c:v>0.18425949759365709</c:v>
                </c:pt>
                <c:pt idx="16">
                  <c:v>0.11829366976554472</c:v>
                </c:pt>
                <c:pt idx="18">
                  <c:v>0.25227372705910828</c:v>
                </c:pt>
                <c:pt idx="19">
                  <c:v>0.21570090058037447</c:v>
                </c:pt>
                <c:pt idx="20">
                  <c:v>0.23819809386074861</c:v>
                </c:pt>
                <c:pt idx="21">
                  <c:v>0.38859418594558492</c:v>
                </c:pt>
                <c:pt idx="22">
                  <c:v>0.40214482459065448</c:v>
                </c:pt>
              </c:numCache>
            </c:numRef>
          </c:xVal>
          <c:yVal>
            <c:numRef>
              <c:f>RiskVsRet2006!$E$12:$E$35</c:f>
              <c:numCache>
                <c:formatCode>General</c:formatCode>
                <c:ptCount val="24"/>
                <c:pt idx="12" formatCode="0.00%">
                  <c:v>8.3982559682536539E-2</c:v>
                </c:pt>
                <c:pt idx="13" formatCode="0.00%">
                  <c:v>7.5890461986835689E-2</c:v>
                </c:pt>
                <c:pt idx="14" formatCode="0.00%">
                  <c:v>6.9222352640927909E-2</c:v>
                </c:pt>
                <c:pt idx="15" formatCode="0.00%">
                  <c:v>6.0892483061927294E-2</c:v>
                </c:pt>
                <c:pt idx="16" formatCode="0.00%">
                  <c:v>5.1039959575548188E-2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03D5-4CAB-9D4C-168436372FD2}"/>
            </c:ext>
          </c:extLst>
        </c:ser>
        <c:ser>
          <c:idx val="3"/>
          <c:order val="3"/>
          <c:tx>
            <c:strRef>
              <c:f>RiskVsRet2006!$F$11</c:f>
              <c:strCache>
                <c:ptCount val="1"/>
                <c:pt idx="0">
                  <c:v>SPComp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strRef>
                  <c:f>RiskVsRet2016!$A$12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{F1B4CEFE-461C-4CFA-A3BF-0FAC23EA5592}</c15:txfldGUID>
                      <c15:f>RiskVsRet2016!$A$12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03D5-4CAB-9D4C-168436372FD2}"/>
                </c:ext>
              </c:extLst>
            </c:dLbl>
            <c:dLbl>
              <c:idx val="1"/>
              <c:tx>
                <c:strRef>
                  <c:f>RiskVsRet2016!$A$13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{D13889E5-BD2A-45FC-89DA-30C04D1D48B1}</c15:txfldGUID>
                      <c15:f>RiskVsRet2016!$A$13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03D5-4CAB-9D4C-168436372FD2}"/>
                </c:ext>
              </c:extLst>
            </c:dLbl>
            <c:dLbl>
              <c:idx val="2"/>
              <c:tx>
                <c:strRef>
                  <c:f>RiskVsRet2016!$A$14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{56BF795B-3707-4C5C-A2E4-1553541AD084}</c15:txfldGUID>
                      <c15:f>RiskVsRet2016!$A$14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03D5-4CAB-9D4C-168436372FD2}"/>
                </c:ext>
              </c:extLst>
            </c:dLbl>
            <c:dLbl>
              <c:idx val="3"/>
              <c:tx>
                <c:strRef>
                  <c:f>RiskVsRet2016!$A$15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{5CB05EBE-A661-4B1C-90F8-2413289C49DE}</c15:txfldGUID>
                      <c15:f>RiskVsRet2016!$A$15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03D5-4CAB-9D4C-168436372FD2}"/>
                </c:ext>
              </c:extLst>
            </c:dLbl>
            <c:dLbl>
              <c:idx val="4"/>
              <c:tx>
                <c:strRef>
                  <c:f>RiskVsRet2016!$A$16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{83C95034-3465-476B-95D2-945180866C1B}</c15:txfldGUID>
                      <c15:f>RiskVsRet2016!$A$16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03D5-4CAB-9D4C-168436372FD2}"/>
                </c:ext>
              </c:extLst>
            </c:dLbl>
            <c:dLbl>
              <c:idx val="5"/>
              <c:tx>
                <c:strRef>
                  <c:f>RiskVsRet2016!$A$17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{F0FD2BF8-2EB2-4E82-B4B0-98162C544ABE}</c15:txfldGUID>
                      <c15:f>RiskVsRet2016!$A$17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03D5-4CAB-9D4C-168436372FD2}"/>
                </c:ext>
              </c:extLst>
            </c:dLbl>
            <c:dLbl>
              <c:idx val="6"/>
              <c:tx>
                <c:strRef>
                  <c:f>RiskVsRet2016!$A$18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{618AA175-C887-4815-A58D-B610F313B9A0}</c15:txfldGUID>
                      <c15:f>RiskVsRet2016!$A$18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03D5-4CAB-9D4C-168436372FD2}"/>
                </c:ext>
              </c:extLst>
            </c:dLbl>
            <c:dLbl>
              <c:idx val="7"/>
              <c:tx>
                <c:strRef>
                  <c:f>RiskVsRet2016!$A$19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{AFD9C20B-AC98-4E74-841C-E275B10C29C3}</c15:txfldGUID>
                      <c15:f>RiskVsRet2016!$A$19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03D5-4CAB-9D4C-168436372FD2}"/>
                </c:ext>
              </c:extLst>
            </c:dLbl>
            <c:dLbl>
              <c:idx val="8"/>
              <c:tx>
                <c:strRef>
                  <c:f>RiskVsRet2016!$A$20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{22B2DF2B-1BD1-4817-9ADF-77BD38210B8A}</c15:txfldGUID>
                      <c15:f>RiskVsRet2016!$A$20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03D5-4CAB-9D4C-168436372FD2}"/>
                </c:ext>
              </c:extLst>
            </c:dLbl>
            <c:dLbl>
              <c:idx val="9"/>
              <c:tx>
                <c:strRef>
                  <c:f>RiskVsRet2016!$A$21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{48FF6030-500F-48DB-9141-8E0DC36F4450}</c15:txfldGUID>
                      <c15:f>RiskVsRet2016!$A$21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03D5-4CAB-9D4C-168436372FD2}"/>
                </c:ext>
              </c:extLst>
            </c:dLbl>
            <c:dLbl>
              <c:idx val="10"/>
              <c:tx>
                <c:strRef>
                  <c:f>RiskVsRet2016!$A$22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{10C08526-D3F7-4296-8A3C-0D63C3C4494C}</c15:txfldGUID>
                      <c15:f>RiskVsRet2016!$A$22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03D5-4CAB-9D4C-168436372FD2}"/>
                </c:ext>
              </c:extLst>
            </c:dLbl>
            <c:dLbl>
              <c:idx val="11"/>
              <c:tx>
                <c:strRef>
                  <c:f>RiskVsRet2016!$A$23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{9EFE63E0-9C0E-4891-A689-C55D7E8EE040}</c15:txfldGUID>
                      <c15:f>RiskVsRet2016!$A$23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03D5-4CAB-9D4C-168436372FD2}"/>
                </c:ext>
              </c:extLst>
            </c:dLbl>
            <c:dLbl>
              <c:idx val="12"/>
              <c:tx>
                <c:strRef>
                  <c:f>RiskVsRet2016!$A$24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{E72C6F61-0417-409D-A26F-73AA35FEBB2A}</c15:txfldGUID>
                      <c15:f>RiskVsRet2016!$A$24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7-03D5-4CAB-9D4C-168436372FD2}"/>
                </c:ext>
              </c:extLst>
            </c:dLbl>
            <c:dLbl>
              <c:idx val="13"/>
              <c:tx>
                <c:strRef>
                  <c:f>RiskVsRet2016!$A$25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{1666DBE8-F48A-4828-8431-435A8446CDB7}</c15:txfldGUID>
                      <c15:f>RiskVsRet2016!$A$25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8-03D5-4CAB-9D4C-168436372FD2}"/>
                </c:ext>
              </c:extLst>
            </c:dLbl>
            <c:dLbl>
              <c:idx val="14"/>
              <c:tx>
                <c:strRef>
                  <c:f>RiskVsRet2016!$A$26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{C3BDD1CC-33B7-43F5-87D7-68CC78164AEB}</c15:txfldGUID>
                      <c15:f>RiskVsRet2016!$A$26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9-03D5-4CAB-9D4C-168436372FD2}"/>
                </c:ext>
              </c:extLst>
            </c:dLbl>
            <c:dLbl>
              <c:idx val="15"/>
              <c:tx>
                <c:strRef>
                  <c:f>RiskVsRet2016!$A$27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{A90ADF78-9DDF-41BE-9B6F-A09E79DC2B28}</c15:txfldGUID>
                      <c15:f>RiskVsRet2016!$A$27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A-03D5-4CAB-9D4C-168436372FD2}"/>
                </c:ext>
              </c:extLst>
            </c:dLbl>
            <c:dLbl>
              <c:idx val="16"/>
              <c:tx>
                <c:strRef>
                  <c:f>RiskVsRet2016!$A$28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{122FA663-EBCF-42AC-B3A1-E750439DF99A}</c15:txfldGUID>
                      <c15:f>RiskVsRet2016!$A$28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B-03D5-4CAB-9D4C-168436372FD2}"/>
                </c:ext>
              </c:extLst>
            </c:dLbl>
            <c:dLbl>
              <c:idx val="17"/>
              <c:tx>
                <c:strRef>
                  <c:f>RiskVsRet2016!$A$29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{C5D5A335-589D-4E37-AD6F-57F0F3A0E5F0}</c15:txfldGUID>
                      <c15:f>RiskVsRet2016!$A$29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C-03D5-4CAB-9D4C-168436372FD2}"/>
                </c:ext>
              </c:extLst>
            </c:dLbl>
            <c:dLbl>
              <c:idx val="18"/>
              <c:layout>
                <c:manualLayout>
                  <c:x val="-1.6038319086445318E-2"/>
                  <c:y val="1.697594049671345E-2"/>
                </c:manualLayout>
              </c:layout>
              <c:tx>
                <c:strRef>
                  <c:f>RiskVsRet2016!$A$30</c:f>
                  <c:strCache>
                    <c:ptCount val="1"/>
                    <c:pt idx="0">
                      <c:v>Jan-80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{33ED0E69-40FD-491A-8648-C6D5E681206F}</c15:txfldGUID>
                      <c15:f>RiskVsRet2016!$A$30</c15:f>
                      <c15:dlblFieldTableCache>
                        <c:ptCount val="1"/>
                        <c:pt idx="0">
                          <c:v>Jan-80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D-03D5-4CAB-9D4C-168436372FD2}"/>
                </c:ext>
              </c:extLst>
            </c:dLbl>
            <c:dLbl>
              <c:idx val="19"/>
              <c:layout>
                <c:manualLayout>
                  <c:x val="1.3179488922823203E-3"/>
                  <c:y val="1.5642281292632214E-3"/>
                </c:manualLayout>
              </c:layout>
              <c:tx>
                <c:strRef>
                  <c:f>RiskVsRet2016!$A$31</c:f>
                  <c:strCache>
                    <c:ptCount val="1"/>
                    <c:pt idx="0">
                      <c:v>Jan-85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{65B99EF7-DDAB-4130-9C38-F7B0094790F5}</c15:txfldGUID>
                      <c15:f>RiskVsRet2016!$A$31</c15:f>
                      <c15:dlblFieldTableCache>
                        <c:ptCount val="1"/>
                        <c:pt idx="0">
                          <c:v>Jan-85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E-03D5-4CAB-9D4C-168436372FD2}"/>
                </c:ext>
              </c:extLst>
            </c:dLbl>
            <c:dLbl>
              <c:idx val="20"/>
              <c:layout>
                <c:manualLayout>
                  <c:x val="-1.169925209176341E-2"/>
                  <c:y val="-1.0765141764696916E-2"/>
                </c:manualLayout>
              </c:layout>
              <c:tx>
                <c:strRef>
                  <c:f>RiskVsRet2016!$A$32</c:f>
                  <c:strCache>
                    <c:ptCount val="1"/>
                    <c:pt idx="0">
                      <c:v>Jan-90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{635D1231-1D51-4BF0-A964-66BDCFD46012}</c15:txfldGUID>
                      <c15:f>RiskVsRet2016!$A$32</c15:f>
                      <c15:dlblFieldTableCache>
                        <c:ptCount val="1"/>
                        <c:pt idx="0">
                          <c:v>Jan-90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F-03D5-4CAB-9D4C-168436372FD2}"/>
                </c:ext>
              </c:extLst>
            </c:dLbl>
            <c:dLbl>
              <c:idx val="21"/>
              <c:layout>
                <c:manualLayout>
                  <c:x val="-9.5297185944224535E-3"/>
                  <c:y val="-1.3847484238186922E-2"/>
                </c:manualLayout>
              </c:layout>
              <c:tx>
                <c:strRef>
                  <c:f>RiskVsRet2016!$A$33</c:f>
                  <c:strCache>
                    <c:ptCount val="1"/>
                    <c:pt idx="0">
                      <c:v>Jan-95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{F1ADE9B4-B13A-4747-BC4F-D6E105557573}</c15:txfldGUID>
                      <c15:f>RiskVsRet2016!$A$33</c15:f>
                      <c15:dlblFieldTableCache>
                        <c:ptCount val="1"/>
                        <c:pt idx="0">
                          <c:v>Jan-95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0-03D5-4CAB-9D4C-168436372FD2}"/>
                </c:ext>
              </c:extLst>
            </c:dLbl>
            <c:dLbl>
              <c:idx val="22"/>
              <c:layout>
                <c:manualLayout>
                  <c:x val="-8.5158460505879371E-4"/>
                  <c:y val="-4.6004568177168189E-3"/>
                </c:manualLayout>
              </c:layout>
              <c:tx>
                <c:strRef>
                  <c:f>RiskVsRet2016!$A$34</c:f>
                  <c:strCache>
                    <c:ptCount val="1"/>
                    <c:pt idx="0">
                      <c:v>Jan-00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{4DBA089F-5319-4120-858D-77019F7DB028}</c15:txfldGUID>
                      <c15:f>RiskVsRet2016!$A$34</c15:f>
                      <c15:dlblFieldTableCache>
                        <c:ptCount val="1"/>
                        <c:pt idx="0">
                          <c:v>Jan-00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1-03D5-4CAB-9D4C-168436372FD2}"/>
                </c:ext>
              </c:extLst>
            </c:dLbl>
            <c:dLbl>
              <c:idx val="23"/>
              <c:tx>
                <c:strRef>
                  <c:f>RiskVsRet2016!$A$35</c:f>
                  <c:strCache>
                    <c:ptCount val="1"/>
                    <c:pt idx="0">
                      <c:v>Jan-05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{8D725E77-75E7-4836-A0ED-B8EC25A3E777}</c15:txfldGUID>
                      <c15:f>RiskVsRet2016!$A$35</c15:f>
                      <c15:dlblFieldTableCache>
                        <c:ptCount val="1"/>
                        <c:pt idx="0">
                          <c:v>Jan-05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62-03D5-4CAB-9D4C-168436372F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RiskVsRet2006!$B$12:$B$35</c:f>
              <c:numCache>
                <c:formatCode>0.00%</c:formatCode>
                <c:ptCount val="24"/>
                <c:pt idx="0">
                  <c:v>7.1133693026382866E-2</c:v>
                </c:pt>
                <c:pt idx="1">
                  <c:v>3.7393584717136302E-2</c:v>
                </c:pt>
                <c:pt idx="2">
                  <c:v>6.0676134588689451E-2</c:v>
                </c:pt>
                <c:pt idx="3">
                  <c:v>7.144943673037428E-2</c:v>
                </c:pt>
                <c:pt idx="4">
                  <c:v>9.3071547466066745E-2</c:v>
                </c:pt>
                <c:pt idx="6">
                  <c:v>0.15763163931023982</c:v>
                </c:pt>
                <c:pt idx="7">
                  <c:v>8.8578120010248479E-2</c:v>
                </c:pt>
                <c:pt idx="8">
                  <c:v>7.9160455932520496E-2</c:v>
                </c:pt>
                <c:pt idx="9">
                  <c:v>0.11879017284103152</c:v>
                </c:pt>
                <c:pt idx="10">
                  <c:v>0.1052803636483753</c:v>
                </c:pt>
                <c:pt idx="12">
                  <c:v>0.23648842628429631</c:v>
                </c:pt>
                <c:pt idx="13">
                  <c:v>0.14508286108644516</c:v>
                </c:pt>
                <c:pt idx="14">
                  <c:v>0.11820927615956062</c:v>
                </c:pt>
                <c:pt idx="15">
                  <c:v>0.18425949759365709</c:v>
                </c:pt>
                <c:pt idx="16">
                  <c:v>0.11829366976554472</c:v>
                </c:pt>
                <c:pt idx="18">
                  <c:v>0.25227372705910828</c:v>
                </c:pt>
                <c:pt idx="19">
                  <c:v>0.21570090058037447</c:v>
                </c:pt>
                <c:pt idx="20">
                  <c:v>0.23819809386074861</c:v>
                </c:pt>
                <c:pt idx="21">
                  <c:v>0.38859418594558492</c:v>
                </c:pt>
                <c:pt idx="22">
                  <c:v>0.40214482459065448</c:v>
                </c:pt>
              </c:numCache>
            </c:numRef>
          </c:xVal>
          <c:yVal>
            <c:numRef>
              <c:f>RiskVsRet2006!$F$12:$F$35</c:f>
              <c:numCache>
                <c:formatCode>General</c:formatCode>
                <c:ptCount val="24"/>
                <c:pt idx="18" formatCode="0.00%">
                  <c:v>0.11097626934378102</c:v>
                </c:pt>
                <c:pt idx="19" formatCode="0.00%">
                  <c:v>9.8754632197474379E-2</c:v>
                </c:pt>
                <c:pt idx="20" formatCode="0.00%">
                  <c:v>8.6152173643636587E-2</c:v>
                </c:pt>
                <c:pt idx="21" formatCode="0.00%">
                  <c:v>5.9264162676285537E-2</c:v>
                </c:pt>
                <c:pt idx="22" formatCode="0.00%">
                  <c:v>4.6863906532567334E-2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03D5-4CAB-9D4C-168436372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78984"/>
        <c:axId val="495583576"/>
      </c:scatterChart>
      <c:valAx>
        <c:axId val="495578984"/>
        <c:scaling>
          <c:orientation val="minMax"/>
          <c:max val="0.55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Annualized Standard Deviation</a:t>
                </a:r>
                <a:r>
                  <a:rPr lang="en-US" baseline="0"/>
                  <a:t> of Monthly Total Returns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83576"/>
        <c:crosses val="autoZero"/>
        <c:crossBetween val="midCat"/>
      </c:valAx>
      <c:valAx>
        <c:axId val="49558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Return as of 6/1/06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8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263978</xdr:colOff>
      <xdr:row>0</xdr:row>
      <xdr:rowOff>136071</xdr:rowOff>
    </xdr:from>
    <xdr:to>
      <xdr:col>13</xdr:col>
      <xdr:colOff>234042</xdr:colOff>
      <xdr:row>19</xdr:row>
      <xdr:rowOff>32657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0.12415</cdr:x>
      <cdr:y>0.27432</cdr:y>
    </cdr:from>
    <cdr:to>
      <cdr:x>0.35987</cdr:x>
      <cdr:y>0.41308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4980" y="936173"/>
          <a:ext cx="1224643" cy="47352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/>
            <a:t>All series equal 1.0</a:t>
          </a:r>
        </a:p>
        <a:p xmlns:a="http://schemas.openxmlformats.org/drawingml/2006/main">
          <a:pPr algn="ctr"/>
          <a:r>
            <a:rPr lang="en-US" sz="1100"/>
            <a:t>at 1/1/1980.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13606</xdr:colOff>
      <xdr:row>9</xdr:row>
      <xdr:rowOff>43543</xdr:rowOff>
    </xdr:from>
    <xdr:to>
      <xdr:col>15</xdr:col>
      <xdr:colOff>642256</xdr:colOff>
      <xdr:row>31</xdr:row>
      <xdr:rowOff>92529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0.57508</cdr:x>
      <cdr:y>0.56539</cdr:y>
    </cdr:from>
    <cdr:to>
      <cdr:x>0.7973</cdr:x>
      <cdr:y>0.71863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66408" y="2329543"/>
          <a:ext cx="1300843" cy="63137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Dates indicate start</a:t>
          </a:r>
        </a:p>
        <a:p xmlns:a="http://schemas.openxmlformats.org/drawingml/2006/main">
          <a:pPr algn="ctr"/>
          <a:r>
            <a:rPr lang="en-US" sz="1100"/>
            <a:t>date of monthly</a:t>
          </a:r>
        </a:p>
        <a:p xmlns:a="http://schemas.openxmlformats.org/drawingml/2006/main">
          <a:pPr algn="ctr"/>
          <a:r>
            <a:rPr lang="en-US" sz="1100"/>
            <a:t>contributions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462643</xdr:colOff>
      <xdr:row>9</xdr:row>
      <xdr:rowOff>163285</xdr:rowOff>
    </xdr:from>
    <xdr:to>
      <xdr:col>15</xdr:col>
      <xdr:colOff>438150</xdr:colOff>
      <xdr:row>32</xdr:row>
      <xdr:rowOff>27214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0.45978</cdr:x>
      <cdr:y>0.56539</cdr:y>
    </cdr:from>
    <cdr:to>
      <cdr:x>0.682</cdr:x>
      <cdr:y>0.71863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91479" y="2329545"/>
          <a:ext cx="1300830" cy="6313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Dates indicate start</a:t>
          </a:r>
        </a:p>
        <a:p xmlns:a="http://schemas.openxmlformats.org/drawingml/2006/main">
          <a:pPr algn="ctr"/>
          <a:r>
            <a:rPr lang="en-US" sz="1100"/>
            <a:t>date of monthly</a:t>
          </a:r>
        </a:p>
        <a:p xmlns:a="http://schemas.openxmlformats.org/drawingml/2006/main">
          <a:pPr algn="ctr"/>
          <a:r>
            <a:rPr lang="en-US" sz="1100"/>
            <a:t>contributions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42"/>
  <sheetViews>
    <sheetView showGridLines="0" tabSelected="1" topLeftCell="Z1" workbookViewId="0">
      <selection activeCell="AF1" sqref="AF1"/>
    </sheetView>
  </sheetViews>
  <sheetFormatPr defaultRowHeight="14.6" x14ac:dyDescent="0.4"/>
  <cols>
    <col min="4" max="4" width="9.15234375" customWidth="1"/>
    <col min="7" max="7" width="9.23046875" customWidth="1"/>
    <col min="27" max="28" width="9.15234375" customWidth="1"/>
    <col min="41" max="41" width="10.53515625" bestFit="1" customWidth="1"/>
    <col min="42" max="42" width="10.53515625" customWidth="1"/>
    <col min="43" max="43" width="10.53515625" bestFit="1" customWidth="1"/>
    <col min="44" max="44" width="9.53515625" bestFit="1" customWidth="1"/>
  </cols>
  <sheetData>
    <row r="1" spans="1:47" ht="15" thickBot="1" x14ac:dyDescent="0.45">
      <c r="A1" s="18" t="s">
        <v>2</v>
      </c>
      <c r="B1" s="9">
        <v>1000</v>
      </c>
      <c r="C1" s="15" t="s">
        <v>19</v>
      </c>
      <c r="D1" s="90" t="s">
        <v>34</v>
      </c>
      <c r="E1" s="92">
        <v>0.03</v>
      </c>
      <c r="F1" s="90" t="s">
        <v>36</v>
      </c>
      <c r="H1" s="5" t="s">
        <v>27</v>
      </c>
      <c r="V1" s="130" t="s">
        <v>49</v>
      </c>
      <c r="AC1" s="96" t="s">
        <v>32</v>
      </c>
      <c r="AE1" s="96"/>
      <c r="AG1" s="115" t="s">
        <v>35</v>
      </c>
      <c r="AH1" s="91">
        <f>E1</f>
        <v>0.03</v>
      </c>
      <c r="AI1" s="96" t="s">
        <v>36</v>
      </c>
      <c r="AU1" t="s">
        <v>40</v>
      </c>
    </row>
    <row r="2" spans="1:47" x14ac:dyDescent="0.4">
      <c r="A2" s="19" t="s">
        <v>3</v>
      </c>
      <c r="B2" s="21">
        <v>29221</v>
      </c>
      <c r="C2" s="81">
        <f>MATCH(B2,$A$5:$A$437)</f>
        <v>1</v>
      </c>
      <c r="D2" s="82" t="s">
        <v>21</v>
      </c>
      <c r="E2" s="74" t="s">
        <v>8</v>
      </c>
      <c r="F2" s="74" t="s">
        <v>29</v>
      </c>
      <c r="G2" s="75" t="s">
        <v>17</v>
      </c>
      <c r="H2" s="72"/>
      <c r="I2" s="73"/>
      <c r="J2" s="73"/>
      <c r="K2" s="74" t="s">
        <v>8</v>
      </c>
      <c r="L2" s="74" t="s">
        <v>29</v>
      </c>
      <c r="M2" s="74" t="s">
        <v>17</v>
      </c>
      <c r="N2" s="74" t="s">
        <v>16</v>
      </c>
      <c r="O2" s="72"/>
      <c r="P2" s="73"/>
      <c r="Q2" s="73"/>
      <c r="R2" s="74" t="s">
        <v>8</v>
      </c>
      <c r="S2" s="74" t="s">
        <v>29</v>
      </c>
      <c r="T2" s="74" t="s">
        <v>17</v>
      </c>
      <c r="U2" s="74" t="s">
        <v>16</v>
      </c>
      <c r="V2" s="72"/>
      <c r="W2" s="73"/>
      <c r="X2" s="73"/>
      <c r="Y2" s="74" t="s">
        <v>8</v>
      </c>
      <c r="Z2" s="74" t="s">
        <v>29</v>
      </c>
      <c r="AA2" s="74" t="s">
        <v>17</v>
      </c>
      <c r="AB2" s="74" t="s">
        <v>16</v>
      </c>
      <c r="AC2" s="114" t="s">
        <v>15</v>
      </c>
      <c r="AD2" s="141" t="str">
        <f>"Total Rates of Return at "&amp;TEXT($B$3,"M/D/YY")</f>
        <v>Total Rates of Return at 6/1/16</v>
      </c>
      <c r="AE2" s="140"/>
      <c r="AF2" s="140"/>
      <c r="AG2" s="142"/>
      <c r="AH2" s="141" t="str">
        <f>"Std Dev of Returns at "&amp;TEXT($B$3,"M/D/YY")</f>
        <v>Std Dev of Returns at 6/1/16</v>
      </c>
      <c r="AI2" s="140"/>
      <c r="AJ2" s="140"/>
      <c r="AK2" s="142"/>
      <c r="AL2" s="140" t="str">
        <f>"Sharpe Ratios at "&amp;TEXT($B$3,"M/D/YY")</f>
        <v>Sharpe Ratios at 6/1/16</v>
      </c>
      <c r="AM2" s="140"/>
      <c r="AN2" s="140"/>
      <c r="AO2" s="136" t="str">
        <f>"Ending $ Values at "&amp;TEXT(B3,"M/D/YY")</f>
        <v>Ending $ Values at 6/1/16</v>
      </c>
      <c r="AP2" s="137"/>
      <c r="AQ2" s="137"/>
      <c r="AR2" s="138"/>
      <c r="AS2" s="42" t="s">
        <v>22</v>
      </c>
      <c r="AU2" t="s">
        <v>30</v>
      </c>
    </row>
    <row r="3" spans="1:47" x14ac:dyDescent="0.4">
      <c r="A3" s="20" t="s">
        <v>18</v>
      </c>
      <c r="B3" s="84">
        <v>42522</v>
      </c>
      <c r="C3" s="81">
        <f>MATCH(B3,$A$5:$A$450)</f>
        <v>438</v>
      </c>
      <c r="D3" s="83">
        <f ca="1">-SUM(OFFSET(E4,C2,0,C3-C2,1))</f>
        <v>791062.67747068987</v>
      </c>
      <c r="E3" s="14">
        <f ca="1">IRR((E$5:OFFSET(E$4,$C$3-1,0),OFFSET(F$4,$C$3,0)),0.001)*12</f>
        <v>4.704761932182322E-2</v>
      </c>
      <c r="F3" s="14">
        <f ca="1">(SQRT(12)*STDEV(OFFSET(G5,$C$2,0,($C$3-$C$2),1)))</f>
        <v>8.0066372846740896E-2</v>
      </c>
      <c r="G3" s="83">
        <f ca="1">OFFSET(F$4,$C$3,0)</f>
        <v>1802804.8411739571</v>
      </c>
      <c r="H3" s="85">
        <f>SQRT(12)</f>
        <v>3.4641016151377544</v>
      </c>
      <c r="I3" s="80"/>
      <c r="J3" s="80"/>
      <c r="K3" s="22">
        <f ca="1">IRR((K$5:OFFSET(K$4,$C$3-1,0),OFFSET(L$4,$C$3,0)),0.001)*12</f>
        <v>6.198021276746335E-2</v>
      </c>
      <c r="L3" s="14">
        <f ca="1">(SQRT(12)*STDEV(OFFSET(M5,$C$2,0,($C$3-$C$2),1)))</f>
        <v>0.14475371432492354</v>
      </c>
      <c r="M3" s="24">
        <f ca="1">OFFSET(L$4,$C$3,0)</f>
        <v>2460075.657134492</v>
      </c>
      <c r="N3" s="23">
        <f ca="1">OFFSET(N$4,$C$3,0)/(SQRT(12)*STDEV(OFFSET(N5,$C$2,0,($C$3-$C$2),1)))</f>
        <v>0.1213141525889085</v>
      </c>
      <c r="O3" s="76"/>
      <c r="P3" s="58"/>
      <c r="Q3" s="77"/>
      <c r="R3" s="22">
        <f ca="1">IRR((R$5:OFFSET(R$4,$C$3-1,0),OFFSET(S$4,$C$3,0)),0.001)*12</f>
        <v>8.2376466483404798E-2</v>
      </c>
      <c r="S3" s="14">
        <f ca="1">(SQRT(12)*STDEV(OFFSET(T5,$C$2,0,($C$3-$C$2),1)))</f>
        <v>0.20591679547745581</v>
      </c>
      <c r="T3" s="24">
        <f ca="1">OFFSET(S$4,$C$3,0)</f>
        <v>3898686.5741784568</v>
      </c>
      <c r="U3" s="23">
        <f ca="1">OFFSET(U$4,$C$3,0)/(SQRT(12)*STDEV(OFFSET(U5,$C$2,0,($C$3-$C$2),1)))</f>
        <v>0.17681196180557215</v>
      </c>
      <c r="V3" s="76"/>
      <c r="W3" s="58"/>
      <c r="X3" s="77"/>
      <c r="Y3" s="22">
        <f ca="1">IRR((Y$5:OFFSET(Y$4,$C$3-1,0),OFFSET(Z$4,$C$3,0)),0.001)*12</f>
        <v>9.7186724937465385E-2</v>
      </c>
      <c r="Z3" s="14">
        <f ca="1">(SQRT(12)*STDEV(OFFSET(AA5,$C$2,0,($C$3-$C$2),1)))</f>
        <v>0.22827783359172085</v>
      </c>
      <c r="AA3" s="24">
        <f ca="1">OFFSET(Z$4,$C$3,0)</f>
        <v>5577115.1697494788</v>
      </c>
      <c r="AB3" s="86">
        <f ca="1">OFFSET(AB$4,$C$3,0)/(SQRT(12)*STDEV(OFFSET(AB5,$C$2,0,($C$3-$C$2),1)))</f>
        <v>0.22303455259539187</v>
      </c>
      <c r="AC3" s="43" t="s">
        <v>12</v>
      </c>
      <c r="AD3" s="38" t="str">
        <f>B4</f>
        <v>STGovt</v>
      </c>
      <c r="AE3" s="39" t="str">
        <f>H4</f>
        <v>BondAgg</v>
      </c>
      <c r="AF3" s="39" t="str">
        <f>O4</f>
        <v>LTCorp</v>
      </c>
      <c r="AG3" s="40" t="str">
        <f>V4</f>
        <v>SPComp</v>
      </c>
      <c r="AH3" s="38" t="str">
        <f>AD3</f>
        <v>STGovt</v>
      </c>
      <c r="AI3" s="39" t="str">
        <f t="shared" ref="AI3:AK3" si="0">AE3</f>
        <v>BondAgg</v>
      </c>
      <c r="AJ3" s="39" t="str">
        <f t="shared" si="0"/>
        <v>LTCorp</v>
      </c>
      <c r="AK3" s="40" t="str">
        <f t="shared" si="0"/>
        <v>SPComp</v>
      </c>
      <c r="AL3" s="39" t="str">
        <f>AE3</f>
        <v>BondAgg</v>
      </c>
      <c r="AM3" s="39" t="str">
        <f t="shared" ref="AM3:AN3" si="1">AF3</f>
        <v>LTCorp</v>
      </c>
      <c r="AN3" s="39" t="str">
        <f t="shared" si="1"/>
        <v>SPComp</v>
      </c>
      <c r="AO3" s="38" t="str">
        <f>AD3</f>
        <v>STGovt</v>
      </c>
      <c r="AP3" s="39" t="str">
        <f t="shared" ref="AP3:AR3" si="2">AE3</f>
        <v>BondAgg</v>
      </c>
      <c r="AQ3" s="39" t="str">
        <f t="shared" si="2"/>
        <v>LTCorp</v>
      </c>
      <c r="AR3" s="40" t="str">
        <f t="shared" si="2"/>
        <v>SPComp</v>
      </c>
      <c r="AS3" s="44" t="s">
        <v>20</v>
      </c>
      <c r="AU3" t="s">
        <v>31</v>
      </c>
    </row>
    <row r="4" spans="1:47" x14ac:dyDescent="0.4">
      <c r="A4" s="2" t="s">
        <v>0</v>
      </c>
      <c r="B4" s="10" t="s">
        <v>26</v>
      </c>
      <c r="C4" s="8" t="s">
        <v>4</v>
      </c>
      <c r="D4" s="8" t="s">
        <v>5</v>
      </c>
      <c r="E4" s="9" t="s">
        <v>6</v>
      </c>
      <c r="F4" s="8" t="s">
        <v>14</v>
      </c>
      <c r="G4" s="79" t="s">
        <v>13</v>
      </c>
      <c r="H4" s="10" t="s">
        <v>7</v>
      </c>
      <c r="I4" s="8" t="s">
        <v>4</v>
      </c>
      <c r="J4" s="8" t="s">
        <v>5</v>
      </c>
      <c r="K4" s="9" t="s">
        <v>6</v>
      </c>
      <c r="L4" s="8" t="s">
        <v>14</v>
      </c>
      <c r="M4" s="78" t="s">
        <v>13</v>
      </c>
      <c r="N4" s="79" t="s">
        <v>25</v>
      </c>
      <c r="O4" s="10" t="s">
        <v>1</v>
      </c>
      <c r="P4" s="8" t="s">
        <v>4</v>
      </c>
      <c r="Q4" s="8" t="s">
        <v>5</v>
      </c>
      <c r="R4" s="9" t="s">
        <v>6</v>
      </c>
      <c r="S4" s="8" t="s">
        <v>14</v>
      </c>
      <c r="T4" s="78" t="s">
        <v>13</v>
      </c>
      <c r="U4" s="79" t="s">
        <v>25</v>
      </c>
      <c r="V4" s="10" t="s">
        <v>50</v>
      </c>
      <c r="W4" s="8" t="s">
        <v>4</v>
      </c>
      <c r="X4" s="8" t="s">
        <v>5</v>
      </c>
      <c r="Y4" s="9" t="s">
        <v>6</v>
      </c>
      <c r="Z4" s="8" t="s">
        <v>14</v>
      </c>
      <c r="AA4" s="78" t="s">
        <v>13</v>
      </c>
      <c r="AB4" s="78" t="s">
        <v>25</v>
      </c>
      <c r="AC4" s="87">
        <f>B2</f>
        <v>29221</v>
      </c>
      <c r="AD4" s="25">
        <f ca="1">E3</f>
        <v>4.704761932182322E-2</v>
      </c>
      <c r="AE4" s="11">
        <f ca="1">K3</f>
        <v>6.198021276746335E-2</v>
      </c>
      <c r="AF4" s="11">
        <f ca="1">R3</f>
        <v>8.2376466483404798E-2</v>
      </c>
      <c r="AG4" s="13">
        <f ca="1">Y3</f>
        <v>9.7186724937465385E-2</v>
      </c>
      <c r="AH4" s="25">
        <f ca="1">F3</f>
        <v>8.0066372846740896E-2</v>
      </c>
      <c r="AI4" s="11">
        <f ca="1">L3</f>
        <v>0.14475371432492354</v>
      </c>
      <c r="AJ4" s="11">
        <f ca="1">S3</f>
        <v>0.20591679547745581</v>
      </c>
      <c r="AK4" s="13">
        <f ca="1">Z3</f>
        <v>0.22827783359172085</v>
      </c>
      <c r="AL4" s="12">
        <f ca="1">N3</f>
        <v>0.1213141525889085</v>
      </c>
      <c r="AM4" s="12">
        <f ca="1">U3</f>
        <v>0.17681196180557215</v>
      </c>
      <c r="AN4" s="12">
        <f ca="1">AB3</f>
        <v>0.22303455259539187</v>
      </c>
      <c r="AO4" s="36">
        <f ca="1">G3</f>
        <v>1802804.8411739571</v>
      </c>
      <c r="AP4" s="16">
        <f ca="1">M3</f>
        <v>2460075.657134492</v>
      </c>
      <c r="AQ4" s="16">
        <f ca="1">T3</f>
        <v>3898686.5741784568</v>
      </c>
      <c r="AR4" s="17">
        <f ca="1">AA3</f>
        <v>5577115.1697494788</v>
      </c>
      <c r="AS4" s="45">
        <f ca="1">D3</f>
        <v>791062.67747068987</v>
      </c>
      <c r="AU4" t="s">
        <v>33</v>
      </c>
    </row>
    <row r="5" spans="1:47" x14ac:dyDescent="0.4">
      <c r="A5" s="1">
        <v>29221</v>
      </c>
      <c r="B5" s="56">
        <v>1.1551081789062998</v>
      </c>
      <c r="C5" s="57">
        <f>IF($A5&lt;$B$2,0,-E5/B5)</f>
        <v>865.71978128216347</v>
      </c>
      <c r="D5" s="58">
        <f>C5*B5</f>
        <v>1000</v>
      </c>
      <c r="E5" s="93">
        <f>IF(OR($A5&lt;$B$2,$A5&gt;=$B$3),0,IF($A5=$B$2,-$B$1,E4*(1+$E$1/12)))</f>
        <v>-1000</v>
      </c>
      <c r="F5" s="58"/>
      <c r="G5" s="59"/>
      <c r="H5" s="56">
        <v>0.72621787719478914</v>
      </c>
      <c r="I5" s="57">
        <f>IF($A5&lt;$B$2,0,-K5/H5)</f>
        <v>1376.9972227381231</v>
      </c>
      <c r="J5" s="58">
        <f>I5*H5</f>
        <v>1000</v>
      </c>
      <c r="K5" s="93">
        <f>IF(OR($A5&lt;$B$2,$A5&gt;=$B$3),0,IF($A5=$B$2,-$B$1,K4*(1+$E$1/12)))</f>
        <v>-1000</v>
      </c>
      <c r="L5" s="58"/>
      <c r="M5" s="58"/>
      <c r="N5" s="59"/>
      <c r="O5" s="61">
        <v>0.412549</v>
      </c>
      <c r="P5" s="57">
        <f>IF($A5&lt;$B$2,0,-R5/O5)</f>
        <v>2423.9544878305364</v>
      </c>
      <c r="Q5" s="58">
        <f>P5*O5</f>
        <v>1000</v>
      </c>
      <c r="R5" s="93">
        <f>IF(OR($A5&lt;$B$2,$A5&gt;=$B$3),0,IF($A5=$B$2,-$B$1,R4*(1+$E$1/12)))</f>
        <v>-1000</v>
      </c>
      <c r="S5" s="58"/>
      <c r="T5" s="58"/>
      <c r="U5" s="59"/>
      <c r="V5" s="70">
        <v>41.886719860705682</v>
      </c>
      <c r="W5" s="57">
        <f>IF($A5&lt;$B$2,0,-Y5/V5)</f>
        <v>23.873915248687428</v>
      </c>
      <c r="X5" s="58">
        <f>W5*V5</f>
        <v>999.99999999999989</v>
      </c>
      <c r="Y5" s="93">
        <f>IF(OR($A5&lt;$B$2,$A5&gt;=$B$3),0,IF($A5=$B$2,-$B$1,Y4*(1+$E$1/12)))</f>
        <v>-1000</v>
      </c>
      <c r="Z5" s="58"/>
      <c r="AA5" s="58"/>
      <c r="AB5" s="58"/>
      <c r="AC5" s="88">
        <v>31048</v>
      </c>
      <c r="AD5" s="32">
        <f t="dataTable" ref="AD5:AS9" dt2D="0" dtr="0" r1="B2" ca="1"/>
        <v>4.1459074455771905E-2</v>
      </c>
      <c r="AE5" s="26">
        <v>5.5487282745919408E-2</v>
      </c>
      <c r="AF5" s="26">
        <v>7.7841428656868494E-2</v>
      </c>
      <c r="AG5" s="33">
        <v>8.8235900188842642E-2</v>
      </c>
      <c r="AH5" s="32">
        <v>4.7528561352562955E-2</v>
      </c>
      <c r="AI5" s="26">
        <v>8.3847696737549521E-2</v>
      </c>
      <c r="AJ5" s="26">
        <v>0.1256992150711371</v>
      </c>
      <c r="AK5" s="33">
        <v>0.20696213216367648</v>
      </c>
      <c r="AL5" s="27">
        <v>0.25448596449303235</v>
      </c>
      <c r="AM5" s="27">
        <v>0.33044323743124865</v>
      </c>
      <c r="AN5" s="27">
        <v>0.25546743617756379</v>
      </c>
      <c r="AO5" s="37">
        <v>1163137.1284351093</v>
      </c>
      <c r="AP5" s="30">
        <v>1480233.8349879729</v>
      </c>
      <c r="AQ5" s="30">
        <v>2242412.8528051106</v>
      </c>
      <c r="AR5" s="31">
        <v>2753897.4607297364</v>
      </c>
      <c r="AS5" s="46">
        <v>625349.06208568474</v>
      </c>
      <c r="AU5" s="97" t="s">
        <v>37</v>
      </c>
    </row>
    <row r="6" spans="1:47" x14ac:dyDescent="0.4">
      <c r="A6" s="1">
        <v>29252</v>
      </c>
      <c r="B6" s="56">
        <v>1.1655065589918292</v>
      </c>
      <c r="C6" s="58">
        <f t="shared" ref="C6:C69" si="3">IF($A6&lt;$B$2,0,-E6/B6)+C5</f>
        <v>1725.8608008806882</v>
      </c>
      <c r="D6" s="58">
        <f t="shared" ref="D6:D69" si="4">C6*B6</f>
        <v>2011.5020833333333</v>
      </c>
      <c r="E6" s="58">
        <f>IF(OR($A6&lt;$B$2,$A6&gt;=$B$3),0,IF($A6=$B$2,-$B$1,E5*(1+$E$1/12)))</f>
        <v>-1002.5</v>
      </c>
      <c r="F6" s="58">
        <f>D6+E6</f>
        <v>1009.0020833333333</v>
      </c>
      <c r="G6" s="60">
        <f>IF(AND($A6&gt;$B$2,$A6&lt;=$B$3),IRR((E$5:E5,F6),0.001)*12,"")</f>
        <v>0.10802499999999959</v>
      </c>
      <c r="H6" s="56">
        <v>0.70807469038517157</v>
      </c>
      <c r="I6" s="58">
        <f t="shared" ref="I6:I69" si="5">IF($A6&lt;$B$2,0,-K6/H6)+I5</f>
        <v>2792.8083138741017</v>
      </c>
      <c r="J6" s="58">
        <f t="shared" ref="J6:J11" si="6">I6*H6</f>
        <v>1977.5168821515376</v>
      </c>
      <c r="K6" s="58">
        <f>IF(OR($A6&lt;$B$2,$A6&gt;=$B$3),0,IF($A6=$B$2,-$B$1,K5*(1+$E$1/12)))</f>
        <v>-1002.5</v>
      </c>
      <c r="L6" s="58">
        <f>J6+K6</f>
        <v>975.01688215153763</v>
      </c>
      <c r="M6" s="65">
        <f>IF(AND($A6&gt;$B$2,$A6&lt;=$B$3),IRR((K$5:K5,L6),0.001)*12,"")</f>
        <v>-0.29979741418154893</v>
      </c>
      <c r="N6" s="66">
        <f>IF(AND($A6&gt;$B$2,$A6&lt;=$B$3),M6-$G6,"")</f>
        <v>-0.40782241418154852</v>
      </c>
      <c r="O6" s="61">
        <v>0.39107399999999998</v>
      </c>
      <c r="P6" s="58">
        <f t="shared" ref="P6:P69" si="7">IF($A6&lt;$B$2,0,-R6/O6)+P5</f>
        <v>4987.4079518808185</v>
      </c>
      <c r="Q6" s="58">
        <f t="shared" ref="Q6:Q11" si="8">P6*O6</f>
        <v>1950.4455773738391</v>
      </c>
      <c r="R6" s="58">
        <f>IF(OR($A6&lt;$B$2,$A6&gt;=$B$3),0,IF($A6=$B$2,-$B$1,R5*(1+$E$1/12)))</f>
        <v>-1002.5</v>
      </c>
      <c r="S6" s="58">
        <f>Q6+R6</f>
        <v>947.94557737383911</v>
      </c>
      <c r="T6" s="67">
        <f>IF(AND($A6&gt;$B$2,$A6&lt;=$B$3),IRR((R$5:R5,S6),0.001)*12,"")</f>
        <v>-0.62465307151392935</v>
      </c>
      <c r="U6" s="66">
        <f>IF(AND($A6&gt;$B$2,$A6&lt;=$B$3),T6-$G6,"")</f>
        <v>-0.73267807151392894</v>
      </c>
      <c r="V6" s="70">
        <v>43.735918496168125</v>
      </c>
      <c r="W6" s="58">
        <f t="shared" ref="W6:W69" si="9">IF($A6&lt;$B$2,0,-Y6/V6)+W5</f>
        <v>46.795578597036524</v>
      </c>
      <c r="X6" s="58">
        <f t="shared" ref="X6:X11" si="10">W6*V6</f>
        <v>2046.6476115010189</v>
      </c>
      <c r="Y6" s="58">
        <f>IF(OR($A6&lt;$B$2,$A6&gt;=$B$3),0,IF($A6=$B$2,-$B$1,Y5*(1+$E$1/12)))</f>
        <v>-1002.5</v>
      </c>
      <c r="Z6" s="58">
        <f>X6+Y6</f>
        <v>1044.1476115010189</v>
      </c>
      <c r="AA6" s="67">
        <f>IF(AND($A6&gt;$B$2,$A6&lt;=$B$3),IRR((Y$5:Y5,Z6),0.001)*12,"")</f>
        <v>0.52977133801222642</v>
      </c>
      <c r="AB6" s="65">
        <f>IF(AND($A6&gt;$B$2,$A6&lt;=$B$3),AA6-$G6,"")</f>
        <v>0.42174633801222683</v>
      </c>
      <c r="AC6" s="88">
        <v>32874</v>
      </c>
      <c r="AD6" s="34">
        <v>3.6538322709826154E-2</v>
      </c>
      <c r="AE6" s="28">
        <v>5.1069149473500275E-2</v>
      </c>
      <c r="AF6" s="28">
        <v>7.5360148573261121E-2</v>
      </c>
      <c r="AG6" s="35">
        <v>8.1285538077630726E-2</v>
      </c>
      <c r="AH6" s="34">
        <v>6.1564978206404816E-2</v>
      </c>
      <c r="AI6" s="28">
        <v>7.4317394630943862E-2</v>
      </c>
      <c r="AJ6" s="28">
        <v>0.10151705099351407</v>
      </c>
      <c r="AK6" s="35">
        <v>0.2115916076462741</v>
      </c>
      <c r="AL6" s="29">
        <v>0.59465269874119575</v>
      </c>
      <c r="AM6" s="29">
        <v>0.55507943582153507</v>
      </c>
      <c r="AN6" s="29">
        <v>0.21727119193100689</v>
      </c>
      <c r="AO6" s="37">
        <v>763598.32042247313</v>
      </c>
      <c r="AP6" s="30">
        <v>935823.68570247781</v>
      </c>
      <c r="AQ6" s="30">
        <v>1349412.7950812811</v>
      </c>
      <c r="AR6" s="31">
        <v>1482473.6380201047</v>
      </c>
      <c r="AS6" s="47">
        <v>482691.33019312925</v>
      </c>
      <c r="AU6" t="s">
        <v>39</v>
      </c>
    </row>
    <row r="7" spans="1:47" x14ac:dyDescent="0.4">
      <c r="A7" s="1">
        <v>29281</v>
      </c>
      <c r="B7" s="56">
        <v>1.1762963978376071</v>
      </c>
      <c r="C7" s="58">
        <f t="shared" si="3"/>
        <v>2580.2426147224282</v>
      </c>
      <c r="D7" s="58">
        <f t="shared" si="4"/>
        <v>3035.1300932450808</v>
      </c>
      <c r="E7" s="58">
        <f t="shared" ref="E7:E70" si="11">IF(OR($A7&lt;$B$2,$A7&gt;=$B$3),0,IF($A7=$B$2,-$B$1,E6*(1+$E$1/12)))</f>
        <v>-1005.0062499999999</v>
      </c>
      <c r="F7" s="58">
        <f t="shared" ref="F7:F70" si="12">D7+E7</f>
        <v>2030.1238432450809</v>
      </c>
      <c r="G7" s="60">
        <f>IF(AND($A7&gt;$B$2,$A7&lt;=$B$3),IRR((E$5:E6,F7),0.001)*12,"")</f>
        <v>0.11006712890442572</v>
      </c>
      <c r="H7" s="56">
        <v>0.69852881334484196</v>
      </c>
      <c r="I7" s="58">
        <f t="shared" si="5"/>
        <v>4231.5553359011792</v>
      </c>
      <c r="J7" s="58">
        <f t="shared" si="6"/>
        <v>2955.863327390085</v>
      </c>
      <c r="K7" s="58">
        <f t="shared" ref="K7:K70" si="13">IF(OR($A7&lt;$B$2,$A7&gt;=$B$3),0,IF($A7=$B$2,-$B$1,K6*(1+$E$1/12)))</f>
        <v>-1005.0062499999999</v>
      </c>
      <c r="L7" s="58">
        <f t="shared" ref="L7:L70" si="14">J7+K7</f>
        <v>1950.8570773900851</v>
      </c>
      <c r="M7" s="67">
        <f>IF(AND($A7&gt;$B$2,$A7&lt;=$B$3),IRR((K$5:K6,L7),0.001)*12,"")</f>
        <v>-0.20759580555964741</v>
      </c>
      <c r="N7" s="66">
        <f t="shared" ref="N7:N70" si="15">IF(AND($A7&gt;$B$2,$A7&lt;=$B$3),M7-$G7,"")</f>
        <v>-0.31766293446407312</v>
      </c>
      <c r="O7" s="61">
        <v>0.39651999999999998</v>
      </c>
      <c r="P7" s="58">
        <f t="shared" si="7"/>
        <v>7521.9743041455213</v>
      </c>
      <c r="Q7" s="58">
        <f t="shared" si="8"/>
        <v>2982.613251079782</v>
      </c>
      <c r="R7" s="58">
        <f t="shared" ref="R7:R70" si="16">IF(OR($A7&lt;$B$2,$A7&gt;=$B$3),0,IF($A7=$B$2,-$B$1,R6*(1+$E$1/12)))</f>
        <v>-1005.0062499999999</v>
      </c>
      <c r="S7" s="58">
        <f t="shared" ref="S7:S70" si="17">Q7+R7</f>
        <v>1977.6070010797821</v>
      </c>
      <c r="T7" s="67">
        <f>IF(AND($A7&gt;$B$2,$A7&lt;=$B$3),IRR((R$5:R6,S7),0.001)*12,"")</f>
        <v>-9.9765333507668252E-2</v>
      </c>
      <c r="U7" s="66">
        <f t="shared" ref="U7:U70" si="18">IF(AND($A7&gt;$B$2,$A7&lt;=$B$3),T7-$G7,"")</f>
        <v>-0.20983246241209397</v>
      </c>
      <c r="V7" s="70">
        <v>39.8808346326419</v>
      </c>
      <c r="W7" s="58">
        <f t="shared" si="9"/>
        <v>71.995809717009536</v>
      </c>
      <c r="X7" s="58">
        <f t="shared" si="10"/>
        <v>2871.2529815672101</v>
      </c>
      <c r="Y7" s="58">
        <f t="shared" ref="Y7:Y70" si="19">IF(OR($A7&lt;$B$2,$A7&gt;=$B$3),0,IF($A7=$B$2,-$B$1,Y6*(1+$E$1/12)))</f>
        <v>-1005.0062499999999</v>
      </c>
      <c r="Z7" s="58">
        <f t="shared" ref="Z7:Z70" si="20">X7+Y7</f>
        <v>1866.2467315672102</v>
      </c>
      <c r="AA7" s="67">
        <f>IF(AND($A7&gt;$B$2,$A7&lt;=$B$3),IRR((Y$5:Y6,Z7),0.001)*12,"")</f>
        <v>-0.55304838098486009</v>
      </c>
      <c r="AB7" s="65">
        <f t="shared" ref="AB7:AB70" si="21">IF(AND($A7&gt;$B$2,$A7&lt;=$B$3),AA7-$G7,"")</f>
        <v>-0.6631155098892858</v>
      </c>
      <c r="AC7" s="88">
        <v>34700</v>
      </c>
      <c r="AD7" s="34">
        <v>3.1953851670164291E-2</v>
      </c>
      <c r="AE7" s="28">
        <v>4.7205815385674477E-2</v>
      </c>
      <c r="AF7" s="28">
        <v>7.407239890094619E-2</v>
      </c>
      <c r="AG7" s="35">
        <v>7.3595636264181863E-2</v>
      </c>
      <c r="AH7" s="34">
        <v>6.5850893929386561E-2</v>
      </c>
      <c r="AI7" s="28">
        <v>9.5997747822105059E-2</v>
      </c>
      <c r="AJ7" s="28">
        <v>0.14094549460628447</v>
      </c>
      <c r="AK7" s="35">
        <v>0.34381596991189189</v>
      </c>
      <c r="AL7" s="29">
        <v>0.38517339224083319</v>
      </c>
      <c r="AM7" s="29">
        <v>0.44543351923536095</v>
      </c>
      <c r="AN7" s="29">
        <v>0.13490589440217587</v>
      </c>
      <c r="AO7" s="37">
        <v>498596.27613994409</v>
      </c>
      <c r="AP7" s="30">
        <v>590375.55464958807</v>
      </c>
      <c r="AQ7" s="30">
        <v>811627.56318719336</v>
      </c>
      <c r="AR7" s="31">
        <v>806874.79634655488</v>
      </c>
      <c r="AS7" s="47">
        <v>359881.69610575528</v>
      </c>
    </row>
    <row r="8" spans="1:47" x14ac:dyDescent="0.4">
      <c r="A8" s="1">
        <v>29312</v>
      </c>
      <c r="B8" s="56">
        <v>1.1876411230967518</v>
      </c>
      <c r="C8" s="58">
        <f t="shared" si="3"/>
        <v>3428.5786533044484</v>
      </c>
      <c r="D8" s="58">
        <f t="shared" si="4"/>
        <v>4071.9210024360441</v>
      </c>
      <c r="E8" s="58">
        <f t="shared" si="11"/>
        <v>-1007.5187656249999</v>
      </c>
      <c r="F8" s="58">
        <f t="shared" si="12"/>
        <v>3064.4022368110441</v>
      </c>
      <c r="G8" s="60">
        <f>IF(AND($A8&gt;$B$2,$A8&lt;=$B$3),IRR((E$5:E7,F8),0.001)*12,"")</f>
        <v>0.11289353944146008</v>
      </c>
      <c r="H8" s="56">
        <v>0.73226783271903173</v>
      </c>
      <c r="I8" s="58">
        <f t="shared" si="5"/>
        <v>5607.4436661094251</v>
      </c>
      <c r="J8" s="58">
        <f t="shared" si="6"/>
        <v>4106.1506204760108</v>
      </c>
      <c r="K8" s="58">
        <f t="shared" si="13"/>
        <v>-1007.5187656249999</v>
      </c>
      <c r="L8" s="58">
        <f t="shared" si="14"/>
        <v>3098.6318548510108</v>
      </c>
      <c r="M8" s="67">
        <f>IF(AND($A8&gt;$B$2,$A8&lt;=$B$3),IRR((K$5:K7,L8),0.001)*12,"")</f>
        <v>0.18014009309069756</v>
      </c>
      <c r="N8" s="66">
        <f t="shared" si="15"/>
        <v>6.7246553649237484E-2</v>
      </c>
      <c r="O8" s="61">
        <v>0.44087300000000001</v>
      </c>
      <c r="P8" s="58">
        <f t="shared" si="7"/>
        <v>9807.2554749702249</v>
      </c>
      <c r="Q8" s="58">
        <f t="shared" si="8"/>
        <v>4323.7541430165484</v>
      </c>
      <c r="R8" s="58">
        <f t="shared" si="16"/>
        <v>-1007.5187656249999</v>
      </c>
      <c r="S8" s="58">
        <f t="shared" si="17"/>
        <v>3316.2353773915484</v>
      </c>
      <c r="T8" s="67">
        <f>IF(AND($A8&gt;$B$2,$A8&lt;=$B$3),IRR((R$5:R7,S8),0.001)*12,"")</f>
        <v>0.59644212081775727</v>
      </c>
      <c r="U8" s="66">
        <f t="shared" si="18"/>
        <v>0.48354858137629719</v>
      </c>
      <c r="V8" s="70">
        <v>39.415249964773217</v>
      </c>
      <c r="W8" s="58">
        <f t="shared" si="9"/>
        <v>97.557458229335467</v>
      </c>
      <c r="X8" s="58">
        <f t="shared" si="10"/>
        <v>3845.2516020371795</v>
      </c>
      <c r="Y8" s="58">
        <f t="shared" si="19"/>
        <v>-1007.5187656249999</v>
      </c>
      <c r="Z8" s="58">
        <f t="shared" si="20"/>
        <v>2837.7328364121795</v>
      </c>
      <c r="AA8" s="67">
        <f>IF(AND($A8&gt;$B$2,$A8&lt;=$B$3),IRR((Y$5:Y7,Z8),0.001)*12,"")</f>
        <v>-0.3455609392670218</v>
      </c>
      <c r="AB8" s="65">
        <f t="shared" si="21"/>
        <v>-0.45845447870848188</v>
      </c>
      <c r="AC8" s="88">
        <v>36526</v>
      </c>
      <c r="AD8" s="34">
        <v>2.6356156242401951E-2</v>
      </c>
      <c r="AE8" s="28">
        <v>4.3505143641898947E-2</v>
      </c>
      <c r="AF8" s="28">
        <v>7.5464141798228468E-2</v>
      </c>
      <c r="AG8" s="35">
        <v>7.7949022121774014E-2</v>
      </c>
      <c r="AH8" s="34">
        <v>7.7796360493409975E-2</v>
      </c>
      <c r="AI8" s="28">
        <v>8.2775803584921814E-2</v>
      </c>
      <c r="AJ8" s="28">
        <v>9.7268873449046667E-2</v>
      </c>
      <c r="AK8" s="35">
        <v>0.31583807723310114</v>
      </c>
      <c r="AL8" s="29">
        <v>0.54261494987118475</v>
      </c>
      <c r="AM8" s="29">
        <v>0.66733438962319314</v>
      </c>
      <c r="AN8" s="29">
        <v>0.13583586309519277</v>
      </c>
      <c r="AO8" s="37">
        <v>312700.61636419705</v>
      </c>
      <c r="AP8" s="30">
        <v>360755.74997946143</v>
      </c>
      <c r="AQ8" s="30">
        <v>478870.7473732222</v>
      </c>
      <c r="AR8" s="31">
        <v>489975.09208012826</v>
      </c>
      <c r="AS8" s="47">
        <v>254158.67622742208</v>
      </c>
    </row>
    <row r="9" spans="1:47" ht="15" thickBot="1" x14ac:dyDescent="0.45">
      <c r="A9" s="1">
        <v>29342</v>
      </c>
      <c r="B9" s="56">
        <v>1.1993575326764132</v>
      </c>
      <c r="C9" s="58">
        <f t="shared" si="3"/>
        <v>4270.7274996831629</v>
      </c>
      <c r="D9" s="58">
        <f t="shared" si="4"/>
        <v>5122.1291967533052</v>
      </c>
      <c r="E9" s="58">
        <f t="shared" si="11"/>
        <v>-1010.0375625390624</v>
      </c>
      <c r="F9" s="58">
        <f t="shared" si="12"/>
        <v>4112.0916342142427</v>
      </c>
      <c r="G9" s="60">
        <f>IF(AND($A9&gt;$B$2,$A9&lt;=$B$3),IRR((E$5:E8,F9),0.001)*12,"")</f>
        <v>0.11508154666298154</v>
      </c>
      <c r="H9" s="56">
        <v>0.77888785995583176</v>
      </c>
      <c r="I9" s="58">
        <f t="shared" si="5"/>
        <v>6904.2125778707905</v>
      </c>
      <c r="J9" s="58">
        <f t="shared" si="6"/>
        <v>5377.6073594579166</v>
      </c>
      <c r="K9" s="58">
        <f t="shared" si="13"/>
        <v>-1010.0375625390624</v>
      </c>
      <c r="L9" s="58">
        <f t="shared" si="14"/>
        <v>4367.5697969188541</v>
      </c>
      <c r="M9" s="67">
        <f>IF(AND($A9&gt;$B$2,$A9&lt;=$B$3),IRR((K$5:K8,L9),0.001)*12,"")</f>
        <v>0.40791193738929543</v>
      </c>
      <c r="N9" s="66">
        <f t="shared" si="15"/>
        <v>0.29283039072631389</v>
      </c>
      <c r="O9" s="61">
        <v>0.461281</v>
      </c>
      <c r="P9" s="58">
        <f t="shared" si="7"/>
        <v>11996.891645848849</v>
      </c>
      <c r="Q9" s="58">
        <f t="shared" si="8"/>
        <v>5533.938175288803</v>
      </c>
      <c r="R9" s="58">
        <f t="shared" si="16"/>
        <v>-1010.0375625390624</v>
      </c>
      <c r="S9" s="58">
        <f t="shared" si="17"/>
        <v>4523.9006127497405</v>
      </c>
      <c r="T9" s="67">
        <f>IF(AND($A9&gt;$B$2,$A9&lt;=$B$3),IRR((R$5:R8,S9),0.001)*12,"")</f>
        <v>0.5804045331932608</v>
      </c>
      <c r="U9" s="66">
        <f t="shared" si="18"/>
        <v>0.46532298653027926</v>
      </c>
      <c r="V9" s="70">
        <v>41.409690818357504</v>
      </c>
      <c r="W9" s="58">
        <f t="shared" si="9"/>
        <v>121.94879133466014</v>
      </c>
      <c r="X9" s="58">
        <f t="shared" si="10"/>
        <v>5049.8617448406712</v>
      </c>
      <c r="Y9" s="58">
        <f t="shared" si="19"/>
        <v>-1010.0375625390624</v>
      </c>
      <c r="Z9" s="58">
        <f t="shared" si="20"/>
        <v>4039.8241823016087</v>
      </c>
      <c r="AA9" s="67">
        <f>IF(AND($A9&gt;$B$2,$A9&lt;=$B$3),IRR((Y$5:Y8,Z9),0.001)*12,"")</f>
        <v>2.9611626028851035E-2</v>
      </c>
      <c r="AB9" s="65">
        <f t="shared" si="21"/>
        <v>-8.5469920634130503E-2</v>
      </c>
      <c r="AC9" s="89">
        <v>38353</v>
      </c>
      <c r="AD9" s="48">
        <v>2.1371922507691821E-2</v>
      </c>
      <c r="AE9" s="49">
        <v>4.0827747176090945E-2</v>
      </c>
      <c r="AF9" s="49">
        <v>7.893415079153332E-2</v>
      </c>
      <c r="AG9" s="50">
        <v>9.319242933398364E-2</v>
      </c>
      <c r="AH9" s="48">
        <v>5.5040090358857229E-2</v>
      </c>
      <c r="AI9" s="49">
        <v>7.3057255434943721E-2</v>
      </c>
      <c r="AJ9" s="49">
        <v>0.16216810337147125</v>
      </c>
      <c r="AK9" s="50">
        <v>0.27412569650782975</v>
      </c>
      <c r="AL9" s="51">
        <v>0.39120197653091227</v>
      </c>
      <c r="AM9" s="51">
        <v>0.35094160706004474</v>
      </c>
      <c r="AN9" s="51">
        <v>0.23213496272559989</v>
      </c>
      <c r="AO9" s="52">
        <v>183635.08320025197</v>
      </c>
      <c r="AP9" s="53">
        <v>205359.62778809346</v>
      </c>
      <c r="AQ9" s="53">
        <v>258528.87492324787</v>
      </c>
      <c r="AR9" s="54">
        <v>282853.39542578405</v>
      </c>
      <c r="AS9" s="55">
        <v>163144.99464408375</v>
      </c>
    </row>
    <row r="10" spans="1:47" x14ac:dyDescent="0.4">
      <c r="A10" s="1">
        <v>29373</v>
      </c>
      <c r="B10" s="56">
        <v>1.211128727127327</v>
      </c>
      <c r="C10" s="58">
        <f t="shared" si="3"/>
        <v>5106.7762480660904</v>
      </c>
      <c r="D10" s="58">
        <f t="shared" si="4"/>
        <v>6184.9634170443505</v>
      </c>
      <c r="E10" s="58">
        <f t="shared" si="11"/>
        <v>-1012.56265644541</v>
      </c>
      <c r="F10" s="58">
        <f t="shared" si="12"/>
        <v>5172.4007605989409</v>
      </c>
      <c r="G10" s="60">
        <f>IF(AND($A10&gt;$B$2,$A10&lt;=$B$3),IRR((E$5:E9,F10),0.001)*12,"")</f>
        <v>0.11597507774408822</v>
      </c>
      <c r="H10" s="56">
        <v>0.79689048037538956</v>
      </c>
      <c r="I10" s="58">
        <f t="shared" si="5"/>
        <v>8174.8547569170551</v>
      </c>
      <c r="J10" s="58">
        <f t="shared" si="6"/>
        <v>6514.4639342386708</v>
      </c>
      <c r="K10" s="58">
        <f t="shared" si="13"/>
        <v>-1012.56265644541</v>
      </c>
      <c r="L10" s="58">
        <f t="shared" si="14"/>
        <v>5501.9012777932612</v>
      </c>
      <c r="M10" s="67">
        <f>IF(AND($A10&gt;$B$2,$A10&lt;=$B$3),IRR((K$5:K9,L10),0.001)*12,"")</f>
        <v>0.36507291604060654</v>
      </c>
      <c r="N10" s="66">
        <f t="shared" si="15"/>
        <v>0.24909783829651833</v>
      </c>
      <c r="O10" s="61">
        <v>0.47349999999999998</v>
      </c>
      <c r="P10" s="58">
        <f t="shared" si="7"/>
        <v>14135.355545416769</v>
      </c>
      <c r="Q10" s="58">
        <f t="shared" si="8"/>
        <v>6693.0908507548402</v>
      </c>
      <c r="R10" s="58">
        <f t="shared" si="16"/>
        <v>-1012.56265644541</v>
      </c>
      <c r="S10" s="58">
        <f t="shared" si="17"/>
        <v>5680.5281943094305</v>
      </c>
      <c r="T10" s="67">
        <f>IF(AND($A10&gt;$B$2,$A10&lt;=$B$3),IRR((R$5:R9,S10),0.001)*12,"")</f>
        <v>0.49463009931865898</v>
      </c>
      <c r="U10" s="66">
        <f t="shared" si="18"/>
        <v>0.37865502157457076</v>
      </c>
      <c r="V10" s="70">
        <v>44.2645251216655</v>
      </c>
      <c r="W10" s="58">
        <f t="shared" si="9"/>
        <v>144.82405439604574</v>
      </c>
      <c r="X10" s="58">
        <f t="shared" si="10"/>
        <v>6410.5679940352175</v>
      </c>
      <c r="Y10" s="58">
        <f t="shared" si="19"/>
        <v>-1012.56265644541</v>
      </c>
      <c r="Z10" s="58">
        <f t="shared" si="20"/>
        <v>5398.0053375898078</v>
      </c>
      <c r="AA10" s="67">
        <f>IF(AND($A10&gt;$B$2,$A10&lt;=$B$3),IRR((Y$5:Y9,Z10),0.001)*12,"")</f>
        <v>0.28799200806480663</v>
      </c>
      <c r="AB10" s="66">
        <f t="shared" si="21"/>
        <v>0.17201693032071841</v>
      </c>
    </row>
    <row r="11" spans="1:47" x14ac:dyDescent="0.4">
      <c r="A11" s="1">
        <v>29403</v>
      </c>
      <c r="B11" s="56">
        <v>1.2228968612592475</v>
      </c>
      <c r="C11" s="58">
        <f t="shared" si="3"/>
        <v>5936.8495725173898</v>
      </c>
      <c r="D11" s="58">
        <f t="shared" si="4"/>
        <v>7260.1547079998209</v>
      </c>
      <c r="E11" s="58">
        <f t="shared" si="11"/>
        <v>-1015.0940630865234</v>
      </c>
      <c r="F11" s="58">
        <f t="shared" si="12"/>
        <v>6245.0606449132974</v>
      </c>
      <c r="G11" s="60">
        <f>IF(AND($A11&gt;$B$2,$A11&lt;=$B$3),IRR((E$5:E10,F11),0.001)*12,"")</f>
        <v>0.11615256930099882</v>
      </c>
      <c r="H11" s="56">
        <v>0.79815224747992708</v>
      </c>
      <c r="I11" s="58">
        <f t="shared" si="5"/>
        <v>9446.6598120197195</v>
      </c>
      <c r="J11" s="58">
        <f t="shared" si="6"/>
        <v>7539.872760141845</v>
      </c>
      <c r="K11" s="58">
        <f t="shared" si="13"/>
        <v>-1015.0940630865234</v>
      </c>
      <c r="L11" s="58">
        <f t="shared" si="14"/>
        <v>6524.7786970553216</v>
      </c>
      <c r="M11" s="67">
        <f>IF(AND($A11&gt;$B$2,$A11&lt;=$B$3),IRR((K$5:K10,L11),0.001)*12,"")</f>
        <v>0.26710034751008127</v>
      </c>
      <c r="N11" s="66">
        <f t="shared" si="15"/>
        <v>0.15094777820908245</v>
      </c>
      <c r="O11" s="61">
        <v>0.46678399999999998</v>
      </c>
      <c r="P11" s="58">
        <f t="shared" si="7"/>
        <v>16310.010338825548</v>
      </c>
      <c r="Q11" s="58">
        <f t="shared" si="8"/>
        <v>7613.2518659983443</v>
      </c>
      <c r="R11" s="58">
        <f t="shared" si="16"/>
        <v>-1015.0940630865234</v>
      </c>
      <c r="S11" s="58">
        <f t="shared" si="17"/>
        <v>6598.1578029118209</v>
      </c>
      <c r="T11" s="67">
        <f>IF(AND($A11&gt;$B$2,$A11&lt;=$B$3),IRR((R$5:R10,S11),0.001)*12,"")</f>
        <v>0.30568089435321433</v>
      </c>
      <c r="U11" s="66">
        <f t="shared" si="18"/>
        <v>0.18952832505221551</v>
      </c>
      <c r="V11" s="70">
        <v>46.473775115687538</v>
      </c>
      <c r="W11" s="58">
        <f t="shared" si="9"/>
        <v>166.66635277958875</v>
      </c>
      <c r="X11" s="58">
        <f t="shared" si="10"/>
        <v>7745.6145984304521</v>
      </c>
      <c r="Y11" s="58">
        <f t="shared" si="19"/>
        <v>-1015.0940630865234</v>
      </c>
      <c r="Z11" s="58">
        <f t="shared" si="20"/>
        <v>6730.5205353439287</v>
      </c>
      <c r="AA11" s="67">
        <f>IF(AND($A11&gt;$B$2,$A11&lt;=$B$3),IRR((Y$5:Y10,Z11),0.001)*12,"")</f>
        <v>0.37425529461411688</v>
      </c>
      <c r="AB11" s="66">
        <f t="shared" si="21"/>
        <v>0.25810272531311806</v>
      </c>
      <c r="AC11" s="7" t="s">
        <v>9</v>
      </c>
    </row>
    <row r="12" spans="1:47" x14ac:dyDescent="0.4">
      <c r="A12" s="1">
        <v>29434</v>
      </c>
      <c r="B12" s="56">
        <v>1.234695268268605</v>
      </c>
      <c r="C12" s="58">
        <f t="shared" si="3"/>
        <v>6761.0462989462922</v>
      </c>
      <c r="D12" s="58">
        <f>C12*B12</f>
        <v>8347.831873853951</v>
      </c>
      <c r="E12" s="58">
        <f t="shared" si="11"/>
        <v>-1017.6317982442397</v>
      </c>
      <c r="F12" s="58">
        <f t="shared" si="12"/>
        <v>7330.2000756097113</v>
      </c>
      <c r="G12" s="60">
        <f>IF(AND($A12&gt;$B$2,$A12&lt;=$B$3),IRR((E$5:E11,F12),0.001)*12,"")</f>
        <v>0.11605884428949764</v>
      </c>
      <c r="H12" s="56">
        <v>0.78308016104748579</v>
      </c>
      <c r="I12" s="58">
        <f t="shared" si="5"/>
        <v>10746.184239867574</v>
      </c>
      <c r="J12" s="58">
        <f>I12*H12</f>
        <v>8415.1236852014536</v>
      </c>
      <c r="K12" s="58">
        <f t="shared" si="13"/>
        <v>-1017.6317982442397</v>
      </c>
      <c r="L12" s="58">
        <f t="shared" si="14"/>
        <v>7397.4918869572139</v>
      </c>
      <c r="M12" s="67">
        <f>IF(AND($A12&gt;$B$2,$A12&lt;=$B$3),IRR((K$5:K11,L12),0.001)*12,"")</f>
        <v>0.1435429251808733</v>
      </c>
      <c r="N12" s="66">
        <f t="shared" si="15"/>
        <v>2.7484080891375662E-2</v>
      </c>
      <c r="O12" s="61">
        <v>0.44082100000000002</v>
      </c>
      <c r="P12" s="58">
        <f t="shared" si="7"/>
        <v>18618.502443884609</v>
      </c>
      <c r="Q12" s="58">
        <f>P12*O12</f>
        <v>8207.4268658156579</v>
      </c>
      <c r="R12" s="58">
        <f t="shared" si="16"/>
        <v>-1017.6317982442397</v>
      </c>
      <c r="S12" s="58">
        <f t="shared" si="17"/>
        <v>7189.7950675714183</v>
      </c>
      <c r="T12" s="67">
        <f>IF(AND($A12&gt;$B$2,$A12&lt;=$B$3),IRR((R$5:R11,S12),0.001)*12,"")</f>
        <v>5.7892658051426515E-2</v>
      </c>
      <c r="U12" s="66">
        <f t="shared" si="18"/>
        <v>-5.8166186238071127E-2</v>
      </c>
      <c r="V12" s="70">
        <v>48.10934111395121</v>
      </c>
      <c r="W12" s="58">
        <f t="shared" si="9"/>
        <v>187.81883116905348</v>
      </c>
      <c r="X12" s="58">
        <f>W12*V12</f>
        <v>9035.8402163356059</v>
      </c>
      <c r="Y12" s="58">
        <f t="shared" si="19"/>
        <v>-1017.6317982442397</v>
      </c>
      <c r="Z12" s="58">
        <f t="shared" si="20"/>
        <v>8018.2084180913662</v>
      </c>
      <c r="AA12" s="67">
        <f>IF(AND($A12&gt;$B$2,$A12&lt;=$B$3),IRR((Y$5:Y11,Z12),0.001)*12,"")</f>
        <v>0.38591941356632997</v>
      </c>
      <c r="AB12" s="66">
        <f t="shared" si="21"/>
        <v>0.26986056927683233</v>
      </c>
      <c r="AC12" s="7" t="s">
        <v>10</v>
      </c>
      <c r="AD12" s="7"/>
      <c r="AE12" s="3"/>
      <c r="AF12" s="3"/>
      <c r="AG12" s="3"/>
      <c r="AH12" s="3"/>
      <c r="AI12" s="3"/>
      <c r="AJ12" s="3"/>
      <c r="AK12" s="3"/>
    </row>
    <row r="13" spans="1:47" x14ac:dyDescent="0.4">
      <c r="A13" s="1">
        <v>29465</v>
      </c>
      <c r="B13" s="56">
        <v>1.2466297984345986</v>
      </c>
      <c r="C13" s="58">
        <f t="shared" si="3"/>
        <v>7579.3933968745559</v>
      </c>
      <c r="D13" s="58">
        <f t="shared" si="4"/>
        <v>9448.6976626022551</v>
      </c>
      <c r="E13" s="58">
        <f t="shared" si="11"/>
        <v>-1020.1758777398502</v>
      </c>
      <c r="F13" s="58">
        <f t="shared" si="12"/>
        <v>8428.5217848624052</v>
      </c>
      <c r="G13" s="60">
        <f>IF(AND($A13&gt;$B$2,$A13&lt;=$B$3),IRR((E$5:E12,F13),0.001)*12,"")</f>
        <v>0.11604403898467286</v>
      </c>
      <c r="H13" s="56">
        <v>0.77608609694959951</v>
      </c>
      <c r="I13" s="58">
        <f t="shared" si="5"/>
        <v>12060.698031249283</v>
      </c>
      <c r="J13" s="58">
        <f t="shared" ref="J13:J76" si="22">I13*H13</f>
        <v>9360.1400615599759</v>
      </c>
      <c r="K13" s="58">
        <f t="shared" si="13"/>
        <v>-1020.1758777398502</v>
      </c>
      <c r="L13" s="58">
        <f t="shared" si="14"/>
        <v>8339.964183820126</v>
      </c>
      <c r="M13" s="67">
        <f>IF(AND($A13&gt;$B$2,$A13&lt;=$B$3),IRR((K$5:K12,L13),0.001)*12,"")</f>
        <v>8.7834349576132453E-2</v>
      </c>
      <c r="N13" s="66">
        <f t="shared" si="15"/>
        <v>-2.8209689408540406E-2</v>
      </c>
      <c r="O13" s="61">
        <v>0.43626300000000001</v>
      </c>
      <c r="P13" s="58">
        <f t="shared" si="7"/>
        <v>20956.944800306883</v>
      </c>
      <c r="Q13" s="58">
        <f t="shared" ref="Q13:Q76" si="23">P13*O13</f>
        <v>9142.7396094162814</v>
      </c>
      <c r="R13" s="58">
        <f t="shared" si="16"/>
        <v>-1020.1758777398502</v>
      </c>
      <c r="S13" s="58">
        <f t="shared" si="17"/>
        <v>8122.5637316764314</v>
      </c>
      <c r="T13" s="67">
        <f>IF(AND($A13&gt;$B$2,$A13&lt;=$B$3),IRR((R$5:R12,S13),0.001)*12,"")</f>
        <v>1.7245068660066032E-2</v>
      </c>
      <c r="U13" s="66">
        <f t="shared" si="18"/>
        <v>-9.8798970324606827E-2</v>
      </c>
      <c r="V13" s="70">
        <v>49.479200149895618</v>
      </c>
      <c r="W13" s="58">
        <f t="shared" si="9"/>
        <v>208.43710864017794</v>
      </c>
      <c r="X13" s="58">
        <f t="shared" ref="X13:X76" si="24">W13*V13</f>
        <v>10313.301417072902</v>
      </c>
      <c r="Y13" s="58">
        <f t="shared" si="19"/>
        <v>-1020.1758777398502</v>
      </c>
      <c r="Z13" s="58">
        <f t="shared" si="20"/>
        <v>9293.1255393330521</v>
      </c>
      <c r="AA13" s="67">
        <f>IF(AND($A13&gt;$B$2,$A13&lt;=$B$3),IRR((Y$5:Y12,Z13),0.001)*12,"")</f>
        <v>0.37639546062096585</v>
      </c>
      <c r="AB13" s="66">
        <f t="shared" si="21"/>
        <v>0.26035142163629299</v>
      </c>
      <c r="AC13" s="6" t="s">
        <v>11</v>
      </c>
      <c r="AD13" s="7"/>
      <c r="AE13" s="3"/>
      <c r="AF13" s="3"/>
      <c r="AG13" s="3"/>
      <c r="AH13" s="3"/>
      <c r="AI13" s="3"/>
      <c r="AJ13" s="3"/>
      <c r="AK13" s="3"/>
    </row>
    <row r="14" spans="1:47" x14ac:dyDescent="0.4">
      <c r="A14" s="1">
        <v>29495</v>
      </c>
      <c r="B14" s="56">
        <v>1.2587385560670323</v>
      </c>
      <c r="C14" s="58">
        <f t="shared" si="3"/>
        <v>8391.8943824880735</v>
      </c>
      <c r="D14" s="58">
        <f t="shared" si="4"/>
        <v>10563.201017680078</v>
      </c>
      <c r="E14" s="58">
        <f t="shared" si="11"/>
        <v>-1022.7263174341998</v>
      </c>
      <c r="F14" s="58">
        <f t="shared" si="12"/>
        <v>9540.4747002458771</v>
      </c>
      <c r="G14" s="60">
        <f>IF(AND($A14&gt;$B$2,$A14&lt;=$B$3),IRR((E$5:E13,F14),0.001)*12,"")</f>
        <v>0.11614592740984175</v>
      </c>
      <c r="H14" s="56">
        <v>0.77665503961804117</v>
      </c>
      <c r="I14" s="58">
        <f t="shared" si="5"/>
        <v>13377.532745844293</v>
      </c>
      <c r="J14" s="58">
        <f t="shared" si="22"/>
        <v>10389.728224715343</v>
      </c>
      <c r="K14" s="58">
        <f t="shared" si="13"/>
        <v>-1022.7263174341998</v>
      </c>
      <c r="L14" s="58">
        <f t="shared" si="14"/>
        <v>9367.0019072811428</v>
      </c>
      <c r="M14" s="67">
        <f>IF(AND($A14&gt;$B$2,$A14&lt;=$B$3),IRR((K$5:K13,L14),0.001)*12,"")</f>
        <v>7.2072416845725407E-2</v>
      </c>
      <c r="N14" s="66">
        <f t="shared" si="15"/>
        <v>-4.4073510564116347E-2</v>
      </c>
      <c r="O14" s="61">
        <v>0.43564999999999998</v>
      </c>
      <c r="P14" s="58">
        <f t="shared" si="7"/>
        <v>23304.531894153319</v>
      </c>
      <c r="Q14" s="58">
        <f t="shared" si="23"/>
        <v>10152.619319687892</v>
      </c>
      <c r="R14" s="58">
        <f t="shared" si="16"/>
        <v>-1022.7263174341998</v>
      </c>
      <c r="S14" s="58">
        <f t="shared" si="17"/>
        <v>9129.8930022536915</v>
      </c>
      <c r="T14" s="67">
        <f>IF(AND($A14&gt;$B$2,$A14&lt;=$B$3),IRR((R$5:R13,S14),0.001)*12,"")</f>
        <v>1.040374985236614E-2</v>
      </c>
      <c r="U14" s="66">
        <f t="shared" si="18"/>
        <v>-0.10574217755747561</v>
      </c>
      <c r="V14" s="70">
        <v>51.130873991651008</v>
      </c>
      <c r="W14" s="58">
        <f t="shared" si="9"/>
        <v>228.43923724844694</v>
      </c>
      <c r="X14" s="58">
        <f t="shared" si="24"/>
        <v>11680.297854499209</v>
      </c>
      <c r="Y14" s="58">
        <f t="shared" si="19"/>
        <v>-1022.7263174341998</v>
      </c>
      <c r="Z14" s="58">
        <f t="shared" si="20"/>
        <v>10657.571537065009</v>
      </c>
      <c r="AA14" s="67">
        <f>IF(AND($A14&gt;$B$2,$A14&lt;=$B$3),IRR((Y$5:Y13,Z14),0.001)*12,"")</f>
        <v>0.38105022721795478</v>
      </c>
      <c r="AB14" s="66">
        <f t="shared" si="21"/>
        <v>0.26490429980811303</v>
      </c>
      <c r="AC14" s="6" t="s">
        <v>28</v>
      </c>
      <c r="AD14" s="6"/>
      <c r="AE14" s="3"/>
      <c r="AF14" s="3"/>
      <c r="AG14" s="3"/>
      <c r="AH14" s="3"/>
      <c r="AI14" s="3"/>
      <c r="AJ14" s="3"/>
      <c r="AK14" s="3"/>
    </row>
    <row r="15" spans="1:47" x14ac:dyDescent="0.4">
      <c r="A15" s="1">
        <v>29526</v>
      </c>
      <c r="B15" s="56">
        <v>1.2709692990368169</v>
      </c>
      <c r="C15" s="58">
        <f t="shared" si="3"/>
        <v>9198.5882451996113</v>
      </c>
      <c r="D15" s="58">
        <f t="shared" si="4"/>
        <v>11691.123254129654</v>
      </c>
      <c r="E15" s="58">
        <f t="shared" si="11"/>
        <v>-1025.2831332277854</v>
      </c>
      <c r="F15" s="58">
        <f t="shared" si="12"/>
        <v>10665.840120901868</v>
      </c>
      <c r="G15" s="60">
        <f>IF(AND($A15&gt;$B$2,$A15&lt;=$B$3),IRR((E$5:E14,F15),0.001)*12,"")</f>
        <v>0.11622761019600869</v>
      </c>
      <c r="H15" s="56">
        <v>0.7662393757591518</v>
      </c>
      <c r="I15" s="58">
        <f t="shared" si="5"/>
        <v>14715.604327211389</v>
      </c>
      <c r="J15" s="58">
        <f t="shared" si="22"/>
        <v>11275.675473601128</v>
      </c>
      <c r="K15" s="58">
        <f t="shared" si="13"/>
        <v>-1025.2831332277854</v>
      </c>
      <c r="L15" s="58">
        <f t="shared" si="14"/>
        <v>10250.392340373342</v>
      </c>
      <c r="M15" s="67">
        <f>IF(AND($A15&gt;$B$2,$A15&lt;=$B$3),IRR((K$5:K14,L15),0.001)*12,"")</f>
        <v>2.9479613715226449E-2</v>
      </c>
      <c r="N15" s="66">
        <f t="shared" si="15"/>
        <v>-8.6747996480782241E-2</v>
      </c>
      <c r="O15" s="61">
        <v>0.43680000000000002</v>
      </c>
      <c r="P15" s="58">
        <f t="shared" si="7"/>
        <v>25651.791814546599</v>
      </c>
      <c r="Q15" s="58">
        <f t="shared" si="23"/>
        <v>11204.702664593955</v>
      </c>
      <c r="R15" s="58">
        <f t="shared" si="16"/>
        <v>-1025.2831332277854</v>
      </c>
      <c r="S15" s="58">
        <f t="shared" si="17"/>
        <v>10179.419531366169</v>
      </c>
      <c r="T15" s="67">
        <f>IF(AND($A15&gt;$B$2,$A15&lt;=$B$3),IRR((R$5:R14,S15),0.001)*12,"")</f>
        <v>1.4277315434321203E-2</v>
      </c>
      <c r="U15" s="66">
        <f t="shared" si="18"/>
        <v>-0.10195029476168749</v>
      </c>
      <c r="V15" s="70">
        <v>53.499656369597439</v>
      </c>
      <c r="W15" s="58">
        <f t="shared" si="9"/>
        <v>247.6035310552092</v>
      </c>
      <c r="X15" s="58">
        <f t="shared" si="24"/>
        <v>13246.70382735264</v>
      </c>
      <c r="Y15" s="58">
        <f t="shared" si="19"/>
        <v>-1025.2831332277854</v>
      </c>
      <c r="Z15" s="58">
        <f t="shared" si="20"/>
        <v>12221.420694124854</v>
      </c>
      <c r="AA15" s="67">
        <f>IF(AND($A15&gt;$B$2,$A15&lt;=$B$3),IRR((Y$5:Y14,Z15),0.001)*12,"")</f>
        <v>0.41130469227052213</v>
      </c>
      <c r="AB15" s="66">
        <f t="shared" si="21"/>
        <v>0.29507708207451344</v>
      </c>
      <c r="AC15" s="6" t="s">
        <v>23</v>
      </c>
      <c r="AD15" s="6"/>
      <c r="AE15" s="3"/>
      <c r="AF15" s="3"/>
      <c r="AG15" s="3"/>
      <c r="AH15" s="3"/>
      <c r="AI15" s="3"/>
      <c r="AJ15" s="3"/>
      <c r="AK15" s="3"/>
    </row>
    <row r="16" spans="1:47" x14ac:dyDescent="0.4">
      <c r="A16" s="1">
        <v>29556</v>
      </c>
      <c r="B16" s="56">
        <v>1.2834742247512292</v>
      </c>
      <c r="C16" s="58">
        <f t="shared" si="3"/>
        <v>9999.4195523184426</v>
      </c>
      <c r="D16" s="58">
        <f t="shared" si="4"/>
        <v>12833.997257874196</v>
      </c>
      <c r="E16" s="58">
        <f t="shared" si="11"/>
        <v>-1027.8463410608547</v>
      </c>
      <c r="F16" s="58">
        <f t="shared" si="12"/>
        <v>11806.150916813342</v>
      </c>
      <c r="G16" s="60">
        <f>IF(AND($A16&gt;$B$2,$A16&lt;=$B$3),IRR((E$5:E15,F16),0.001)*12,"")</f>
        <v>0.11653048890428774</v>
      </c>
      <c r="H16" s="56">
        <v>0.76759646895238232</v>
      </c>
      <c r="I16" s="58">
        <f t="shared" si="5"/>
        <v>16054.64949304398</v>
      </c>
      <c r="J16" s="58">
        <f t="shared" si="22"/>
        <v>12323.492261128715</v>
      </c>
      <c r="K16" s="58">
        <f t="shared" si="13"/>
        <v>-1027.8463410608547</v>
      </c>
      <c r="L16" s="58">
        <f t="shared" si="14"/>
        <v>11295.64592006786</v>
      </c>
      <c r="M16" s="67">
        <f>IF(AND($A16&gt;$B$2,$A16&lt;=$B$3),IRR((K$5:K15,L16),0.001)*12,"")</f>
        <v>2.8107942029178545E-2</v>
      </c>
      <c r="N16" s="66">
        <f t="shared" si="15"/>
        <v>-8.8422546875109198E-2</v>
      </c>
      <c r="O16" s="61">
        <v>0.44609700000000002</v>
      </c>
      <c r="P16" s="58">
        <f t="shared" si="7"/>
        <v>27955.878910090516</v>
      </c>
      <c r="Q16" s="58">
        <f t="shared" si="23"/>
        <v>12471.03371415465</v>
      </c>
      <c r="R16" s="58">
        <f t="shared" si="16"/>
        <v>-1027.8463410608547</v>
      </c>
      <c r="S16" s="58">
        <f t="shared" si="17"/>
        <v>11443.187373093795</v>
      </c>
      <c r="T16" s="67">
        <f>IF(AND($A16&gt;$B$2,$A16&lt;=$B$3),IRR((R$5:R15,S16),0.001)*12,"")</f>
        <v>5.411132541217345E-2</v>
      </c>
      <c r="U16" s="66">
        <f t="shared" si="18"/>
        <v>-6.2419163492114293E-2</v>
      </c>
      <c r="V16" s="70">
        <v>52.83118685797993</v>
      </c>
      <c r="W16" s="58">
        <f t="shared" si="9"/>
        <v>267.05882634932965</v>
      </c>
      <c r="X16" s="58">
        <f t="shared" si="24"/>
        <v>14109.034756934248</v>
      </c>
      <c r="Y16" s="58">
        <f t="shared" si="19"/>
        <v>-1027.8463410608547</v>
      </c>
      <c r="Z16" s="58">
        <f t="shared" si="20"/>
        <v>13081.188415873394</v>
      </c>
      <c r="AA16" s="67">
        <f>IF(AND($A16&gt;$B$2,$A16&lt;=$B$3),IRR((Y$5:Y15,Z16),0.001)*12,"")</f>
        <v>0.32011108742426408</v>
      </c>
      <c r="AB16" s="66">
        <f t="shared" si="21"/>
        <v>0.20358059851997634</v>
      </c>
      <c r="AC16" s="6" t="s">
        <v>24</v>
      </c>
      <c r="AD16" s="6"/>
      <c r="AE16" s="3"/>
      <c r="AF16" s="3"/>
      <c r="AG16" s="3"/>
      <c r="AH16" s="3"/>
      <c r="AI16" s="3"/>
      <c r="AJ16" s="3"/>
      <c r="AK16" s="3"/>
    </row>
    <row r="17" spans="1:45" x14ac:dyDescent="0.4">
      <c r="A17" s="1">
        <v>29587</v>
      </c>
      <c r="B17" s="56">
        <v>1.2963606624883495</v>
      </c>
      <c r="C17" s="58">
        <f t="shared" si="3"/>
        <v>10794.272394378333</v>
      </c>
      <c r="D17" s="58">
        <f t="shared" si="4"/>
        <v>13993.270112255997</v>
      </c>
      <c r="E17" s="58">
        <f t="shared" si="11"/>
        <v>-1030.4159569135068</v>
      </c>
      <c r="F17" s="58">
        <f t="shared" si="12"/>
        <v>12962.854155342491</v>
      </c>
      <c r="G17" s="60">
        <f>IF(AND($A17&gt;$B$2,$A17&lt;=$B$3),IRR((E$5:E16,F17),0.001)*12,"")</f>
        <v>0.11713062282028197</v>
      </c>
      <c r="H17" s="56">
        <v>0.78563826790467139</v>
      </c>
      <c r="I17" s="58">
        <f t="shared" si="5"/>
        <v>17366.214877532781</v>
      </c>
      <c r="J17" s="58">
        <f t="shared" si="22"/>
        <v>13643.56297644519</v>
      </c>
      <c r="K17" s="58">
        <f t="shared" si="13"/>
        <v>-1030.4159569135068</v>
      </c>
      <c r="L17" s="58">
        <f t="shared" si="14"/>
        <v>12613.147019531683</v>
      </c>
      <c r="M17" s="67">
        <f>IF(AND($A17&gt;$B$2,$A17&lt;=$B$3),IRR((K$5:K16,L17),0.001)*12,"")</f>
        <v>6.6729134047598393E-2</v>
      </c>
      <c r="N17" s="66">
        <f t="shared" si="15"/>
        <v>-5.0401488772683578E-2</v>
      </c>
      <c r="O17" s="61">
        <v>0.444907</v>
      </c>
      <c r="P17" s="58">
        <f t="shared" si="7"/>
        <v>30271.904409607283</v>
      </c>
      <c r="Q17" s="58">
        <f t="shared" si="23"/>
        <v>13468.182175165148</v>
      </c>
      <c r="R17" s="58">
        <f t="shared" si="16"/>
        <v>-1030.4159569135068</v>
      </c>
      <c r="S17" s="58">
        <f t="shared" si="17"/>
        <v>12437.766218251641</v>
      </c>
      <c r="T17" s="67">
        <f>IF(AND($A17&gt;$B$2,$A17&lt;=$B$3),IRR((R$5:R16,S17),0.001)*12,"")</f>
        <v>4.0856781692085065E-2</v>
      </c>
      <c r="U17" s="66">
        <f t="shared" si="18"/>
        <v>-7.6273841128196906E-2</v>
      </c>
      <c r="V17" s="70">
        <v>52.836483748581294</v>
      </c>
      <c r="W17" s="58">
        <f t="shared" si="9"/>
        <v>286.56080460012828</v>
      </c>
      <c r="X17" s="58">
        <f t="shared" si="24"/>
        <v>15140.865295235057</v>
      </c>
      <c r="Y17" s="58">
        <f t="shared" si="19"/>
        <v>-1030.4159569135068</v>
      </c>
      <c r="Z17" s="58">
        <f t="shared" si="20"/>
        <v>14110.44933832155</v>
      </c>
      <c r="AA17" s="67">
        <f>IF(AND($A17&gt;$B$2,$A17&lt;=$B$3),IRR((Y$5:Y16,Z17),0.001)*12,"")</f>
        <v>0.27241050013666346</v>
      </c>
      <c r="AB17" s="66">
        <f t="shared" si="21"/>
        <v>0.15527987731638149</v>
      </c>
      <c r="AD17" s="6"/>
      <c r="AE17" s="3"/>
      <c r="AF17" s="3"/>
      <c r="AG17" s="3"/>
      <c r="AH17" s="3"/>
      <c r="AI17" s="3"/>
      <c r="AJ17" s="3"/>
      <c r="AK17" s="3"/>
    </row>
    <row r="18" spans="1:45" x14ac:dyDescent="0.4">
      <c r="A18" s="1">
        <v>29618</v>
      </c>
      <c r="B18" s="56">
        <v>1.309558334232849</v>
      </c>
      <c r="C18" s="58">
        <f t="shared" si="3"/>
        <v>11583.081850057088</v>
      </c>
      <c r="D18" s="58">
        <f t="shared" si="4"/>
        <v>15168.721372843505</v>
      </c>
      <c r="E18" s="58">
        <f t="shared" si="11"/>
        <v>-1032.9919968057904</v>
      </c>
      <c r="F18" s="58">
        <f t="shared" si="12"/>
        <v>14135.729376037714</v>
      </c>
      <c r="G18" s="60">
        <f>IF(AND($A18&gt;$B$2,$A18&lt;=$B$3),IRR((E$5:E17,F18),0.001)*12,"")</f>
        <v>0.11783965556000808</v>
      </c>
      <c r="H18" s="56">
        <v>0.7849755817941042</v>
      </c>
      <c r="I18" s="58">
        <f t="shared" si="5"/>
        <v>18682.169183327656</v>
      </c>
      <c r="J18" s="58">
        <f t="shared" si="22"/>
        <v>14665.046623858512</v>
      </c>
      <c r="K18" s="58">
        <f t="shared" si="13"/>
        <v>-1032.9919968057904</v>
      </c>
      <c r="L18" s="58">
        <f t="shared" si="14"/>
        <v>13632.054627052721</v>
      </c>
      <c r="M18" s="67">
        <f>IF(AND($A18&gt;$B$2,$A18&lt;=$B$3),IRR((K$5:K17,L18),0.001)*12,"")</f>
        <v>5.5777117011954758E-2</v>
      </c>
      <c r="N18" s="66">
        <f t="shared" si="15"/>
        <v>-6.2062538548053325E-2</v>
      </c>
      <c r="O18" s="61">
        <v>0.44129000000000002</v>
      </c>
      <c r="P18" s="58">
        <f t="shared" si="7"/>
        <v>32612.750557958232</v>
      </c>
      <c r="Q18" s="58">
        <f t="shared" si="23"/>
        <v>14391.68069372139</v>
      </c>
      <c r="R18" s="58">
        <f t="shared" si="16"/>
        <v>-1032.9919968057904</v>
      </c>
      <c r="S18" s="58">
        <f t="shared" si="17"/>
        <v>13358.688696915598</v>
      </c>
      <c r="T18" s="67">
        <f>IF(AND($A18&gt;$B$2,$A18&lt;=$B$3),IRR((R$5:R17,S18),0.001)*12,"")</f>
        <v>2.0988233838255432E-2</v>
      </c>
      <c r="U18" s="66">
        <f t="shared" si="18"/>
        <v>-9.6851421721752651E-2</v>
      </c>
      <c r="V18" s="70">
        <v>51.20798475268213</v>
      </c>
      <c r="W18" s="58">
        <f t="shared" si="9"/>
        <v>306.73328359524601</v>
      </c>
      <c r="X18" s="58">
        <f t="shared" si="24"/>
        <v>15707.193309485481</v>
      </c>
      <c r="Y18" s="58">
        <f t="shared" si="19"/>
        <v>-1032.9919968057904</v>
      </c>
      <c r="Z18" s="58">
        <f t="shared" si="20"/>
        <v>14674.20131267969</v>
      </c>
      <c r="AA18" s="67">
        <f>IF(AND($A18&gt;$B$2,$A18&lt;=$B$3),IRR((Y$5:Y17,Z18),0.001)*12,"")</f>
        <v>0.18146924587151947</v>
      </c>
      <c r="AB18" s="66">
        <f t="shared" si="21"/>
        <v>6.3629590311511386E-2</v>
      </c>
      <c r="AC18" s="4"/>
      <c r="AD18" s="4"/>
      <c r="AE18" s="3"/>
      <c r="AF18" s="3"/>
      <c r="AG18" s="3"/>
      <c r="AH18" s="3"/>
      <c r="AI18" s="3"/>
      <c r="AJ18" s="3"/>
      <c r="AK18" s="3"/>
    </row>
    <row r="19" spans="1:45" ht="15" thickBot="1" x14ac:dyDescent="0.45">
      <c r="A19" s="1">
        <v>29646</v>
      </c>
      <c r="B19" s="56">
        <v>1.3229494776158899</v>
      </c>
      <c r="C19" s="58">
        <f t="shared" si="3"/>
        <v>12365.858890540925</v>
      </c>
      <c r="D19" s="58">
        <f t="shared" si="4"/>
        <v>16359.406559512925</v>
      </c>
      <c r="E19" s="58">
        <f t="shared" si="11"/>
        <v>-1035.5744767978049</v>
      </c>
      <c r="F19" s="58">
        <f t="shared" si="12"/>
        <v>15323.83208271512</v>
      </c>
      <c r="G19" s="60">
        <f>IF(AND($A19&gt;$B$2,$A19&lt;=$B$3),IRR((E$5:E18,F19),0.001)*12,"")</f>
        <v>0.11847859309275144</v>
      </c>
      <c r="H19" s="56">
        <v>0.79737755597816229</v>
      </c>
      <c r="I19" s="58">
        <f t="shared" si="5"/>
        <v>19980.894572616347</v>
      </c>
      <c r="J19" s="58">
        <f t="shared" si="22"/>
        <v>15932.31688057015</v>
      </c>
      <c r="K19" s="58">
        <f t="shared" si="13"/>
        <v>-1035.5744767978049</v>
      </c>
      <c r="L19" s="58">
        <f t="shared" si="14"/>
        <v>14896.742403772345</v>
      </c>
      <c r="M19" s="67">
        <f>IF(AND($A19&gt;$B$2,$A19&lt;=$B$3),IRR((K$5:K18,L19),0.001)*12,"")</f>
        <v>7.342375807583057E-2</v>
      </c>
      <c r="N19" s="66">
        <f t="shared" si="15"/>
        <v>-4.5054835016920869E-2</v>
      </c>
      <c r="O19" s="61">
        <v>0.448604</v>
      </c>
      <c r="P19" s="58">
        <f t="shared" si="7"/>
        <v>34921.188460424113</v>
      </c>
      <c r="Q19" s="58">
        <f t="shared" si="23"/>
        <v>15665.784828100099</v>
      </c>
      <c r="R19" s="58">
        <f t="shared" si="16"/>
        <v>-1035.5744767978049</v>
      </c>
      <c r="S19" s="58">
        <f t="shared" si="17"/>
        <v>14630.210351302294</v>
      </c>
      <c r="T19" s="67">
        <f>IF(AND($A19&gt;$B$2,$A19&lt;=$B$3),IRR((R$5:R18,S19),0.001)*12,"")</f>
        <v>4.4545960986833499E-2</v>
      </c>
      <c r="U19" s="66">
        <f t="shared" si="18"/>
        <v>-7.3932632105917939E-2</v>
      </c>
      <c r="V19" s="70">
        <v>53.338313802449626</v>
      </c>
      <c r="W19" s="58">
        <f t="shared" si="9"/>
        <v>326.14849196934807</v>
      </c>
      <c r="X19" s="58">
        <f t="shared" si="24"/>
        <v>17396.210610856808</v>
      </c>
      <c r="Y19" s="58">
        <f t="shared" si="19"/>
        <v>-1035.5744767978049</v>
      </c>
      <c r="Z19" s="58">
        <f t="shared" si="20"/>
        <v>16360.636134059003</v>
      </c>
      <c r="AA19" s="67">
        <f>IF(AND($A19&gt;$B$2,$A19&lt;=$B$3),IRR((Y$5:Y18,Z19),0.001)*12,"")</f>
        <v>0.22211461117728692</v>
      </c>
      <c r="AB19" s="65">
        <f t="shared" si="21"/>
        <v>0.10363601808453549</v>
      </c>
      <c r="AC19" s="113" t="str">
        <f>"Results as of 6/1/06, contribution growth rate: 3%"</f>
        <v>Results as of 6/1/06, contribution growth rate: 3%</v>
      </c>
      <c r="AD19" s="4"/>
      <c r="AE19" s="3"/>
      <c r="AF19" s="3"/>
      <c r="AG19" s="3"/>
      <c r="AH19" s="3"/>
      <c r="AI19" s="3"/>
      <c r="AJ19" s="3"/>
      <c r="AK19" s="3"/>
    </row>
    <row r="20" spans="1:45" x14ac:dyDescent="0.4">
      <c r="A20" s="1">
        <v>29677</v>
      </c>
      <c r="B20" s="56">
        <v>1.33628370589236</v>
      </c>
      <c r="C20" s="58">
        <f t="shared" si="3"/>
        <v>13142.762334332094</v>
      </c>
      <c r="D20" s="58">
        <f t="shared" si="4"/>
        <v>17562.459157783815</v>
      </c>
      <c r="E20" s="58">
        <f t="shared" si="11"/>
        <v>-1038.1634129897993</v>
      </c>
      <c r="F20" s="58">
        <f t="shared" si="12"/>
        <v>16524.295744794013</v>
      </c>
      <c r="G20" s="60">
        <f>IF(AND($A20&gt;$B$2,$A20&lt;=$B$3),IRR((E$5:E19,F20),0.001)*12,"")</f>
        <v>0.11878229074236657</v>
      </c>
      <c r="H20" s="56">
        <v>0.79644860425247965</v>
      </c>
      <c r="I20" s="58">
        <f t="shared" si="5"/>
        <v>21284.385353373236</v>
      </c>
      <c r="J20" s="58">
        <f t="shared" si="22"/>
        <v>16951.919007066033</v>
      </c>
      <c r="K20" s="58">
        <f t="shared" si="13"/>
        <v>-1038.1634129897993</v>
      </c>
      <c r="L20" s="58">
        <f t="shared" si="14"/>
        <v>15913.755594076234</v>
      </c>
      <c r="M20" s="67">
        <f>IF(AND($A20&gt;$B$2,$A20&lt;=$B$3),IRR((K$5:K19,L20),0.001)*12,"")</f>
        <v>6.2543504304384712E-2</v>
      </c>
      <c r="N20" s="66">
        <f t="shared" si="15"/>
        <v>-5.6238786437981858E-2</v>
      </c>
      <c r="O20" s="61">
        <v>0.442467</v>
      </c>
      <c r="P20" s="58">
        <f t="shared" si="7"/>
        <v>37267.495446006767</v>
      </c>
      <c r="Q20" s="58">
        <f t="shared" si="23"/>
        <v>16489.636907508277</v>
      </c>
      <c r="R20" s="58">
        <f t="shared" si="16"/>
        <v>-1038.1634129897993</v>
      </c>
      <c r="S20" s="58">
        <f t="shared" si="17"/>
        <v>15451.473494518477</v>
      </c>
      <c r="T20" s="67">
        <f>IF(AND($A20&gt;$B$2,$A20&lt;=$B$3),IRR((R$5:R19,S20),0.001)*12,"")</f>
        <v>1.8264562067057177E-2</v>
      </c>
      <c r="U20" s="66">
        <f t="shared" si="18"/>
        <v>-0.10051772867530939</v>
      </c>
      <c r="V20" s="70">
        <v>54.031123596582397</v>
      </c>
      <c r="W20" s="58">
        <f t="shared" si="9"/>
        <v>345.3626660209768</v>
      </c>
      <c r="X20" s="58">
        <f t="shared" si="24"/>
        <v>18660.332893424606</v>
      </c>
      <c r="Y20" s="58">
        <f t="shared" si="19"/>
        <v>-1038.1634129897993</v>
      </c>
      <c r="Z20" s="58">
        <f t="shared" si="20"/>
        <v>17622.169480434808</v>
      </c>
      <c r="AA20" s="67">
        <f>IF(AND($A20&gt;$B$2,$A20&lt;=$B$3),IRR((Y$5:Y19,Z20),0.001)*12,"")</f>
        <v>0.2141036960583298</v>
      </c>
      <c r="AB20" s="66">
        <f t="shared" si="21"/>
        <v>9.5321405315963226E-2</v>
      </c>
      <c r="AC20" s="41"/>
      <c r="AD20" s="136" t="s">
        <v>46</v>
      </c>
      <c r="AE20" s="137"/>
      <c r="AF20" s="137"/>
      <c r="AG20" s="138"/>
      <c r="AH20" s="137" t="s">
        <v>47</v>
      </c>
      <c r="AI20" s="137"/>
      <c r="AJ20" s="137"/>
      <c r="AK20" s="137"/>
      <c r="AL20" s="136" t="s">
        <v>48</v>
      </c>
      <c r="AM20" s="137"/>
      <c r="AN20" s="139"/>
      <c r="AO20" s="137" t="s">
        <v>42</v>
      </c>
      <c r="AP20" s="137"/>
      <c r="AQ20" s="137"/>
      <c r="AR20" s="137"/>
      <c r="AS20" s="106" t="s">
        <v>22</v>
      </c>
    </row>
    <row r="21" spans="1:45" x14ac:dyDescent="0.4">
      <c r="A21" s="1">
        <v>29707</v>
      </c>
      <c r="B21" s="56">
        <v>1.3498469855071675</v>
      </c>
      <c r="C21" s="58">
        <f t="shared" si="3"/>
        <v>13913.782185245964</v>
      </c>
      <c r="D21" s="58">
        <f t="shared" si="4"/>
        <v>18781.476939757595</v>
      </c>
      <c r="E21" s="58">
        <f t="shared" si="11"/>
        <v>-1040.7588215222738</v>
      </c>
      <c r="F21" s="58">
        <f t="shared" si="12"/>
        <v>17740.71811823532</v>
      </c>
      <c r="G21" s="60">
        <f>IF(AND($A21&gt;$B$2,$A21&lt;=$B$3),IRR((E$5:E20,F21),0.001)*12,"")</f>
        <v>0.11913085772066889</v>
      </c>
      <c r="H21" s="56">
        <v>0.79064443482736169</v>
      </c>
      <c r="I21" s="58">
        <f t="shared" si="5"/>
        <v>22600.727789590503</v>
      </c>
      <c r="J21" s="58">
        <f t="shared" si="22"/>
        <v>17869.139649887831</v>
      </c>
      <c r="K21" s="58">
        <f t="shared" si="13"/>
        <v>-1040.7588215222738</v>
      </c>
      <c r="L21" s="58">
        <f t="shared" si="14"/>
        <v>16828.380828365556</v>
      </c>
      <c r="M21" s="67">
        <f>IF(AND($A21&gt;$B$2,$A21&lt;=$B$3),IRR((K$5:K20,L21),0.001)*12,"")</f>
        <v>4.4886408458607363E-2</v>
      </c>
      <c r="N21" s="66">
        <f t="shared" si="15"/>
        <v>-7.4244449262061529E-2</v>
      </c>
      <c r="O21" s="61">
        <v>0.45425100000000002</v>
      </c>
      <c r="P21" s="58">
        <f t="shared" si="7"/>
        <v>39558.649062668643</v>
      </c>
      <c r="Q21" s="58">
        <f t="shared" si="23"/>
        <v>17969.555895366295</v>
      </c>
      <c r="R21" s="58">
        <f t="shared" si="16"/>
        <v>-1040.7588215222738</v>
      </c>
      <c r="S21" s="58">
        <f t="shared" si="17"/>
        <v>16928.79707384402</v>
      </c>
      <c r="T21" s="67">
        <f>IF(AND($A21&gt;$B$2,$A21&lt;=$B$3),IRR((R$5:R20,S21),0.001)*12,"")</f>
        <v>5.3286549014626594E-2</v>
      </c>
      <c r="U21" s="66">
        <f t="shared" si="18"/>
        <v>-6.5844308706042298E-2</v>
      </c>
      <c r="V21" s="70">
        <v>53.153858578811899</v>
      </c>
      <c r="W21" s="58">
        <f t="shared" si="9"/>
        <v>364.94278399075932</v>
      </c>
      <c r="X21" s="58">
        <f t="shared" si="24"/>
        <v>19398.117129602721</v>
      </c>
      <c r="Y21" s="58">
        <f t="shared" si="19"/>
        <v>-1040.7588215222738</v>
      </c>
      <c r="Z21" s="58">
        <f t="shared" si="20"/>
        <v>18357.358308080446</v>
      </c>
      <c r="AA21" s="67">
        <f>IF(AND($A21&gt;$B$2,$A21&lt;=$B$3),IRR((Y$5:Y20,Z21),0.001)*12,"")</f>
        <v>0.16682877054249801</v>
      </c>
      <c r="AB21" s="66">
        <f t="shared" si="21"/>
        <v>4.7697912821829114E-2</v>
      </c>
      <c r="AC21" s="107" t="s">
        <v>12</v>
      </c>
      <c r="AD21" s="101" t="s">
        <v>26</v>
      </c>
      <c r="AE21" s="102" t="s">
        <v>7</v>
      </c>
      <c r="AF21" s="102" t="s">
        <v>1</v>
      </c>
      <c r="AG21" s="103" t="str">
        <f>AG3</f>
        <v>SPComp</v>
      </c>
      <c r="AH21" s="102" t="s">
        <v>26</v>
      </c>
      <c r="AI21" s="102" t="s">
        <v>7</v>
      </c>
      <c r="AJ21" s="102" t="s">
        <v>1</v>
      </c>
      <c r="AK21" s="103" t="str">
        <f>AK3</f>
        <v>SPComp</v>
      </c>
      <c r="AL21" s="101" t="s">
        <v>7</v>
      </c>
      <c r="AM21" s="102" t="s">
        <v>1</v>
      </c>
      <c r="AN21" s="112" t="str">
        <f>AN3</f>
        <v>SPComp</v>
      </c>
      <c r="AO21" s="102" t="s">
        <v>26</v>
      </c>
      <c r="AP21" s="102" t="s">
        <v>7</v>
      </c>
      <c r="AQ21" s="102" t="s">
        <v>1</v>
      </c>
      <c r="AR21" s="103" t="str">
        <f>AR3</f>
        <v>SPComp</v>
      </c>
      <c r="AS21" s="108" t="s">
        <v>20</v>
      </c>
    </row>
    <row r="22" spans="1:45" x14ac:dyDescent="0.4">
      <c r="A22" s="1">
        <v>29738</v>
      </c>
      <c r="B22" s="56">
        <v>1.3641862975469614</v>
      </c>
      <c r="C22" s="58">
        <f t="shared" si="3"/>
        <v>14678.60493742594</v>
      </c>
      <c r="D22" s="58">
        <f t="shared" si="4"/>
        <v>20024.351722741641</v>
      </c>
      <c r="E22" s="58">
        <f t="shared" si="11"/>
        <v>-1043.3607185760795</v>
      </c>
      <c r="F22" s="58">
        <f t="shared" si="12"/>
        <v>18980.99100416556</v>
      </c>
      <c r="G22" s="60">
        <f>IF(AND($A22&gt;$B$2,$A22&lt;=$B$3),IRR((E$5:E21,F22),0.001)*12,"")</f>
        <v>0.12003972358782988</v>
      </c>
      <c r="H22" s="56">
        <v>0.81323646370966618</v>
      </c>
      <c r="I22" s="58">
        <f t="shared" si="5"/>
        <v>23883.701149905261</v>
      </c>
      <c r="J22" s="58">
        <f t="shared" si="22"/>
        <v>19423.096663447443</v>
      </c>
      <c r="K22" s="58">
        <f t="shared" si="13"/>
        <v>-1043.3607185760795</v>
      </c>
      <c r="L22" s="58">
        <f t="shared" si="14"/>
        <v>18379.735944871361</v>
      </c>
      <c r="M22" s="67">
        <f>IF(AND($A22&gt;$B$2,$A22&lt;=$B$3),IRR((K$5:K21,L22),0.001)*12,"")</f>
        <v>7.7414894714409321E-2</v>
      </c>
      <c r="N22" s="66">
        <f t="shared" si="15"/>
        <v>-4.2624828873420562E-2</v>
      </c>
      <c r="O22" s="61">
        <v>0.45610200000000001</v>
      </c>
      <c r="P22" s="58">
        <f t="shared" si="7"/>
        <v>41846.209122865876</v>
      </c>
      <c r="Q22" s="58">
        <f t="shared" si="23"/>
        <v>19086.139673357371</v>
      </c>
      <c r="R22" s="58">
        <f t="shared" si="16"/>
        <v>-1043.3607185760795</v>
      </c>
      <c r="S22" s="58">
        <f t="shared" si="17"/>
        <v>18042.77895478129</v>
      </c>
      <c r="T22" s="67">
        <f>IF(AND($A22&gt;$B$2,$A22&lt;=$B$3),IRR((R$5:R21,S22),0.001)*12,"")</f>
        <v>5.2801338050083579E-2</v>
      </c>
      <c r="U22" s="66">
        <f t="shared" si="18"/>
        <v>-6.7238385537746304E-2</v>
      </c>
      <c r="V22" s="70">
        <v>53.611539916870306</v>
      </c>
      <c r="W22" s="58">
        <f t="shared" si="9"/>
        <v>384.40427903816715</v>
      </c>
      <c r="X22" s="58">
        <f t="shared" si="24"/>
        <v>20608.505349870451</v>
      </c>
      <c r="Y22" s="58">
        <f t="shared" si="19"/>
        <v>-1043.3607185760795</v>
      </c>
      <c r="Z22" s="58">
        <f t="shared" si="20"/>
        <v>19565.14463129437</v>
      </c>
      <c r="AA22" s="67">
        <f>IF(AND($A22&gt;$B$2,$A22&lt;=$B$3),IRR((Y$5:Y21,Z22),0.001)*12,"")</f>
        <v>0.15995834270140374</v>
      </c>
      <c r="AB22" s="66">
        <f t="shared" si="21"/>
        <v>3.9918619113573861E-2</v>
      </c>
      <c r="AC22" s="109">
        <v>29221</v>
      </c>
      <c r="AD22" s="104">
        <v>6.0825601676137708E-2</v>
      </c>
      <c r="AE22" s="28">
        <v>7.2328617986388011E-2</v>
      </c>
      <c r="AF22" s="28">
        <v>8.3982559682536539E-2</v>
      </c>
      <c r="AG22" s="35">
        <v>0.11097626934378102</v>
      </c>
      <c r="AH22" s="100">
        <v>7.1133693026382866E-2</v>
      </c>
      <c r="AI22" s="28">
        <v>0.15763163931023982</v>
      </c>
      <c r="AJ22" s="28">
        <v>0.23648842628429631</v>
      </c>
      <c r="AK22" s="28">
        <v>0.25227372705910828</v>
      </c>
      <c r="AL22" s="131">
        <v>7.9597661590610408E-2</v>
      </c>
      <c r="AM22" s="128">
        <v>9.8911343717142428E-2</v>
      </c>
      <c r="AN22" s="132">
        <v>0.19176016539964538</v>
      </c>
      <c r="AO22" s="30">
        <v>1079857.6773093776</v>
      </c>
      <c r="AP22" s="30">
        <v>1286934.3541111907</v>
      </c>
      <c r="AQ22" s="30">
        <v>1548232.9459268472</v>
      </c>
      <c r="AR22" s="30">
        <v>2437905.306226417</v>
      </c>
      <c r="AS22" s="110">
        <v>482691.33019312925</v>
      </c>
    </row>
    <row r="23" spans="1:45" x14ac:dyDescent="0.4">
      <c r="A23" s="1">
        <v>29768</v>
      </c>
      <c r="B23" s="56">
        <v>1.3793126604726089</v>
      </c>
      <c r="C23" s="58">
        <f t="shared" si="3"/>
        <v>15436.931276585423</v>
      </c>
      <c r="D23" s="58">
        <f t="shared" si="4"/>
        <v>21292.354748639867</v>
      </c>
      <c r="E23" s="58">
        <f t="shared" si="11"/>
        <v>-1045.9691203725197</v>
      </c>
      <c r="F23" s="58">
        <f t="shared" si="12"/>
        <v>20246.385628267348</v>
      </c>
      <c r="G23" s="60">
        <f>IF(AND($A23&gt;$B$2,$A23&lt;=$B$3),IRR((E$5:E22,F23),0.001)*12,"")</f>
        <v>0.1213809066536653</v>
      </c>
      <c r="H23" s="56">
        <v>0.81033742528840769</v>
      </c>
      <c r="I23" s="58">
        <f t="shared" si="5"/>
        <v>25174.48334474249</v>
      </c>
      <c r="J23" s="58">
        <f t="shared" si="22"/>
        <v>20399.826016544532</v>
      </c>
      <c r="K23" s="58">
        <f t="shared" si="13"/>
        <v>-1045.9691203725197</v>
      </c>
      <c r="L23" s="58">
        <f t="shared" si="14"/>
        <v>19353.856896172012</v>
      </c>
      <c r="M23" s="67">
        <f>IF(AND($A23&gt;$B$2,$A23&lt;=$B$3),IRR((K$5:K22,L23),0.001)*12,"")</f>
        <v>6.4827968252296309E-2</v>
      </c>
      <c r="N23" s="66">
        <f t="shared" si="15"/>
        <v>-5.6552938401368991E-2</v>
      </c>
      <c r="O23" s="61">
        <v>0.44727800000000001</v>
      </c>
      <c r="P23" s="58">
        <f t="shared" si="7"/>
        <v>44184.730401293433</v>
      </c>
      <c r="Q23" s="58">
        <f t="shared" si="23"/>
        <v>19762.857844429724</v>
      </c>
      <c r="R23" s="58">
        <f t="shared" si="16"/>
        <v>-1045.9691203725197</v>
      </c>
      <c r="S23" s="58">
        <f t="shared" si="17"/>
        <v>18716.888724057204</v>
      </c>
      <c r="T23" s="67">
        <f>IF(AND($A23&gt;$B$2,$A23&lt;=$B$3),IRR((R$5:R22,S23),0.001)*12,"")</f>
        <v>2.2537983638320824E-2</v>
      </c>
      <c r="U23" s="66">
        <f t="shared" si="18"/>
        <v>-9.8842923015344475E-2</v>
      </c>
      <c r="V23" s="70">
        <v>52.526228419511305</v>
      </c>
      <c r="W23" s="58">
        <f t="shared" si="9"/>
        <v>404.31755192764012</v>
      </c>
      <c r="X23" s="58">
        <f t="shared" si="24"/>
        <v>21237.276086568847</v>
      </c>
      <c r="Y23" s="58">
        <f t="shared" si="19"/>
        <v>-1045.9691203725197</v>
      </c>
      <c r="Z23" s="58">
        <f t="shared" si="20"/>
        <v>20191.306966196327</v>
      </c>
      <c r="AA23" s="67">
        <f>IF(AND($A23&gt;$B$2,$A23&lt;=$B$3),IRR((Y$5:Y22,Z23),0.001)*12,"")</f>
        <v>0.11797718991159556</v>
      </c>
      <c r="AB23" s="66">
        <f t="shared" si="21"/>
        <v>-3.4037167420697401E-3</v>
      </c>
      <c r="AC23" s="94">
        <v>31048</v>
      </c>
      <c r="AD23" s="34">
        <v>5.4632518245302464E-2</v>
      </c>
      <c r="AE23" s="28">
        <v>6.3560400906551351E-2</v>
      </c>
      <c r="AF23" s="28">
        <v>7.5890461986835689E-2</v>
      </c>
      <c r="AG23" s="35">
        <v>9.8754632197474379E-2</v>
      </c>
      <c r="AH23" s="28">
        <v>3.7393584717136302E-2</v>
      </c>
      <c r="AI23" s="28">
        <v>8.8578120010248479E-2</v>
      </c>
      <c r="AJ23" s="28">
        <v>0.14508286108644516</v>
      </c>
      <c r="AK23" s="28">
        <v>0.21570090058037447</v>
      </c>
      <c r="AL23" s="131">
        <v>0.13484868130116837</v>
      </c>
      <c r="AM23" s="128">
        <v>0.16082856561610395</v>
      </c>
      <c r="AN23" s="132">
        <v>0.21719778425866731</v>
      </c>
      <c r="AO23" s="30">
        <v>642991.55690409103</v>
      </c>
      <c r="AP23" s="30">
        <v>714380.26858777239</v>
      </c>
      <c r="AQ23" s="30">
        <v>830070.63474545779</v>
      </c>
      <c r="AR23" s="30">
        <v>1111849.3313596158</v>
      </c>
      <c r="AS23" s="110">
        <v>359881.69610575528</v>
      </c>
    </row>
    <row r="24" spans="1:45" x14ac:dyDescent="0.4">
      <c r="A24" s="1">
        <v>29799</v>
      </c>
      <c r="B24" s="56">
        <v>1.3952839516536648</v>
      </c>
      <c r="C24" s="58">
        <f t="shared" si="3"/>
        <v>16188.45145420281</v>
      </c>
      <c r="D24" s="58">
        <f t="shared" si="4"/>
        <v>22587.486516173612</v>
      </c>
      <c r="E24" s="58">
        <f t="shared" si="11"/>
        <v>-1048.5840431734509</v>
      </c>
      <c r="F24" s="58">
        <f t="shared" si="12"/>
        <v>21538.902473000162</v>
      </c>
      <c r="G24" s="60">
        <f>IF(AND($A24&gt;$B$2,$A24&lt;=$B$3),IRR((E$5:E23,F24),0.001)*12,"")</f>
        <v>0.12309735058635063</v>
      </c>
      <c r="H24" s="56">
        <v>0.80753485997581942</v>
      </c>
      <c r="I24" s="58">
        <f t="shared" si="5"/>
        <v>26472.98337879037</v>
      </c>
      <c r="J24" s="58">
        <f t="shared" si="22"/>
        <v>21377.856925933676</v>
      </c>
      <c r="K24" s="58">
        <f t="shared" si="13"/>
        <v>-1048.5840431734509</v>
      </c>
      <c r="L24" s="58">
        <f t="shared" si="14"/>
        <v>20329.272882760226</v>
      </c>
      <c r="M24" s="67">
        <f>IF(AND($A24&gt;$B$2,$A24&lt;=$B$3),IRR((K$5:K23,L24),0.001)*12,"")</f>
        <v>5.4230447622975575E-2</v>
      </c>
      <c r="N24" s="66">
        <f t="shared" si="15"/>
        <v>-6.8866902963375054E-2</v>
      </c>
      <c r="O24" s="61">
        <v>0.43872899999999998</v>
      </c>
      <c r="P24" s="58">
        <f t="shared" si="7"/>
        <v>46574.779937962885</v>
      </c>
      <c r="Q24" s="58">
        <f t="shared" si="23"/>
        <v>20433.706627402516</v>
      </c>
      <c r="R24" s="58">
        <f t="shared" si="16"/>
        <v>-1048.5840431734509</v>
      </c>
      <c r="S24" s="58">
        <f t="shared" si="17"/>
        <v>19385.122584229066</v>
      </c>
      <c r="T24" s="67">
        <f>IF(AND($A24&gt;$B$2,$A24&lt;=$B$3),IRR((R$5:R23,S24),0.001)*12,"")</f>
        <v>-3.0216215218406006E-3</v>
      </c>
      <c r="U24" s="66">
        <f t="shared" si="18"/>
        <v>-0.12611897210819123</v>
      </c>
      <c r="V24" s="70">
        <v>52.949543198275073</v>
      </c>
      <c r="W24" s="58">
        <f t="shared" si="9"/>
        <v>424.12100970718922</v>
      </c>
      <c r="X24" s="58">
        <f t="shared" si="24"/>
        <v>22457.013724786859</v>
      </c>
      <c r="Y24" s="58">
        <f t="shared" si="19"/>
        <v>-1048.5840431734509</v>
      </c>
      <c r="Z24" s="58">
        <f t="shared" si="20"/>
        <v>21408.429681613408</v>
      </c>
      <c r="AA24" s="67">
        <f>IF(AND($A24&gt;$B$2,$A24&lt;=$B$3),IRR((Y$5:Y23,Z24),0.001)*12,"")</f>
        <v>0.11589371284673522</v>
      </c>
      <c r="AB24" s="66">
        <f t="shared" si="21"/>
        <v>-7.2036377396154094E-3</v>
      </c>
      <c r="AC24" s="94">
        <v>32874</v>
      </c>
      <c r="AD24" s="34">
        <v>4.9042116832398897E-2</v>
      </c>
      <c r="AE24" s="28">
        <v>5.7162183156451718E-2</v>
      </c>
      <c r="AF24" s="28">
        <v>6.9222352640927909E-2</v>
      </c>
      <c r="AG24" s="35">
        <v>8.6152173643636587E-2</v>
      </c>
      <c r="AH24" s="28">
        <v>6.0676134588689451E-2</v>
      </c>
      <c r="AI24" s="28">
        <v>7.9160455932520496E-2</v>
      </c>
      <c r="AJ24" s="28">
        <v>0.11820927615956062</v>
      </c>
      <c r="AK24" s="28">
        <v>0.23819809386074861</v>
      </c>
      <c r="AL24" s="131">
        <v>0.27256703249309711</v>
      </c>
      <c r="AM24" s="128">
        <v>0.23778229081985128</v>
      </c>
      <c r="AN24" s="132">
        <v>0.15045518781346445</v>
      </c>
      <c r="AO24" s="30">
        <v>378309.52187454561</v>
      </c>
      <c r="AP24" s="30">
        <v>406091.18007743621</v>
      </c>
      <c r="AQ24" s="30">
        <v>452331.88080387923</v>
      </c>
      <c r="AR24" s="30">
        <v>528973.15291683609</v>
      </c>
      <c r="AS24" s="110">
        <v>254158.67622742208</v>
      </c>
    </row>
    <row r="25" spans="1:45" x14ac:dyDescent="0.4">
      <c r="A25" s="1">
        <v>29830</v>
      </c>
      <c r="B25" s="56">
        <v>1.4120680548554321</v>
      </c>
      <c r="C25" s="58">
        <f t="shared" si="3"/>
        <v>16932.895392061746</v>
      </c>
      <c r="D25" s="58">
        <f t="shared" si="4"/>
        <v>23910.400659339139</v>
      </c>
      <c r="E25" s="58">
        <f t="shared" si="11"/>
        <v>-1051.2055032813846</v>
      </c>
      <c r="F25" s="58">
        <f t="shared" si="12"/>
        <v>22859.195156057755</v>
      </c>
      <c r="G25" s="60">
        <f>IF(AND($A25&gt;$B$2,$A25&lt;=$B$3),IRR((E$5:E24,F25),0.001)*12,"")</f>
        <v>0.12507113245808199</v>
      </c>
      <c r="H25" s="56">
        <v>0.81380028246152425</v>
      </c>
      <c r="I25" s="58">
        <f t="shared" si="5"/>
        <v>27764.707559693547</v>
      </c>
      <c r="J25" s="58">
        <f t="shared" si="22"/>
        <v>22594.926854540226</v>
      </c>
      <c r="K25" s="58">
        <f t="shared" si="13"/>
        <v>-1051.2055032813846</v>
      </c>
      <c r="L25" s="58">
        <f t="shared" si="14"/>
        <v>21543.721351258842</v>
      </c>
      <c r="M25" s="67">
        <f>IF(AND($A25&gt;$B$2,$A25&lt;=$B$3),IRR((K$5:K24,L25),0.001)*12,"")</f>
        <v>5.7902172044252076E-2</v>
      </c>
      <c r="N25" s="66">
        <f t="shared" si="15"/>
        <v>-6.7168960413829915E-2</v>
      </c>
      <c r="O25" s="61">
        <v>0.43585600000000002</v>
      </c>
      <c r="P25" s="58">
        <f t="shared" si="7"/>
        <v>48986.598298341967</v>
      </c>
      <c r="Q25" s="58">
        <f t="shared" si="23"/>
        <v>21351.102787922136</v>
      </c>
      <c r="R25" s="58">
        <f t="shared" si="16"/>
        <v>-1051.2055032813846</v>
      </c>
      <c r="S25" s="58">
        <f t="shared" si="17"/>
        <v>20299.897284640752</v>
      </c>
      <c r="T25" s="67">
        <f>IF(AND($A25&gt;$B$2,$A25&lt;=$B$3),IRR((R$5:R24,S25),0.001)*12,"")</f>
        <v>-1.0308804371335523E-2</v>
      </c>
      <c r="U25" s="66">
        <f t="shared" si="18"/>
        <v>-0.13537993682941751</v>
      </c>
      <c r="V25" s="70">
        <v>48.534925553340308</v>
      </c>
      <c r="W25" s="58">
        <f t="shared" si="9"/>
        <v>445.77975320574677</v>
      </c>
      <c r="X25" s="58">
        <f t="shared" si="24"/>
        <v>21635.887135027337</v>
      </c>
      <c r="Y25" s="58">
        <f t="shared" si="19"/>
        <v>-1051.2055032813846</v>
      </c>
      <c r="Z25" s="58">
        <f t="shared" si="20"/>
        <v>20584.681631745952</v>
      </c>
      <c r="AA25" s="67">
        <f>IF(AND($A25&gt;$B$2,$A25&lt;=$B$3),IRR((Y$5:Y24,Z25),0.001)*12,"")</f>
        <v>5.7463390983025775E-3</v>
      </c>
      <c r="AB25" s="66">
        <f t="shared" si="21"/>
        <v>-0.11932479335977941</v>
      </c>
      <c r="AC25" s="94">
        <v>34700</v>
      </c>
      <c r="AD25" s="34">
        <v>4.3537897428845618E-2</v>
      </c>
      <c r="AE25" s="28">
        <v>4.998082614122179E-2</v>
      </c>
      <c r="AF25" s="28">
        <v>6.0892483061927294E-2</v>
      </c>
      <c r="AG25" s="35">
        <v>5.9264162676285537E-2</v>
      </c>
      <c r="AH25" s="28">
        <v>7.144943673037428E-2</v>
      </c>
      <c r="AI25" s="28">
        <v>0.11879017284103152</v>
      </c>
      <c r="AJ25" s="28">
        <v>0.18425949759365709</v>
      </c>
      <c r="AK25" s="28">
        <v>0.38859418594558492</v>
      </c>
      <c r="AL25" s="131">
        <v>0.12242853443359313</v>
      </c>
      <c r="AM25" s="128">
        <v>0.14150653534385652</v>
      </c>
      <c r="AN25" s="132">
        <v>4.3799836217111129E-2</v>
      </c>
      <c r="AO25" s="30">
        <v>208647.79930567404</v>
      </c>
      <c r="AP25" s="30">
        <v>216743.45998893768</v>
      </c>
      <c r="AQ25" s="30">
        <v>231401.31977462661</v>
      </c>
      <c r="AR25" s="30">
        <v>229134.92619028687</v>
      </c>
      <c r="AS25" s="110">
        <v>163144.99464408375</v>
      </c>
    </row>
    <row r="26" spans="1:45" x14ac:dyDescent="0.4">
      <c r="A26" s="1">
        <v>29860</v>
      </c>
      <c r="B26" s="56">
        <v>1.4295443582398997</v>
      </c>
      <c r="C26" s="58">
        <f t="shared" si="3"/>
        <v>17670.076796028181</v>
      </c>
      <c r="D26" s="58">
        <f t="shared" si="4"/>
        <v>25260.158593427848</v>
      </c>
      <c r="E26" s="58">
        <f t="shared" si="11"/>
        <v>-1053.8335170395881</v>
      </c>
      <c r="F26" s="58">
        <f t="shared" si="12"/>
        <v>24206.325076388261</v>
      </c>
      <c r="G26" s="60">
        <f>IF(AND($A26&gt;$B$2,$A26&lt;=$B$3),IRR((E$5:E25,F26),0.001)*12,"")</f>
        <v>0.12714566864289534</v>
      </c>
      <c r="H26" s="56">
        <v>0.83471291932532865</v>
      </c>
      <c r="I26" s="58">
        <f t="shared" si="5"/>
        <v>29027.217690591446</v>
      </c>
      <c r="J26" s="58">
        <f t="shared" si="22"/>
        <v>24229.393618405411</v>
      </c>
      <c r="K26" s="58">
        <f t="shared" si="13"/>
        <v>-1053.8335170395881</v>
      </c>
      <c r="L26" s="58">
        <f t="shared" si="14"/>
        <v>23175.560101365823</v>
      </c>
      <c r="M26" s="67">
        <f>IF(AND($A26&gt;$B$2,$A26&lt;=$B$3),IRR((K$5:K25,L26),0.001)*12,"")</f>
        <v>8.0218478084838729E-2</v>
      </c>
      <c r="N26" s="66">
        <f t="shared" si="15"/>
        <v>-4.6927190558056608E-2</v>
      </c>
      <c r="O26" s="61">
        <v>0.449762</v>
      </c>
      <c r="P26" s="58">
        <f t="shared" si="7"/>
        <v>51329.68979348737</v>
      </c>
      <c r="Q26" s="58">
        <f t="shared" si="23"/>
        <v>23086.143940898466</v>
      </c>
      <c r="R26" s="58">
        <f t="shared" si="16"/>
        <v>-1053.8335170395881</v>
      </c>
      <c r="S26" s="58">
        <f t="shared" si="17"/>
        <v>22032.310423858878</v>
      </c>
      <c r="T26" s="67">
        <f>IF(AND($A26&gt;$B$2,$A26&lt;=$B$3),IRR((R$5:R25,S26),0.001)*12,"")</f>
        <v>2.5134422090899555E-2</v>
      </c>
      <c r="U26" s="66">
        <f t="shared" si="18"/>
        <v>-0.10201124655199578</v>
      </c>
      <c r="V26" s="70">
        <v>49.377111681916119</v>
      </c>
      <c r="W26" s="58">
        <f t="shared" si="9"/>
        <v>467.1223040586259</v>
      </c>
      <c r="X26" s="58">
        <f t="shared" si="24"/>
        <v>23065.150176616749</v>
      </c>
      <c r="Y26" s="58">
        <f t="shared" si="19"/>
        <v>-1053.8335170395881</v>
      </c>
      <c r="Z26" s="58">
        <f t="shared" si="20"/>
        <v>22011.316659577162</v>
      </c>
      <c r="AA26" s="67">
        <f>IF(AND($A26&gt;$B$2,$A26&lt;=$B$3),IRR((Y$5:Y25,Z26),0.001)*12,"")</f>
        <v>2.4090748705334342E-2</v>
      </c>
      <c r="AB26" s="66">
        <f t="shared" si="21"/>
        <v>-0.103054919937561</v>
      </c>
      <c r="AC26" s="94">
        <v>36526</v>
      </c>
      <c r="AD26" s="34">
        <v>3.1324557831730715E-2</v>
      </c>
      <c r="AE26" s="28">
        <v>3.7295216106810969E-2</v>
      </c>
      <c r="AF26" s="28">
        <v>5.1039959575548188E-2</v>
      </c>
      <c r="AG26" s="35">
        <v>4.6863906532567334E-2</v>
      </c>
      <c r="AH26" s="28">
        <v>9.3071547466066745E-2</v>
      </c>
      <c r="AI26" s="28">
        <v>0.1052803636483753</v>
      </c>
      <c r="AJ26" s="28">
        <v>0.11829366976554472</v>
      </c>
      <c r="AK26" s="28">
        <v>0.40214482459065448</v>
      </c>
      <c r="AL26" s="131">
        <v>0.13308319492935652</v>
      </c>
      <c r="AM26" s="128">
        <v>0.22581147077188443</v>
      </c>
      <c r="AN26" s="132">
        <v>3.3035253291180074E-2</v>
      </c>
      <c r="AO26" s="30">
        <v>93724.725381774566</v>
      </c>
      <c r="AP26" s="30">
        <v>95564.282051017522</v>
      </c>
      <c r="AQ26" s="30">
        <v>99979.890199558577</v>
      </c>
      <c r="AR26" s="30">
        <v>98610.977175480861</v>
      </c>
      <c r="AS26" s="110">
        <v>84794.127965417647</v>
      </c>
    </row>
    <row r="27" spans="1:45" ht="15" thickBot="1" x14ac:dyDescent="0.45">
      <c r="A27" s="1">
        <v>29891</v>
      </c>
      <c r="B27" s="56">
        <v>1.4475238567621795</v>
      </c>
      <c r="C27" s="58">
        <f t="shared" si="3"/>
        <v>18399.921831670836</v>
      </c>
      <c r="D27" s="58">
        <f t="shared" si="4"/>
        <v>26634.325813902797</v>
      </c>
      <c r="E27" s="58">
        <f t="shared" si="11"/>
        <v>-1056.468100832187</v>
      </c>
      <c r="F27" s="58">
        <f t="shared" si="12"/>
        <v>25577.857713070611</v>
      </c>
      <c r="G27" s="60">
        <f>IF(AND($A27&gt;$B$2,$A27&lt;=$B$3),IRR((E$5:E26,F27),0.001)*12,"")</f>
        <v>0.12915448314152744</v>
      </c>
      <c r="H27" s="56">
        <v>0.88218339860124984</v>
      </c>
      <c r="I27" s="58">
        <f t="shared" si="5"/>
        <v>30224.778314048286</v>
      </c>
      <c r="J27" s="58">
        <f t="shared" si="22"/>
        <v>26663.797655056471</v>
      </c>
      <c r="K27" s="58">
        <f t="shared" si="13"/>
        <v>-1056.468100832187</v>
      </c>
      <c r="L27" s="58">
        <f t="shared" si="14"/>
        <v>25607.329554224285</v>
      </c>
      <c r="M27" s="67">
        <f>IF(AND($A27&gt;$B$2,$A27&lt;=$B$3),IRR((K$5:K26,L27),0.001)*12,"")</f>
        <v>0.1303350222474311</v>
      </c>
      <c r="N27" s="66">
        <f t="shared" si="15"/>
        <v>1.1805391059036552E-3</v>
      </c>
      <c r="O27" s="61">
        <v>0.49906600000000001</v>
      </c>
      <c r="P27" s="58">
        <f t="shared" si="7"/>
        <v>53446.580346705152</v>
      </c>
      <c r="Q27" s="58">
        <f t="shared" si="23"/>
        <v>26673.371067308755</v>
      </c>
      <c r="R27" s="58">
        <f t="shared" si="16"/>
        <v>-1056.468100832187</v>
      </c>
      <c r="S27" s="58">
        <f t="shared" si="17"/>
        <v>25616.902966476569</v>
      </c>
      <c r="T27" s="67">
        <f>IF(AND($A27&gt;$B$2,$A27&lt;=$B$3),IRR((R$5:R26,S27),0.001)*12,"")</f>
        <v>0.13071814822720995</v>
      </c>
      <c r="U27" s="66">
        <f t="shared" si="18"/>
        <v>1.5636650856825085E-3</v>
      </c>
      <c r="V27" s="70">
        <v>50.886903828754022</v>
      </c>
      <c r="W27" s="58">
        <f t="shared" si="9"/>
        <v>487.88340409307568</v>
      </c>
      <c r="X27" s="58">
        <f t="shared" si="24"/>
        <v>24826.875863729478</v>
      </c>
      <c r="Y27" s="58">
        <f t="shared" si="19"/>
        <v>-1056.468100832187</v>
      </c>
      <c r="Z27" s="58">
        <f t="shared" si="20"/>
        <v>23770.407762897292</v>
      </c>
      <c r="AA27" s="67">
        <f>IF(AND($A27&gt;$B$2,$A27&lt;=$B$3),IRR((Y$5:Y26,Z27),0.001)*12,"")</f>
        <v>5.344608969684117E-2</v>
      </c>
      <c r="AB27" s="66">
        <f t="shared" si="21"/>
        <v>-7.5708393444686273E-2</v>
      </c>
      <c r="AC27" s="95">
        <v>38353</v>
      </c>
      <c r="AD27" s="48">
        <v>2.0909830214139724E-2</v>
      </c>
      <c r="AE27" s="49">
        <v>-5.2443469115637242E-4</v>
      </c>
      <c r="AF27" s="49">
        <v>-5.2053188110021242E-2</v>
      </c>
      <c r="AG27" s="50">
        <v>4.3028109567795347E-2</v>
      </c>
      <c r="AH27" s="49">
        <v>6.2965329878265294E-2</v>
      </c>
      <c r="AI27" s="49">
        <v>0.14135712005968273</v>
      </c>
      <c r="AJ27" s="49">
        <v>0.31707774860405574</v>
      </c>
      <c r="AK27" s="49">
        <v>0.24616184955904477</v>
      </c>
      <c r="AL27" s="133">
        <v>-0.2521453927199388</v>
      </c>
      <c r="AM27" s="134">
        <v>-0.26845565090407375</v>
      </c>
      <c r="AN27" s="135">
        <v>8.0127952485091872E-2</v>
      </c>
      <c r="AO27" s="53">
        <v>17616.993355892457</v>
      </c>
      <c r="AP27" s="53">
        <v>17337.512465492066</v>
      </c>
      <c r="AQ27" s="53">
        <v>16686.927187331545</v>
      </c>
      <c r="AR27" s="53">
        <v>17911.013581425261</v>
      </c>
      <c r="AS27" s="111">
        <v>17344.287430432101</v>
      </c>
    </row>
    <row r="28" spans="1:45" x14ac:dyDescent="0.4">
      <c r="A28" s="1">
        <v>29921</v>
      </c>
      <c r="B28" s="56">
        <v>1.4655545758029735</v>
      </c>
      <c r="C28" s="58">
        <f t="shared" si="3"/>
        <v>19122.589747673886</v>
      </c>
      <c r="D28" s="58">
        <f t="shared" si="4"/>
        <v>28025.198905906494</v>
      </c>
      <c r="E28" s="58">
        <f t="shared" si="11"/>
        <v>-1059.1092710842674</v>
      </c>
      <c r="F28" s="58">
        <f t="shared" si="12"/>
        <v>26966.089634822227</v>
      </c>
      <c r="G28" s="60">
        <f>IF(AND($A28&gt;$B$2,$A28&lt;=$B$3),IRR((E$5:E27,F28),0.001)*12,"")</f>
        <v>0.13079675105419586</v>
      </c>
      <c r="H28" s="56">
        <v>0.8885449553792828</v>
      </c>
      <c r="I28" s="58">
        <f t="shared" si="5"/>
        <v>31416.737443040445</v>
      </c>
      <c r="J28" s="58">
        <f t="shared" si="22"/>
        <v>27915.183569489014</v>
      </c>
      <c r="K28" s="58">
        <f t="shared" si="13"/>
        <v>-1059.1092710842674</v>
      </c>
      <c r="L28" s="58">
        <f t="shared" si="14"/>
        <v>26856.074298404747</v>
      </c>
      <c r="M28" s="67">
        <f>IF(AND($A28&gt;$B$2,$A28&lt;=$B$3),IRR((K$5:K27,L28),0.001)*12,"")</f>
        <v>0.12678499683869404</v>
      </c>
      <c r="N28" s="66">
        <f t="shared" si="15"/>
        <v>-4.0117542155018171E-3</v>
      </c>
      <c r="O28" s="61">
        <v>0.484232</v>
      </c>
      <c r="P28" s="58">
        <f t="shared" si="7"/>
        <v>55633.77423534586</v>
      </c>
      <c r="Q28" s="58">
        <f t="shared" si="23"/>
        <v>26939.653765529994</v>
      </c>
      <c r="R28" s="58">
        <f t="shared" si="16"/>
        <v>-1059.1092710842674</v>
      </c>
      <c r="S28" s="58">
        <f t="shared" si="17"/>
        <v>25880.544494445727</v>
      </c>
      <c r="T28" s="67">
        <f>IF(AND($A28&gt;$B$2,$A28&lt;=$B$3),IRR((R$5:R27,S28),0.001)*12,"")</f>
        <v>9.0319531989140778E-2</v>
      </c>
      <c r="U28" s="66">
        <f t="shared" si="18"/>
        <v>-4.0477219065055081E-2</v>
      </c>
      <c r="V28" s="70">
        <v>51.489743149032947</v>
      </c>
      <c r="W28" s="58">
        <f t="shared" si="9"/>
        <v>508.45272928894548</v>
      </c>
      <c r="X28" s="58">
        <f t="shared" si="24"/>
        <v>26180.100434512584</v>
      </c>
      <c r="Y28" s="58">
        <f t="shared" si="19"/>
        <v>-1059.1092710842674</v>
      </c>
      <c r="Z28" s="58">
        <f t="shared" si="20"/>
        <v>25120.991163428316</v>
      </c>
      <c r="AA28" s="67">
        <f>IF(AND($A28&gt;$B$2,$A28&lt;=$B$3),IRR((Y$5:Y27,Z28),0.001)*12,"")</f>
        <v>6.0753769500386134E-2</v>
      </c>
      <c r="AB28" s="66">
        <f t="shared" si="21"/>
        <v>-7.0042981553809724E-2</v>
      </c>
      <c r="AC28" s="4"/>
      <c r="AD28" s="4"/>
      <c r="AE28" s="3"/>
      <c r="AF28" s="3"/>
      <c r="AG28" s="3"/>
      <c r="AH28" s="3"/>
      <c r="AI28" s="3"/>
      <c r="AJ28" s="3"/>
      <c r="AK28" s="3"/>
    </row>
    <row r="29" spans="1:45" x14ac:dyDescent="0.4">
      <c r="A29" s="1">
        <v>29952</v>
      </c>
      <c r="B29" s="56">
        <v>1.4836032875024805</v>
      </c>
      <c r="C29" s="58">
        <f t="shared" si="3"/>
        <v>19838.250769192218</v>
      </c>
      <c r="D29" s="58">
        <f t="shared" si="4"/>
        <v>29432.094059472187</v>
      </c>
      <c r="E29" s="58">
        <f t="shared" si="11"/>
        <v>-1061.7570442619781</v>
      </c>
      <c r="F29" s="58">
        <f t="shared" si="12"/>
        <v>28370.337015210207</v>
      </c>
      <c r="G29" s="60">
        <f>IF(AND($A29&gt;$B$2,$A29&lt;=$B$3),IRR((E$5:E28,F29),0.001)*12,"")</f>
        <v>0.13211247275492966</v>
      </c>
      <c r="H29" s="56">
        <v>0.87853460983561649</v>
      </c>
      <c r="I29" s="58">
        <f t="shared" si="5"/>
        <v>32625.292043365916</v>
      </c>
      <c r="J29" s="58">
        <f t="shared" si="22"/>
        <v>28662.448216091518</v>
      </c>
      <c r="K29" s="58">
        <f t="shared" si="13"/>
        <v>-1061.7570442619781</v>
      </c>
      <c r="L29" s="58">
        <f t="shared" si="14"/>
        <v>27600.691171829538</v>
      </c>
      <c r="M29" s="67">
        <f>IF(AND($A29&gt;$B$2,$A29&lt;=$B$3),IRR((K$5:K28,L29),0.001)*12,"")</f>
        <v>0.10618061264045586</v>
      </c>
      <c r="N29" s="66">
        <f t="shared" si="15"/>
        <v>-2.5931860114473793E-2</v>
      </c>
      <c r="O29" s="61">
        <v>0.48402800000000001</v>
      </c>
      <c r="P29" s="58">
        <f t="shared" si="7"/>
        <v>57827.36023504418</v>
      </c>
      <c r="Q29" s="58">
        <f t="shared" si="23"/>
        <v>27990.061519847965</v>
      </c>
      <c r="R29" s="58">
        <f t="shared" si="16"/>
        <v>-1061.7570442619781</v>
      </c>
      <c r="S29" s="58">
        <f t="shared" si="17"/>
        <v>26928.304475585988</v>
      </c>
      <c r="T29" s="67">
        <f>IF(AND($A29&gt;$B$2,$A29&lt;=$B$3),IRR((R$5:R28,S29),0.001)*12,"")</f>
        <v>8.2796890925427746E-2</v>
      </c>
      <c r="U29" s="66">
        <f t="shared" si="18"/>
        <v>-4.9315581829501909E-2</v>
      </c>
      <c r="V29" s="70">
        <v>49.00502542754672</v>
      </c>
      <c r="W29" s="58">
        <f t="shared" si="9"/>
        <v>530.11901830723752</v>
      </c>
      <c r="X29" s="58">
        <f t="shared" si="24"/>
        <v>25978.495971772281</v>
      </c>
      <c r="Y29" s="58">
        <f t="shared" si="19"/>
        <v>-1061.7570442619781</v>
      </c>
      <c r="Z29" s="58">
        <f t="shared" si="20"/>
        <v>24916.738927510305</v>
      </c>
      <c r="AA29" s="67">
        <f>IF(AND($A29&gt;$B$2,$A29&lt;=$B$3),IRR((Y$5:Y28,Z29),0.001)*12,"")</f>
        <v>8.3492688382822422E-3</v>
      </c>
      <c r="AB29" s="66">
        <f t="shared" si="21"/>
        <v>-0.12376320391664741</v>
      </c>
      <c r="AC29" s="4"/>
      <c r="AD29" s="4"/>
      <c r="AE29" s="3"/>
      <c r="AF29" s="3"/>
      <c r="AG29" s="3"/>
      <c r="AH29" s="3"/>
      <c r="AI29" s="3"/>
      <c r="AJ29" s="3"/>
      <c r="AK29" s="3"/>
    </row>
    <row r="30" spans="1:45" ht="15" thickBot="1" x14ac:dyDescent="0.45">
      <c r="A30" s="1">
        <v>29983</v>
      </c>
      <c r="B30" s="56">
        <v>1.5018990008215563</v>
      </c>
      <c r="C30" s="58">
        <f t="shared" si="3"/>
        <v>20546.961166023422</v>
      </c>
      <c r="D30" s="58">
        <f t="shared" si="4"/>
        <v>30859.460445169898</v>
      </c>
      <c r="E30" s="58">
        <f t="shared" si="11"/>
        <v>-1064.411436872633</v>
      </c>
      <c r="F30" s="58">
        <f t="shared" si="12"/>
        <v>29795.049008297265</v>
      </c>
      <c r="G30" s="60">
        <f>IF(AND($A30&gt;$B$2,$A30&lt;=$B$3),IRR((E$5:E29,F30),0.001)*12,"")</f>
        <v>0.13329247528738897</v>
      </c>
      <c r="H30" s="56">
        <v>0.88768135421874717</v>
      </c>
      <c r="I30" s="58">
        <f t="shared" si="5"/>
        <v>33824.383847890102</v>
      </c>
      <c r="J30" s="58">
        <f t="shared" si="22"/>
        <v>30025.274859709803</v>
      </c>
      <c r="K30" s="58">
        <f t="shared" si="13"/>
        <v>-1064.411436872633</v>
      </c>
      <c r="L30" s="58">
        <f t="shared" si="14"/>
        <v>28960.86342283717</v>
      </c>
      <c r="M30" s="67">
        <f>IF(AND($A30&gt;$B$2,$A30&lt;=$B$3),IRR((K$5:K29,L30),0.001)*12,"")</f>
        <v>0.10758652010889147</v>
      </c>
      <c r="N30" s="66">
        <f t="shared" si="15"/>
        <v>-2.5705955178497497E-2</v>
      </c>
      <c r="O30" s="61">
        <v>0.49535699999999999</v>
      </c>
      <c r="P30" s="58">
        <f t="shared" si="7"/>
        <v>59976.136646546656</v>
      </c>
      <c r="Q30" s="58">
        <f t="shared" si="23"/>
        <v>29709.599120823412</v>
      </c>
      <c r="R30" s="58">
        <f t="shared" si="16"/>
        <v>-1064.411436872633</v>
      </c>
      <c r="S30" s="58">
        <f t="shared" si="17"/>
        <v>28645.187683950779</v>
      </c>
      <c r="T30" s="67">
        <f>IF(AND($A30&gt;$B$2,$A30&lt;=$B$3),IRR((R$5:R29,S30),0.001)*12,"")</f>
        <v>9.762288403801378E-2</v>
      </c>
      <c r="U30" s="66">
        <f t="shared" si="18"/>
        <v>-3.5669591249375188E-2</v>
      </c>
      <c r="V30" s="70">
        <v>48.062661454058848</v>
      </c>
      <c r="W30" s="58">
        <f t="shared" si="9"/>
        <v>552.26534571963145</v>
      </c>
      <c r="X30" s="58">
        <f t="shared" si="24"/>
        <v>26543.342344131415</v>
      </c>
      <c r="Y30" s="58">
        <f t="shared" si="19"/>
        <v>-1064.411436872633</v>
      </c>
      <c r="Z30" s="58">
        <f t="shared" si="20"/>
        <v>25478.930907258782</v>
      </c>
      <c r="AA30" s="67">
        <f>IF(AND($A30&gt;$B$2,$A30&lt;=$B$3),IRR((Y$5:Y29,Z30),0.001)*12,"")</f>
        <v>-1.0408564985143975E-2</v>
      </c>
      <c r="AB30" s="65">
        <f t="shared" si="21"/>
        <v>-0.14370104027253294</v>
      </c>
      <c r="AC30" s="113" t="str">
        <f>"Results as of 6/1/16, contribution growth rate: 3%"</f>
        <v>Results as of 6/1/16, contribution growth rate: 3%</v>
      </c>
      <c r="AD30" s="4"/>
      <c r="AE30" s="3"/>
      <c r="AF30" s="3"/>
      <c r="AG30" s="3"/>
      <c r="AH30" s="3"/>
      <c r="AI30" s="3"/>
      <c r="AJ30" s="3"/>
      <c r="AK30" s="3"/>
    </row>
    <row r="31" spans="1:45" x14ac:dyDescent="0.4">
      <c r="A31" s="1">
        <v>30011</v>
      </c>
      <c r="B31" s="56">
        <v>1.52043702362753</v>
      </c>
      <c r="C31" s="58">
        <f t="shared" si="3"/>
        <v>21248.780740844708</v>
      </c>
      <c r="D31" s="58">
        <f t="shared" si="4"/>
        <v>32307.432945323908</v>
      </c>
      <c r="E31" s="58">
        <f t="shared" si="11"/>
        <v>-1067.0724654648145</v>
      </c>
      <c r="F31" s="58">
        <f t="shared" si="12"/>
        <v>31240.360479859093</v>
      </c>
      <c r="G31" s="60">
        <f>IF(AND($A31&gt;$B$2,$A31&lt;=$B$3),IRR((E$5:E30,F31),0.001)*12,"")</f>
        <v>0.13435203500657078</v>
      </c>
      <c r="H31" s="56">
        <v>0.90885904528112771</v>
      </c>
      <c r="I31" s="58">
        <f t="shared" si="5"/>
        <v>34998.46300901541</v>
      </c>
      <c r="J31" s="58">
        <f t="shared" si="22"/>
        <v>31808.669676680609</v>
      </c>
      <c r="K31" s="58">
        <f t="shared" si="13"/>
        <v>-1067.0724654648145</v>
      </c>
      <c r="L31" s="58">
        <f t="shared" si="14"/>
        <v>30741.597211215794</v>
      </c>
      <c r="M31" s="67">
        <f>IF(AND($A31&gt;$B$2,$A31&lt;=$B$3),IRR((K$5:K30,L31),0.001)*12,"")</f>
        <v>0.12036371742166629</v>
      </c>
      <c r="N31" s="66">
        <f t="shared" si="15"/>
        <v>-1.3988317584904486E-2</v>
      </c>
      <c r="O31" s="61">
        <v>0.499863</v>
      </c>
      <c r="P31" s="58">
        <f t="shared" si="7"/>
        <v>62110.866493454341</v>
      </c>
      <c r="Q31" s="58">
        <f t="shared" si="23"/>
        <v>31046.924058017568</v>
      </c>
      <c r="R31" s="58">
        <f t="shared" si="16"/>
        <v>-1067.0724654648145</v>
      </c>
      <c r="S31" s="58">
        <f t="shared" si="17"/>
        <v>29979.851592552754</v>
      </c>
      <c r="T31" s="67">
        <f>IF(AND($A31&gt;$B$2,$A31&lt;=$B$3),IRR((R$5:R30,S31),0.001)*12,"")</f>
        <v>9.8457330393496356E-2</v>
      </c>
      <c r="U31" s="66">
        <f t="shared" si="18"/>
        <v>-3.5894704613074424E-2</v>
      </c>
      <c r="V31" s="70">
        <v>46.737107656139898</v>
      </c>
      <c r="W31" s="58">
        <f t="shared" si="9"/>
        <v>575.0967214503595</v>
      </c>
      <c r="X31" s="58">
        <f t="shared" si="24"/>
        <v>26878.357383118549</v>
      </c>
      <c r="Y31" s="58">
        <f t="shared" si="19"/>
        <v>-1067.0724654648145</v>
      </c>
      <c r="Z31" s="58">
        <f t="shared" si="20"/>
        <v>25811.284917653735</v>
      </c>
      <c r="AA31" s="67">
        <f>IF(AND($A31&gt;$B$2,$A31&lt;=$B$3),IRR((Y$5:Y30,Z31),0.001)*12,"")</f>
        <v>-3.4899004000807032E-2</v>
      </c>
      <c r="AB31" s="65">
        <f t="shared" si="21"/>
        <v>-0.16925103900737781</v>
      </c>
      <c r="AC31" s="41"/>
      <c r="AD31" s="136" t="s">
        <v>43</v>
      </c>
      <c r="AE31" s="137"/>
      <c r="AF31" s="137"/>
      <c r="AG31" s="138"/>
      <c r="AH31" s="137" t="s">
        <v>44</v>
      </c>
      <c r="AI31" s="137"/>
      <c r="AJ31" s="137"/>
      <c r="AK31" s="137"/>
      <c r="AL31" s="136" t="s">
        <v>45</v>
      </c>
      <c r="AM31" s="137"/>
      <c r="AN31" s="139"/>
      <c r="AO31" s="137" t="s">
        <v>41</v>
      </c>
      <c r="AP31" s="137"/>
      <c r="AQ31" s="137"/>
      <c r="AR31" s="137"/>
      <c r="AS31" s="106" t="s">
        <v>22</v>
      </c>
    </row>
    <row r="32" spans="1:45" x14ac:dyDescent="0.4">
      <c r="A32" s="1">
        <v>30042</v>
      </c>
      <c r="B32" s="56">
        <v>1.5392292028959487</v>
      </c>
      <c r="C32" s="58">
        <f t="shared" si="3"/>
        <v>21943.765051573635</v>
      </c>
      <c r="D32" s="58">
        <f t="shared" si="4"/>
        <v>33776.483988869659</v>
      </c>
      <c r="E32" s="58">
        <f t="shared" si="11"/>
        <v>-1069.7401466284764</v>
      </c>
      <c r="F32" s="58">
        <f t="shared" si="12"/>
        <v>32706.743842241183</v>
      </c>
      <c r="G32" s="60">
        <f>IF(AND($A32&gt;$B$2,$A32&lt;=$B$3),IRR((E$5:E31,F32),0.001)*12,"")</f>
        <v>0.13531288160974064</v>
      </c>
      <c r="H32" s="56">
        <v>0.91907440540146268</v>
      </c>
      <c r="I32" s="58">
        <f t="shared" si="5"/>
        <v>36162.39504796845</v>
      </c>
      <c r="J32" s="58">
        <f t="shared" si="22"/>
        <v>33235.931726604402</v>
      </c>
      <c r="K32" s="58">
        <f t="shared" si="13"/>
        <v>-1069.7401466284764</v>
      </c>
      <c r="L32" s="58">
        <f t="shared" si="14"/>
        <v>32166.191579975926</v>
      </c>
      <c r="M32" s="67">
        <f>IF(AND($A32&gt;$B$2,$A32&lt;=$B$3),IRR((K$5:K31,L32),0.001)*12,"")</f>
        <v>0.12136711810783751</v>
      </c>
      <c r="N32" s="66">
        <f t="shared" si="15"/>
        <v>-1.394576350190313E-2</v>
      </c>
      <c r="O32" s="61">
        <v>0.51491200000000004</v>
      </c>
      <c r="P32" s="58">
        <f t="shared" si="7"/>
        <v>64188.386820478139</v>
      </c>
      <c r="Q32" s="58">
        <f t="shared" si="23"/>
        <v>33051.370634506042</v>
      </c>
      <c r="R32" s="58">
        <f t="shared" si="16"/>
        <v>-1069.7401466284764</v>
      </c>
      <c r="S32" s="58">
        <f t="shared" si="17"/>
        <v>31981.630487877566</v>
      </c>
      <c r="T32" s="67">
        <f>IF(AND($A32&gt;$B$2,$A32&lt;=$B$3),IRR((R$5:R31,S32),0.001)*12,"")</f>
        <v>0.1165400030851762</v>
      </c>
      <c r="U32" s="66">
        <f t="shared" si="18"/>
        <v>-1.877287852456444E-2</v>
      </c>
      <c r="V32" s="70">
        <v>49.306291912273856</v>
      </c>
      <c r="W32" s="58">
        <f t="shared" si="9"/>
        <v>596.79253561808821</v>
      </c>
      <c r="X32" s="58">
        <f t="shared" si="24"/>
        <v>29425.62697225155</v>
      </c>
      <c r="Y32" s="58">
        <f t="shared" si="19"/>
        <v>-1069.7401466284764</v>
      </c>
      <c r="Z32" s="58">
        <f t="shared" si="20"/>
        <v>28355.886825623074</v>
      </c>
      <c r="AA32" s="67">
        <f>IF(AND($A32&gt;$B$2,$A32&lt;=$B$3),IRR((Y$5:Y31,Z32),0.001)*12,"")</f>
        <v>1.4138793189537147E-2</v>
      </c>
      <c r="AB32" s="65">
        <f t="shared" si="21"/>
        <v>-0.1211740884202035</v>
      </c>
      <c r="AC32" s="107" t="s">
        <v>12</v>
      </c>
      <c r="AD32" s="101" t="s">
        <v>26</v>
      </c>
      <c r="AE32" s="102" t="s">
        <v>7</v>
      </c>
      <c r="AF32" s="102" t="s">
        <v>1</v>
      </c>
      <c r="AG32" s="103" t="str">
        <f>AG3</f>
        <v>SPComp</v>
      </c>
      <c r="AH32" s="102" t="s">
        <v>26</v>
      </c>
      <c r="AI32" s="102" t="s">
        <v>7</v>
      </c>
      <c r="AJ32" s="102" t="s">
        <v>1</v>
      </c>
      <c r="AK32" s="102" t="str">
        <f>AK3</f>
        <v>SPComp</v>
      </c>
      <c r="AL32" s="101" t="s">
        <v>7</v>
      </c>
      <c r="AM32" s="102" t="s">
        <v>1</v>
      </c>
      <c r="AN32" s="112" t="str">
        <f>AN3</f>
        <v>SPComp</v>
      </c>
      <c r="AO32" s="102" t="s">
        <v>26</v>
      </c>
      <c r="AP32" s="102" t="s">
        <v>7</v>
      </c>
      <c r="AQ32" s="102" t="s">
        <v>1</v>
      </c>
      <c r="AR32" s="102" t="str">
        <f>AR3</f>
        <v>SPComp</v>
      </c>
      <c r="AS32" s="108" t="s">
        <v>20</v>
      </c>
    </row>
    <row r="33" spans="1:45" x14ac:dyDescent="0.4">
      <c r="A33" s="1">
        <v>30072</v>
      </c>
      <c r="B33" s="56">
        <v>1.5582173053683401</v>
      </c>
      <c r="C33" s="58">
        <f t="shared" si="3"/>
        <v>22631.996720738382</v>
      </c>
      <c r="D33" s="58">
        <f t="shared" si="4"/>
        <v>35265.568945294071</v>
      </c>
      <c r="E33" s="58">
        <f t="shared" si="11"/>
        <v>-1072.4144969950476</v>
      </c>
      <c r="F33" s="58">
        <f t="shared" si="12"/>
        <v>34193.154448299021</v>
      </c>
      <c r="G33" s="60">
        <f>IF(AND($A33&gt;$B$2,$A33&lt;=$B$3),IRR((E$5:E32,F33),0.001)*12,"")</f>
        <v>0.13615653625889212</v>
      </c>
      <c r="H33" s="56">
        <v>0.93700985904816136</v>
      </c>
      <c r="I33" s="58">
        <f t="shared" si="5"/>
        <v>37306.902212582951</v>
      </c>
      <c r="J33" s="58">
        <f t="shared" si="22"/>
        <v>34956.935183735892</v>
      </c>
      <c r="K33" s="58">
        <f t="shared" si="13"/>
        <v>-1072.4144969950476</v>
      </c>
      <c r="L33" s="58">
        <f t="shared" si="14"/>
        <v>33884.520686740841</v>
      </c>
      <c r="M33" s="67">
        <f>IF(AND($A33&gt;$B$2,$A33&lt;=$B$3),IRR((K$5:K32,L33),0.001)*12,"")</f>
        <v>0.12884857125218474</v>
      </c>
      <c r="N33" s="66">
        <f t="shared" si="15"/>
        <v>-7.3079650067073842E-3</v>
      </c>
      <c r="O33" s="61">
        <v>0.52232500000000004</v>
      </c>
      <c r="P33" s="58">
        <f t="shared" si="7"/>
        <v>66241.542417079967</v>
      </c>
      <c r="Q33" s="58">
        <f t="shared" si="23"/>
        <v>34599.613643001299</v>
      </c>
      <c r="R33" s="58">
        <f t="shared" si="16"/>
        <v>-1072.4144969950476</v>
      </c>
      <c r="S33" s="58">
        <f t="shared" si="17"/>
        <v>33527.199146006249</v>
      </c>
      <c r="T33" s="67">
        <f>IF(AND($A33&gt;$B$2,$A33&lt;=$B$3),IRR((R$5:R32,S33),0.001)*12,"")</f>
        <v>0.120285516177149</v>
      </c>
      <c r="U33" s="66">
        <f t="shared" si="18"/>
        <v>-1.5871020081743126E-2</v>
      </c>
      <c r="V33" s="70">
        <v>49.588529029819007</v>
      </c>
      <c r="W33" s="58">
        <f t="shared" si="9"/>
        <v>618.41879713413709</v>
      </c>
      <c r="X33" s="58">
        <f t="shared" si="24"/>
        <v>30666.478474271909</v>
      </c>
      <c r="Y33" s="58">
        <f t="shared" si="19"/>
        <v>-1072.4144969950476</v>
      </c>
      <c r="Z33" s="58">
        <f t="shared" si="20"/>
        <v>29594.063977276863</v>
      </c>
      <c r="AA33" s="67">
        <f>IF(AND($A33&gt;$B$2,$A33&lt;=$B$3),IRR((Y$5:Y32,Z33),0.001)*12,"")</f>
        <v>1.7912753044838858E-2</v>
      </c>
      <c r="AB33" s="65">
        <f t="shared" si="21"/>
        <v>-0.11824378321405327</v>
      </c>
      <c r="AC33" s="109">
        <v>29221</v>
      </c>
      <c r="AD33" s="104">
        <v>4.704761932182322E-2</v>
      </c>
      <c r="AE33" s="28">
        <v>6.198021276746335E-2</v>
      </c>
      <c r="AF33" s="28">
        <v>8.2376466483404798E-2</v>
      </c>
      <c r="AG33" s="35">
        <v>9.7186724937465385E-2</v>
      </c>
      <c r="AH33" s="100">
        <v>8.0066372846740896E-2</v>
      </c>
      <c r="AI33" s="28">
        <v>0.14475371432492354</v>
      </c>
      <c r="AJ33" s="28">
        <v>0.20591679547745581</v>
      </c>
      <c r="AK33" s="28">
        <v>0.22827783359172085</v>
      </c>
      <c r="AL33" s="131">
        <v>0.1213141525889085</v>
      </c>
      <c r="AM33" s="128">
        <v>0.17681196180557215</v>
      </c>
      <c r="AN33" s="132">
        <v>0.22303455259539187</v>
      </c>
      <c r="AO33" s="30">
        <v>1802804.8411739571</v>
      </c>
      <c r="AP33" s="30">
        <v>2460075.657134492</v>
      </c>
      <c r="AQ33" s="30">
        <v>3898686.5741784568</v>
      </c>
      <c r="AR33" s="30">
        <v>5577115.1697494788</v>
      </c>
      <c r="AS33" s="110">
        <v>791062.67747068987</v>
      </c>
    </row>
    <row r="34" spans="1:45" x14ac:dyDescent="0.4">
      <c r="A34" s="1">
        <v>30103</v>
      </c>
      <c r="B34" s="56">
        <v>1.5771301679122482</v>
      </c>
      <c r="C34" s="58">
        <f t="shared" si="3"/>
        <v>23313.675097774762</v>
      </c>
      <c r="D34" s="58">
        <f t="shared" si="4"/>
        <v>36768.700321605109</v>
      </c>
      <c r="E34" s="58">
        <f t="shared" si="11"/>
        <v>-1075.0955332375352</v>
      </c>
      <c r="F34" s="58">
        <f t="shared" si="12"/>
        <v>35693.604788367571</v>
      </c>
      <c r="G34" s="60">
        <f>IF(AND($A34&gt;$B$2,$A34&lt;=$B$3),IRR((E$5:E33,F34),0.001)*12,"")</f>
        <v>0.13676424277209431</v>
      </c>
      <c r="H34" s="56">
        <v>0.93607959484123193</v>
      </c>
      <c r="I34" s="58">
        <f t="shared" si="5"/>
        <v>38455.410885523183</v>
      </c>
      <c r="J34" s="58">
        <f t="shared" si="22"/>
        <v>35997.325441173642</v>
      </c>
      <c r="K34" s="58">
        <f t="shared" si="13"/>
        <v>-1075.0955332375352</v>
      </c>
      <c r="L34" s="58">
        <f t="shared" si="14"/>
        <v>34922.229907936104</v>
      </c>
      <c r="M34" s="67">
        <f>IF(AND($A34&gt;$B$2,$A34&lt;=$B$3),IRR((K$5:K33,L34),0.001)*12,"")</f>
        <v>0.11974452492252841</v>
      </c>
      <c r="N34" s="66">
        <f t="shared" si="15"/>
        <v>-1.7019717849565907E-2</v>
      </c>
      <c r="O34" s="61">
        <v>0.510571</v>
      </c>
      <c r="P34" s="58">
        <f t="shared" si="7"/>
        <v>68347.215346481622</v>
      </c>
      <c r="Q34" s="58">
        <f t="shared" si="23"/>
        <v>34896.106086668471</v>
      </c>
      <c r="R34" s="58">
        <f t="shared" si="16"/>
        <v>-1075.0955332375352</v>
      </c>
      <c r="S34" s="58">
        <f t="shared" si="17"/>
        <v>33821.010553430933</v>
      </c>
      <c r="T34" s="67">
        <f>IF(AND($A34&gt;$B$2,$A34&lt;=$B$3),IRR((R$5:R33,S34),0.001)*12,"")</f>
        <v>9.4631525291152485E-2</v>
      </c>
      <c r="U34" s="66">
        <f t="shared" si="18"/>
        <v>-4.2132717480941828E-2</v>
      </c>
      <c r="V34" s="70">
        <v>46.962158540779086</v>
      </c>
      <c r="W34" s="58">
        <f t="shared" si="9"/>
        <v>641.31160203585364</v>
      </c>
      <c r="X34" s="58">
        <f t="shared" si="24"/>
        <v>30117.377128848781</v>
      </c>
      <c r="Y34" s="58">
        <f t="shared" si="19"/>
        <v>-1075.0955332375352</v>
      </c>
      <c r="Z34" s="58">
        <f t="shared" si="20"/>
        <v>29042.281595611246</v>
      </c>
      <c r="AA34" s="67">
        <f>IF(AND($A34&gt;$B$2,$A34&lt;=$B$3),IRR((Y$5:Y33,Z34),0.001)*12,"")</f>
        <v>-2.7408774293724569E-2</v>
      </c>
      <c r="AB34" s="65">
        <f t="shared" si="21"/>
        <v>-0.16417301706581888</v>
      </c>
      <c r="AC34" s="94">
        <v>31048</v>
      </c>
      <c r="AD34" s="34">
        <v>4.1459074455771905E-2</v>
      </c>
      <c r="AE34" s="28">
        <v>5.5487282745919408E-2</v>
      </c>
      <c r="AF34" s="28">
        <v>7.7841428656868494E-2</v>
      </c>
      <c r="AG34" s="35">
        <v>8.8235900188842642E-2</v>
      </c>
      <c r="AH34" s="28">
        <v>4.7528561352562955E-2</v>
      </c>
      <c r="AI34" s="28">
        <v>8.3847696737549521E-2</v>
      </c>
      <c r="AJ34" s="28">
        <v>0.1256992150711371</v>
      </c>
      <c r="AK34" s="28">
        <v>0.20696213216367648</v>
      </c>
      <c r="AL34" s="131">
        <v>0.25448596449303235</v>
      </c>
      <c r="AM34" s="128">
        <v>0.33044323743124865</v>
      </c>
      <c r="AN34" s="132">
        <v>0.25546743617756379</v>
      </c>
      <c r="AO34" s="30">
        <v>1163137.1284351093</v>
      </c>
      <c r="AP34" s="30">
        <v>1480233.8349879729</v>
      </c>
      <c r="AQ34" s="30">
        <v>2242412.8528051106</v>
      </c>
      <c r="AR34" s="30">
        <v>2753897.4607297364</v>
      </c>
      <c r="AS34" s="110">
        <v>625349.06208568474</v>
      </c>
    </row>
    <row r="35" spans="1:45" x14ac:dyDescent="0.4">
      <c r="A35" s="1">
        <v>30133</v>
      </c>
      <c r="B35" s="56">
        <v>1.5961860622119046</v>
      </c>
      <c r="C35" s="58">
        <f t="shared" si="3"/>
        <v>23988.899181975259</v>
      </c>
      <c r="D35" s="58">
        <f t="shared" si="4"/>
        <v>38290.746522075468</v>
      </c>
      <c r="E35" s="58">
        <f t="shared" si="11"/>
        <v>-1077.783272070629</v>
      </c>
      <c r="F35" s="58">
        <f t="shared" si="12"/>
        <v>37212.963250004839</v>
      </c>
      <c r="G35" s="60">
        <f>IF(AND($A35&gt;$B$2,$A35&lt;=$B$3),IRR((E$5:E34,F35),0.001)*12,"")</f>
        <v>0.13727311774594675</v>
      </c>
      <c r="H35" s="56">
        <v>0.95692395122359242</v>
      </c>
      <c r="I35" s="58">
        <f t="shared" si="5"/>
        <v>39581.710703489385</v>
      </c>
      <c r="J35" s="58">
        <f t="shared" si="22"/>
        <v>37876.687002572224</v>
      </c>
      <c r="K35" s="58">
        <f t="shared" si="13"/>
        <v>-1077.783272070629</v>
      </c>
      <c r="L35" s="58">
        <f t="shared" si="14"/>
        <v>36798.903730501595</v>
      </c>
      <c r="M35" s="67">
        <f>IF(AND($A35&gt;$B$2,$A35&lt;=$B$3),IRR((K$5:K34,L35),0.001)*12,"")</f>
        <v>0.12886099253188021</v>
      </c>
      <c r="N35" s="66">
        <f t="shared" si="15"/>
        <v>-8.4121252140665348E-3</v>
      </c>
      <c r="O35" s="61">
        <v>0.53106200000000003</v>
      </c>
      <c r="P35" s="58">
        <f t="shared" si="7"/>
        <v>70376.702058147363</v>
      </c>
      <c r="Q35" s="58">
        <f t="shared" si="23"/>
        <v>37374.392148403858</v>
      </c>
      <c r="R35" s="58">
        <f t="shared" si="16"/>
        <v>-1077.783272070629</v>
      </c>
      <c r="S35" s="58">
        <f t="shared" si="17"/>
        <v>36296.60887633323</v>
      </c>
      <c r="T35" s="67">
        <f>IF(AND($A35&gt;$B$2,$A35&lt;=$B$3),IRR((R$5:R34,S35),0.001)*12,"")</f>
        <v>0.11849914807555795</v>
      </c>
      <c r="U35" s="66">
        <f t="shared" si="18"/>
        <v>-1.8773969670388801E-2</v>
      </c>
      <c r="V35" s="70">
        <v>47.077269780874005</v>
      </c>
      <c r="W35" s="58">
        <f t="shared" si="9"/>
        <v>664.20552254329345</v>
      </c>
      <c r="X35" s="58">
        <f t="shared" si="24"/>
        <v>31268.982574717018</v>
      </c>
      <c r="Y35" s="58">
        <f t="shared" si="19"/>
        <v>-1077.783272070629</v>
      </c>
      <c r="Z35" s="58">
        <f t="shared" si="20"/>
        <v>30191.19930264639</v>
      </c>
      <c r="AA35" s="67">
        <f>IF(AND($A35&gt;$B$2,$A35&lt;=$B$3),IRR((Y$5:Y34,Z35),0.001)*12,"")</f>
        <v>-2.3667249403969581E-2</v>
      </c>
      <c r="AB35" s="65">
        <f t="shared" si="21"/>
        <v>-0.16094036714991633</v>
      </c>
      <c r="AC35" s="94">
        <v>32874</v>
      </c>
      <c r="AD35" s="34">
        <v>3.6538322709826154E-2</v>
      </c>
      <c r="AE35" s="28">
        <v>5.1069149473500275E-2</v>
      </c>
      <c r="AF35" s="28">
        <v>7.5360148573261121E-2</v>
      </c>
      <c r="AG35" s="35">
        <v>8.1285538077630726E-2</v>
      </c>
      <c r="AH35" s="28">
        <v>6.1564978206404816E-2</v>
      </c>
      <c r="AI35" s="28">
        <v>7.4317394630943862E-2</v>
      </c>
      <c r="AJ35" s="28">
        <v>0.10151705099351407</v>
      </c>
      <c r="AK35" s="28">
        <v>0.2115916076462741</v>
      </c>
      <c r="AL35" s="131">
        <v>0.59465269874119575</v>
      </c>
      <c r="AM35" s="128">
        <v>0.55507943582153507</v>
      </c>
      <c r="AN35" s="132">
        <v>0.21727119193100689</v>
      </c>
      <c r="AO35" s="30">
        <v>763598.32042247313</v>
      </c>
      <c r="AP35" s="30">
        <v>935823.68570247781</v>
      </c>
      <c r="AQ35" s="30">
        <v>1349412.7950812811</v>
      </c>
      <c r="AR35" s="30">
        <v>1482473.6380201047</v>
      </c>
      <c r="AS35" s="110">
        <v>482691.33019312925</v>
      </c>
    </row>
    <row r="36" spans="1:45" x14ac:dyDescent="0.4">
      <c r="A36" s="1">
        <v>30164</v>
      </c>
      <c r="B36" s="56">
        <v>1.6151973032903741</v>
      </c>
      <c r="C36" s="58">
        <f t="shared" si="3"/>
        <v>24657.843915878497</v>
      </c>
      <c r="D36" s="58">
        <f t="shared" si="4"/>
        <v>39827.282997881906</v>
      </c>
      <c r="E36" s="58">
        <f t="shared" si="11"/>
        <v>-1080.4777302508055</v>
      </c>
      <c r="F36" s="58">
        <f t="shared" si="12"/>
        <v>38746.805267631098</v>
      </c>
      <c r="G36" s="60">
        <f>IF(AND($A36&gt;$B$2,$A36&lt;=$B$3),IRR((E$5:E35,F36),0.001)*12,"")</f>
        <v>0.13761126869287832</v>
      </c>
      <c r="H36" s="56">
        <v>0.99364930965485443</v>
      </c>
      <c r="I36" s="58">
        <f t="shared" si="5"/>
        <v>40669.09406877961</v>
      </c>
      <c r="J36" s="58">
        <f t="shared" si="22"/>
        <v>40410.817245731196</v>
      </c>
      <c r="K36" s="58">
        <f t="shared" si="13"/>
        <v>-1080.4777302508055</v>
      </c>
      <c r="L36" s="58">
        <f t="shared" si="14"/>
        <v>39330.339515480387</v>
      </c>
      <c r="M36" s="67">
        <f>IF(AND($A36&gt;$B$2,$A36&lt;=$B$3),IRR((K$5:K35,L36),0.001)*12,"")</f>
        <v>0.14844974380098463</v>
      </c>
      <c r="N36" s="66">
        <f t="shared" si="15"/>
        <v>1.0838475108106316E-2</v>
      </c>
      <c r="O36" s="61">
        <v>0.56185700000000005</v>
      </c>
      <c r="P36" s="58">
        <f t="shared" si="7"/>
        <v>72299.749613398613</v>
      </c>
      <c r="Q36" s="58">
        <f t="shared" si="23"/>
        <v>40622.120418535305</v>
      </c>
      <c r="R36" s="58">
        <f t="shared" si="16"/>
        <v>-1080.4777302508055</v>
      </c>
      <c r="S36" s="58">
        <f t="shared" si="17"/>
        <v>39541.642688284497</v>
      </c>
      <c r="T36" s="67">
        <f>IF(AND($A36&gt;$B$2,$A36&lt;=$B$3),IRR((R$5:R35,S36),0.001)*12,"")</f>
        <v>0.15232602816738261</v>
      </c>
      <c r="U36" s="66">
        <f t="shared" si="18"/>
        <v>1.4714759474504291E-2</v>
      </c>
      <c r="V36" s="70">
        <v>47.453005373780947</v>
      </c>
      <c r="W36" s="58">
        <f t="shared" si="9"/>
        <v>686.97494930014534</v>
      </c>
      <c r="X36" s="58">
        <f t="shared" si="24"/>
        <v>32599.025960792689</v>
      </c>
      <c r="Y36" s="58">
        <f t="shared" si="19"/>
        <v>-1080.4777302508055</v>
      </c>
      <c r="Z36" s="58">
        <f t="shared" si="20"/>
        <v>31518.548230541885</v>
      </c>
      <c r="AA36" s="67">
        <f>IF(AND($A36&gt;$B$2,$A36&lt;=$B$3),IRR((Y$5:Y35,Z36),0.001)*12,"")</f>
        <v>-1.6079157595608518E-2</v>
      </c>
      <c r="AB36" s="65">
        <f t="shared" si="21"/>
        <v>-0.15369042628848684</v>
      </c>
      <c r="AC36" s="94">
        <v>34700</v>
      </c>
      <c r="AD36" s="34">
        <v>3.1953851670164291E-2</v>
      </c>
      <c r="AE36" s="28">
        <v>4.7205815385674477E-2</v>
      </c>
      <c r="AF36" s="28">
        <v>7.407239890094619E-2</v>
      </c>
      <c r="AG36" s="35">
        <v>7.3595636264181863E-2</v>
      </c>
      <c r="AH36" s="28">
        <v>6.5850893929386561E-2</v>
      </c>
      <c r="AI36" s="28">
        <v>9.5997747822105059E-2</v>
      </c>
      <c r="AJ36" s="28">
        <v>0.14094549460628447</v>
      </c>
      <c r="AK36" s="28">
        <v>0.34381596991189189</v>
      </c>
      <c r="AL36" s="131">
        <v>0.38517339224083319</v>
      </c>
      <c r="AM36" s="128">
        <v>0.44543351923536095</v>
      </c>
      <c r="AN36" s="132">
        <v>0.13490589440217587</v>
      </c>
      <c r="AO36" s="30">
        <v>498596.27613994409</v>
      </c>
      <c r="AP36" s="30">
        <v>590375.55464958807</v>
      </c>
      <c r="AQ36" s="30">
        <v>811627.56318719336</v>
      </c>
      <c r="AR36" s="30">
        <v>806874.79634655488</v>
      </c>
      <c r="AS36" s="110">
        <v>359881.69610575528</v>
      </c>
    </row>
    <row r="37" spans="1:45" x14ac:dyDescent="0.4">
      <c r="A37" s="1">
        <v>30195</v>
      </c>
      <c r="B37" s="56">
        <v>1.6338416154954385</v>
      </c>
      <c r="C37" s="58">
        <f t="shared" si="3"/>
        <v>25320.808376021701</v>
      </c>
      <c r="D37" s="58">
        <f t="shared" si="4"/>
        <v>41370.190462729726</v>
      </c>
      <c r="E37" s="58">
        <f t="shared" si="11"/>
        <v>-1083.1789245764326</v>
      </c>
      <c r="F37" s="58">
        <f t="shared" si="12"/>
        <v>40287.011538153296</v>
      </c>
      <c r="G37" s="60">
        <f>IF(AND($A37&gt;$B$2,$A37&lt;=$B$3),IRR((E$5:E36,F37),0.001)*12,"")</f>
        <v>0.13766372829957163</v>
      </c>
      <c r="H37" s="56">
        <v>1.0172167233216269</v>
      </c>
      <c r="I37" s="58">
        <f t="shared" si="5"/>
        <v>41733.939838360959</v>
      </c>
      <c r="J37" s="58">
        <f t="shared" si="22"/>
        <v>42452.461533679445</v>
      </c>
      <c r="K37" s="58">
        <f t="shared" si="13"/>
        <v>-1083.1789245764326</v>
      </c>
      <c r="L37" s="58">
        <f t="shared" si="14"/>
        <v>41369.282609103015</v>
      </c>
      <c r="M37" s="67">
        <f>IF(AND($A37&gt;$B$2,$A37&lt;=$B$3),IRR((K$5:K36,L37),0.001)*12,"")</f>
        <v>0.15625180800883243</v>
      </c>
      <c r="N37" s="66">
        <f t="shared" si="15"/>
        <v>1.8588079709260796E-2</v>
      </c>
      <c r="O37" s="61">
        <v>0.58127099999999998</v>
      </c>
      <c r="P37" s="58">
        <f t="shared" si="7"/>
        <v>74163.215921844123</v>
      </c>
      <c r="Q37" s="58">
        <f t="shared" si="23"/>
        <v>43108.926682106256</v>
      </c>
      <c r="R37" s="58">
        <f t="shared" si="16"/>
        <v>-1083.1789245764326</v>
      </c>
      <c r="S37" s="58">
        <f t="shared" si="17"/>
        <v>42025.747757529825</v>
      </c>
      <c r="T37" s="67">
        <f>IF(AND($A37&gt;$B$2,$A37&lt;=$B$3),IRR((R$5:R36,S37),0.001)*12,"")</f>
        <v>0.16723914841456367</v>
      </c>
      <c r="U37" s="66">
        <f t="shared" si="18"/>
        <v>2.9575420114992035E-2</v>
      </c>
      <c r="V37" s="70">
        <v>53.223065044902761</v>
      </c>
      <c r="W37" s="58">
        <f t="shared" si="9"/>
        <v>707.32663185849833</v>
      </c>
      <c r="X37" s="58">
        <f t="shared" si="24"/>
        <v>37646.091335396843</v>
      </c>
      <c r="Y37" s="58">
        <f t="shared" si="19"/>
        <v>-1083.1789245764326</v>
      </c>
      <c r="Z37" s="58">
        <f t="shared" si="20"/>
        <v>36562.912410820412</v>
      </c>
      <c r="AA37" s="67">
        <f>IF(AND($A37&gt;$B$2,$A37&lt;=$B$3),IRR((Y$5:Y36,Z37),0.001)*12,"")</f>
        <v>6.8674144901444301E-2</v>
      </c>
      <c r="AB37" s="65">
        <f t="shared" si="21"/>
        <v>-6.898958339812733E-2</v>
      </c>
      <c r="AC37" s="94">
        <v>36526</v>
      </c>
      <c r="AD37" s="34">
        <v>2.6356156242401951E-2</v>
      </c>
      <c r="AE37" s="28">
        <v>4.3505143641898947E-2</v>
      </c>
      <c r="AF37" s="28">
        <v>7.5464141798228468E-2</v>
      </c>
      <c r="AG37" s="35">
        <v>7.7949022121774014E-2</v>
      </c>
      <c r="AH37" s="28">
        <v>7.7796360493409975E-2</v>
      </c>
      <c r="AI37" s="28">
        <v>8.2775803584921814E-2</v>
      </c>
      <c r="AJ37" s="28">
        <v>9.7268873449046667E-2</v>
      </c>
      <c r="AK37" s="28">
        <v>0.31583807723310114</v>
      </c>
      <c r="AL37" s="131">
        <v>0.54261494987118475</v>
      </c>
      <c r="AM37" s="128">
        <v>0.66733438962319314</v>
      </c>
      <c r="AN37" s="132">
        <v>0.13583586309519277</v>
      </c>
      <c r="AO37" s="30">
        <v>312700.61636419705</v>
      </c>
      <c r="AP37" s="30">
        <v>360755.74997946143</v>
      </c>
      <c r="AQ37" s="30">
        <v>478870.7473732222</v>
      </c>
      <c r="AR37" s="30">
        <v>489975.09208012826</v>
      </c>
      <c r="AS37" s="110">
        <v>254158.67622742208</v>
      </c>
    </row>
    <row r="38" spans="1:45" ht="15" thickBot="1" x14ac:dyDescent="0.45">
      <c r="A38" s="1">
        <v>30225</v>
      </c>
      <c r="B38" s="56">
        <v>1.6520578148959797</v>
      </c>
      <c r="C38" s="58">
        <f t="shared" si="3"/>
        <v>25978.1018811865</v>
      </c>
      <c r="D38" s="58">
        <f t="shared" si="4"/>
        <v>42917.326228978105</v>
      </c>
      <c r="E38" s="58">
        <f t="shared" si="11"/>
        <v>-1085.8868718878737</v>
      </c>
      <c r="F38" s="58">
        <f t="shared" si="12"/>
        <v>41831.439357090232</v>
      </c>
      <c r="G38" s="60">
        <f>IF(AND($A38&gt;$B$2,$A38&lt;=$B$3),IRR((E$5:E37,F38),0.001)*12,"")</f>
        <v>0.13744623546833346</v>
      </c>
      <c r="H38" s="56">
        <v>1.0578941750047255</v>
      </c>
      <c r="I38" s="58">
        <f t="shared" si="5"/>
        <v>42760.400610661767</v>
      </c>
      <c r="J38" s="58">
        <f t="shared" si="22"/>
        <v>45235.978726887588</v>
      </c>
      <c r="K38" s="58">
        <f t="shared" si="13"/>
        <v>-1085.8868718878737</v>
      </c>
      <c r="L38" s="58">
        <f t="shared" si="14"/>
        <v>44150.091854999715</v>
      </c>
      <c r="M38" s="67">
        <f>IF(AND($A38&gt;$B$2,$A38&lt;=$B$3),IRR((K$5:K37,L38),0.001)*12,"")</f>
        <v>0.17399801872599863</v>
      </c>
      <c r="N38" s="66">
        <f t="shared" si="15"/>
        <v>3.6551783257665171E-2</v>
      </c>
      <c r="O38" s="61">
        <v>0.60304599999999997</v>
      </c>
      <c r="P38" s="58">
        <f t="shared" si="7"/>
        <v>75963.885973362369</v>
      </c>
      <c r="Q38" s="58">
        <f t="shared" si="23"/>
        <v>45809.717580692282</v>
      </c>
      <c r="R38" s="58">
        <f t="shared" si="16"/>
        <v>-1085.8868718878737</v>
      </c>
      <c r="S38" s="58">
        <f t="shared" si="17"/>
        <v>44723.830708804409</v>
      </c>
      <c r="T38" s="67">
        <f>IF(AND($A38&gt;$B$2,$A38&lt;=$B$3),IRR((R$5:R37,S38),0.001)*12,"")</f>
        <v>0.18268143116003888</v>
      </c>
      <c r="U38" s="66">
        <f t="shared" si="18"/>
        <v>4.5235195691705421E-2</v>
      </c>
      <c r="V38" s="70">
        <v>57.972166474573783</v>
      </c>
      <c r="W38" s="58">
        <f t="shared" si="9"/>
        <v>726.05780817850246</v>
      </c>
      <c r="X38" s="58">
        <f t="shared" si="24"/>
        <v>42091.144125888299</v>
      </c>
      <c r="Y38" s="58">
        <f t="shared" si="19"/>
        <v>-1085.8868718878737</v>
      </c>
      <c r="Z38" s="58">
        <f t="shared" si="20"/>
        <v>41005.257254000426</v>
      </c>
      <c r="AA38" s="67">
        <f>IF(AND($A38&gt;$B$2,$A38&lt;=$B$3),IRR((Y$5:Y37,Z38),0.001)*12,"")</f>
        <v>0.12381682609563782</v>
      </c>
      <c r="AB38" s="65">
        <f t="shared" si="21"/>
        <v>-1.3629409372695633E-2</v>
      </c>
      <c r="AC38" s="95">
        <v>38353</v>
      </c>
      <c r="AD38" s="48">
        <v>2.1371922507691821E-2</v>
      </c>
      <c r="AE38" s="49">
        <v>4.0827747176090945E-2</v>
      </c>
      <c r="AF38" s="49">
        <v>7.893415079153332E-2</v>
      </c>
      <c r="AG38" s="50">
        <v>9.319242933398364E-2</v>
      </c>
      <c r="AH38" s="49">
        <v>5.5040090358857229E-2</v>
      </c>
      <c r="AI38" s="49">
        <v>7.3057255434943721E-2</v>
      </c>
      <c r="AJ38" s="49">
        <v>0.16216810337147125</v>
      </c>
      <c r="AK38" s="49">
        <v>0.27412569650782975</v>
      </c>
      <c r="AL38" s="133">
        <v>0.39120197653091227</v>
      </c>
      <c r="AM38" s="134">
        <v>0.35094160706004474</v>
      </c>
      <c r="AN38" s="135">
        <v>0.23213496272559989</v>
      </c>
      <c r="AO38" s="53">
        <v>183635.08320025197</v>
      </c>
      <c r="AP38" s="53">
        <v>205359.62778809346</v>
      </c>
      <c r="AQ38" s="53">
        <v>258528.87492324787</v>
      </c>
      <c r="AR38" s="53">
        <v>282853.39542578405</v>
      </c>
      <c r="AS38" s="111">
        <v>163144.99464408375</v>
      </c>
    </row>
    <row r="39" spans="1:45" x14ac:dyDescent="0.4">
      <c r="A39" s="1">
        <v>30256</v>
      </c>
      <c r="B39" s="56">
        <v>1.6697818712725965</v>
      </c>
      <c r="C39" s="58">
        <f t="shared" si="3"/>
        <v>26630.044274259635</v>
      </c>
      <c r="D39" s="58">
        <f t="shared" si="4"/>
        <v>44466.365160345347</v>
      </c>
      <c r="E39" s="58">
        <f t="shared" si="11"/>
        <v>-1088.6015890675933</v>
      </c>
      <c r="F39" s="58">
        <f t="shared" si="12"/>
        <v>43377.763571277756</v>
      </c>
      <c r="G39" s="60">
        <f>IF(AND($A39&gt;$B$2,$A39&lt;=$B$3),IRR((E$5:E38,F39),0.001)*12,"")</f>
        <v>0.13697178012785383</v>
      </c>
      <c r="H39" s="56">
        <v>1.0787387506514718</v>
      </c>
      <c r="I39" s="58">
        <f t="shared" si="5"/>
        <v>43769.543545788707</v>
      </c>
      <c r="J39" s="58">
        <f t="shared" si="22"/>
        <v>47215.902721169303</v>
      </c>
      <c r="K39" s="58">
        <f t="shared" si="13"/>
        <v>-1088.6015890675933</v>
      </c>
      <c r="L39" s="58">
        <f t="shared" si="14"/>
        <v>46127.301132101711</v>
      </c>
      <c r="M39" s="67">
        <f>IF(AND($A39&gt;$B$2,$A39&lt;=$B$3),IRR((K$5:K38,L39),0.001)*12,"")</f>
        <v>0.17733740033353929</v>
      </c>
      <c r="N39" s="66">
        <f t="shared" si="15"/>
        <v>4.036562020568546E-2</v>
      </c>
      <c r="O39" s="61">
        <v>0.61010200000000003</v>
      </c>
      <c r="P39" s="58">
        <f t="shared" si="7"/>
        <v>77748.180384899446</v>
      </c>
      <c r="Q39" s="58">
        <f t="shared" si="23"/>
        <v>47434.320349187925</v>
      </c>
      <c r="R39" s="58">
        <f t="shared" si="16"/>
        <v>-1088.6015890675933</v>
      </c>
      <c r="S39" s="58">
        <f t="shared" si="17"/>
        <v>46345.718760120333</v>
      </c>
      <c r="T39" s="67">
        <f>IF(AND($A39&gt;$B$2,$A39&lt;=$B$3),IRR((R$5:R38,S39),0.001)*12,"")</f>
        <v>0.18041721599162308</v>
      </c>
      <c r="U39" s="66">
        <f t="shared" si="18"/>
        <v>4.3445435863769255E-2</v>
      </c>
      <c r="V39" s="70">
        <v>60.592146845752666</v>
      </c>
      <c r="W39" s="58">
        <f t="shared" si="9"/>
        <v>744.0238589909751</v>
      </c>
      <c r="X39" s="58">
        <f t="shared" si="24"/>
        <v>45082.002920724735</v>
      </c>
      <c r="Y39" s="58">
        <f t="shared" si="19"/>
        <v>-1088.6015890675933</v>
      </c>
      <c r="Z39" s="58">
        <f t="shared" si="20"/>
        <v>43993.401331657144</v>
      </c>
      <c r="AA39" s="67">
        <f>IF(AND($A39&gt;$B$2,$A39&lt;=$B$3),IRR((Y$5:Y38,Z39),0.001)*12,"")</f>
        <v>0.14627746458650126</v>
      </c>
      <c r="AB39" s="66">
        <f t="shared" si="21"/>
        <v>9.3056844586474341E-3</v>
      </c>
      <c r="AC39" s="4"/>
      <c r="AD39" s="4"/>
      <c r="AE39" s="3"/>
      <c r="AF39" s="3"/>
      <c r="AG39" s="3"/>
      <c r="AH39" s="3"/>
      <c r="AI39" s="3"/>
      <c r="AJ39" s="3"/>
      <c r="AK39" s="3"/>
    </row>
    <row r="40" spans="1:45" x14ac:dyDescent="0.4">
      <c r="A40" s="1">
        <v>30286</v>
      </c>
      <c r="B40" s="56">
        <v>1.6873192192039344</v>
      </c>
      <c r="C40" s="58">
        <f t="shared" si="3"/>
        <v>27276.823544370207</v>
      </c>
      <c r="D40" s="58">
        <f t="shared" si="4"/>
        <v>46024.708605250227</v>
      </c>
      <c r="E40" s="58">
        <f t="shared" si="11"/>
        <v>-1091.3230930402622</v>
      </c>
      <c r="F40" s="58">
        <f t="shared" si="12"/>
        <v>44933.385512209963</v>
      </c>
      <c r="G40" s="60">
        <f>IF(AND($A40&gt;$B$2,$A40&lt;=$B$3),IRR((E$5:E39,F40),0.001)*12,"")</f>
        <v>0.13639275221039515</v>
      </c>
      <c r="H40" s="56">
        <v>1.0926171244842062</v>
      </c>
      <c r="I40" s="58">
        <f t="shared" si="5"/>
        <v>44768.359204618369</v>
      </c>
      <c r="J40" s="58">
        <f t="shared" si="22"/>
        <v>48914.675902026167</v>
      </c>
      <c r="K40" s="58">
        <f t="shared" si="13"/>
        <v>-1091.3230930402622</v>
      </c>
      <c r="L40" s="58">
        <f t="shared" si="14"/>
        <v>47823.352808985903</v>
      </c>
      <c r="M40" s="67">
        <f>IF(AND($A40&gt;$B$2,$A40&lt;=$B$3),IRR((K$5:K39,L40),0.001)*12,"")</f>
        <v>0.17614291488134448</v>
      </c>
      <c r="N40" s="66">
        <f t="shared" si="15"/>
        <v>3.9750162670949329E-2</v>
      </c>
      <c r="O40" s="61">
        <v>0.62322699999999998</v>
      </c>
      <c r="P40" s="58">
        <f t="shared" si="7"/>
        <v>79499.26481006117</v>
      </c>
      <c r="Q40" s="58">
        <f t="shared" si="23"/>
        <v>49546.088309779989</v>
      </c>
      <c r="R40" s="58">
        <f t="shared" si="16"/>
        <v>-1091.3230930402622</v>
      </c>
      <c r="S40" s="58">
        <f t="shared" si="17"/>
        <v>48454.765216739725</v>
      </c>
      <c r="T40" s="67">
        <f>IF(AND($A40&gt;$B$2,$A40&lt;=$B$3),IRR((R$5:R39,S40),0.001)*12,"")</f>
        <v>0.18443700667348661</v>
      </c>
      <c r="U40" s="66">
        <f t="shared" si="18"/>
        <v>4.8044254463091463E-2</v>
      </c>
      <c r="V40" s="70">
        <v>61.416888496802933</v>
      </c>
      <c r="W40" s="58">
        <f t="shared" si="9"/>
        <v>761.79296321866764</v>
      </c>
      <c r="X40" s="58">
        <f t="shared" si="24"/>
        <v>46786.953479650008</v>
      </c>
      <c r="Y40" s="58">
        <f t="shared" si="19"/>
        <v>-1091.3230930402622</v>
      </c>
      <c r="Z40" s="58">
        <f t="shared" si="20"/>
        <v>45695.630386609744</v>
      </c>
      <c r="AA40" s="67">
        <f>IF(AND($A40&gt;$B$2,$A40&lt;=$B$3),IRR((Y$5:Y39,Z40),0.001)*12,"")</f>
        <v>0.14717550441697114</v>
      </c>
      <c r="AB40" s="66">
        <f t="shared" si="21"/>
        <v>1.0782752206575985E-2</v>
      </c>
      <c r="AC40" s="4"/>
      <c r="AD40" s="4"/>
      <c r="AE40" s="3"/>
      <c r="AF40" s="3"/>
      <c r="AG40" s="3"/>
      <c r="AH40" s="3"/>
      <c r="AI40" s="3"/>
      <c r="AJ40" s="3"/>
      <c r="AK40" s="3"/>
    </row>
    <row r="41" spans="1:45" x14ac:dyDescent="0.4">
      <c r="A41" s="1">
        <v>30317</v>
      </c>
      <c r="B41" s="56">
        <v>1.7045790887170413</v>
      </c>
      <c r="C41" s="58">
        <f t="shared" si="3"/>
        <v>27918.654368187425</v>
      </c>
      <c r="D41" s="58">
        <f t="shared" si="4"/>
        <v>47589.554421130968</v>
      </c>
      <c r="E41" s="58">
        <f t="shared" si="11"/>
        <v>-1094.0514007728627</v>
      </c>
      <c r="F41" s="58">
        <f t="shared" si="12"/>
        <v>46495.503020358105</v>
      </c>
      <c r="G41" s="60">
        <f>IF(AND($A41&gt;$B$2,$A41&lt;=$B$3),IRR((E$5:E40,F41),0.001)*12,"")</f>
        <v>0.13569078943669499</v>
      </c>
      <c r="H41" s="56">
        <v>1.108658732455954</v>
      </c>
      <c r="I41" s="58">
        <f t="shared" si="5"/>
        <v>45755.18352552483</v>
      </c>
      <c r="J41" s="58">
        <f t="shared" si="22"/>
        <v>50726.88377069791</v>
      </c>
      <c r="K41" s="58">
        <f t="shared" si="13"/>
        <v>-1094.0514007728627</v>
      </c>
      <c r="L41" s="58">
        <f t="shared" si="14"/>
        <v>49632.832369925047</v>
      </c>
      <c r="M41" s="67">
        <f>IF(AND($A41&gt;$B$2,$A41&lt;=$B$3),IRR((K$5:K40,L41),0.001)*12,"")</f>
        <v>0.17614488090239711</v>
      </c>
      <c r="N41" s="66">
        <f t="shared" si="15"/>
        <v>4.0454091465702113E-2</v>
      </c>
      <c r="O41" s="61">
        <v>0.62510399999999999</v>
      </c>
      <c r="P41" s="58">
        <f t="shared" si="7"/>
        <v>81249.45581951378</v>
      </c>
      <c r="Q41" s="58">
        <f t="shared" si="23"/>
        <v>50789.359830601345</v>
      </c>
      <c r="R41" s="58">
        <f t="shared" si="16"/>
        <v>-1094.0514007728627</v>
      </c>
      <c r="S41" s="58">
        <f t="shared" si="17"/>
        <v>49695.308429828481</v>
      </c>
      <c r="T41" s="67">
        <f>IF(AND($A41&gt;$B$2,$A41&lt;=$B$3),IRR((R$5:R40,S41),0.001)*12,"")</f>
        <v>0.17691841015562382</v>
      </c>
      <c r="U41" s="66">
        <f t="shared" si="18"/>
        <v>4.1227620718928826E-2</v>
      </c>
      <c r="V41" s="70">
        <v>63.837906827456116</v>
      </c>
      <c r="W41" s="58">
        <f t="shared" si="9"/>
        <v>778.93092176310915</v>
      </c>
      <c r="X41" s="58">
        <f t="shared" si="24"/>
        <v>49725.319608537873</v>
      </c>
      <c r="Y41" s="58">
        <f t="shared" si="19"/>
        <v>-1094.0514007728627</v>
      </c>
      <c r="Z41" s="58">
        <f t="shared" si="20"/>
        <v>48631.26820776501</v>
      </c>
      <c r="AA41" s="67">
        <f>IF(AND($A41&gt;$B$2,$A41&lt;=$B$3),IRR((Y$5:Y40,Z41),0.001)*12,"")</f>
        <v>0.16357926693742719</v>
      </c>
      <c r="AB41" s="66">
        <f t="shared" si="21"/>
        <v>2.7888477500732201E-2</v>
      </c>
      <c r="AC41" s="4"/>
      <c r="AD41" s="4"/>
      <c r="AE41" s="3"/>
      <c r="AF41" s="3"/>
      <c r="AG41" s="3"/>
      <c r="AH41" s="3"/>
      <c r="AI41" s="3"/>
      <c r="AJ41" s="3"/>
      <c r="AK41" s="3"/>
    </row>
    <row r="42" spans="1:45" x14ac:dyDescent="0.4">
      <c r="A42" s="1">
        <v>30348</v>
      </c>
      <c r="B42" s="56">
        <v>1.7213407830894256</v>
      </c>
      <c r="C42" s="58">
        <f t="shared" si="3"/>
        <v>28555.824265078096</v>
      </c>
      <c r="D42" s="58">
        <f t="shared" si="4"/>
        <v>49154.304902213553</v>
      </c>
      <c r="E42" s="58">
        <f t="shared" si="11"/>
        <v>-1096.7865292747949</v>
      </c>
      <c r="F42" s="58">
        <f t="shared" si="12"/>
        <v>48057.518372938757</v>
      </c>
      <c r="G42" s="60">
        <f>IF(AND($A42&gt;$B$2,$A42&lt;=$B$3),IRR((E$5:E41,F42),0.001)*12,"")</f>
        <v>0.13480525210112582</v>
      </c>
      <c r="H42" s="56">
        <v>1.1131758301778687</v>
      </c>
      <c r="I42" s="58">
        <f t="shared" si="5"/>
        <v>46740.460513706959</v>
      </c>
      <c r="J42" s="58">
        <f t="shared" si="22"/>
        <v>52030.350935241637</v>
      </c>
      <c r="K42" s="58">
        <f t="shared" si="13"/>
        <v>-1096.7865292747949</v>
      </c>
      <c r="L42" s="58">
        <f t="shared" si="14"/>
        <v>50933.564405966841</v>
      </c>
      <c r="M42" s="67">
        <f>IF(AND($A42&gt;$B$2,$A42&lt;=$B$3),IRR((K$5:K41,L42),0.001)*12,"")</f>
        <v>0.16985820607363156</v>
      </c>
      <c r="N42" s="66">
        <f t="shared" si="15"/>
        <v>3.505295397250574E-2</v>
      </c>
      <c r="O42" s="61">
        <v>0.64187499999999997</v>
      </c>
      <c r="P42" s="58">
        <f t="shared" si="7"/>
        <v>82958.178747303144</v>
      </c>
      <c r="Q42" s="58">
        <f t="shared" si="23"/>
        <v>53248.780983425204</v>
      </c>
      <c r="R42" s="58">
        <f t="shared" si="16"/>
        <v>-1096.7865292747949</v>
      </c>
      <c r="S42" s="58">
        <f t="shared" si="17"/>
        <v>52151.994454150408</v>
      </c>
      <c r="T42" s="67">
        <f>IF(AND($A42&gt;$B$2,$A42&lt;=$B$3),IRR((R$5:R41,S42),0.001)*12,"")</f>
        <v>0.18398370820895682</v>
      </c>
      <c r="U42" s="66">
        <f t="shared" si="18"/>
        <v>4.9178456107831003E-2</v>
      </c>
      <c r="V42" s="70">
        <v>65.203090236987563</v>
      </c>
      <c r="W42" s="58">
        <f t="shared" si="9"/>
        <v>795.75200378987211</v>
      </c>
      <c r="X42" s="58">
        <f t="shared" si="24"/>
        <v>51885.489709374699</v>
      </c>
      <c r="Y42" s="58">
        <f t="shared" si="19"/>
        <v>-1096.7865292747949</v>
      </c>
      <c r="Z42" s="58">
        <f t="shared" si="20"/>
        <v>50788.703180099903</v>
      </c>
      <c r="AA42" s="67">
        <f>IF(AND($A42&gt;$B$2,$A42&lt;=$B$3),IRR((Y$5:Y41,Z42),0.001)*12,"")</f>
        <v>0.16815132987054682</v>
      </c>
      <c r="AB42" s="66">
        <f t="shared" si="21"/>
        <v>3.3346077769421001E-2</v>
      </c>
      <c r="AC42" s="4"/>
      <c r="AD42" s="4"/>
      <c r="AE42" s="3"/>
      <c r="AF42" s="3"/>
      <c r="AG42" s="3"/>
      <c r="AH42" s="3"/>
      <c r="AI42" s="3"/>
      <c r="AJ42" s="3"/>
      <c r="AK42" s="3"/>
    </row>
    <row r="43" spans="1:45" x14ac:dyDescent="0.4">
      <c r="A43" s="1">
        <v>30376</v>
      </c>
      <c r="B43" s="56">
        <v>1.7375727875988503</v>
      </c>
      <c r="C43" s="58">
        <f t="shared" si="3"/>
        <v>29188.619911652084</v>
      </c>
      <c r="D43" s="58">
        <f t="shared" si="4"/>
        <v>50717.351666052615</v>
      </c>
      <c r="E43" s="58">
        <f t="shared" si="11"/>
        <v>-1099.5284955979819</v>
      </c>
      <c r="F43" s="58">
        <f t="shared" si="12"/>
        <v>49617.823170454634</v>
      </c>
      <c r="G43" s="60">
        <f>IF(AND($A43&gt;$B$2,$A43&lt;=$B$3),IRR((E$5:E42,F43),0.001)*12,"")</f>
        <v>0.13375026025137871</v>
      </c>
      <c r="H43" s="56">
        <v>1.1252340682795414</v>
      </c>
      <c r="I43" s="58">
        <f t="shared" si="5"/>
        <v>47717.615868840439</v>
      </c>
      <c r="J43" s="58">
        <f t="shared" si="22"/>
        <v>53693.487032695732</v>
      </c>
      <c r="K43" s="58">
        <f t="shared" si="13"/>
        <v>-1099.5284955979819</v>
      </c>
      <c r="L43" s="58">
        <f t="shared" si="14"/>
        <v>52593.958537097751</v>
      </c>
      <c r="M43" s="67">
        <f>IF(AND($A43&gt;$B$2,$A43&lt;=$B$3),IRR((K$5:K42,L43),0.001)*12,"")</f>
        <v>0.16794534615369283</v>
      </c>
      <c r="N43" s="66">
        <f t="shared" si="15"/>
        <v>3.4195085902314126E-2</v>
      </c>
      <c r="O43" s="61">
        <v>0.6462</v>
      </c>
      <c r="P43" s="58">
        <f t="shared" si="7"/>
        <v>84659.708452654406</v>
      </c>
      <c r="Q43" s="58">
        <f t="shared" si="23"/>
        <v>54707.103602105279</v>
      </c>
      <c r="R43" s="58">
        <f t="shared" si="16"/>
        <v>-1099.5284955979819</v>
      </c>
      <c r="S43" s="58">
        <f t="shared" si="17"/>
        <v>53607.575106507298</v>
      </c>
      <c r="T43" s="67">
        <f>IF(AND($A43&gt;$B$2,$A43&lt;=$B$3),IRR((R$5:R42,S43),0.001)*12,"")</f>
        <v>0.17905287237260303</v>
      </c>
      <c r="U43" s="66">
        <f t="shared" si="18"/>
        <v>4.5302612121224328E-2</v>
      </c>
      <c r="V43" s="70">
        <v>67.733497082940474</v>
      </c>
      <c r="W43" s="58">
        <f t="shared" si="9"/>
        <v>811.985160838468</v>
      </c>
      <c r="X43" s="58">
        <f t="shared" si="24"/>
        <v>54998.594523043321</v>
      </c>
      <c r="Y43" s="58">
        <f t="shared" si="19"/>
        <v>-1099.5284955979819</v>
      </c>
      <c r="Z43" s="58">
        <f t="shared" si="20"/>
        <v>53899.06602744534</v>
      </c>
      <c r="AA43" s="67">
        <f>IF(AND($A43&gt;$B$2,$A43&lt;=$B$3),IRR((Y$5:Y42,Z43),0.001)*12,"")</f>
        <v>0.18219962590325167</v>
      </c>
      <c r="AB43" s="66">
        <f t="shared" si="21"/>
        <v>4.8449365651872967E-2</v>
      </c>
      <c r="AC43" s="4"/>
      <c r="AD43" s="4"/>
      <c r="AE43" s="3"/>
      <c r="AF43" s="3"/>
      <c r="AG43" s="3"/>
      <c r="AH43" s="3"/>
      <c r="AI43" s="3"/>
      <c r="AJ43" s="3"/>
      <c r="AK43" s="3"/>
    </row>
    <row r="44" spans="1:45" x14ac:dyDescent="0.4">
      <c r="A44" s="1">
        <v>30407</v>
      </c>
      <c r="B44" s="56">
        <v>1.7533653936016933</v>
      </c>
      <c r="C44" s="58">
        <f t="shared" si="3"/>
        <v>29817.283692093606</v>
      </c>
      <c r="D44" s="58">
        <f t="shared" si="4"/>
        <v>52280.593356921054</v>
      </c>
      <c r="E44" s="58">
        <f t="shared" si="11"/>
        <v>-1102.2773168369768</v>
      </c>
      <c r="F44" s="58">
        <f t="shared" si="12"/>
        <v>51178.316040084079</v>
      </c>
      <c r="G44" s="60">
        <f>IF(AND($A44&gt;$B$2,$A44&lt;=$B$3),IRR((E$5:E43,F44),0.001)*12,"")</f>
        <v>0.13257815425979391</v>
      </c>
      <c r="H44" s="56">
        <v>1.1375879696311533</v>
      </c>
      <c r="I44" s="58">
        <f t="shared" si="5"/>
        <v>48686.575937215966</v>
      </c>
      <c r="J44" s="58">
        <f t="shared" si="22"/>
        <v>55385.263068710476</v>
      </c>
      <c r="K44" s="58">
        <f t="shared" si="13"/>
        <v>-1102.2773168369768</v>
      </c>
      <c r="L44" s="58">
        <f t="shared" si="14"/>
        <v>54282.985751873501</v>
      </c>
      <c r="M44" s="67">
        <f>IF(AND($A44&gt;$B$2,$A44&lt;=$B$3),IRR((K$5:K43,L44),0.001)*12,"")</f>
        <v>0.16625388583050071</v>
      </c>
      <c r="N44" s="66">
        <f t="shared" si="15"/>
        <v>3.3675731570706802E-2</v>
      </c>
      <c r="O44" s="61">
        <v>0.66954800000000003</v>
      </c>
      <c r="P44" s="58">
        <f t="shared" si="7"/>
        <v>86306.009116440982</v>
      </c>
      <c r="Q44" s="58">
        <f t="shared" si="23"/>
        <v>57786.015791894832</v>
      </c>
      <c r="R44" s="58">
        <f t="shared" si="16"/>
        <v>-1102.2773168369768</v>
      </c>
      <c r="S44" s="58">
        <f t="shared" si="17"/>
        <v>56683.738475057857</v>
      </c>
      <c r="T44" s="67">
        <f>IF(AND($A44&gt;$B$2,$A44&lt;=$B$3),IRR((R$5:R43,S44),0.001)*12,"")</f>
        <v>0.19071305171228392</v>
      </c>
      <c r="U44" s="66">
        <f t="shared" si="18"/>
        <v>5.8134897452490009E-2</v>
      </c>
      <c r="V44" s="70">
        <v>70.587353793322578</v>
      </c>
      <c r="W44" s="58">
        <f t="shared" si="9"/>
        <v>827.60095116918944</v>
      </c>
      <c r="X44" s="58">
        <f t="shared" si="24"/>
        <v>58418.161139869859</v>
      </c>
      <c r="Y44" s="58">
        <f t="shared" si="19"/>
        <v>-1102.2773168369768</v>
      </c>
      <c r="Z44" s="58">
        <f t="shared" si="20"/>
        <v>57315.883823032884</v>
      </c>
      <c r="AA44" s="67">
        <f>IF(AND($A44&gt;$B$2,$A44&lt;=$B$3),IRR((Y$5:Y43,Z44),0.001)*12,"")</f>
        <v>0.19694350241545688</v>
      </c>
      <c r="AB44" s="66">
        <f t="shared" si="21"/>
        <v>6.4365348155662971E-2</v>
      </c>
      <c r="AC44" s="4"/>
      <c r="AD44" s="4"/>
      <c r="AE44" s="3"/>
      <c r="AF44" s="3"/>
      <c r="AG44" s="3"/>
      <c r="AH44" s="3"/>
      <c r="AI44" s="3"/>
      <c r="AJ44" s="3"/>
      <c r="AK44" s="3"/>
    </row>
    <row r="45" spans="1:45" x14ac:dyDescent="0.4">
      <c r="A45" s="1">
        <v>30437</v>
      </c>
      <c r="B45" s="56">
        <v>1.7686927294174282</v>
      </c>
      <c r="C45" s="58">
        <f t="shared" si="3"/>
        <v>30442.0575670295</v>
      </c>
      <c r="D45" s="58">
        <f t="shared" si="4"/>
        <v>53842.645887311883</v>
      </c>
      <c r="E45" s="58">
        <f t="shared" si="11"/>
        <v>-1105.0330101290692</v>
      </c>
      <c r="F45" s="58">
        <f t="shared" si="12"/>
        <v>52737.612877182815</v>
      </c>
      <c r="G45" s="60">
        <f>IF(AND($A45&gt;$B$2,$A45&lt;=$B$3),IRR((E$5:E44,F45),0.001)*12,"")</f>
        <v>0.13129668036939179</v>
      </c>
      <c r="H45" s="56">
        <v>1.1499395665209435</v>
      </c>
      <c r="I45" s="58">
        <f t="shared" si="5"/>
        <v>49647.524705569303</v>
      </c>
      <c r="J45" s="58">
        <f t="shared" si="22"/>
        <v>57091.653038760196</v>
      </c>
      <c r="K45" s="58">
        <f t="shared" si="13"/>
        <v>-1105.0330101290692</v>
      </c>
      <c r="L45" s="58">
        <f t="shared" si="14"/>
        <v>55986.620028631129</v>
      </c>
      <c r="M45" s="67">
        <f>IF(AND($A45&gt;$B$2,$A45&lt;=$B$3),IRR((K$5:K44,L45),0.001)*12,"")</f>
        <v>0.16461598313359982</v>
      </c>
      <c r="N45" s="66">
        <f t="shared" si="15"/>
        <v>3.3319302764208025E-2</v>
      </c>
      <c r="O45" s="61">
        <v>0.66276999999999997</v>
      </c>
      <c r="P45" s="58">
        <f t="shared" si="7"/>
        <v>87973.303970053952</v>
      </c>
      <c r="Q45" s="58">
        <f t="shared" si="23"/>
        <v>58306.066672232657</v>
      </c>
      <c r="R45" s="58">
        <f t="shared" si="16"/>
        <v>-1105.0330101290692</v>
      </c>
      <c r="S45" s="58">
        <f t="shared" si="17"/>
        <v>57201.033662103589</v>
      </c>
      <c r="T45" s="67">
        <f>IF(AND($A45&gt;$B$2,$A45&lt;=$B$3),IRR((R$5:R44,S45),0.001)*12,"")</f>
        <v>0.17646469331170689</v>
      </c>
      <c r="U45" s="66">
        <f t="shared" si="18"/>
        <v>4.5168012942315094E-2</v>
      </c>
      <c r="V45" s="70">
        <v>73.721607807990978</v>
      </c>
      <c r="W45" s="58">
        <f t="shared" si="9"/>
        <v>842.59022016352753</v>
      </c>
      <c r="X45" s="58">
        <f t="shared" si="24"/>
        <v>62117.105753744348</v>
      </c>
      <c r="Y45" s="58">
        <f t="shared" si="19"/>
        <v>-1105.0330101290692</v>
      </c>
      <c r="Z45" s="58">
        <f t="shared" si="20"/>
        <v>61012.072743615281</v>
      </c>
      <c r="AA45" s="67">
        <f>IF(AND($A45&gt;$B$2,$A45&lt;=$B$3),IRR((Y$5:Y44,Z45),0.001)*12,"")</f>
        <v>0.21174022830774497</v>
      </c>
      <c r="AB45" s="66">
        <f t="shared" si="21"/>
        <v>8.0443547938353177E-2</v>
      </c>
      <c r="AC45" s="4"/>
      <c r="AD45" s="4"/>
      <c r="AE45" s="3"/>
      <c r="AF45" s="3"/>
      <c r="AG45" s="3"/>
      <c r="AH45" s="3"/>
      <c r="AI45" s="3"/>
      <c r="AJ45" s="3"/>
      <c r="AK45" s="3"/>
    </row>
    <row r="46" spans="1:45" x14ac:dyDescent="0.4">
      <c r="A46" s="1">
        <v>30468</v>
      </c>
      <c r="B46" s="56">
        <v>1.7836087047688485</v>
      </c>
      <c r="C46" s="58">
        <f t="shared" si="3"/>
        <v>31063.155451163206</v>
      </c>
      <c r="D46" s="58">
        <f t="shared" si="4"/>
        <v>55404.514460282597</v>
      </c>
      <c r="E46" s="58">
        <f t="shared" si="11"/>
        <v>-1107.7955926543918</v>
      </c>
      <c r="F46" s="58">
        <f t="shared" si="12"/>
        <v>54296.718867628202</v>
      </c>
      <c r="G46" s="60">
        <f>IF(AND($A46&gt;$B$2,$A46&lt;=$B$3),IRR((E$5:E45,F46),0.001)*12,"")</f>
        <v>0.12993714905698894</v>
      </c>
      <c r="H46" s="56">
        <v>1.1462101949032921</v>
      </c>
      <c r="I46" s="58">
        <f t="shared" si="5"/>
        <v>50614.010257329603</v>
      </c>
      <c r="J46" s="58">
        <f t="shared" si="22"/>
        <v>58014.294561890987</v>
      </c>
      <c r="K46" s="58">
        <f t="shared" si="13"/>
        <v>-1107.7955926543918</v>
      </c>
      <c r="L46" s="58">
        <f t="shared" si="14"/>
        <v>56906.498969236593</v>
      </c>
      <c r="M46" s="67">
        <f>IF(AND($A46&gt;$B$2,$A46&lt;=$B$3),IRR((K$5:K45,L46),0.001)*12,"")</f>
        <v>0.15549717289003073</v>
      </c>
      <c r="N46" s="66">
        <f t="shared" si="15"/>
        <v>2.5560023833041789E-2</v>
      </c>
      <c r="O46" s="61">
        <v>0.65835500000000002</v>
      </c>
      <c r="P46" s="58">
        <f t="shared" si="7"/>
        <v>89655.976073485072</v>
      </c>
      <c r="Q46" s="58">
        <f t="shared" si="23"/>
        <v>59025.460127859267</v>
      </c>
      <c r="R46" s="58">
        <f t="shared" si="16"/>
        <v>-1107.7955926543918</v>
      </c>
      <c r="S46" s="58">
        <f t="shared" si="17"/>
        <v>57917.664535204873</v>
      </c>
      <c r="T46" s="67">
        <f>IF(AND($A46&gt;$B$2,$A46&lt;=$B$3),IRR((R$5:R45,S46),0.001)*12,"")</f>
        <v>0.1650149592376664</v>
      </c>
      <c r="U46" s="66">
        <f t="shared" si="18"/>
        <v>3.507781018067746E-2</v>
      </c>
      <c r="V46" s="70">
        <v>75.018884491429006</v>
      </c>
      <c r="W46" s="58">
        <f t="shared" si="9"/>
        <v>857.35710986289325</v>
      </c>
      <c r="X46" s="58">
        <f t="shared" si="24"/>
        <v>64317.973992709798</v>
      </c>
      <c r="Y46" s="58">
        <f t="shared" si="19"/>
        <v>-1107.7955926543918</v>
      </c>
      <c r="Z46" s="58">
        <f t="shared" si="20"/>
        <v>63210.178400055403</v>
      </c>
      <c r="AA46" s="67">
        <f>IF(AND($A46&gt;$B$2,$A46&lt;=$B$3),IRR((Y$5:Y45,Z46),0.001)*12,"")</f>
        <v>0.21171525033989358</v>
      </c>
      <c r="AB46" s="66">
        <f t="shared" si="21"/>
        <v>8.1778101282904636E-2</v>
      </c>
      <c r="AC46" s="4"/>
      <c r="AD46" s="4"/>
      <c r="AE46" s="3"/>
      <c r="AF46" s="3"/>
      <c r="AG46" s="3"/>
      <c r="AH46" s="3"/>
      <c r="AI46" s="3"/>
      <c r="AJ46" s="3"/>
      <c r="AK46" s="3"/>
    </row>
    <row r="47" spans="1:45" x14ac:dyDescent="0.4">
      <c r="A47" s="1">
        <v>30498</v>
      </c>
      <c r="B47" s="56">
        <v>1.7981042413465635</v>
      </c>
      <c r="C47" s="58">
        <f t="shared" si="3"/>
        <v>31680.786540673536</v>
      </c>
      <c r="D47" s="58">
        <f t="shared" si="4"/>
        <v>56965.35664798021</v>
      </c>
      <c r="E47" s="58">
        <f t="shared" si="11"/>
        <v>-1110.5650816360278</v>
      </c>
      <c r="F47" s="58">
        <f t="shared" si="12"/>
        <v>55854.791566344182</v>
      </c>
      <c r="G47" s="60">
        <f>IF(AND($A47&gt;$B$2,$A47&lt;=$B$3),IRR((E$5:E46,F47),0.001)*12,"")</f>
        <v>0.12850775118577573</v>
      </c>
      <c r="H47" s="56">
        <v>1.1450176307868449</v>
      </c>
      <c r="I47" s="58">
        <f t="shared" si="5"/>
        <v>51583.921158066441</v>
      </c>
      <c r="J47" s="58">
        <f t="shared" si="22"/>
        <v>59064.499191104638</v>
      </c>
      <c r="K47" s="58">
        <f t="shared" si="13"/>
        <v>-1110.5650816360278</v>
      </c>
      <c r="L47" s="58">
        <f t="shared" si="14"/>
        <v>57953.93410946861</v>
      </c>
      <c r="M47" s="67">
        <f>IF(AND($A47&gt;$B$2,$A47&lt;=$B$3),IRR((K$5:K46,L47),0.001)*12,"")</f>
        <v>0.14813713494290504</v>
      </c>
      <c r="N47" s="66">
        <f t="shared" si="15"/>
        <v>1.9629383757129304E-2</v>
      </c>
      <c r="O47" s="61">
        <v>0.64577300000000004</v>
      </c>
      <c r="P47" s="58">
        <f t="shared" si="7"/>
        <v>91375.721373514694</v>
      </c>
      <c r="Q47" s="58">
        <f t="shared" si="23"/>
        <v>59007.973718538706</v>
      </c>
      <c r="R47" s="58">
        <f t="shared" si="16"/>
        <v>-1110.5650816360278</v>
      </c>
      <c r="S47" s="58">
        <f t="shared" si="17"/>
        <v>57897.408636902677</v>
      </c>
      <c r="T47" s="67">
        <f>IF(AND($A47&gt;$B$2,$A47&lt;=$B$3),IRR((R$5:R46,S47),0.001)*12,"")</f>
        <v>0.14762012830458549</v>
      </c>
      <c r="U47" s="66">
        <f t="shared" si="18"/>
        <v>1.9112377118809754E-2</v>
      </c>
      <c r="V47" s="70">
        <v>75.551970752125143</v>
      </c>
      <c r="W47" s="58">
        <f t="shared" si="9"/>
        <v>872.05646277957135</v>
      </c>
      <c r="X47" s="58">
        <f t="shared" si="24"/>
        <v>65885.584370123877</v>
      </c>
      <c r="Y47" s="58">
        <f t="shared" si="19"/>
        <v>-1110.5650816360278</v>
      </c>
      <c r="Z47" s="58">
        <f t="shared" si="20"/>
        <v>64775.019288487849</v>
      </c>
      <c r="AA47" s="67">
        <f>IF(AND($A47&gt;$B$2,$A47&lt;=$B$3),IRR((Y$5:Y46,Z47),0.001)*12,"")</f>
        <v>0.20634360901420834</v>
      </c>
      <c r="AB47" s="66">
        <f t="shared" si="21"/>
        <v>7.7835857828432609E-2</v>
      </c>
      <c r="AC47" s="4"/>
      <c r="AD47" s="4"/>
      <c r="AE47" s="3"/>
      <c r="AF47" s="3"/>
      <c r="AG47" s="3"/>
      <c r="AH47" s="3"/>
      <c r="AI47" s="3"/>
      <c r="AJ47" s="3"/>
      <c r="AK47" s="3"/>
    </row>
    <row r="48" spans="1:45" x14ac:dyDescent="0.4">
      <c r="A48" s="1">
        <v>30529</v>
      </c>
      <c r="B48" s="56">
        <v>1.8123379845737229</v>
      </c>
      <c r="C48" s="58">
        <f t="shared" si="3"/>
        <v>32295.098828898288</v>
      </c>
      <c r="D48" s="58">
        <f t="shared" si="4"/>
        <v>58529.634323174723</v>
      </c>
      <c r="E48" s="58">
        <f t="shared" si="11"/>
        <v>-1113.3414943401178</v>
      </c>
      <c r="F48" s="58">
        <f t="shared" si="12"/>
        <v>57416.292828834608</v>
      </c>
      <c r="G48" s="60">
        <f>IF(AND($A48&gt;$B$2,$A48&lt;=$B$3),IRR((E$5:E47,F48),0.001)*12,"")</f>
        <v>0.12706393042872755</v>
      </c>
      <c r="H48" s="56">
        <v>1.1477638587138141</v>
      </c>
      <c r="I48" s="58">
        <f t="shared" si="5"/>
        <v>52553.930351061703</v>
      </c>
      <c r="J48" s="58">
        <f t="shared" si="22"/>
        <v>60319.501890311614</v>
      </c>
      <c r="K48" s="58">
        <f t="shared" si="13"/>
        <v>-1113.3414943401178</v>
      </c>
      <c r="L48" s="58">
        <f t="shared" si="14"/>
        <v>59206.160395971499</v>
      </c>
      <c r="M48" s="67">
        <f>IF(AND($A48&gt;$B$2,$A48&lt;=$B$3),IRR((K$5:K47,L48),0.001)*12,"")</f>
        <v>0.14302723755231117</v>
      </c>
      <c r="N48" s="66">
        <f t="shared" si="15"/>
        <v>1.5963307123583625E-2</v>
      </c>
      <c r="O48" s="61">
        <v>0.64371500000000004</v>
      </c>
      <c r="P48" s="58">
        <f t="shared" si="7"/>
        <v>93105.277923136993</v>
      </c>
      <c r="Q48" s="58">
        <f t="shared" si="23"/>
        <v>59933.263978292132</v>
      </c>
      <c r="R48" s="58">
        <f t="shared" si="16"/>
        <v>-1113.3414943401178</v>
      </c>
      <c r="S48" s="58">
        <f t="shared" si="17"/>
        <v>58819.922483952018</v>
      </c>
      <c r="T48" s="67">
        <f>IF(AND($A48&gt;$B$2,$A48&lt;=$B$3),IRR((R$5:R47,S48),0.001)*12,"")</f>
        <v>0.13963347066662291</v>
      </c>
      <c r="U48" s="66">
        <f t="shared" si="18"/>
        <v>1.256954023789536E-2</v>
      </c>
      <c r="V48" s="70">
        <v>73.726956196040874</v>
      </c>
      <c r="W48" s="58">
        <f t="shared" si="9"/>
        <v>887.15733702941463</v>
      </c>
      <c r="X48" s="58">
        <f t="shared" si="24"/>
        <v>65407.410126163923</v>
      </c>
      <c r="Y48" s="58">
        <f t="shared" si="19"/>
        <v>-1113.3414943401178</v>
      </c>
      <c r="Z48" s="58">
        <f t="shared" si="20"/>
        <v>64294.068631823808</v>
      </c>
      <c r="AA48" s="67">
        <f>IF(AND($A48&gt;$B$2,$A48&lt;=$B$3),IRR((Y$5:Y47,Z48),0.001)*12,"")</f>
        <v>0.18533852978451915</v>
      </c>
      <c r="AB48" s="66">
        <f t="shared" si="21"/>
        <v>5.8274599355791601E-2</v>
      </c>
      <c r="AC48" s="4"/>
      <c r="AD48" s="4"/>
      <c r="AE48" s="3"/>
      <c r="AF48" s="3"/>
      <c r="AG48" s="3"/>
      <c r="AH48" s="3"/>
      <c r="AI48" s="3"/>
      <c r="AJ48" s="3"/>
      <c r="AK48" s="3"/>
    </row>
    <row r="49" spans="1:37" x14ac:dyDescent="0.4">
      <c r="A49" s="1">
        <v>30560</v>
      </c>
      <c r="B49" s="56">
        <v>1.8265711305928509</v>
      </c>
      <c r="C49" s="58">
        <f t="shared" si="3"/>
        <v>32906.14803983907</v>
      </c>
      <c r="D49" s="58">
        <f t="shared" si="4"/>
        <v>60105.420028584573</v>
      </c>
      <c r="E49" s="58">
        <f t="shared" si="11"/>
        <v>-1116.124848075968</v>
      </c>
      <c r="F49" s="58">
        <f t="shared" si="12"/>
        <v>58989.295180508605</v>
      </c>
      <c r="G49" s="60">
        <f>IF(AND($A49&gt;$B$2,$A49&lt;=$B$3),IRR((E$5:E48,F49),0.001)*12,"")</f>
        <v>0.12568212375223009</v>
      </c>
      <c r="H49" s="56">
        <v>1.1651160041055753</v>
      </c>
      <c r="I49" s="58">
        <f t="shared" si="5"/>
        <v>53511.882043548139</v>
      </c>
      <c r="J49" s="58">
        <f t="shared" si="22"/>
        <v>62347.55017874769</v>
      </c>
      <c r="K49" s="58">
        <f t="shared" si="13"/>
        <v>-1116.124848075968</v>
      </c>
      <c r="L49" s="58">
        <f t="shared" si="14"/>
        <v>61231.425330671722</v>
      </c>
      <c r="M49" s="67">
        <f>IF(AND($A49&gt;$B$2,$A49&lt;=$B$3),IRR((K$5:K48,L49),0.001)*12,"")</f>
        <v>0.14462351521751327</v>
      </c>
      <c r="N49" s="66">
        <f t="shared" si="15"/>
        <v>1.8941391465283175E-2</v>
      </c>
      <c r="O49" s="61">
        <v>0.66388000000000003</v>
      </c>
      <c r="P49" s="58">
        <f t="shared" si="7"/>
        <v>94786.492672904977</v>
      </c>
      <c r="Q49" s="58">
        <f t="shared" si="23"/>
        <v>62926.856755688161</v>
      </c>
      <c r="R49" s="58">
        <f t="shared" si="16"/>
        <v>-1116.124848075968</v>
      </c>
      <c r="S49" s="58">
        <f t="shared" si="17"/>
        <v>61810.731907612193</v>
      </c>
      <c r="T49" s="67">
        <f>IF(AND($A49&gt;$B$2,$A49&lt;=$B$3),IRR((R$5:R48,S49),0.001)*12,"")</f>
        <v>0.14937832798331563</v>
      </c>
      <c r="U49" s="66">
        <f t="shared" si="18"/>
        <v>2.3696204231085538E-2</v>
      </c>
      <c r="V49" s="70">
        <v>76.178927455550152</v>
      </c>
      <c r="W49" s="58">
        <f t="shared" si="9"/>
        <v>901.80869647165957</v>
      </c>
      <c r="X49" s="58">
        <f t="shared" si="24"/>
        <v>68698.819267298808</v>
      </c>
      <c r="Y49" s="58">
        <f t="shared" si="19"/>
        <v>-1116.124848075968</v>
      </c>
      <c r="Z49" s="58">
        <f t="shared" si="20"/>
        <v>67582.69441922284</v>
      </c>
      <c r="AA49" s="67">
        <f>IF(AND($A49&gt;$B$2,$A49&lt;=$B$3),IRR((Y$5:Y48,Z49),0.001)*12,"")</f>
        <v>0.19395042423628439</v>
      </c>
      <c r="AB49" s="66">
        <f t="shared" si="21"/>
        <v>6.8268300484054301E-2</v>
      </c>
      <c r="AC49" s="4"/>
      <c r="AD49" s="4"/>
      <c r="AE49" s="3"/>
      <c r="AF49" s="3"/>
      <c r="AG49" s="3"/>
      <c r="AH49" s="3"/>
      <c r="AI49" s="3"/>
      <c r="AJ49" s="3"/>
      <c r="AK49" s="3"/>
    </row>
    <row r="50" spans="1:37" x14ac:dyDescent="0.4">
      <c r="A50" s="1">
        <v>30590</v>
      </c>
      <c r="B50" s="56">
        <v>1.8408285330288674</v>
      </c>
      <c r="C50" s="58">
        <f t="shared" si="3"/>
        <v>33513.980404516245</v>
      </c>
      <c r="D50" s="58">
        <f t="shared" si="4"/>
        <v>61693.49138400385</v>
      </c>
      <c r="E50" s="58">
        <f t="shared" si="11"/>
        <v>-1118.9151601961578</v>
      </c>
      <c r="F50" s="58">
        <f t="shared" si="12"/>
        <v>60574.576223807693</v>
      </c>
      <c r="G50" s="60">
        <f>IF(AND($A50&gt;$B$2,$A50&lt;=$B$3),IRR((E$5:E49,F50),0.001)*12,"")</f>
        <v>0.12436426094004016</v>
      </c>
      <c r="H50" s="56">
        <v>1.1818297000385301</v>
      </c>
      <c r="I50" s="58">
        <f t="shared" si="5"/>
        <v>54458.647182518398</v>
      </c>
      <c r="J50" s="58">
        <f t="shared" si="22"/>
        <v>64360.846664219855</v>
      </c>
      <c r="K50" s="58">
        <f t="shared" si="13"/>
        <v>-1118.9151601961578</v>
      </c>
      <c r="L50" s="58">
        <f t="shared" si="14"/>
        <v>63241.931504023698</v>
      </c>
      <c r="M50" s="67">
        <f>IF(AND($A50&gt;$B$2,$A50&lt;=$B$3),IRR((K$5:K49,L50),0.001)*12,"")</f>
        <v>0.14574079676607266</v>
      </c>
      <c r="N50" s="66">
        <f t="shared" si="15"/>
        <v>2.1376535826032494E-2</v>
      </c>
      <c r="O50" s="61">
        <v>0.66678700000000002</v>
      </c>
      <c r="P50" s="58">
        <f t="shared" si="7"/>
        <v>96464.562521591521</v>
      </c>
      <c r="Q50" s="58">
        <f t="shared" si="23"/>
        <v>64321.316250084448</v>
      </c>
      <c r="R50" s="58">
        <f t="shared" si="16"/>
        <v>-1118.9151601961578</v>
      </c>
      <c r="S50" s="58">
        <f t="shared" si="17"/>
        <v>63202.401089888292</v>
      </c>
      <c r="T50" s="67">
        <f>IF(AND($A50&gt;$B$2,$A50&lt;=$B$3),IRR((R$5:R49,S50),0.001)*12,"")</f>
        <v>0.1454321894829631</v>
      </c>
      <c r="U50" s="66">
        <f t="shared" si="18"/>
        <v>2.1067928542922942E-2</v>
      </c>
      <c r="V50" s="70">
        <v>76.674239077497816</v>
      </c>
      <c r="W50" s="58">
        <f t="shared" si="9"/>
        <v>916.40180067012739</v>
      </c>
      <c r="X50" s="58">
        <f t="shared" si="24"/>
        <v>70264.410755630845</v>
      </c>
      <c r="Y50" s="58">
        <f t="shared" si="19"/>
        <v>-1118.9151601961578</v>
      </c>
      <c r="Z50" s="58">
        <f t="shared" si="20"/>
        <v>69145.495595434681</v>
      </c>
      <c r="AA50" s="67">
        <f>IF(AND($A50&gt;$B$2,$A50&lt;=$B$3),IRR((Y$5:Y49,Z50),0.001)*12,"")</f>
        <v>0.1893359344900567</v>
      </c>
      <c r="AB50" s="66">
        <f t="shared" si="21"/>
        <v>6.497167355001654E-2</v>
      </c>
      <c r="AC50" s="4"/>
      <c r="AD50" s="4"/>
      <c r="AE50" s="3"/>
      <c r="AF50" s="3"/>
      <c r="AG50" s="3"/>
      <c r="AH50" s="3"/>
      <c r="AI50" s="3"/>
      <c r="AJ50" s="3"/>
      <c r="AK50" s="3"/>
    </row>
    <row r="51" spans="1:37" x14ac:dyDescent="0.4">
      <c r="A51" s="1">
        <v>30621</v>
      </c>
      <c r="B51" s="56">
        <v>1.8552598617159251</v>
      </c>
      <c r="C51" s="58">
        <f t="shared" si="3"/>
        <v>34118.592443640067</v>
      </c>
      <c r="D51" s="58">
        <f t="shared" si="4"/>
        <v>63298.855098929678</v>
      </c>
      <c r="E51" s="58">
        <f t="shared" si="11"/>
        <v>-1121.7124480966481</v>
      </c>
      <c r="F51" s="58">
        <f t="shared" si="12"/>
        <v>62177.142650833033</v>
      </c>
      <c r="G51" s="60">
        <f>IF(AND($A51&gt;$B$2,$A51&lt;=$B$3),IRR((E$5:E50,F51),0.001)*12,"")</f>
        <v>0.12314466731258111</v>
      </c>
      <c r="H51" s="56">
        <v>1.1917693319440803</v>
      </c>
      <c r="I51" s="58">
        <f t="shared" si="5"/>
        <v>55399.863253473042</v>
      </c>
      <c r="J51" s="58">
        <f t="shared" si="22"/>
        <v>66023.858019384978</v>
      </c>
      <c r="K51" s="58">
        <f t="shared" si="13"/>
        <v>-1121.7124480966481</v>
      </c>
      <c r="L51" s="58">
        <f t="shared" si="14"/>
        <v>64902.145571288333</v>
      </c>
      <c r="M51" s="67">
        <f>IF(AND($A51&gt;$B$2,$A51&lt;=$B$3),IRR((K$5:K50,L51),0.001)*12,"")</f>
        <v>0.14395704442842838</v>
      </c>
      <c r="N51" s="66">
        <f t="shared" si="15"/>
        <v>2.0812377115847269E-2</v>
      </c>
      <c r="O51" s="61">
        <v>0.67306600000000005</v>
      </c>
      <c r="P51" s="58">
        <f t="shared" si="7"/>
        <v>98131.133776262897</v>
      </c>
      <c r="Q51" s="58">
        <f t="shared" si="23"/>
        <v>66048.72968625417</v>
      </c>
      <c r="R51" s="58">
        <f t="shared" si="16"/>
        <v>-1121.7124480966481</v>
      </c>
      <c r="S51" s="58">
        <f t="shared" si="17"/>
        <v>64927.017238157525</v>
      </c>
      <c r="T51" s="67">
        <f>IF(AND($A51&gt;$B$2,$A51&lt;=$B$3),IRR((R$5:R50,S51),0.001)*12,"")</f>
        <v>0.14414199368424274</v>
      </c>
      <c r="U51" s="66">
        <f t="shared" si="18"/>
        <v>2.0997326371661629E-2</v>
      </c>
      <c r="V51" s="70">
        <v>75.795993530985143</v>
      </c>
      <c r="W51" s="58">
        <f t="shared" si="9"/>
        <v>931.20090014545906</v>
      </c>
      <c r="X51" s="58">
        <f t="shared" si="24"/>
        <v>70581.297403472752</v>
      </c>
      <c r="Y51" s="58">
        <f t="shared" si="19"/>
        <v>-1121.7124480966481</v>
      </c>
      <c r="Z51" s="58">
        <f t="shared" si="20"/>
        <v>69459.584955376107</v>
      </c>
      <c r="AA51" s="67">
        <f>IF(AND($A51&gt;$B$2,$A51&lt;=$B$3),IRR((Y$5:Y50,Z51),0.001)*12,"")</f>
        <v>0.17646051034656729</v>
      </c>
      <c r="AB51" s="66">
        <f t="shared" si="21"/>
        <v>5.3315843033986177E-2</v>
      </c>
      <c r="AC51" s="4"/>
      <c r="AD51" s="4"/>
      <c r="AE51" s="3"/>
      <c r="AF51" s="3"/>
      <c r="AG51" s="3"/>
      <c r="AH51" s="3"/>
      <c r="AI51" s="3"/>
      <c r="AJ51" s="3"/>
      <c r="AK51" s="3"/>
    </row>
    <row r="52" spans="1:37" x14ac:dyDescent="0.4">
      <c r="A52" s="1">
        <v>30651</v>
      </c>
      <c r="B52" s="56">
        <v>1.8699048192493453</v>
      </c>
      <c r="C52" s="58">
        <f t="shared" si="3"/>
        <v>34719.968897479208</v>
      </c>
      <c r="D52" s="58">
        <f t="shared" si="4"/>
        <v>64923.037165583744</v>
      </c>
      <c r="E52" s="58">
        <f t="shared" si="11"/>
        <v>-1124.5167292168896</v>
      </c>
      <c r="F52" s="58">
        <f t="shared" si="12"/>
        <v>63798.520436366853</v>
      </c>
      <c r="G52" s="60">
        <f>IF(AND($A52&gt;$B$2,$A52&lt;=$B$3),IRR((E$5:E51,F52),0.001)*12,"")</f>
        <v>0.12202485720796119</v>
      </c>
      <c r="H52" s="56">
        <v>1.2007150394331891</v>
      </c>
      <c r="I52" s="58">
        <f t="shared" si="5"/>
        <v>56336.40247575823</v>
      </c>
      <c r="J52" s="58">
        <f t="shared" si="22"/>
        <v>67643.965720204054</v>
      </c>
      <c r="K52" s="58">
        <f t="shared" si="13"/>
        <v>-1124.5167292168896</v>
      </c>
      <c r="L52" s="58">
        <f t="shared" si="14"/>
        <v>66519.448990987163</v>
      </c>
      <c r="M52" s="67">
        <f>IF(AND($A52&gt;$B$2,$A52&lt;=$B$3),IRR((K$5:K51,L52),0.001)*12,"")</f>
        <v>0.14185707160192074</v>
      </c>
      <c r="N52" s="66">
        <f t="shared" si="15"/>
        <v>1.9832214393959546E-2</v>
      </c>
      <c r="O52" s="61">
        <v>0.66674299999999997</v>
      </c>
      <c r="P52" s="58">
        <f t="shared" si="7"/>
        <v>99817.715756451507</v>
      </c>
      <c r="Q52" s="58">
        <f t="shared" si="23"/>
        <v>66552.76325660375</v>
      </c>
      <c r="R52" s="58">
        <f t="shared" si="16"/>
        <v>-1124.5167292168896</v>
      </c>
      <c r="S52" s="58">
        <f t="shared" si="17"/>
        <v>65428.246527386858</v>
      </c>
      <c r="T52" s="67">
        <f>IF(AND($A52&gt;$B$2,$A52&lt;=$B$3),IRR((R$5:R51,S52),0.001)*12,"")</f>
        <v>0.13402654597424402</v>
      </c>
      <c r="U52" s="66">
        <f t="shared" si="18"/>
        <v>1.2001688766282825E-2</v>
      </c>
      <c r="V52" s="70">
        <v>75.698530905022679</v>
      </c>
      <c r="W52" s="58">
        <f t="shared" si="9"/>
        <v>946.05609899506157</v>
      </c>
      <c r="X52" s="58">
        <f t="shared" si="24"/>
        <v>71615.056847662869</v>
      </c>
      <c r="Y52" s="58">
        <f t="shared" si="19"/>
        <v>-1124.5167292168896</v>
      </c>
      <c r="Z52" s="58">
        <f t="shared" si="20"/>
        <v>70490.540118445977</v>
      </c>
      <c r="AA52" s="67">
        <f>IF(AND($A52&gt;$B$2,$A52&lt;=$B$3),IRR((Y$5:Y51,Z52),0.001)*12,"")</f>
        <v>0.16906897757797612</v>
      </c>
      <c r="AB52" s="66">
        <f t="shared" si="21"/>
        <v>4.704412037001493E-2</v>
      </c>
      <c r="AC52" s="4"/>
      <c r="AD52" s="4"/>
      <c r="AE52" s="3"/>
      <c r="AF52" s="3"/>
      <c r="AG52" s="3"/>
      <c r="AH52" s="3"/>
      <c r="AI52" s="3"/>
      <c r="AJ52" s="3"/>
      <c r="AK52" s="3"/>
    </row>
    <row r="53" spans="1:37" x14ac:dyDescent="0.4">
      <c r="A53" s="1">
        <v>30682</v>
      </c>
      <c r="B53" s="56">
        <v>1.8848212058178988</v>
      </c>
      <c r="C53" s="58">
        <f t="shared" si="3"/>
        <v>35318.077629257161</v>
      </c>
      <c r="D53" s="58">
        <f t="shared" si="4"/>
        <v>66568.261664346632</v>
      </c>
      <c r="E53" s="58">
        <f t="shared" si="11"/>
        <v>-1127.3280210399319</v>
      </c>
      <c r="F53" s="58">
        <f t="shared" si="12"/>
        <v>65440.9336433067</v>
      </c>
      <c r="G53" s="60">
        <f>IF(AND($A53&gt;$B$2,$A53&lt;=$B$3),IRR((E$5:E52,F53),0.001)*12,"")</f>
        <v>0.12101036637870077</v>
      </c>
      <c r="H53" s="56">
        <v>1.2178715007333649</v>
      </c>
      <c r="I53" s="58">
        <f t="shared" si="5"/>
        <v>57262.056800012542</v>
      </c>
      <c r="J53" s="58">
        <f t="shared" si="22"/>
        <v>69737.827050110456</v>
      </c>
      <c r="K53" s="58">
        <f t="shared" si="13"/>
        <v>-1127.3280210399319</v>
      </c>
      <c r="L53" s="58">
        <f t="shared" si="14"/>
        <v>68610.499029070517</v>
      </c>
      <c r="M53" s="67">
        <f>IF(AND($A53&gt;$B$2,$A53&lt;=$B$3),IRR((K$5:K52,L53),0.001)*12,"")</f>
        <v>0.14298232232795804</v>
      </c>
      <c r="N53" s="66">
        <f t="shared" si="15"/>
        <v>2.1971955949257271E-2</v>
      </c>
      <c r="O53" s="61">
        <v>0.68671599999999999</v>
      </c>
      <c r="P53" s="58">
        <f t="shared" si="7"/>
        <v>101459.33765115024</v>
      </c>
      <c r="Q53" s="58">
        <f t="shared" si="23"/>
        <v>69673.750514447296</v>
      </c>
      <c r="R53" s="58">
        <f t="shared" si="16"/>
        <v>-1127.3280210399319</v>
      </c>
      <c r="S53" s="58">
        <f t="shared" si="17"/>
        <v>68546.422493407357</v>
      </c>
      <c r="T53" s="67">
        <f>IF(AND($A53&gt;$B$2,$A53&lt;=$B$3),IRR((R$5:R52,S53),0.001)*12,"")</f>
        <v>0.14255067718342929</v>
      </c>
      <c r="U53" s="66">
        <f t="shared" si="18"/>
        <v>2.1540310804728513E-2</v>
      </c>
      <c r="V53" s="70">
        <v>76.89579160260125</v>
      </c>
      <c r="W53" s="58">
        <f t="shared" si="9"/>
        <v>960.71656346971031</v>
      </c>
      <c r="X53" s="58">
        <f t="shared" si="24"/>
        <v>73875.060653734079</v>
      </c>
      <c r="Y53" s="58">
        <f t="shared" si="19"/>
        <v>-1127.3280210399319</v>
      </c>
      <c r="Z53" s="58">
        <f t="shared" si="20"/>
        <v>72747.73263269414</v>
      </c>
      <c r="AA53" s="67">
        <f>IF(AND($A53&gt;$B$2,$A53&lt;=$B$3),IRR((Y$5:Y52,Z53),0.001)*12,"")</f>
        <v>0.16984453832738744</v>
      </c>
      <c r="AB53" s="66">
        <f t="shared" si="21"/>
        <v>4.8834171948686667E-2</v>
      </c>
      <c r="AC53" s="4"/>
      <c r="AD53" s="4"/>
      <c r="AE53" s="3"/>
      <c r="AF53" s="3"/>
      <c r="AG53" s="3"/>
      <c r="AH53" s="3"/>
      <c r="AI53" s="3"/>
      <c r="AJ53" s="3"/>
      <c r="AK53" s="3"/>
    </row>
    <row r="54" spans="1:37" x14ac:dyDescent="0.4">
      <c r="A54" s="1">
        <v>30713</v>
      </c>
      <c r="B54" s="56">
        <v>1.9000241213078815</v>
      </c>
      <c r="C54" s="58">
        <f t="shared" si="3"/>
        <v>35912.883941671025</v>
      </c>
      <c r="D54" s="58">
        <f t="shared" si="4"/>
        <v>68235.345754905415</v>
      </c>
      <c r="E54" s="58">
        <f t="shared" si="11"/>
        <v>-1130.1463410925317</v>
      </c>
      <c r="F54" s="58">
        <f t="shared" si="12"/>
        <v>67105.199413812879</v>
      </c>
      <c r="G54" s="60">
        <f>IF(AND($A54&gt;$B$2,$A54&lt;=$B$3),IRR((E$5:E53,F54),0.001)*12,"")</f>
        <v>0.12009545081887296</v>
      </c>
      <c r="H54" s="56">
        <v>1.2268318855348044</v>
      </c>
      <c r="I54" s="58">
        <f t="shared" si="5"/>
        <v>58183.247677440602</v>
      </c>
      <c r="J54" s="58">
        <f t="shared" si="22"/>
        <v>71381.063454652976</v>
      </c>
      <c r="K54" s="58">
        <f t="shared" si="13"/>
        <v>-1130.1463410925317</v>
      </c>
      <c r="L54" s="58">
        <f t="shared" si="14"/>
        <v>70250.917113560441</v>
      </c>
      <c r="M54" s="67">
        <f>IF(AND($A54&gt;$B$2,$A54&lt;=$B$3),IRR((K$5:K53,L54),0.001)*12,"")</f>
        <v>0.14094062459481194</v>
      </c>
      <c r="N54" s="66">
        <f t="shared" si="15"/>
        <v>2.0845173775938974E-2</v>
      </c>
      <c r="O54" s="61">
        <v>0.68145999999999995</v>
      </c>
      <c r="P54" s="58">
        <f t="shared" si="7"/>
        <v>103117.75684096701</v>
      </c>
      <c r="Q54" s="58">
        <f t="shared" si="23"/>
        <v>70270.626576845374</v>
      </c>
      <c r="R54" s="58">
        <f t="shared" si="16"/>
        <v>-1130.1463410925317</v>
      </c>
      <c r="S54" s="58">
        <f t="shared" si="17"/>
        <v>69140.480235752839</v>
      </c>
      <c r="T54" s="67">
        <f>IF(AND($A54&gt;$B$2,$A54&lt;=$B$3),IRR((R$5:R53,S54),0.001)*12,"")</f>
        <v>0.13371694942687462</v>
      </c>
      <c r="U54" s="66">
        <f t="shared" si="18"/>
        <v>1.3621498608001659E-2</v>
      </c>
      <c r="V54" s="70">
        <v>72.950673590260806</v>
      </c>
      <c r="W54" s="58">
        <f t="shared" si="9"/>
        <v>976.20848815624822</v>
      </c>
      <c r="X54" s="58">
        <f t="shared" si="24"/>
        <v>71215.066775528452</v>
      </c>
      <c r="Y54" s="58">
        <f t="shared" si="19"/>
        <v>-1130.1463410925317</v>
      </c>
      <c r="Z54" s="58">
        <f t="shared" si="20"/>
        <v>70084.920434435917</v>
      </c>
      <c r="AA54" s="67">
        <f>IF(AND($A54&gt;$B$2,$A54&lt;=$B$3),IRR((Y$5:Y53,Z54),0.001)*12,"")</f>
        <v>0.13986979983558001</v>
      </c>
      <c r="AB54" s="66">
        <f t="shared" si="21"/>
        <v>1.9774349016707049E-2</v>
      </c>
      <c r="AC54" s="4"/>
      <c r="AD54" s="4"/>
      <c r="AE54" s="3"/>
      <c r="AF54" s="3"/>
      <c r="AG54" s="3"/>
      <c r="AH54" s="3"/>
      <c r="AI54" s="3"/>
      <c r="AJ54" s="3"/>
      <c r="AK54" s="3"/>
    </row>
    <row r="55" spans="1:37" x14ac:dyDescent="0.4">
      <c r="A55" s="1">
        <v>30742</v>
      </c>
      <c r="B55" s="56">
        <v>1.9154974427457823</v>
      </c>
      <c r="C55" s="58">
        <f t="shared" si="3"/>
        <v>36504.360433188129</v>
      </c>
      <c r="D55" s="58">
        <f t="shared" si="4"/>
        <v>69924.009058842174</v>
      </c>
      <c r="E55" s="58">
        <f t="shared" si="11"/>
        <v>-1132.9717069452629</v>
      </c>
      <c r="F55" s="58">
        <f t="shared" si="12"/>
        <v>68791.037351896914</v>
      </c>
      <c r="G55" s="60">
        <f>IF(AND($A55&gt;$B$2,$A55&lt;=$B$3),IRR((E$5:E54,F55),0.001)*12,"")</f>
        <v>0.1192675019445435</v>
      </c>
      <c r="H55" s="56">
        <v>1.2270888137591154</v>
      </c>
      <c r="I55" s="58">
        <f t="shared" si="5"/>
        <v>59106.548170641639</v>
      </c>
      <c r="J55" s="58">
        <f t="shared" si="22"/>
        <v>72528.984080108654</v>
      </c>
      <c r="K55" s="58">
        <f t="shared" si="13"/>
        <v>-1132.9717069452629</v>
      </c>
      <c r="L55" s="58">
        <f t="shared" si="14"/>
        <v>71396.012373163394</v>
      </c>
      <c r="M55" s="67">
        <f>IF(AND($A55&gt;$B$2,$A55&lt;=$B$3),IRR((K$5:K54,L55),0.001)*12,"")</f>
        <v>0.13585347539386738</v>
      </c>
      <c r="N55" s="66">
        <f t="shared" si="15"/>
        <v>1.6585973449323888E-2</v>
      </c>
      <c r="O55" s="61">
        <v>0.67529799999999995</v>
      </c>
      <c r="P55" s="58">
        <f t="shared" si="7"/>
        <v>104795.49275451223</v>
      </c>
      <c r="Q55" s="58">
        <f t="shared" si="23"/>
        <v>70768.186666136593</v>
      </c>
      <c r="R55" s="58">
        <f t="shared" si="16"/>
        <v>-1132.9717069452629</v>
      </c>
      <c r="S55" s="58">
        <f t="shared" si="17"/>
        <v>69635.214959191333</v>
      </c>
      <c r="T55" s="67">
        <f>IF(AND($A55&gt;$B$2,$A55&lt;=$B$3),IRR((R$5:R54,S55),0.001)*12,"")</f>
        <v>0.12472675962242619</v>
      </c>
      <c r="U55" s="66">
        <f t="shared" si="18"/>
        <v>5.4592576778826896E-3</v>
      </c>
      <c r="V55" s="70">
        <v>73.274605694001224</v>
      </c>
      <c r="W55" s="58">
        <f t="shared" si="9"/>
        <v>991.67048479498294</v>
      </c>
      <c r="X55" s="58">
        <f t="shared" si="24"/>
        <v>72664.263751731414</v>
      </c>
      <c r="Y55" s="58">
        <f t="shared" si="19"/>
        <v>-1132.9717069452629</v>
      </c>
      <c r="Z55" s="58">
        <f t="shared" si="20"/>
        <v>71531.292044786154</v>
      </c>
      <c r="AA55" s="67">
        <f>IF(AND($A55&gt;$B$2,$A55&lt;=$B$3),IRR((Y$5:Y54,Z55),0.001)*12,"")</f>
        <v>0.13669421390936964</v>
      </c>
      <c r="AB55" s="66">
        <f t="shared" si="21"/>
        <v>1.7426711964826147E-2</v>
      </c>
      <c r="AC55" s="4"/>
      <c r="AD55" s="4"/>
      <c r="AE55" s="3"/>
      <c r="AF55" s="3"/>
      <c r="AG55" s="3"/>
      <c r="AH55" s="3"/>
      <c r="AI55" s="3"/>
      <c r="AJ55" s="3"/>
      <c r="AK55" s="3"/>
    </row>
    <row r="56" spans="1:37" x14ac:dyDescent="0.4">
      <c r="A56" s="1">
        <v>30773</v>
      </c>
      <c r="B56" s="56">
        <v>1.9313029570615499</v>
      </c>
      <c r="C56" s="58">
        <f t="shared" si="3"/>
        <v>37092.462953333772</v>
      </c>
      <c r="D56" s="58">
        <f t="shared" si="4"/>
        <v>71636.783386469499</v>
      </c>
      <c r="E56" s="58">
        <f t="shared" si="11"/>
        <v>-1135.804136212626</v>
      </c>
      <c r="F56" s="58">
        <f t="shared" si="12"/>
        <v>70500.979250256874</v>
      </c>
      <c r="G56" s="60">
        <f>IF(AND($A56&gt;$B$2,$A56&lt;=$B$3),IRR((E$5:E55,F56),0.001)*12,"")</f>
        <v>0.11853295877149428</v>
      </c>
      <c r="H56" s="56">
        <v>1.2315360924135639</v>
      </c>
      <c r="I56" s="58">
        <f t="shared" si="5"/>
        <v>60028.814390210304</v>
      </c>
      <c r="J56" s="58">
        <f t="shared" si="22"/>
        <v>73927.651506338705</v>
      </c>
      <c r="K56" s="58">
        <f t="shared" si="13"/>
        <v>-1135.804136212626</v>
      </c>
      <c r="L56" s="58">
        <f t="shared" si="14"/>
        <v>72791.847370126081</v>
      </c>
      <c r="M56" s="67">
        <f>IF(AND($A56&gt;$B$2,$A56&lt;=$B$3),IRR((K$5:K55,L56),0.001)*12,"")</f>
        <v>0.13252630695774759</v>
      </c>
      <c r="N56" s="66">
        <f t="shared" si="15"/>
        <v>1.3993348186253307E-2</v>
      </c>
      <c r="O56" s="61">
        <v>0.66457599999999994</v>
      </c>
      <c r="P56" s="58">
        <f t="shared" si="7"/>
        <v>106504.55858928904</v>
      </c>
      <c r="Q56" s="58">
        <f t="shared" si="23"/>
        <v>70780.373529035351</v>
      </c>
      <c r="R56" s="58">
        <f t="shared" si="16"/>
        <v>-1135.804136212626</v>
      </c>
      <c r="S56" s="58">
        <f t="shared" si="17"/>
        <v>69644.569392822727</v>
      </c>
      <c r="T56" s="67">
        <f>IF(AND($A56&gt;$B$2,$A56&lt;=$B$3),IRR((R$5:R55,S56),0.001)*12,"")</f>
        <v>0.11315557411123844</v>
      </c>
      <c r="U56" s="66">
        <f t="shared" si="18"/>
        <v>-5.3773846602558351E-3</v>
      </c>
      <c r="V56" s="70">
        <v>73.64767290339978</v>
      </c>
      <c r="W56" s="58">
        <f t="shared" si="9"/>
        <v>1007.0926168384816</v>
      </c>
      <c r="X56" s="58">
        <f t="shared" si="24"/>
        <v>74170.027628349417</v>
      </c>
      <c r="Y56" s="58">
        <f t="shared" si="19"/>
        <v>-1135.804136212626</v>
      </c>
      <c r="Z56" s="58">
        <f t="shared" si="20"/>
        <v>73034.223492136793</v>
      </c>
      <c r="AA56" s="67">
        <f>IF(AND($A56&gt;$B$2,$A56&lt;=$B$3),IRR((Y$5:Y55,Z56),0.001)*12,"")</f>
        <v>0.13397475247701429</v>
      </c>
      <c r="AB56" s="66">
        <f t="shared" si="21"/>
        <v>1.5441793705520013E-2</v>
      </c>
      <c r="AC56" s="4"/>
      <c r="AD56" s="4"/>
      <c r="AE56" s="3"/>
      <c r="AF56" s="3"/>
      <c r="AG56" s="3"/>
      <c r="AH56" s="3"/>
      <c r="AI56" s="3"/>
      <c r="AJ56" s="3"/>
      <c r="AK56" s="3"/>
    </row>
    <row r="57" spans="1:37" x14ac:dyDescent="0.4">
      <c r="A57" s="1">
        <v>30803</v>
      </c>
      <c r="B57" s="56">
        <v>1.9474963958834672</v>
      </c>
      <c r="C57" s="58">
        <f t="shared" si="3"/>
        <v>37677.133430239388</v>
      </c>
      <c r="D57" s="58">
        <f t="shared" si="4"/>
        <v>73376.081562611711</v>
      </c>
      <c r="E57" s="58">
        <f t="shared" si="11"/>
        <v>-1138.6436465531574</v>
      </c>
      <c r="F57" s="58">
        <f t="shared" si="12"/>
        <v>72237.437916058552</v>
      </c>
      <c r="G57" s="60">
        <f>IF(AND($A57&gt;$B$2,$A57&lt;=$B$3),IRR((E$5:E56,F57),0.001)*12,"")</f>
        <v>0.11789585999504748</v>
      </c>
      <c r="H57" s="56">
        <v>1.2271016137663813</v>
      </c>
      <c r="I57" s="58">
        <f t="shared" si="5"/>
        <v>60956.727477259614</v>
      </c>
      <c r="J57" s="58">
        <f t="shared" si="22"/>
        <v>74800.098657262788</v>
      </c>
      <c r="K57" s="58">
        <f t="shared" si="13"/>
        <v>-1138.6436465531574</v>
      </c>
      <c r="L57" s="58">
        <f t="shared" si="14"/>
        <v>73661.455010709629</v>
      </c>
      <c r="M57" s="67">
        <f>IF(AND($A57&gt;$B$2,$A57&lt;=$B$3),IRR((K$5:K56,L57),0.001)*12,"")</f>
        <v>0.12628334827115228</v>
      </c>
      <c r="N57" s="66">
        <f t="shared" si="15"/>
        <v>8.3874882761048042E-3</v>
      </c>
      <c r="O57" s="61">
        <v>0.64114499999999996</v>
      </c>
      <c r="P57" s="58">
        <f t="shared" si="7"/>
        <v>108280.51199538774</v>
      </c>
      <c r="Q57" s="58">
        <f t="shared" si="23"/>
        <v>69423.50886328287</v>
      </c>
      <c r="R57" s="58">
        <f t="shared" si="16"/>
        <v>-1138.6436465531574</v>
      </c>
      <c r="S57" s="58">
        <f t="shared" si="17"/>
        <v>68284.865216729711</v>
      </c>
      <c r="T57" s="67">
        <f>IF(AND($A57&gt;$B$2,$A57&lt;=$B$3),IRR((R$5:R56,S57),0.001)*12,"")</f>
        <v>9.3489305858502014E-2</v>
      </c>
      <c r="U57" s="66">
        <f t="shared" si="18"/>
        <v>-2.4406554136545466E-2</v>
      </c>
      <c r="V57" s="70">
        <v>73.460945203779431</v>
      </c>
      <c r="W57" s="58">
        <f t="shared" si="9"/>
        <v>1022.5926031699204</v>
      </c>
      <c r="X57" s="58">
        <f t="shared" si="24"/>
        <v>75120.619187255681</v>
      </c>
      <c r="Y57" s="58">
        <f t="shared" si="19"/>
        <v>-1138.6436465531574</v>
      </c>
      <c r="Z57" s="58">
        <f t="shared" si="20"/>
        <v>73981.975540702522</v>
      </c>
      <c r="AA57" s="67">
        <f>IF(AND($A57&gt;$B$2,$A57&lt;=$B$3),IRR((Y$5:Y56,Z57),0.001)*12,"")</f>
        <v>0.12814342047705907</v>
      </c>
      <c r="AB57" s="66">
        <f t="shared" si="21"/>
        <v>1.0247560482011586E-2</v>
      </c>
      <c r="AC57" s="4"/>
      <c r="AD57" s="4"/>
      <c r="AE57" s="3"/>
      <c r="AF57" s="3"/>
      <c r="AG57" s="3"/>
      <c r="AH57" s="3"/>
      <c r="AI57" s="3"/>
      <c r="AJ57" s="3"/>
      <c r="AK57" s="3"/>
    </row>
    <row r="58" spans="1:37" x14ac:dyDescent="0.4">
      <c r="A58" s="1">
        <v>30834</v>
      </c>
      <c r="B58" s="56">
        <v>1.9641988823342731</v>
      </c>
      <c r="C58" s="58">
        <f t="shared" si="3"/>
        <v>38258.281432071555</v>
      </c>
      <c r="D58" s="58">
        <f t="shared" si="4"/>
        <v>75146.873628905028</v>
      </c>
      <c r="E58" s="58">
        <f t="shared" si="11"/>
        <v>-1141.4902556695401</v>
      </c>
      <c r="F58" s="58">
        <f t="shared" si="12"/>
        <v>74005.383373235483</v>
      </c>
      <c r="G58" s="60">
        <f>IF(AND($A58&gt;$B$2,$A58&lt;=$B$3),IRR((E$5:E57,F58),0.001)*12,"")</f>
        <v>0.11737352082759234</v>
      </c>
      <c r="H58" s="56">
        <v>1.2324338954557901</v>
      </c>
      <c r="I58" s="58">
        <f t="shared" si="5"/>
        <v>61882.935576435091</v>
      </c>
      <c r="J58" s="58">
        <f t="shared" si="22"/>
        <v>76266.627354705604</v>
      </c>
      <c r="K58" s="58">
        <f t="shared" si="13"/>
        <v>-1141.4902556695401</v>
      </c>
      <c r="L58" s="58">
        <f t="shared" si="14"/>
        <v>75125.137099036059</v>
      </c>
      <c r="M58" s="67">
        <f>IF(AND($A58&gt;$B$2,$A58&lt;=$B$3),IRR((K$5:K57,L58),0.001)*12,"")</f>
        <v>0.12370462903148649</v>
      </c>
      <c r="N58" s="66">
        <f t="shared" si="15"/>
        <v>6.3311082038941535E-3</v>
      </c>
      <c r="O58" s="61">
        <v>0.65022999999999997</v>
      </c>
      <c r="P58" s="58">
        <f t="shared" si="7"/>
        <v>110036.02966708782</v>
      </c>
      <c r="Q58" s="58">
        <f t="shared" si="23"/>
        <v>71548.727570430507</v>
      </c>
      <c r="R58" s="58">
        <f t="shared" si="16"/>
        <v>-1141.4902556695401</v>
      </c>
      <c r="S58" s="58">
        <f t="shared" si="17"/>
        <v>70407.237314760961</v>
      </c>
      <c r="T58" s="67">
        <f>IF(AND($A58&gt;$B$2,$A58&lt;=$B$3),IRR((R$5:R57,S58),0.001)*12,"")</f>
        <v>9.6190223583234591E-2</v>
      </c>
      <c r="U58" s="66">
        <f t="shared" si="18"/>
        <v>-2.1183297244357746E-2</v>
      </c>
      <c r="V58" s="70">
        <v>72.097892785734828</v>
      </c>
      <c r="W58" s="58">
        <f t="shared" si="9"/>
        <v>1038.4251082760252</v>
      </c>
      <c r="X58" s="58">
        <f t="shared" si="24"/>
        <v>74868.262122499946</v>
      </c>
      <c r="Y58" s="58">
        <f t="shared" si="19"/>
        <v>-1141.4902556695401</v>
      </c>
      <c r="Z58" s="58">
        <f t="shared" si="20"/>
        <v>73726.771866830401</v>
      </c>
      <c r="AA58" s="67">
        <f>IF(AND($A58&gt;$B$2,$A58&lt;=$B$3),IRR((Y$5:Y57,Z58),0.001)*12,"")</f>
        <v>0.1157796740808914</v>
      </c>
      <c r="AB58" s="66">
        <f t="shared" si="21"/>
        <v>-1.5938467467009332E-3</v>
      </c>
      <c r="AC58" s="4"/>
      <c r="AD58" s="4"/>
      <c r="AE58" s="3"/>
      <c r="AF58" s="3"/>
      <c r="AG58" s="3"/>
      <c r="AH58" s="3"/>
      <c r="AI58" s="3"/>
      <c r="AJ58" s="3"/>
      <c r="AK58" s="3"/>
    </row>
    <row r="59" spans="1:37" x14ac:dyDescent="0.4">
      <c r="A59" s="1">
        <v>30864</v>
      </c>
      <c r="B59" s="56">
        <v>1.981374710338685</v>
      </c>
      <c r="C59" s="58">
        <f t="shared" si="3"/>
        <v>38835.831945529513</v>
      </c>
      <c r="D59" s="58">
        <f t="shared" si="4"/>
        <v>76948.335271835385</v>
      </c>
      <c r="E59" s="58">
        <f t="shared" si="11"/>
        <v>-1144.3439813087139</v>
      </c>
      <c r="F59" s="58">
        <f t="shared" si="12"/>
        <v>75803.991290526668</v>
      </c>
      <c r="G59" s="60">
        <f>IF(AND($A59&gt;$B$2,$A59&lt;=$B$3),IRR((E$5:E58,F59),0.001)*12,"")</f>
        <v>0.11694799303793957</v>
      </c>
      <c r="H59" s="56">
        <v>1.2496923616895352</v>
      </c>
      <c r="I59" s="58">
        <f t="shared" si="5"/>
        <v>62798.636125137818</v>
      </c>
      <c r="J59" s="58">
        <f t="shared" si="22"/>
        <v>78478.975890105241</v>
      </c>
      <c r="K59" s="58">
        <f t="shared" si="13"/>
        <v>-1144.3439813087139</v>
      </c>
      <c r="L59" s="58">
        <f t="shared" si="14"/>
        <v>77334.631908796524</v>
      </c>
      <c r="M59" s="67">
        <f>IF(AND($A59&gt;$B$2,$A59&lt;=$B$3),IRR((K$5:K58,L59),0.001)*12,"")</f>
        <v>0.12521036505791283</v>
      </c>
      <c r="N59" s="66">
        <f t="shared" si="15"/>
        <v>8.2623720199732631E-3</v>
      </c>
      <c r="O59" s="61">
        <v>0.67876300000000001</v>
      </c>
      <c r="P59" s="58">
        <f t="shared" si="7"/>
        <v>111721.95536031021</v>
      </c>
      <c r="Q59" s="58">
        <f t="shared" si="23"/>
        <v>75832.729586230242</v>
      </c>
      <c r="R59" s="58">
        <f t="shared" si="16"/>
        <v>-1144.3439813087139</v>
      </c>
      <c r="S59" s="58">
        <f t="shared" si="17"/>
        <v>74688.385604921525</v>
      </c>
      <c r="T59" s="67">
        <f>IF(AND($A59&gt;$B$2,$A59&lt;=$B$3),IRR((R$5:R58,S59),0.001)*12,"")</f>
        <v>0.11079372692865608</v>
      </c>
      <c r="U59" s="66">
        <f t="shared" si="18"/>
        <v>-6.1542661092834905E-3</v>
      </c>
      <c r="V59" s="70">
        <v>71.440304717275012</v>
      </c>
      <c r="W59" s="58">
        <f t="shared" si="9"/>
        <v>1054.4432927705827</v>
      </c>
      <c r="X59" s="58">
        <f t="shared" si="24"/>
        <v>75329.750142617253</v>
      </c>
      <c r="Y59" s="58">
        <f t="shared" si="19"/>
        <v>-1144.3439813087139</v>
      </c>
      <c r="Z59" s="58">
        <f t="shared" si="20"/>
        <v>74185.406161308536</v>
      </c>
      <c r="AA59" s="67">
        <f>IF(AND($A59&gt;$B$2,$A59&lt;=$B$3),IRR((Y$5:Y58,Z59),0.001)*12,"")</f>
        <v>0.107981333217956</v>
      </c>
      <c r="AB59" s="66">
        <f t="shared" si="21"/>
        <v>-8.966659819983569E-3</v>
      </c>
      <c r="AC59" s="4"/>
      <c r="AD59" s="4"/>
      <c r="AE59" s="3"/>
      <c r="AF59" s="3"/>
      <c r="AG59" s="3"/>
      <c r="AH59" s="3"/>
      <c r="AI59" s="3"/>
      <c r="AJ59" s="3"/>
      <c r="AK59" s="3"/>
    </row>
    <row r="60" spans="1:37" x14ac:dyDescent="0.4">
      <c r="A60" s="1">
        <v>30895</v>
      </c>
      <c r="B60" s="56">
        <v>1.998952531119641</v>
      </c>
      <c r="C60" s="58">
        <f t="shared" si="3"/>
        <v>39409.734938923466</v>
      </c>
      <c r="D60" s="58">
        <f t="shared" si="4"/>
        <v>78778.189406915219</v>
      </c>
      <c r="E60" s="58">
        <f t="shared" si="11"/>
        <v>-1147.2048412619856</v>
      </c>
      <c r="F60" s="58">
        <f t="shared" si="12"/>
        <v>77630.984565653227</v>
      </c>
      <c r="G60" s="60">
        <f>IF(AND($A60&gt;$B$2,$A60&lt;=$B$3),IRR((E$5:E59,F60),0.001)*12,"")</f>
        <v>0.11659591981011985</v>
      </c>
      <c r="H60" s="56">
        <v>1.2762868799554263</v>
      </c>
      <c r="I60" s="58">
        <f t="shared" si="5"/>
        <v>63697.497391581339</v>
      </c>
      <c r="J60" s="58">
        <f t="shared" si="22"/>
        <v>81296.280206870259</v>
      </c>
      <c r="K60" s="58">
        <f t="shared" si="13"/>
        <v>-1147.2048412619856</v>
      </c>
      <c r="L60" s="58">
        <f t="shared" si="14"/>
        <v>80149.075365608267</v>
      </c>
      <c r="M60" s="67">
        <f>IF(AND($A60&gt;$B$2,$A60&lt;=$B$3),IRR((K$5:K59,L60),0.001)*12,"")</f>
        <v>0.12952311343040801</v>
      </c>
      <c r="N60" s="66">
        <f t="shared" si="15"/>
        <v>1.2927193620288158E-2</v>
      </c>
      <c r="O60" s="61">
        <v>0.69175399999999998</v>
      </c>
      <c r="P60" s="58">
        <f t="shared" si="7"/>
        <v>113380.35537138638</v>
      </c>
      <c r="Q60" s="58">
        <f t="shared" si="23"/>
        <v>78431.31434957801</v>
      </c>
      <c r="R60" s="58">
        <f t="shared" si="16"/>
        <v>-1147.2048412619856</v>
      </c>
      <c r="S60" s="58">
        <f t="shared" si="17"/>
        <v>77284.109508316018</v>
      </c>
      <c r="T60" s="67">
        <f>IF(AND($A60&gt;$B$2,$A60&lt;=$B$3),IRR((R$5:R59,S60),0.001)*12,"")</f>
        <v>0.11477422809809212</v>
      </c>
      <c r="U60" s="66">
        <f t="shared" si="18"/>
        <v>-1.8216917120277287E-3</v>
      </c>
      <c r="V60" s="70">
        <v>78.044207519617245</v>
      </c>
      <c r="W60" s="58">
        <f t="shared" si="9"/>
        <v>1069.1427160554385</v>
      </c>
      <c r="X60" s="58">
        <f t="shared" si="24"/>
        <v>83440.395999917862</v>
      </c>
      <c r="Y60" s="58">
        <f t="shared" si="19"/>
        <v>-1147.2048412619856</v>
      </c>
      <c r="Z60" s="58">
        <f t="shared" si="20"/>
        <v>82293.191158655871</v>
      </c>
      <c r="AA60" s="67">
        <f>IF(AND($A60&gt;$B$2,$A60&lt;=$B$3),IRR((Y$5:Y59,Z60),0.001)*12,"")</f>
        <v>0.14013873824155176</v>
      </c>
      <c r="AB60" s="66">
        <f t="shared" si="21"/>
        <v>2.3542818431431911E-2</v>
      </c>
      <c r="AC60" s="4"/>
      <c r="AD60" s="4"/>
      <c r="AE60" s="3"/>
      <c r="AF60" s="3"/>
      <c r="AG60" s="3"/>
      <c r="AH60" s="3"/>
      <c r="AI60" s="3"/>
      <c r="AJ60" s="3"/>
      <c r="AK60" s="3"/>
    </row>
    <row r="61" spans="1:37" x14ac:dyDescent="0.4">
      <c r="A61" s="1">
        <v>30926</v>
      </c>
      <c r="B61" s="56">
        <v>2.016865366856841</v>
      </c>
      <c r="C61" s="58">
        <f t="shared" si="3"/>
        <v>39979.96281444966</v>
      </c>
      <c r="D61" s="58">
        <f t="shared" si="4"/>
        <v>80634.202368687882</v>
      </c>
      <c r="E61" s="58">
        <f t="shared" si="11"/>
        <v>-1150.0728533651404</v>
      </c>
      <c r="F61" s="58">
        <f t="shared" si="12"/>
        <v>79484.12951532274</v>
      </c>
      <c r="G61" s="60">
        <f>IF(AND($A61&gt;$B$2,$A61&lt;=$B$3),IRR((E$5:E60,F61),0.001)*12,"")</f>
        <v>0.11629736284232361</v>
      </c>
      <c r="H61" s="56">
        <v>1.294658807827588</v>
      </c>
      <c r="I61" s="58">
        <f t="shared" si="5"/>
        <v>64585.818582007516</v>
      </c>
      <c r="J61" s="58">
        <f t="shared" si="22"/>
        <v>83616.598887950735</v>
      </c>
      <c r="K61" s="58">
        <f t="shared" si="13"/>
        <v>-1150.0728533651404</v>
      </c>
      <c r="L61" s="58">
        <f t="shared" si="14"/>
        <v>82466.526034585593</v>
      </c>
      <c r="M61" s="67">
        <f>IF(AND($A61&gt;$B$2,$A61&lt;=$B$3),IRR((K$5:K60,L61),0.001)*12,"")</f>
        <v>0.13093018417137525</v>
      </c>
      <c r="N61" s="66">
        <f t="shared" si="15"/>
        <v>1.4632821329051637E-2</v>
      </c>
      <c r="O61" s="61">
        <v>0.71324900000000002</v>
      </c>
      <c r="P61" s="58">
        <f t="shared" si="7"/>
        <v>114992.79766484229</v>
      </c>
      <c r="Q61" s="58">
        <f t="shared" si="23"/>
        <v>82018.497941651105</v>
      </c>
      <c r="R61" s="58">
        <f t="shared" si="16"/>
        <v>-1150.0728533651404</v>
      </c>
      <c r="S61" s="58">
        <f t="shared" si="17"/>
        <v>80868.425088285963</v>
      </c>
      <c r="T61" s="67">
        <f>IF(AND($A61&gt;$B$2,$A61&lt;=$B$3),IRR((R$5:R60,S61),0.001)*12,"")</f>
        <v>0.12317280559407795</v>
      </c>
      <c r="U61" s="66">
        <f t="shared" si="18"/>
        <v>6.8754427517543348E-3</v>
      </c>
      <c r="V61" s="70">
        <v>79.146374791737742</v>
      </c>
      <c r="W61" s="58">
        <f t="shared" si="9"/>
        <v>1083.6736766508088</v>
      </c>
      <c r="X61" s="58">
        <f t="shared" si="24"/>
        <v>85768.842964145326</v>
      </c>
      <c r="Y61" s="58">
        <f t="shared" si="19"/>
        <v>-1150.0728533651404</v>
      </c>
      <c r="Z61" s="58">
        <f t="shared" si="20"/>
        <v>84618.770110780184</v>
      </c>
      <c r="AA61" s="67">
        <f>IF(AND($A61&gt;$B$2,$A61&lt;=$B$3),IRR((Y$5:Y60,Z61),0.001)*12,"")</f>
        <v>0.14108739342276433</v>
      </c>
      <c r="AB61" s="66">
        <f t="shared" si="21"/>
        <v>2.4790030580440714E-2</v>
      </c>
      <c r="AC61" s="4"/>
      <c r="AD61" s="4"/>
      <c r="AE61" s="3"/>
      <c r="AF61" s="3"/>
      <c r="AG61" s="3"/>
      <c r="AH61" s="3"/>
      <c r="AI61" s="3"/>
      <c r="AJ61" s="3"/>
      <c r="AK61" s="3"/>
    </row>
    <row r="62" spans="1:37" x14ac:dyDescent="0.4">
      <c r="A62" s="1">
        <v>30956</v>
      </c>
      <c r="B62" s="56">
        <v>2.0351376068401841</v>
      </c>
      <c r="C62" s="58">
        <f t="shared" si="3"/>
        <v>40546.48373746904</v>
      </c>
      <c r="D62" s="58">
        <f t="shared" si="4"/>
        <v>82517.673879257185</v>
      </c>
      <c r="E62" s="58">
        <f t="shared" si="11"/>
        <v>-1152.9480354985533</v>
      </c>
      <c r="F62" s="58">
        <f t="shared" si="12"/>
        <v>81364.725843758628</v>
      </c>
      <c r="G62" s="60">
        <f>IF(AND($A62&gt;$B$2,$A62&lt;=$B$3),IRR((E$5:E61,F62),0.001)*12,"")</f>
        <v>0.11605217004582524</v>
      </c>
      <c r="H62" s="56">
        <v>1.3221244001088757</v>
      </c>
      <c r="I62" s="58">
        <f t="shared" si="5"/>
        <v>65457.86060422843</v>
      </c>
      <c r="J62" s="58">
        <f t="shared" si="22"/>
        <v>86543.434683775922</v>
      </c>
      <c r="K62" s="58">
        <f t="shared" si="13"/>
        <v>-1152.9480354985533</v>
      </c>
      <c r="L62" s="58">
        <f t="shared" si="14"/>
        <v>85390.486648277365</v>
      </c>
      <c r="M62" s="67">
        <f>IF(AND($A62&gt;$B$2,$A62&lt;=$B$3),IRR((K$5:K61,L62),0.001)*12,"")</f>
        <v>0.13486159624998972</v>
      </c>
      <c r="N62" s="66">
        <f t="shared" si="15"/>
        <v>1.8809426204164481E-2</v>
      </c>
      <c r="O62" s="61">
        <v>0.74256</v>
      </c>
      <c r="P62" s="58">
        <f t="shared" si="7"/>
        <v>116545.46416384379</v>
      </c>
      <c r="Q62" s="58">
        <f t="shared" si="23"/>
        <v>86541.999869503838</v>
      </c>
      <c r="R62" s="58">
        <f t="shared" si="16"/>
        <v>-1152.9480354985533</v>
      </c>
      <c r="S62" s="58">
        <f t="shared" si="17"/>
        <v>85389.05183400528</v>
      </c>
      <c r="T62" s="67">
        <f>IF(AND($A62&gt;$B$2,$A62&lt;=$B$3),IRR((R$5:R61,S62),0.001)*12,"")</f>
        <v>0.13485508997160434</v>
      </c>
      <c r="U62" s="66">
        <f t="shared" si="18"/>
        <v>1.8802919925779094E-2</v>
      </c>
      <c r="V62" s="70">
        <v>78.818760405344179</v>
      </c>
      <c r="W62" s="58">
        <f t="shared" si="9"/>
        <v>1098.3015143580913</v>
      </c>
      <c r="X62" s="58">
        <f t="shared" si="24"/>
        <v>86566.763913017072</v>
      </c>
      <c r="Y62" s="58">
        <f t="shared" si="19"/>
        <v>-1152.9480354985533</v>
      </c>
      <c r="Z62" s="58">
        <f t="shared" si="20"/>
        <v>85413.815877518515</v>
      </c>
      <c r="AA62" s="67">
        <f>IF(AND($A62&gt;$B$2,$A62&lt;=$B$3),IRR((Y$5:Y61,Z62),0.001)*12,"")</f>
        <v>0.13496736545607657</v>
      </c>
      <c r="AB62" s="66">
        <f t="shared" si="21"/>
        <v>1.8915195410251329E-2</v>
      </c>
      <c r="AC62" s="4"/>
      <c r="AD62" s="4"/>
      <c r="AE62" s="3"/>
      <c r="AF62" s="3"/>
      <c r="AG62" s="3"/>
      <c r="AH62" s="3"/>
      <c r="AI62" s="3"/>
      <c r="AJ62" s="3"/>
      <c r="AK62" s="3"/>
    </row>
    <row r="63" spans="1:37" x14ac:dyDescent="0.4">
      <c r="A63" s="1">
        <v>30987</v>
      </c>
      <c r="B63" s="56">
        <v>2.053729436852672</v>
      </c>
      <c r="C63" s="58">
        <f t="shared" si="3"/>
        <v>41109.279588201258</v>
      </c>
      <c r="D63" s="58">
        <f t="shared" si="4"/>
        <v>84427.337618095611</v>
      </c>
      <c r="E63" s="58">
        <f t="shared" si="11"/>
        <v>-1155.8304055872995</v>
      </c>
      <c r="F63" s="58">
        <f t="shared" si="12"/>
        <v>83271.50721250831</v>
      </c>
      <c r="G63" s="60">
        <f>IF(AND($A63&gt;$B$2,$A63&lt;=$B$3),IRR((E$5:E62,F63),0.001)*12,"")</f>
        <v>0.11584801255977784</v>
      </c>
      <c r="H63" s="56">
        <v>1.359882574928132</v>
      </c>
      <c r="I63" s="58">
        <f t="shared" si="5"/>
        <v>66307.809288693621</v>
      </c>
      <c r="J63" s="58">
        <f t="shared" si="22"/>
        <v>90170.834433352196</v>
      </c>
      <c r="K63" s="58">
        <f t="shared" si="13"/>
        <v>-1155.8304055872995</v>
      </c>
      <c r="L63" s="58">
        <f t="shared" si="14"/>
        <v>89015.004027764895</v>
      </c>
      <c r="M63" s="67">
        <f>IF(AND($A63&gt;$B$2,$A63&lt;=$B$3),IRR((K$5:K62,L63),0.001)*12,"")</f>
        <v>0.14130431825060885</v>
      </c>
      <c r="N63" s="66">
        <f t="shared" si="15"/>
        <v>2.5456305690831016E-2</v>
      </c>
      <c r="O63" s="61">
        <v>0.76066299999999998</v>
      </c>
      <c r="P63" s="58">
        <f t="shared" si="7"/>
        <v>118064.96807764964</v>
      </c>
      <c r="Q63" s="58">
        <f t="shared" si="23"/>
        <v>89807.652812849206</v>
      </c>
      <c r="R63" s="58">
        <f t="shared" si="16"/>
        <v>-1155.8304055872995</v>
      </c>
      <c r="S63" s="58">
        <f t="shared" si="17"/>
        <v>88651.822407261905</v>
      </c>
      <c r="T63" s="67">
        <f>IF(AND($A63&gt;$B$2,$A63&lt;=$B$3),IRR((R$5:R62,S63),0.001)*12,"")</f>
        <v>0.13975571019314792</v>
      </c>
      <c r="U63" s="66">
        <f t="shared" si="18"/>
        <v>2.3907697633370084E-2</v>
      </c>
      <c r="V63" s="70">
        <v>79.83611478446268</v>
      </c>
      <c r="W63" s="58">
        <f t="shared" si="9"/>
        <v>1112.7790526088911</v>
      </c>
      <c r="X63" s="58">
        <f t="shared" si="24"/>
        <v>88839.956173829065</v>
      </c>
      <c r="Y63" s="58">
        <f t="shared" si="19"/>
        <v>-1155.8304055872995</v>
      </c>
      <c r="Z63" s="58">
        <f t="shared" si="20"/>
        <v>87684.125768241764</v>
      </c>
      <c r="AA63" s="67">
        <f>IF(AND($A63&gt;$B$2,$A63&lt;=$B$3),IRR((Y$5:Y62,Z63),0.001)*12,"")</f>
        <v>0.13559079226986803</v>
      </c>
      <c r="AB63" s="66">
        <f t="shared" si="21"/>
        <v>1.9742779710090197E-2</v>
      </c>
      <c r="AC63" s="4"/>
      <c r="AD63" s="4"/>
      <c r="AE63" s="3"/>
      <c r="AF63" s="3"/>
      <c r="AG63" s="3"/>
      <c r="AH63" s="3"/>
      <c r="AI63" s="3"/>
      <c r="AJ63" s="3"/>
      <c r="AK63" s="3"/>
    </row>
    <row r="64" spans="1:37" x14ac:dyDescent="0.4">
      <c r="A64" s="1">
        <v>31017</v>
      </c>
      <c r="B64" s="56">
        <v>2.0724739965669459</v>
      </c>
      <c r="C64" s="58">
        <f t="shared" si="3"/>
        <v>41668.379477281022</v>
      </c>
      <c r="D64" s="58">
        <f t="shared" si="4"/>
        <v>86356.632945748701</v>
      </c>
      <c r="E64" s="58">
        <f t="shared" si="11"/>
        <v>-1158.7199816012678</v>
      </c>
      <c r="F64" s="58">
        <f t="shared" si="12"/>
        <v>85197.912964147428</v>
      </c>
      <c r="G64" s="60">
        <f>IF(AND($A64&gt;$B$2,$A64&lt;=$B$3),IRR((E$5:E63,F64),0.001)*12,"")</f>
        <v>0.11565070000012145</v>
      </c>
      <c r="H64" s="56">
        <v>1.3837810807456157</v>
      </c>
      <c r="I64" s="58">
        <f t="shared" si="5"/>
        <v>67145.167161065256</v>
      </c>
      <c r="J64" s="58">
        <f t="shared" si="22"/>
        <v>92914.211980983906</v>
      </c>
      <c r="K64" s="58">
        <f t="shared" si="13"/>
        <v>-1158.7199816012678</v>
      </c>
      <c r="L64" s="58">
        <f t="shared" si="14"/>
        <v>91755.491999382633</v>
      </c>
      <c r="M64" s="67">
        <f>IF(AND($A64&gt;$B$2,$A64&lt;=$B$3),IRR((K$5:K63,L64),0.001)*12,"")</f>
        <v>0.14342747261481659</v>
      </c>
      <c r="N64" s="66">
        <f t="shared" si="15"/>
        <v>2.7776772614695133E-2</v>
      </c>
      <c r="O64" s="61">
        <v>0.76450899999999999</v>
      </c>
      <c r="P64" s="58">
        <f t="shared" si="7"/>
        <v>119580.60750321725</v>
      </c>
      <c r="Q64" s="58">
        <f t="shared" si="23"/>
        <v>91420.45066167711</v>
      </c>
      <c r="R64" s="58">
        <f t="shared" si="16"/>
        <v>-1158.7199816012678</v>
      </c>
      <c r="S64" s="58">
        <f t="shared" si="17"/>
        <v>90261.730680075838</v>
      </c>
      <c r="T64" s="67">
        <f>IF(AND($A64&gt;$B$2,$A64&lt;=$B$3),IRR((R$5:R63,S64),0.001)*12,"")</f>
        <v>0.13732162969770645</v>
      </c>
      <c r="U64" s="66">
        <f t="shared" si="18"/>
        <v>2.1670929697584995E-2</v>
      </c>
      <c r="V64" s="70">
        <v>79.269103768650453</v>
      </c>
      <c r="W64" s="58">
        <f t="shared" si="9"/>
        <v>1127.3966012692497</v>
      </c>
      <c r="X64" s="58">
        <f t="shared" si="24"/>
        <v>89367.718174435999</v>
      </c>
      <c r="Y64" s="58">
        <f t="shared" si="19"/>
        <v>-1158.7199816012678</v>
      </c>
      <c r="Z64" s="58">
        <f t="shared" si="20"/>
        <v>88208.998192834726</v>
      </c>
      <c r="AA64" s="67">
        <f>IF(AND($A64&gt;$B$2,$A64&lt;=$B$3),IRR((Y$5:Y63,Z64),0.001)*12,"")</f>
        <v>0.12872355436293592</v>
      </c>
      <c r="AB64" s="66">
        <f t="shared" si="21"/>
        <v>1.3072854362814468E-2</v>
      </c>
      <c r="AC64" s="4"/>
      <c r="AD64" s="4"/>
      <c r="AE64" s="3"/>
      <c r="AF64" s="3"/>
      <c r="AG64" s="3"/>
      <c r="AH64" s="3"/>
      <c r="AI64" s="3"/>
      <c r="AJ64" s="3"/>
      <c r="AK64" s="3"/>
    </row>
    <row r="65" spans="1:37" x14ac:dyDescent="0.4">
      <c r="A65" s="1">
        <v>31048</v>
      </c>
      <c r="B65" s="56">
        <v>2.0912773804316318</v>
      </c>
      <c r="C65" s="58">
        <f t="shared" si="3"/>
        <v>42223.837491805869</v>
      </c>
      <c r="D65" s="58">
        <f t="shared" si="4"/>
        <v>88301.756261634699</v>
      </c>
      <c r="E65" s="58">
        <f t="shared" si="11"/>
        <v>-1161.616781555271</v>
      </c>
      <c r="F65" s="58">
        <f t="shared" si="12"/>
        <v>87140.139480079422</v>
      </c>
      <c r="G65" s="60">
        <f>IF(AND($A65&gt;$B$2,$A65&lt;=$B$3),IRR((E$5:E64,F65),0.001)*12,"")</f>
        <v>0.11544292003683054</v>
      </c>
      <c r="H65" s="56">
        <v>1.4026552333349798</v>
      </c>
      <c r="I65" s="58">
        <f t="shared" si="5"/>
        <v>67973.322757642891</v>
      </c>
      <c r="J65" s="58">
        <f t="shared" si="22"/>
        <v>95343.136893175484</v>
      </c>
      <c r="K65" s="58">
        <f t="shared" si="13"/>
        <v>-1161.616781555271</v>
      </c>
      <c r="L65" s="58">
        <f t="shared" si="14"/>
        <v>94181.520111620208</v>
      </c>
      <c r="M65" s="67">
        <f>IF(AND($A65&gt;$B$2,$A65&lt;=$B$3),IRR((K$5:K64,L65),0.001)*12,"")</f>
        <v>0.14403487237446289</v>
      </c>
      <c r="N65" s="66">
        <f t="shared" si="15"/>
        <v>2.8591952337632343E-2</v>
      </c>
      <c r="O65" s="61">
        <v>0.77906200000000003</v>
      </c>
      <c r="P65" s="58">
        <f t="shared" si="7"/>
        <v>121071.65286488971</v>
      </c>
      <c r="Q65" s="58">
        <f t="shared" si="23"/>
        <v>94322.324024226706</v>
      </c>
      <c r="R65" s="58">
        <f t="shared" si="16"/>
        <v>-1161.616781555271</v>
      </c>
      <c r="S65" s="58">
        <f t="shared" si="17"/>
        <v>93160.707242671429</v>
      </c>
      <c r="T65" s="67">
        <f>IF(AND($A65&gt;$B$2,$A65&lt;=$B$3),IRR((R$5:R64,S65),0.001)*12,"")</f>
        <v>0.14005716127576928</v>
      </c>
      <c r="U65" s="66">
        <f t="shared" si="18"/>
        <v>2.4614241238938739E-2</v>
      </c>
      <c r="V65" s="70">
        <v>83.007082986470678</v>
      </c>
      <c r="W65" s="58">
        <f t="shared" si="9"/>
        <v>1141.3907899548658</v>
      </c>
      <c r="X65" s="58">
        <f t="shared" si="24"/>
        <v>94743.520021776872</v>
      </c>
      <c r="Y65" s="58">
        <f t="shared" si="19"/>
        <v>-1161.616781555271</v>
      </c>
      <c r="Z65" s="58">
        <f t="shared" si="20"/>
        <v>93581.903240221596</v>
      </c>
      <c r="AA65" s="67">
        <f>IF(AND($A65&gt;$B$2,$A65&lt;=$B$3),IRR((Y$5:Y64,Z65),0.001)*12,"")</f>
        <v>0.14170490032788319</v>
      </c>
      <c r="AB65" s="66">
        <f t="shared" si="21"/>
        <v>2.6261980291052645E-2</v>
      </c>
      <c r="AC65" s="4"/>
      <c r="AD65" s="4"/>
      <c r="AE65" s="3"/>
      <c r="AF65" s="3"/>
      <c r="AG65" s="3"/>
      <c r="AH65" s="3"/>
      <c r="AI65" s="3"/>
      <c r="AJ65" s="3"/>
      <c r="AK65" s="3"/>
    </row>
    <row r="66" spans="1:37" x14ac:dyDescent="0.4">
      <c r="A66" s="1">
        <v>31079</v>
      </c>
      <c r="B66" s="56">
        <v>2.1101235655468131</v>
      </c>
      <c r="C66" s="58">
        <f t="shared" si="3"/>
        <v>42775.710776632855</v>
      </c>
      <c r="D66" s="58">
        <f t="shared" si="4"/>
        <v>90262.035342787756</v>
      </c>
      <c r="E66" s="58">
        <f t="shared" si="11"/>
        <v>-1164.5208235091591</v>
      </c>
      <c r="F66" s="58">
        <f t="shared" si="12"/>
        <v>89097.5145192786</v>
      </c>
      <c r="G66" s="60">
        <f>IF(AND($A66&gt;$B$2,$A66&lt;=$B$3),IRR((E$5:E65,F66),0.001)*12,"")</f>
        <v>0.11522283513906029</v>
      </c>
      <c r="H66" s="56">
        <v>1.4113760404090885</v>
      </c>
      <c r="I66" s="58">
        <f t="shared" si="5"/>
        <v>68798.418827129528</v>
      </c>
      <c r="J66" s="58">
        <f t="shared" si="22"/>
        <v>97100.439950640153</v>
      </c>
      <c r="K66" s="58">
        <f t="shared" si="13"/>
        <v>-1164.5208235091591</v>
      </c>
      <c r="L66" s="58">
        <f t="shared" si="14"/>
        <v>95935.919127130997</v>
      </c>
      <c r="M66" s="67">
        <f>IF(AND($A66&gt;$B$2,$A66&lt;=$B$3),IRR((K$5:K65,L66),0.001)*12,"")</f>
        <v>0.14198015015405741</v>
      </c>
      <c r="N66" s="66">
        <f t="shared" si="15"/>
        <v>2.6757315014997118E-2</v>
      </c>
      <c r="O66" s="61">
        <v>0.76217800000000002</v>
      </c>
      <c r="P66" s="58">
        <f t="shared" si="7"/>
        <v>122599.53850775681</v>
      </c>
      <c r="Q66" s="58">
        <f t="shared" si="23"/>
        <v>93442.671060765075</v>
      </c>
      <c r="R66" s="58">
        <f t="shared" si="16"/>
        <v>-1164.5208235091591</v>
      </c>
      <c r="S66" s="58">
        <f t="shared" si="17"/>
        <v>92278.150237255919</v>
      </c>
      <c r="T66" s="67">
        <f>IF(AND($A66&gt;$B$2,$A66&lt;=$B$3),IRR((R$5:R65,S66),0.001)*12,"")</f>
        <v>0.12797442434886364</v>
      </c>
      <c r="U66" s="66">
        <f t="shared" si="18"/>
        <v>1.2751589209803349E-2</v>
      </c>
      <c r="V66" s="70">
        <v>87.828735306424235</v>
      </c>
      <c r="W66" s="58">
        <f t="shared" si="9"/>
        <v>1154.6497856519607</v>
      </c>
      <c r="X66" s="58">
        <f t="shared" si="24"/>
        <v>101411.43039564553</v>
      </c>
      <c r="Y66" s="58">
        <f t="shared" si="19"/>
        <v>-1164.5208235091591</v>
      </c>
      <c r="Z66" s="58">
        <f t="shared" si="20"/>
        <v>100246.90957213637</v>
      </c>
      <c r="AA66" s="67">
        <f>IF(AND($A66&gt;$B$2,$A66&lt;=$B$3),IRR((Y$5:Y65,Z66),0.001)*12,"")</f>
        <v>0.15766287736893148</v>
      </c>
      <c r="AB66" s="66">
        <f t="shared" si="21"/>
        <v>4.2440042229871189E-2</v>
      </c>
      <c r="AC66" s="4"/>
      <c r="AD66" s="4"/>
      <c r="AE66" s="3"/>
      <c r="AF66" s="3"/>
      <c r="AG66" s="3"/>
      <c r="AH66" s="3"/>
      <c r="AI66" s="3"/>
      <c r="AJ66" s="3"/>
      <c r="AK66" s="3"/>
    </row>
    <row r="67" spans="1:37" x14ac:dyDescent="0.4">
      <c r="A67" s="1">
        <v>31107</v>
      </c>
      <c r="B67" s="56">
        <v>2.1290296865486775</v>
      </c>
      <c r="C67" s="58">
        <f t="shared" si="3"/>
        <v>43324.05077064225</v>
      </c>
      <c r="D67" s="58">
        <f t="shared" si="4"/>
        <v>92238.19023223946</v>
      </c>
      <c r="E67" s="58">
        <f t="shared" si="11"/>
        <v>-1167.432125567932</v>
      </c>
      <c r="F67" s="58">
        <f t="shared" si="12"/>
        <v>91070.758106671521</v>
      </c>
      <c r="G67" s="60">
        <f>IF(AND($A67&gt;$B$2,$A67&lt;=$B$3),IRR((E$5:E66,F67),0.001)*12,"")</f>
        <v>0.11499443736426329</v>
      </c>
      <c r="H67" s="56">
        <v>1.4121970187529862</v>
      </c>
      <c r="I67" s="58">
        <f t="shared" si="5"/>
        <v>69625.096769417505</v>
      </c>
      <c r="J67" s="58">
        <f t="shared" si="22"/>
        <v>98324.354088159569</v>
      </c>
      <c r="K67" s="58">
        <f t="shared" si="13"/>
        <v>-1167.432125567932</v>
      </c>
      <c r="L67" s="58">
        <f t="shared" si="14"/>
        <v>97156.92196259163</v>
      </c>
      <c r="M67" s="67">
        <f>IF(AND($A67&gt;$B$2,$A67&lt;=$B$3),IRR((K$5:K66,L67),0.001)*12,"")</f>
        <v>0.13803437454801681</v>
      </c>
      <c r="N67" s="66">
        <f t="shared" si="15"/>
        <v>2.3039937183753523E-2</v>
      </c>
      <c r="O67" s="61">
        <v>0.774231</v>
      </c>
      <c r="P67" s="58">
        <f t="shared" si="7"/>
        <v>124107.3987272106</v>
      </c>
      <c r="Q67" s="58">
        <f t="shared" si="23"/>
        <v>96087.795423966993</v>
      </c>
      <c r="R67" s="58">
        <f t="shared" si="16"/>
        <v>-1167.432125567932</v>
      </c>
      <c r="S67" s="58">
        <f t="shared" si="17"/>
        <v>94920.363298399054</v>
      </c>
      <c r="T67" s="67">
        <f>IF(AND($A67&gt;$B$2,$A67&lt;=$B$3),IRR((R$5:R66,S67),0.001)*12,"")</f>
        <v>0.12978150374389497</v>
      </c>
      <c r="U67" s="66">
        <f t="shared" si="18"/>
        <v>1.4787066379631675E-2</v>
      </c>
      <c r="V67" s="70">
        <v>87.407155346223064</v>
      </c>
      <c r="W67" s="58">
        <f t="shared" si="9"/>
        <v>1168.0060391639722</v>
      </c>
      <c r="X67" s="58">
        <f t="shared" si="24"/>
        <v>102092.08531053201</v>
      </c>
      <c r="Y67" s="58">
        <f t="shared" si="19"/>
        <v>-1167.432125567932</v>
      </c>
      <c r="Z67" s="58">
        <f t="shared" si="20"/>
        <v>100924.65318496407</v>
      </c>
      <c r="AA67" s="67">
        <f>IF(AND($A67&gt;$B$2,$A67&lt;=$B$3),IRR((Y$5:Y66,Z67),0.001)*12,"")</f>
        <v>0.15141905645229148</v>
      </c>
      <c r="AB67" s="66">
        <f t="shared" si="21"/>
        <v>3.6424619088028187E-2</v>
      </c>
      <c r="AC67" s="4"/>
      <c r="AD67" s="4"/>
      <c r="AE67" s="3"/>
      <c r="AF67" s="3"/>
      <c r="AG67" s="3"/>
      <c r="AH67" s="3"/>
      <c r="AI67" s="3"/>
      <c r="AJ67" s="3"/>
      <c r="AK67" s="3"/>
    </row>
    <row r="68" spans="1:37" x14ac:dyDescent="0.4">
      <c r="A68" s="1">
        <v>31138</v>
      </c>
      <c r="B68" s="56">
        <v>2.147997271165853</v>
      </c>
      <c r="C68" s="58">
        <f t="shared" si="3"/>
        <v>43868.907471156876</v>
      </c>
      <c r="D68" s="58">
        <f t="shared" si="4"/>
        <v>94230.29353707227</v>
      </c>
      <c r="E68" s="58">
        <f t="shared" si="11"/>
        <v>-1170.3507058818518</v>
      </c>
      <c r="F68" s="58">
        <f t="shared" si="12"/>
        <v>93059.942831190419</v>
      </c>
      <c r="G68" s="60">
        <f>IF(AND($A68&gt;$B$2,$A68&lt;=$B$3),IRR((E$5:E67,F68),0.001)*12,"")</f>
        <v>0.1147587328726134</v>
      </c>
      <c r="H68" s="56">
        <v>1.4426925999830902</v>
      </c>
      <c r="I68" s="58">
        <f t="shared" si="5"/>
        <v>70436.323433985948</v>
      </c>
      <c r="J68" s="58">
        <f t="shared" si="22"/>
        <v>101617.96258822705</v>
      </c>
      <c r="K68" s="58">
        <f t="shared" si="13"/>
        <v>-1170.3507058818518</v>
      </c>
      <c r="L68" s="58">
        <f t="shared" si="14"/>
        <v>100447.6118823452</v>
      </c>
      <c r="M68" s="67">
        <f>IF(AND($A68&gt;$B$2,$A68&lt;=$B$3),IRR((K$5:K67,L68),0.001)*12,"")</f>
        <v>0.14147896850421215</v>
      </c>
      <c r="N68" s="66">
        <f t="shared" si="15"/>
        <v>2.6720235631598754E-2</v>
      </c>
      <c r="O68" s="61">
        <v>0.79294900000000001</v>
      </c>
      <c r="P68" s="58">
        <f t="shared" si="7"/>
        <v>125583.34573752507</v>
      </c>
      <c r="Q68" s="58">
        <f t="shared" si="23"/>
        <v>99581.188419224767</v>
      </c>
      <c r="R68" s="58">
        <f t="shared" si="16"/>
        <v>-1170.3507058818518</v>
      </c>
      <c r="S68" s="58">
        <f t="shared" si="17"/>
        <v>98410.837713342917</v>
      </c>
      <c r="T68" s="67">
        <f>IF(AND($A68&gt;$B$2,$A68&lt;=$B$3),IRR((R$5:R67,S68),0.001)*12,"")</f>
        <v>0.13436201077747878</v>
      </c>
      <c r="U68" s="66">
        <f t="shared" si="18"/>
        <v>1.9603277904865379E-2</v>
      </c>
      <c r="V68" s="70">
        <v>88.306025278692587</v>
      </c>
      <c r="W68" s="58">
        <f t="shared" si="9"/>
        <v>1181.2593896821077</v>
      </c>
      <c r="X68" s="58">
        <f t="shared" si="24"/>
        <v>104312.32152596118</v>
      </c>
      <c r="Y68" s="58">
        <f t="shared" si="19"/>
        <v>-1170.3507058818518</v>
      </c>
      <c r="Z68" s="58">
        <f t="shared" si="20"/>
        <v>103141.97082007932</v>
      </c>
      <c r="AA68" s="67">
        <f>IF(AND($A68&gt;$B$2,$A68&lt;=$B$3),IRR((Y$5:Y67,Z68),0.001)*12,"")</f>
        <v>0.15062428672546879</v>
      </c>
      <c r="AB68" s="66">
        <f t="shared" si="21"/>
        <v>3.5865553852855392E-2</v>
      </c>
      <c r="AC68" s="4"/>
      <c r="AD68" s="4"/>
      <c r="AE68" s="3"/>
      <c r="AF68" s="3"/>
      <c r="AG68" s="3"/>
      <c r="AH68" s="3"/>
      <c r="AI68" s="3"/>
      <c r="AJ68" s="3"/>
      <c r="AK68" s="3"/>
    </row>
    <row r="69" spans="1:37" x14ac:dyDescent="0.4">
      <c r="A69" s="1">
        <v>31168</v>
      </c>
      <c r="B69" s="56">
        <v>2.1668713055214512</v>
      </c>
      <c r="C69" s="58">
        <f t="shared" si="3"/>
        <v>44410.368599769776</v>
      </c>
      <c r="D69" s="58">
        <f t="shared" si="4"/>
        <v>96231.553386472006</v>
      </c>
      <c r="E69" s="58">
        <f t="shared" si="11"/>
        <v>-1173.2765826465563</v>
      </c>
      <c r="F69" s="58">
        <f t="shared" si="12"/>
        <v>95058.276803825443</v>
      </c>
      <c r="G69" s="60">
        <f>IF(AND($A69&gt;$B$2,$A69&lt;=$B$3),IRR((E$5:E68,F69),0.001)*12,"")</f>
        <v>0.11449154699477226</v>
      </c>
      <c r="H69" s="56">
        <v>1.477658714814849</v>
      </c>
      <c r="I69" s="58">
        <f t="shared" si="5"/>
        <v>71230.333966244449</v>
      </c>
      <c r="J69" s="58">
        <f t="shared" si="22"/>
        <v>105254.12374439326</v>
      </c>
      <c r="K69" s="58">
        <f t="shared" si="13"/>
        <v>-1173.2765826465563</v>
      </c>
      <c r="L69" s="58">
        <f t="shared" si="14"/>
        <v>104080.8471617467</v>
      </c>
      <c r="M69" s="67">
        <f>IF(AND($A69&gt;$B$2,$A69&lt;=$B$3),IRR((K$5:K68,L69),0.001)*12,"")</f>
        <v>0.14563946557989205</v>
      </c>
      <c r="N69" s="66">
        <f t="shared" si="15"/>
        <v>3.1147918585119783E-2</v>
      </c>
      <c r="O69" s="61">
        <v>0.83228599999999997</v>
      </c>
      <c r="P69" s="58">
        <f t="shared" si="7"/>
        <v>126993.04935220387</v>
      </c>
      <c r="Q69" s="58">
        <f t="shared" si="23"/>
        <v>105694.53707314836</v>
      </c>
      <c r="R69" s="58">
        <f t="shared" si="16"/>
        <v>-1173.2765826465563</v>
      </c>
      <c r="S69" s="58">
        <f t="shared" si="17"/>
        <v>104521.26049050179</v>
      </c>
      <c r="T69" s="67">
        <f>IF(AND($A69&gt;$B$2,$A69&lt;=$B$3),IRR((R$5:R68,S69),0.001)*12,"")</f>
        <v>0.14707353496776943</v>
      </c>
      <c r="U69" s="66">
        <f t="shared" si="18"/>
        <v>3.2581987972997162E-2</v>
      </c>
      <c r="V69" s="70">
        <v>90.730353995250923</v>
      </c>
      <c r="W69" s="58">
        <f t="shared" si="9"/>
        <v>1194.1908567268408</v>
      </c>
      <c r="X69" s="58">
        <f t="shared" si="24"/>
        <v>108349.35916871825</v>
      </c>
      <c r="Y69" s="58">
        <f t="shared" si="19"/>
        <v>-1173.2765826465563</v>
      </c>
      <c r="Z69" s="58">
        <f t="shared" si="20"/>
        <v>107176.08258607169</v>
      </c>
      <c r="AA69" s="67">
        <f>IF(AND($A69&gt;$B$2,$A69&lt;=$B$3),IRR((Y$5:Y68,Z69),0.001)*12,"")</f>
        <v>0.15556323112516335</v>
      </c>
      <c r="AB69" s="66">
        <f t="shared" si="21"/>
        <v>4.1071684130391084E-2</v>
      </c>
      <c r="AC69" s="4"/>
      <c r="AD69" s="4"/>
      <c r="AE69" s="3"/>
      <c r="AF69" s="3"/>
      <c r="AG69" s="3"/>
      <c r="AH69" s="3"/>
      <c r="AI69" s="3"/>
      <c r="AJ69" s="3"/>
      <c r="AK69" s="3"/>
    </row>
    <row r="70" spans="1:37" x14ac:dyDescent="0.4">
      <c r="A70" s="1">
        <v>31199</v>
      </c>
      <c r="B70" s="56">
        <v>2.1854296553901986</v>
      </c>
      <c r="C70" s="58">
        <f t="shared" ref="C70:C133" si="25">IF($A70&lt;$B$2,0,-E70/B70)+C69</f>
        <v>44948.573877254748</v>
      </c>
      <c r="D70" s="58">
        <f t="shared" ref="D70:D133" si="26">C70*B70</f>
        <v>98231.946318849732</v>
      </c>
      <c r="E70" s="58">
        <f t="shared" si="11"/>
        <v>-1176.2097741031728</v>
      </c>
      <c r="F70" s="58">
        <f t="shared" si="12"/>
        <v>97055.736544746556</v>
      </c>
      <c r="G70" s="60">
        <f>IF(AND($A70&gt;$B$2,$A70&lt;=$B$3),IRR((E$5:E69,F70),0.001)*12,"")</f>
        <v>0.11416088607749586</v>
      </c>
      <c r="H70" s="56">
        <v>1.5131345174119617</v>
      </c>
      <c r="I70" s="58">
        <f t="shared" ref="I70:I133" si="27">IF($A70&lt;$B$2,0,-K70/H70)+I69</f>
        <v>72007.667217563663</v>
      </c>
      <c r="J70" s="58">
        <f t="shared" si="22"/>
        <v>108957.28678520933</v>
      </c>
      <c r="K70" s="58">
        <f t="shared" si="13"/>
        <v>-1176.2097741031728</v>
      </c>
      <c r="L70" s="58">
        <f t="shared" si="14"/>
        <v>107781.07701110616</v>
      </c>
      <c r="M70" s="67">
        <f>IF(AND($A70&gt;$B$2,$A70&lt;=$B$3),IRR((K$5:K69,L70),0.001)*12,"")</f>
        <v>0.14953086096523283</v>
      </c>
      <c r="N70" s="66">
        <f t="shared" si="15"/>
        <v>3.5369974887736966E-2</v>
      </c>
      <c r="O70" s="61">
        <v>0.84729299999999996</v>
      </c>
      <c r="P70" s="58">
        <f t="shared" ref="P70:P133" si="28">IF($A70&lt;$B$2,0,-R70/O70)+P69</f>
        <v>128381.24655683459</v>
      </c>
      <c r="Q70" s="58">
        <f t="shared" si="23"/>
        <v>108776.53153888005</v>
      </c>
      <c r="R70" s="58">
        <f t="shared" si="16"/>
        <v>-1176.2097741031728</v>
      </c>
      <c r="S70" s="58">
        <f t="shared" si="17"/>
        <v>107600.32176477688</v>
      </c>
      <c r="T70" s="67">
        <f>IF(AND($A70&gt;$B$2,$A70&lt;=$B$3),IRR((R$5:R69,S70),0.001)*12,"")</f>
        <v>0.14897138440159807</v>
      </c>
      <c r="U70" s="66">
        <f t="shared" si="18"/>
        <v>3.4810498324102213E-2</v>
      </c>
      <c r="V70" s="70">
        <v>93.016510490941002</v>
      </c>
      <c r="W70" s="58">
        <f t="shared" ref="W70:W133" si="29">IF($A70&lt;$B$2,0,-Y70/V70)+W69</f>
        <v>1206.8360287279741</v>
      </c>
      <c r="X70" s="58">
        <f t="shared" si="24"/>
        <v>112255.67612702117</v>
      </c>
      <c r="Y70" s="58">
        <f t="shared" si="19"/>
        <v>-1176.2097741031728</v>
      </c>
      <c r="Z70" s="58">
        <f t="shared" si="20"/>
        <v>111079.466352918</v>
      </c>
      <c r="AA70" s="67">
        <f>IF(AND($A70&gt;$B$2,$A70&lt;=$B$3),IRR((Y$5:Y69,Z70),0.001)*12,"")</f>
        <v>0.1595417841435669</v>
      </c>
      <c r="AB70" s="66">
        <f t="shared" si="21"/>
        <v>4.538089806607104E-2</v>
      </c>
      <c r="AC70" s="4"/>
      <c r="AD70" s="4"/>
      <c r="AE70" s="3"/>
      <c r="AF70" s="3"/>
      <c r="AG70" s="3"/>
      <c r="AH70" s="3"/>
      <c r="AI70" s="3"/>
      <c r="AJ70" s="3"/>
      <c r="AK70" s="3"/>
    </row>
    <row r="71" spans="1:37" x14ac:dyDescent="0.4">
      <c r="A71" s="1">
        <v>31229</v>
      </c>
      <c r="B71" s="56">
        <v>2.2034973915342402</v>
      </c>
      <c r="C71" s="58">
        <f t="shared" si="25"/>
        <v>45483.70058222326</v>
      </c>
      <c r="D71" s="58">
        <f t="shared" si="26"/>
        <v>100223.21559025336</v>
      </c>
      <c r="E71" s="58">
        <f t="shared" ref="E71:E134" si="30">IF(OR($A71&lt;$B$2,$A71&gt;=$B$3),0,IF($A71=$B$2,-$B$1,E70*(1+$E$1/12)))</f>
        <v>-1179.1502985384307</v>
      </c>
      <c r="F71" s="58">
        <f t="shared" ref="F71:F134" si="31">D71+E71</f>
        <v>99044.065291714927</v>
      </c>
      <c r="G71" s="60">
        <f>IF(AND($A71&gt;$B$2,$A71&lt;=$B$3),IRR((E$5:E70,F71),0.001)*12,"")</f>
        <v>0.11374546167300892</v>
      </c>
      <c r="H71" s="56">
        <v>1.5239047365851526</v>
      </c>
      <c r="I71" s="58">
        <f t="shared" si="27"/>
        <v>72781.43625327172</v>
      </c>
      <c r="J71" s="58">
        <f t="shared" si="22"/>
        <v>110911.97544183112</v>
      </c>
      <c r="K71" s="58">
        <f t="shared" ref="K71:K134" si="32">IF(OR($A71&lt;$B$2,$A71&gt;=$B$3),0,IF($A71=$B$2,-$B$1,K70*(1+$E$1/12)))</f>
        <v>-1179.1502985384307</v>
      </c>
      <c r="L71" s="58">
        <f t="shared" ref="L71:L134" si="33">J71+K71</f>
        <v>109732.82514329269</v>
      </c>
      <c r="M71" s="67">
        <f>IF(AND($A71&gt;$B$2,$A71&lt;=$B$3),IRR((K$5:K70,L71),0.001)*12,"")</f>
        <v>0.14779526608248972</v>
      </c>
      <c r="N71" s="66">
        <f t="shared" ref="N71:N134" si="34">IF(AND($A71&gt;$B$2,$A71&lt;=$B$3),M71-$G71,"")</f>
        <v>3.4049804409480799E-2</v>
      </c>
      <c r="O71" s="61">
        <v>0.84156299999999995</v>
      </c>
      <c r="P71" s="58">
        <f t="shared" si="28"/>
        <v>129782.38978501648</v>
      </c>
      <c r="Q71" s="58">
        <f t="shared" si="23"/>
        <v>109220.05729464782</v>
      </c>
      <c r="R71" s="58">
        <f t="shared" ref="R71:R134" si="35">IF(OR($A71&lt;$B$2,$A71&gt;=$B$3),0,IF($A71=$B$2,-$B$1,R70*(1+$E$1/12)))</f>
        <v>-1179.1502985384307</v>
      </c>
      <c r="S71" s="58">
        <f t="shared" ref="S71:S134" si="36">Q71+R71</f>
        <v>108040.90699610939</v>
      </c>
      <c r="T71" s="67">
        <f>IF(AND($A71&gt;$B$2,$A71&lt;=$B$3),IRR((R$5:R70,S71),0.001)*12,"")</f>
        <v>0.14268606520293137</v>
      </c>
      <c r="U71" s="66">
        <f t="shared" ref="U71:U134" si="37">IF(AND($A71&gt;$B$2,$A71&lt;=$B$3),T71-$G71,"")</f>
        <v>2.8940603529922448E-2</v>
      </c>
      <c r="V71" s="70">
        <v>95.113958564214187</v>
      </c>
      <c r="W71" s="58">
        <f t="shared" si="29"/>
        <v>1219.233265856343</v>
      </c>
      <c r="X71" s="58">
        <f t="shared" si="24"/>
        <v>115966.10232877175</v>
      </c>
      <c r="Y71" s="58">
        <f t="shared" ref="Y71:Y134" si="38">IF(OR($A71&lt;$B$2,$A71&gt;=$B$3),0,IF($A71=$B$2,-$B$1,Y70*(1+$E$1/12)))</f>
        <v>-1179.1502985384307</v>
      </c>
      <c r="Z71" s="58">
        <f t="shared" ref="Z71:Z134" si="39">X71+Y71</f>
        <v>114786.95203023333</v>
      </c>
      <c r="AA71" s="67">
        <f>IF(AND($A71&gt;$B$2,$A71&lt;=$B$3),IRR((Y$5:Y70,Z71),0.001)*12,"")</f>
        <v>0.16249803280892738</v>
      </c>
      <c r="AB71" s="66">
        <f t="shared" ref="AB71:AB134" si="40">IF(AND($A71&gt;$B$2,$A71&lt;=$B$3),AA71-$G71,"")</f>
        <v>4.8752571135918465E-2</v>
      </c>
      <c r="AC71" s="4"/>
      <c r="AD71" s="4"/>
      <c r="AE71" s="3"/>
      <c r="AF71" s="3"/>
      <c r="AG71" s="3"/>
      <c r="AH71" s="3"/>
      <c r="AI71" s="3"/>
      <c r="AJ71" s="3"/>
      <c r="AK71" s="3"/>
    </row>
    <row r="72" spans="1:37" x14ac:dyDescent="0.4">
      <c r="A72" s="1">
        <v>31260</v>
      </c>
      <c r="B72" s="56">
        <v>2.2210764040578135</v>
      </c>
      <c r="C72" s="58">
        <f t="shared" si="25"/>
        <v>46015.919182234109</v>
      </c>
      <c r="D72" s="58">
        <f t="shared" si="26"/>
        <v>102204.8723066915</v>
      </c>
      <c r="E72" s="58">
        <f t="shared" si="30"/>
        <v>-1182.0981742847766</v>
      </c>
      <c r="F72" s="58">
        <f t="shared" si="31"/>
        <v>101022.77413240672</v>
      </c>
      <c r="G72" s="60">
        <f>IF(AND($A72&gt;$B$2,$A72&lt;=$B$3),IRR((E$5:E71,F72),0.001)*12,"")</f>
        <v>0.11325267074517154</v>
      </c>
      <c r="H72" s="56">
        <v>1.5336374910475181</v>
      </c>
      <c r="I72" s="58">
        <f t="shared" si="27"/>
        <v>73552.216950265094</v>
      </c>
      <c r="J72" s="58">
        <f t="shared" si="22"/>
        <v>112802.43746458729</v>
      </c>
      <c r="K72" s="58">
        <f t="shared" si="32"/>
        <v>-1182.0981742847766</v>
      </c>
      <c r="L72" s="58">
        <f t="shared" si="33"/>
        <v>111620.33929030251</v>
      </c>
      <c r="M72" s="67">
        <f>IF(AND($A72&gt;$B$2,$A72&lt;=$B$3),IRR((K$5:K71,L72),0.001)*12,"")</f>
        <v>0.1458969387952056</v>
      </c>
      <c r="N72" s="66">
        <f t="shared" si="34"/>
        <v>3.2644268050034064E-2</v>
      </c>
      <c r="O72" s="61">
        <v>0.86626700000000001</v>
      </c>
      <c r="P72" s="58">
        <f t="shared" si="28"/>
        <v>131146.97850221887</v>
      </c>
      <c r="Q72" s="58">
        <f t="shared" si="23"/>
        <v>113608.29962618164</v>
      </c>
      <c r="R72" s="58">
        <f t="shared" si="35"/>
        <v>-1182.0981742847766</v>
      </c>
      <c r="S72" s="58">
        <f t="shared" si="36"/>
        <v>112426.20145189686</v>
      </c>
      <c r="T72" s="67">
        <f>IF(AND($A72&gt;$B$2,$A72&lt;=$B$3),IRR((R$5:R71,S72),0.001)*12,"")</f>
        <v>0.14822116447131783</v>
      </c>
      <c r="U72" s="66">
        <f t="shared" si="37"/>
        <v>3.4968493726146299E-2</v>
      </c>
      <c r="V72" s="70">
        <v>93.352884653924377</v>
      </c>
      <c r="W72" s="58">
        <f t="shared" si="29"/>
        <v>1231.8959508785256</v>
      </c>
      <c r="X72" s="58">
        <f t="shared" si="24"/>
        <v>115001.04060799949</v>
      </c>
      <c r="Y72" s="58">
        <f t="shared" si="38"/>
        <v>-1182.0981742847766</v>
      </c>
      <c r="Z72" s="58">
        <f t="shared" si="39"/>
        <v>113818.94243371471</v>
      </c>
      <c r="AA72" s="67">
        <f>IF(AND($A72&gt;$B$2,$A72&lt;=$B$3),IRR((Y$5:Y71,Z72),0.001)*12,"")</f>
        <v>0.15219005612660919</v>
      </c>
      <c r="AB72" s="66">
        <f t="shared" si="40"/>
        <v>3.893738538143765E-2</v>
      </c>
      <c r="AC72" s="4"/>
      <c r="AD72" s="4"/>
      <c r="AE72" s="3"/>
      <c r="AF72" s="3"/>
      <c r="AG72" s="3"/>
      <c r="AH72" s="3"/>
      <c r="AI72" s="3"/>
      <c r="AJ72" s="3"/>
      <c r="AK72" s="3"/>
    </row>
    <row r="73" spans="1:37" x14ac:dyDescent="0.4">
      <c r="A73" s="1">
        <v>31291</v>
      </c>
      <c r="B73" s="56">
        <v>2.2382141678949568</v>
      </c>
      <c r="C73" s="58">
        <f t="shared" si="25"/>
        <v>46545.383000629576</v>
      </c>
      <c r="D73" s="58">
        <f t="shared" si="26"/>
        <v>104178.53568210619</v>
      </c>
      <c r="E73" s="58">
        <f t="shared" si="30"/>
        <v>-1185.0534197204886</v>
      </c>
      <c r="F73" s="58">
        <f t="shared" si="31"/>
        <v>102993.4822623857</v>
      </c>
      <c r="G73" s="60">
        <f>IF(AND($A73&gt;$B$2,$A73&lt;=$B$3),IRR((E$5:E72,F73),0.001)*12,"")</f>
        <v>0.1126958849080637</v>
      </c>
      <c r="H73" s="56">
        <v>1.5466654147446359</v>
      </c>
      <c r="I73" s="58">
        <f t="shared" si="27"/>
        <v>74318.415902167137</v>
      </c>
      <c r="J73" s="58">
        <f t="shared" si="22"/>
        <v>114945.72355448968</v>
      </c>
      <c r="K73" s="58">
        <f t="shared" si="32"/>
        <v>-1185.0534197204886</v>
      </c>
      <c r="L73" s="58">
        <f t="shared" si="33"/>
        <v>113760.6701347692</v>
      </c>
      <c r="M73" s="67">
        <f>IF(AND($A73&gt;$B$2,$A73&lt;=$B$3),IRR((K$5:K72,L73),0.001)*12,"")</f>
        <v>0.14474261977182845</v>
      </c>
      <c r="N73" s="66">
        <f t="shared" si="34"/>
        <v>3.2046734863764748E-2</v>
      </c>
      <c r="O73" s="61">
        <v>0.862541</v>
      </c>
      <c r="P73" s="58">
        <f t="shared" si="28"/>
        <v>132520.88817111633</v>
      </c>
      <c r="Q73" s="58">
        <f t="shared" si="23"/>
        <v>114304.69940400285</v>
      </c>
      <c r="R73" s="58">
        <f t="shared" si="35"/>
        <v>-1185.0534197204886</v>
      </c>
      <c r="S73" s="58">
        <f t="shared" si="36"/>
        <v>113119.64598428237</v>
      </c>
      <c r="T73" s="67">
        <f>IF(AND($A73&gt;$B$2,$A73&lt;=$B$3),IRR((R$5:R72,S73),0.001)*12,"")</f>
        <v>0.14294169927499389</v>
      </c>
      <c r="U73" s="66">
        <f t="shared" si="37"/>
        <v>3.024581436693019E-2</v>
      </c>
      <c r="V73" s="70">
        <v>91.587087513688346</v>
      </c>
      <c r="W73" s="58">
        <f t="shared" si="29"/>
        <v>1244.8350392575874</v>
      </c>
      <c r="X73" s="58">
        <f t="shared" si="24"/>
        <v>114010.81568059033</v>
      </c>
      <c r="Y73" s="58">
        <f t="shared" si="38"/>
        <v>-1185.0534197204886</v>
      </c>
      <c r="Z73" s="58">
        <f t="shared" si="39"/>
        <v>112825.76226086984</v>
      </c>
      <c r="AA73" s="67">
        <f>IF(AND($A73&gt;$B$2,$A73&lt;=$B$3),IRR((Y$5:Y72,Z73),0.001)*12,"")</f>
        <v>0.1421118343613692</v>
      </c>
      <c r="AB73" s="66">
        <f t="shared" si="40"/>
        <v>2.9415949453305501E-2</v>
      </c>
      <c r="AC73" s="4"/>
      <c r="AD73" s="4"/>
      <c r="AE73" s="3"/>
      <c r="AF73" s="3"/>
      <c r="AG73" s="3"/>
      <c r="AH73" s="3"/>
      <c r="AI73" s="3"/>
      <c r="AJ73" s="3"/>
      <c r="AK73" s="3"/>
    </row>
    <row r="74" spans="1:37" x14ac:dyDescent="0.4">
      <c r="A74" s="1">
        <v>31321</v>
      </c>
      <c r="B74" s="56">
        <v>2.2549386015383943</v>
      </c>
      <c r="C74" s="58">
        <f t="shared" si="25"/>
        <v>47072.233732822147</v>
      </c>
      <c r="D74" s="58">
        <f t="shared" si="26"/>
        <v>106144.99690477841</v>
      </c>
      <c r="E74" s="58">
        <f t="shared" si="30"/>
        <v>-1188.0160532697898</v>
      </c>
      <c r="F74" s="58">
        <f t="shared" si="31"/>
        <v>104956.98085150862</v>
      </c>
      <c r="G74" s="60">
        <f>IF(AND($A74&gt;$B$2,$A74&lt;=$B$3),IRR((E$5:E73,F74),0.001)*12,"")</f>
        <v>0.11208442283041808</v>
      </c>
      <c r="H74" s="56">
        <v>1.5644391725051456</v>
      </c>
      <c r="I74" s="58">
        <f t="shared" si="27"/>
        <v>75077.803722511351</v>
      </c>
      <c r="J74" s="58">
        <f t="shared" si="22"/>
        <v>117454.6571291494</v>
      </c>
      <c r="K74" s="58">
        <f t="shared" si="32"/>
        <v>-1188.0160532697898</v>
      </c>
      <c r="L74" s="58">
        <f t="shared" si="33"/>
        <v>116266.64107587961</v>
      </c>
      <c r="M74" s="67">
        <f>IF(AND($A74&gt;$B$2,$A74&lt;=$B$3),IRR((K$5:K73,L74),0.001)*12,"")</f>
        <v>0.14456592263307311</v>
      </c>
      <c r="N74" s="66">
        <f t="shared" si="34"/>
        <v>3.2481499802655023E-2</v>
      </c>
      <c r="O74" s="61">
        <v>0.87596300000000005</v>
      </c>
      <c r="P74" s="58">
        <f t="shared" si="28"/>
        <v>133877.12816443772</v>
      </c>
      <c r="Q74" s="58">
        <f t="shared" si="23"/>
        <v>117271.41081830536</v>
      </c>
      <c r="R74" s="58">
        <f t="shared" si="35"/>
        <v>-1188.0160532697898</v>
      </c>
      <c r="S74" s="58">
        <f t="shared" si="36"/>
        <v>116083.39476503557</v>
      </c>
      <c r="T74" s="67">
        <f>IF(AND($A74&gt;$B$2,$A74&lt;=$B$3),IRR((R$5:R73,S74),0.001)*12,"")</f>
        <v>0.14407126898653644</v>
      </c>
      <c r="U74" s="66">
        <f t="shared" si="37"/>
        <v>3.1986846156118354E-2</v>
      </c>
      <c r="V74" s="70">
        <v>92.961709279983836</v>
      </c>
      <c r="W74" s="58">
        <f t="shared" si="29"/>
        <v>1257.6146671546144</v>
      </c>
      <c r="X74" s="58">
        <f t="shared" si="24"/>
        <v>116910.0090742709</v>
      </c>
      <c r="Y74" s="58">
        <f t="shared" si="38"/>
        <v>-1188.0160532697898</v>
      </c>
      <c r="Z74" s="58">
        <f t="shared" si="39"/>
        <v>115721.99302100111</v>
      </c>
      <c r="AA74" s="67">
        <f>IF(AND($A74&gt;$B$2,$A74&lt;=$B$3),IRR((Y$5:Y73,Z74),0.001)*12,"")</f>
        <v>0.14309287532450998</v>
      </c>
      <c r="AB74" s="66">
        <f t="shared" si="40"/>
        <v>3.1008452494091898E-2</v>
      </c>
      <c r="AC74" s="4"/>
      <c r="AD74" s="4"/>
      <c r="AE74" s="3"/>
      <c r="AF74" s="3"/>
      <c r="AG74" s="3"/>
      <c r="AH74" s="3"/>
      <c r="AI74" s="3"/>
      <c r="AJ74" s="3"/>
      <c r="AK74" s="3"/>
    </row>
    <row r="75" spans="1:37" x14ac:dyDescent="0.4">
      <c r="A75" s="1">
        <v>31352</v>
      </c>
      <c r="B75" s="56">
        <v>2.2713354502166641</v>
      </c>
      <c r="C75" s="58">
        <f t="shared" si="25"/>
        <v>47596.588729918396</v>
      </c>
      <c r="D75" s="58">
        <f t="shared" si="26"/>
        <v>108107.81929164659</v>
      </c>
      <c r="E75" s="58">
        <f t="shared" si="30"/>
        <v>-1190.9860934029643</v>
      </c>
      <c r="F75" s="58">
        <f t="shared" si="31"/>
        <v>106916.83319824362</v>
      </c>
      <c r="G75" s="60">
        <f>IF(AND($A75&gt;$B$2,$A75&lt;=$B$3),IRR((E$5:E74,F75),0.001)*12,"")</f>
        <v>0.11143480929732696</v>
      </c>
      <c r="H75" s="56">
        <v>1.5895760341962175</v>
      </c>
      <c r="I75" s="58">
        <f t="shared" si="27"/>
        <v>75827.051363254242</v>
      </c>
      <c r="J75" s="58">
        <f t="shared" si="22"/>
        <v>120532.86359079457</v>
      </c>
      <c r="K75" s="58">
        <f t="shared" si="32"/>
        <v>-1190.9860934029643</v>
      </c>
      <c r="L75" s="58">
        <f t="shared" si="33"/>
        <v>119341.8774973916</v>
      </c>
      <c r="M75" s="67">
        <f>IF(AND($A75&gt;$B$2,$A75&lt;=$B$3),IRR((K$5:K74,L75),0.001)*12,"")</f>
        <v>0.14578926776694967</v>
      </c>
      <c r="N75" s="66">
        <f t="shared" si="34"/>
        <v>3.4354458469622706E-2</v>
      </c>
      <c r="O75" s="61">
        <v>0.90461999999999998</v>
      </c>
      <c r="P75" s="58">
        <f t="shared" si="28"/>
        <v>135193.68770701136</v>
      </c>
      <c r="Q75" s="58">
        <f t="shared" si="23"/>
        <v>122298.91377351662</v>
      </c>
      <c r="R75" s="58">
        <f t="shared" si="35"/>
        <v>-1190.9860934029643</v>
      </c>
      <c r="S75" s="58">
        <f t="shared" si="36"/>
        <v>121107.92768011364</v>
      </c>
      <c r="T75" s="67">
        <f>IF(AND($A75&gt;$B$2,$A75&lt;=$B$3),IRR((R$5:R74,S75),0.001)*12,"")</f>
        <v>0.15031210488315327</v>
      </c>
      <c r="U75" s="66">
        <f t="shared" si="37"/>
        <v>3.887729558582631E-2</v>
      </c>
      <c r="V75" s="70">
        <v>98.951400376171861</v>
      </c>
      <c r="W75" s="58">
        <f t="shared" si="29"/>
        <v>1269.6507382852435</v>
      </c>
      <c r="X75" s="58">
        <f t="shared" si="24"/>
        <v>125633.71854196533</v>
      </c>
      <c r="Y75" s="58">
        <f t="shared" si="38"/>
        <v>-1190.9860934029643</v>
      </c>
      <c r="Z75" s="58">
        <f t="shared" si="39"/>
        <v>124442.73244856235</v>
      </c>
      <c r="AA75" s="67">
        <f>IF(AND($A75&gt;$B$2,$A75&lt;=$B$3),IRR((Y$5:Y74,Z75),0.001)*12,"")</f>
        <v>0.15863546831796249</v>
      </c>
      <c r="AB75" s="66">
        <f t="shared" si="40"/>
        <v>4.7200659020635527E-2</v>
      </c>
      <c r="AC75" s="4"/>
      <c r="AD75" s="4"/>
      <c r="AE75" s="3"/>
      <c r="AF75" s="3"/>
      <c r="AG75" s="3"/>
      <c r="AH75" s="3"/>
      <c r="AI75" s="3"/>
      <c r="AJ75" s="3"/>
      <c r="AK75" s="3"/>
    </row>
    <row r="76" spans="1:37" x14ac:dyDescent="0.4">
      <c r="A76" s="1">
        <v>31382</v>
      </c>
      <c r="B76" s="56">
        <v>2.2875455296763008</v>
      </c>
      <c r="C76" s="58">
        <f t="shared" si="25"/>
        <v>48118.529623836002</v>
      </c>
      <c r="D76" s="58">
        <f t="shared" si="26"/>
        <v>110073.32733560269</v>
      </c>
      <c r="E76" s="58">
        <f t="shared" si="30"/>
        <v>-1193.9635586364716</v>
      </c>
      <c r="F76" s="58">
        <f t="shared" si="31"/>
        <v>108879.36377696622</v>
      </c>
      <c r="G76" s="60">
        <f>IF(AND($A76&gt;$B$2,$A76&lt;=$B$3),IRR((E$5:E75,F76),0.001)*12,"")</f>
        <v>0.11076954154195739</v>
      </c>
      <c r="H76" s="56">
        <v>1.6186472934144633</v>
      </c>
      <c r="I76" s="58">
        <f t="shared" si="27"/>
        <v>76564.681830060799</v>
      </c>
      <c r="J76" s="58">
        <f t="shared" si="22"/>
        <v>123931.21501536746</v>
      </c>
      <c r="K76" s="58">
        <f t="shared" si="32"/>
        <v>-1193.9635586364716</v>
      </c>
      <c r="L76" s="58">
        <f t="shared" si="33"/>
        <v>122737.25145673098</v>
      </c>
      <c r="M76" s="67">
        <f>IF(AND($A76&gt;$B$2,$A76&lt;=$B$3),IRR((K$5:K75,L76),0.001)*12,"")</f>
        <v>0.14762463865564612</v>
      </c>
      <c r="N76" s="66">
        <f t="shared" si="34"/>
        <v>3.6855097113688728E-2</v>
      </c>
      <c r="O76" s="61">
        <v>0.93026699999999996</v>
      </c>
      <c r="P76" s="58">
        <f t="shared" si="28"/>
        <v>136477.1510123167</v>
      </c>
      <c r="Q76" s="58">
        <f t="shared" si="23"/>
        <v>126960.18984077481</v>
      </c>
      <c r="R76" s="58">
        <f t="shared" si="35"/>
        <v>-1193.9635586364716</v>
      </c>
      <c r="S76" s="58">
        <f t="shared" si="36"/>
        <v>125766.22628213833</v>
      </c>
      <c r="T76" s="67">
        <f>IF(AND($A76&gt;$B$2,$A76&lt;=$B$3),IRR((R$5:R75,S76),0.001)*12,"")</f>
        <v>0.1549975789624245</v>
      </c>
      <c r="U76" s="66">
        <f t="shared" si="37"/>
        <v>4.4228037420467103E-2</v>
      </c>
      <c r="V76" s="70">
        <v>104.20787410282506</v>
      </c>
      <c r="W76" s="58">
        <f t="shared" si="29"/>
        <v>1281.1082559528465</v>
      </c>
      <c r="X76" s="58">
        <f t="shared" si="24"/>
        <v>133501.56784842402</v>
      </c>
      <c r="Y76" s="58">
        <f t="shared" si="38"/>
        <v>-1193.9635586364716</v>
      </c>
      <c r="Z76" s="58">
        <f t="shared" si="39"/>
        <v>132307.60428978756</v>
      </c>
      <c r="AA76" s="67">
        <f>IF(AND($A76&gt;$B$2,$A76&lt;=$B$3),IRR((Y$5:Y75,Z76),0.001)*12,"")</f>
        <v>0.17020297021608499</v>
      </c>
      <c r="AB76" s="66">
        <f t="shared" si="40"/>
        <v>5.9433428674127597E-2</v>
      </c>
      <c r="AC76" s="4"/>
      <c r="AD76" s="4"/>
      <c r="AE76" s="3"/>
      <c r="AF76" s="3"/>
      <c r="AG76" s="3"/>
      <c r="AH76" s="3"/>
      <c r="AI76" s="3"/>
      <c r="AJ76" s="3"/>
      <c r="AK76" s="3"/>
    </row>
    <row r="77" spans="1:37" x14ac:dyDescent="0.4">
      <c r="A77" s="1">
        <v>31413</v>
      </c>
      <c r="B77" s="56">
        <v>2.3036075941558547</v>
      </c>
      <c r="C77" s="58">
        <f t="shared" si="25"/>
        <v>48638.127002560432</v>
      </c>
      <c r="D77" s="58">
        <f t="shared" si="26"/>
        <v>112043.15872861515</v>
      </c>
      <c r="E77" s="58">
        <f t="shared" si="30"/>
        <v>-1196.9484675330627</v>
      </c>
      <c r="F77" s="58">
        <f t="shared" si="31"/>
        <v>110846.21026108209</v>
      </c>
      <c r="G77" s="60">
        <f>IF(AND($A77&gt;$B$2,$A77&lt;=$B$3),IRR((E$5:E76,F77),0.001)*12,"")</f>
        <v>0.11009538811665731</v>
      </c>
      <c r="H77" s="56">
        <v>1.6325771414480434</v>
      </c>
      <c r="I77" s="58">
        <f t="shared" si="27"/>
        <v>77297.846859231431</v>
      </c>
      <c r="J77" s="58">
        <f t="shared" ref="J77:J140" si="41">I77*H77</f>
        <v>126194.69786553267</v>
      </c>
      <c r="K77" s="58">
        <f t="shared" si="32"/>
        <v>-1196.9484675330627</v>
      </c>
      <c r="L77" s="58">
        <f t="shared" si="33"/>
        <v>124997.74939799961</v>
      </c>
      <c r="M77" s="67">
        <f>IF(AND($A77&gt;$B$2,$A77&lt;=$B$3),IRR((K$5:K76,L77),0.001)*12,"")</f>
        <v>0.14653155354543301</v>
      </c>
      <c r="N77" s="66">
        <f t="shared" si="34"/>
        <v>3.6436165428775702E-2</v>
      </c>
      <c r="O77" s="61">
        <v>0.93746300000000005</v>
      </c>
      <c r="P77" s="58">
        <f t="shared" si="28"/>
        <v>137753.94643521131</v>
      </c>
      <c r="Q77" s="58">
        <f t="shared" ref="Q77:Q140" si="42">P77*O77</f>
        <v>129139.22788699251</v>
      </c>
      <c r="R77" s="58">
        <f t="shared" si="35"/>
        <v>-1196.9484675330627</v>
      </c>
      <c r="S77" s="58">
        <f t="shared" si="36"/>
        <v>127942.27941945945</v>
      </c>
      <c r="T77" s="67">
        <f>IF(AND($A77&gt;$B$2,$A77&lt;=$B$3),IRR((R$5:R76,S77),0.001)*12,"")</f>
        <v>0.15347357236650883</v>
      </c>
      <c r="U77" s="66">
        <f t="shared" si="37"/>
        <v>4.3378184249851515E-2</v>
      </c>
      <c r="V77" s="70">
        <v>104.99373015223539</v>
      </c>
      <c r="W77" s="58">
        <f t="shared" si="29"/>
        <v>1292.5084459051184</v>
      </c>
      <c r="X77" s="58">
        <f t="shared" ref="X77:X140" si="43">W77*V77</f>
        <v>135705.28298884712</v>
      </c>
      <c r="Y77" s="58">
        <f t="shared" si="38"/>
        <v>-1196.9484675330627</v>
      </c>
      <c r="Z77" s="58">
        <f t="shared" si="39"/>
        <v>134508.33452131404</v>
      </c>
      <c r="AA77" s="67">
        <f>IF(AND($A77&gt;$B$2,$A77&lt;=$B$3),IRR((Y$5:Y76,Z77),0.001)*12,"")</f>
        <v>0.16827214516822764</v>
      </c>
      <c r="AB77" s="66">
        <f t="shared" si="40"/>
        <v>5.8176757051570327E-2</v>
      </c>
      <c r="AC77" s="4"/>
      <c r="AD77" s="4"/>
      <c r="AE77" s="3"/>
      <c r="AF77" s="3"/>
      <c r="AG77" s="3"/>
      <c r="AH77" s="3"/>
      <c r="AI77" s="3"/>
      <c r="AJ77" s="3"/>
      <c r="AK77" s="3"/>
    </row>
    <row r="78" spans="1:37" x14ac:dyDescent="0.4">
      <c r="A78" s="1">
        <v>31444</v>
      </c>
      <c r="B78" s="56">
        <v>2.3195760740203433</v>
      </c>
      <c r="C78" s="58">
        <f t="shared" si="25"/>
        <v>49155.437407742415</v>
      </c>
      <c r="D78" s="58">
        <f t="shared" si="26"/>
        <v>114019.77651900386</v>
      </c>
      <c r="E78" s="58">
        <f t="shared" si="30"/>
        <v>-1199.9408387018952</v>
      </c>
      <c r="F78" s="58">
        <f t="shared" si="31"/>
        <v>112819.83568030197</v>
      </c>
      <c r="G78" s="60">
        <f>IF(AND($A78&gt;$B$2,$A78&lt;=$B$3),IRR((E$5:E77,F78),0.001)*12,"")</f>
        <v>0.10942055189300337</v>
      </c>
      <c r="H78" s="56">
        <v>1.6551733867035583</v>
      </c>
      <c r="I78" s="58">
        <f t="shared" si="27"/>
        <v>78022.81068981337</v>
      </c>
      <c r="J78" s="58">
        <f t="shared" si="41"/>
        <v>129141.27980958899</v>
      </c>
      <c r="K78" s="58">
        <f t="shared" si="32"/>
        <v>-1199.9408387018952</v>
      </c>
      <c r="L78" s="58">
        <f t="shared" si="33"/>
        <v>127941.3389708871</v>
      </c>
      <c r="M78" s="67">
        <f>IF(AND($A78&gt;$B$2,$A78&lt;=$B$3),IRR((K$5:K77,L78),0.001)*12,"")</f>
        <v>0.14700528569465909</v>
      </c>
      <c r="N78" s="66">
        <f t="shared" si="34"/>
        <v>3.7584733801655723E-2</v>
      </c>
      <c r="O78" s="61">
        <v>0.97921899999999995</v>
      </c>
      <c r="P78" s="58">
        <f t="shared" si="28"/>
        <v>138979.35243601594</v>
      </c>
      <c r="Q78" s="58">
        <f t="shared" si="42"/>
        <v>136091.22251304309</v>
      </c>
      <c r="R78" s="58">
        <f t="shared" si="35"/>
        <v>-1199.9408387018952</v>
      </c>
      <c r="S78" s="58">
        <f t="shared" si="36"/>
        <v>134891.28167434118</v>
      </c>
      <c r="T78" s="67">
        <f>IF(AND($A78&gt;$B$2,$A78&lt;=$B$3),IRR((R$5:R77,S78),0.001)*12,"")</f>
        <v>0.16248418292130928</v>
      </c>
      <c r="U78" s="66">
        <f t="shared" si="37"/>
        <v>5.3063631028305913E-2</v>
      </c>
      <c r="V78" s="70">
        <v>110.99455230953531</v>
      </c>
      <c r="W78" s="58">
        <f t="shared" si="29"/>
        <v>1303.3192543072782</v>
      </c>
      <c r="X78" s="58">
        <f t="shared" si="43"/>
        <v>144661.33714823375</v>
      </c>
      <c r="Y78" s="58">
        <f t="shared" si="38"/>
        <v>-1199.9408387018952</v>
      </c>
      <c r="Z78" s="58">
        <f t="shared" si="39"/>
        <v>143461.39630953185</v>
      </c>
      <c r="AA78" s="67">
        <f>IF(AND($A78&gt;$B$2,$A78&lt;=$B$3),IRR((Y$5:Y77,Z78),0.001)*12,"")</f>
        <v>0.18028144642393062</v>
      </c>
      <c r="AB78" s="66">
        <f t="shared" si="40"/>
        <v>7.0860894530927254E-2</v>
      </c>
      <c r="AC78" s="4"/>
      <c r="AD78" s="4"/>
      <c r="AE78" s="3"/>
      <c r="AF78" s="3"/>
      <c r="AG78" s="3"/>
      <c r="AH78" s="3"/>
      <c r="AI78" s="3"/>
      <c r="AJ78" s="3"/>
      <c r="AK78" s="3"/>
    </row>
    <row r="79" spans="1:37" x14ac:dyDescent="0.4">
      <c r="A79" s="1">
        <v>31472</v>
      </c>
      <c r="B79" s="56">
        <v>2.3353846292914788</v>
      </c>
      <c r="C79" s="58">
        <f t="shared" si="25"/>
        <v>49670.530585847133</v>
      </c>
      <c r="D79" s="58">
        <f t="shared" si="26"/>
        <v>115999.79365893967</v>
      </c>
      <c r="E79" s="58">
        <f t="shared" si="30"/>
        <v>-1202.9406907986499</v>
      </c>
      <c r="F79" s="58">
        <f t="shared" si="31"/>
        <v>114796.85296814101</v>
      </c>
      <c r="G79" s="60">
        <f>IF(AND($A79&gt;$B$2,$A79&lt;=$B$3),IRR((E$5:E78,F79),0.001)*12,"")</f>
        <v>0.1087370141015418</v>
      </c>
      <c r="H79" s="56">
        <v>1.6953268958815304</v>
      </c>
      <c r="I79" s="58">
        <f t="shared" si="27"/>
        <v>78732.373366911794</v>
      </c>
      <c r="J79" s="58">
        <f t="shared" si="41"/>
        <v>133477.11014551224</v>
      </c>
      <c r="K79" s="58">
        <f t="shared" si="32"/>
        <v>-1202.9406907986499</v>
      </c>
      <c r="L79" s="58">
        <f t="shared" si="33"/>
        <v>132274.16945471358</v>
      </c>
      <c r="M79" s="67">
        <f>IF(AND($A79&gt;$B$2,$A79&lt;=$B$3),IRR((K$5:K78,L79),0.001)*12,"")</f>
        <v>0.15042147739170186</v>
      </c>
      <c r="N79" s="66">
        <f t="shared" si="34"/>
        <v>4.1684463290160068E-2</v>
      </c>
      <c r="O79" s="61">
        <v>0.98187100000000005</v>
      </c>
      <c r="P79" s="58">
        <f t="shared" si="28"/>
        <v>140204.50389766277</v>
      </c>
      <c r="Q79" s="58">
        <f t="shared" si="42"/>
        <v>137662.73644650204</v>
      </c>
      <c r="R79" s="58">
        <f t="shared" si="35"/>
        <v>-1202.9406907986499</v>
      </c>
      <c r="S79" s="58">
        <f t="shared" si="36"/>
        <v>136459.79575570338</v>
      </c>
      <c r="T79" s="67">
        <f>IF(AND($A79&gt;$B$2,$A79&lt;=$B$3),IRR((R$5:R78,S79),0.001)*12,"")</f>
        <v>0.15940146722571136</v>
      </c>
      <c r="U79" s="66">
        <f t="shared" si="37"/>
        <v>5.0664453124169562E-2</v>
      </c>
      <c r="V79" s="70">
        <v>117.87795506665624</v>
      </c>
      <c r="W79" s="58">
        <f t="shared" si="29"/>
        <v>1313.5242217256427</v>
      </c>
      <c r="X79" s="58">
        <f t="shared" si="43"/>
        <v>154835.54918753993</v>
      </c>
      <c r="Y79" s="58">
        <f t="shared" si="38"/>
        <v>-1202.9406907986499</v>
      </c>
      <c r="Z79" s="58">
        <f t="shared" si="39"/>
        <v>153632.60849674128</v>
      </c>
      <c r="AA79" s="67">
        <f>IF(AND($A79&gt;$B$2,$A79&lt;=$B$3),IRR((Y$5:Y78,Z79),0.001)*12,"")</f>
        <v>0.19301469082187772</v>
      </c>
      <c r="AB79" s="66">
        <f t="shared" si="40"/>
        <v>8.4277676720335926E-2</v>
      </c>
      <c r="AC79" s="4"/>
      <c r="AD79" s="4"/>
      <c r="AE79" s="3"/>
      <c r="AF79" s="3"/>
      <c r="AG79" s="3"/>
      <c r="AH79" s="3"/>
      <c r="AI79" s="3"/>
      <c r="AJ79" s="3"/>
      <c r="AK79" s="3"/>
    </row>
    <row r="80" spans="1:37" x14ac:dyDescent="0.4">
      <c r="A80" s="1">
        <v>31503</v>
      </c>
      <c r="B80" s="56">
        <v>2.3508419563066014</v>
      </c>
      <c r="C80" s="58">
        <f t="shared" si="25"/>
        <v>50183.516173538577</v>
      </c>
      <c r="D80" s="58">
        <f t="shared" si="26"/>
        <v>117973.5153357454</v>
      </c>
      <c r="E80" s="58">
        <f t="shared" si="30"/>
        <v>-1205.9480425256465</v>
      </c>
      <c r="F80" s="58">
        <f t="shared" si="31"/>
        <v>116767.56729321975</v>
      </c>
      <c r="G80" s="60">
        <f>IF(AND($A80&gt;$B$2,$A80&lt;=$B$3),IRR((E$5:E79,F80),0.001)*12,"")</f>
        <v>0.10802179335607853</v>
      </c>
      <c r="H80" s="56">
        <v>1.7240669784625375</v>
      </c>
      <c r="I80" s="58">
        <f t="shared" si="27"/>
        <v>79431.852016866018</v>
      </c>
      <c r="J80" s="58">
        <f t="shared" si="41"/>
        <v>136945.83310040162</v>
      </c>
      <c r="K80" s="58">
        <f t="shared" si="32"/>
        <v>-1205.9480425256465</v>
      </c>
      <c r="L80" s="58">
        <f t="shared" si="33"/>
        <v>135739.88505787597</v>
      </c>
      <c r="M80" s="67">
        <f>IF(AND($A80&gt;$B$2,$A80&lt;=$B$3),IRR((K$5:K79,L80),0.001)*12,"")</f>
        <v>0.15166176317324442</v>
      </c>
      <c r="N80" s="66">
        <f t="shared" si="34"/>
        <v>4.3639969817165891E-2</v>
      </c>
      <c r="O80" s="61">
        <v>0.98680199999999996</v>
      </c>
      <c r="P80" s="58">
        <f t="shared" si="28"/>
        <v>141426.58091263197</v>
      </c>
      <c r="Q80" s="58">
        <f t="shared" si="42"/>
        <v>139560.03289774703</v>
      </c>
      <c r="R80" s="58">
        <f t="shared" si="35"/>
        <v>-1205.9480425256465</v>
      </c>
      <c r="S80" s="58">
        <f t="shared" si="36"/>
        <v>138354.08485522139</v>
      </c>
      <c r="T80" s="67">
        <f>IF(AND($A80&gt;$B$2,$A80&lt;=$B$3),IRR((R$5:R79,S80),0.001)*12,"")</f>
        <v>0.15708230552957314</v>
      </c>
      <c r="U80" s="66">
        <f t="shared" si="37"/>
        <v>4.9060512173494608E-2</v>
      </c>
      <c r="V80" s="70">
        <v>121.11881639325733</v>
      </c>
      <c r="W80" s="58">
        <f t="shared" si="29"/>
        <v>1323.4809574206986</v>
      </c>
      <c r="X80" s="58">
        <f t="shared" si="43"/>
        <v>160298.44708181001</v>
      </c>
      <c r="Y80" s="58">
        <f t="shared" si="38"/>
        <v>-1205.9480425256465</v>
      </c>
      <c r="Z80" s="58">
        <f t="shared" si="39"/>
        <v>159092.49903928436</v>
      </c>
      <c r="AA80" s="67">
        <f>IF(AND($A80&gt;$B$2,$A80&lt;=$B$3),IRR((Y$5:Y79,Z80),0.001)*12,"")</f>
        <v>0.19609107888633126</v>
      </c>
      <c r="AB80" s="66">
        <f t="shared" si="40"/>
        <v>8.8069285530252728E-2</v>
      </c>
      <c r="AC80" s="4"/>
      <c r="AD80" s="4"/>
      <c r="AE80" s="3"/>
      <c r="AF80" s="3"/>
      <c r="AG80" s="3"/>
      <c r="AH80" s="3"/>
      <c r="AI80" s="3"/>
      <c r="AJ80" s="3"/>
      <c r="AK80" s="3"/>
    </row>
    <row r="81" spans="1:37" x14ac:dyDescent="0.4">
      <c r="A81" s="1">
        <v>31533</v>
      </c>
      <c r="B81" s="56">
        <v>2.3659608086380985</v>
      </c>
      <c r="C81" s="58">
        <f t="shared" si="25"/>
        <v>50694.497973498263</v>
      </c>
      <c r="D81" s="58">
        <f t="shared" si="26"/>
        <v>119941.19541888039</v>
      </c>
      <c r="E81" s="58">
        <f t="shared" si="30"/>
        <v>-1208.9629126319605</v>
      </c>
      <c r="F81" s="58">
        <f t="shared" si="31"/>
        <v>118732.23250624843</v>
      </c>
      <c r="G81" s="60">
        <f>IF(AND($A81&gt;$B$2,$A81&lt;=$B$3),IRR((E$5:E80,F81),0.001)*12,"")</f>
        <v>0.10727907638843881</v>
      </c>
      <c r="H81" s="56">
        <v>1.7226459453573069</v>
      </c>
      <c r="I81" s="58">
        <f t="shared" si="27"/>
        <v>80133.657815027982</v>
      </c>
      <c r="J81" s="58">
        <f t="shared" si="41"/>
        <v>138041.92072170781</v>
      </c>
      <c r="K81" s="58">
        <f t="shared" si="32"/>
        <v>-1208.9629126319605</v>
      </c>
      <c r="L81" s="58">
        <f t="shared" si="33"/>
        <v>136832.95780907586</v>
      </c>
      <c r="M81" s="67">
        <f>IF(AND($A81&gt;$B$2,$A81&lt;=$B$3),IRR((K$5:K80,L81),0.001)*12,"")</f>
        <v>0.14789967286673456</v>
      </c>
      <c r="N81" s="66">
        <f t="shared" si="34"/>
        <v>4.0620596478295745E-2</v>
      </c>
      <c r="O81" s="61">
        <v>0.98035399999999995</v>
      </c>
      <c r="P81" s="58">
        <f t="shared" si="28"/>
        <v>142659.77107927785</v>
      </c>
      <c r="Q81" s="58">
        <f t="shared" si="42"/>
        <v>139857.07721665435</v>
      </c>
      <c r="R81" s="58">
        <f t="shared" si="35"/>
        <v>-1208.9629126319605</v>
      </c>
      <c r="S81" s="58">
        <f t="shared" si="36"/>
        <v>138648.1143040224</v>
      </c>
      <c r="T81" s="67">
        <f>IF(AND($A81&gt;$B$2,$A81&lt;=$B$3),IRR((R$5:R80,S81),0.001)*12,"")</f>
        <v>0.15160406314063124</v>
      </c>
      <c r="U81" s="66">
        <f t="shared" si="37"/>
        <v>4.432498675219243E-2</v>
      </c>
      <c r="V81" s="70">
        <v>121.71619838921394</v>
      </c>
      <c r="W81" s="58">
        <f t="shared" si="29"/>
        <v>1333.4135952177323</v>
      </c>
      <c r="X81" s="58">
        <f t="shared" si="43"/>
        <v>162298.03369039652</v>
      </c>
      <c r="Y81" s="58">
        <f t="shared" si="38"/>
        <v>-1208.9629126319605</v>
      </c>
      <c r="Z81" s="58">
        <f t="shared" si="39"/>
        <v>161089.07077776457</v>
      </c>
      <c r="AA81" s="67">
        <f>IF(AND($A81&gt;$B$2,$A81&lt;=$B$3),IRR((Y$5:Y80,Z81),0.001)*12,"")</f>
        <v>0.19302683042028956</v>
      </c>
      <c r="AB81" s="66">
        <f t="shared" si="40"/>
        <v>8.5747754031850754E-2</v>
      </c>
      <c r="AC81" s="4"/>
      <c r="AD81" s="4"/>
      <c r="AE81" s="3"/>
      <c r="AF81" s="3"/>
      <c r="AG81" s="3"/>
      <c r="AH81" s="3"/>
      <c r="AI81" s="3"/>
      <c r="AJ81" s="3"/>
      <c r="AK81" s="3"/>
    </row>
    <row r="82" spans="1:37" x14ac:dyDescent="0.4">
      <c r="A82" s="1">
        <v>31564</v>
      </c>
      <c r="B82" s="56">
        <v>2.3808795059592334</v>
      </c>
      <c r="C82" s="58">
        <f t="shared" si="25"/>
        <v>51203.547388590458</v>
      </c>
      <c r="D82" s="58">
        <f t="shared" si="26"/>
        <v>121909.47660990745</v>
      </c>
      <c r="E82" s="58">
        <f t="shared" si="30"/>
        <v>-1211.9853199135405</v>
      </c>
      <c r="F82" s="58">
        <f t="shared" si="31"/>
        <v>120697.49128999391</v>
      </c>
      <c r="G82" s="60">
        <f>IF(AND($A82&gt;$B$2,$A82&lt;=$B$3),IRR((E$5:E81,F82),0.001)*12,"")</f>
        <v>0.10652785991855573</v>
      </c>
      <c r="H82" s="56">
        <v>1.7313090163610443</v>
      </c>
      <c r="I82" s="58">
        <f t="shared" si="27"/>
        <v>80833.697674152005</v>
      </c>
      <c r="J82" s="58">
        <f t="shared" si="41"/>
        <v>139948.10960906214</v>
      </c>
      <c r="K82" s="58">
        <f t="shared" si="32"/>
        <v>-1211.9853199135405</v>
      </c>
      <c r="L82" s="58">
        <f t="shared" si="33"/>
        <v>138736.1242891486</v>
      </c>
      <c r="M82" s="67">
        <f>IF(AND($A82&gt;$B$2,$A82&lt;=$B$3),IRR((K$5:K81,L82),0.001)*12,"")</f>
        <v>0.14589063233110533</v>
      </c>
      <c r="N82" s="66">
        <f t="shared" si="34"/>
        <v>3.9362772412549596E-2</v>
      </c>
      <c r="O82" s="61">
        <v>0.99460599999999999</v>
      </c>
      <c r="P82" s="58">
        <f t="shared" si="28"/>
        <v>143878.32930224607</v>
      </c>
      <c r="Q82" s="58">
        <f t="shared" si="42"/>
        <v>143102.24959398975</v>
      </c>
      <c r="R82" s="58">
        <f t="shared" si="35"/>
        <v>-1211.9853199135405</v>
      </c>
      <c r="S82" s="58">
        <f t="shared" si="36"/>
        <v>141890.26427407621</v>
      </c>
      <c r="T82" s="67">
        <f>IF(AND($A82&gt;$B$2,$A82&lt;=$B$3),IRR((R$5:R81,S82),0.001)*12,"")</f>
        <v>0.15212367090041301</v>
      </c>
      <c r="U82" s="66">
        <f t="shared" si="37"/>
        <v>4.5595810981857277E-2</v>
      </c>
      <c r="V82" s="70">
        <v>125.54064732801639</v>
      </c>
      <c r="W82" s="58">
        <f t="shared" si="29"/>
        <v>1343.0677219544443</v>
      </c>
      <c r="X82" s="58">
        <f t="shared" si="43"/>
        <v>168609.59121952526</v>
      </c>
      <c r="Y82" s="58">
        <f t="shared" si="38"/>
        <v>-1211.9853199135405</v>
      </c>
      <c r="Z82" s="58">
        <f t="shared" si="39"/>
        <v>167397.60589961172</v>
      </c>
      <c r="AA82" s="67">
        <f>IF(AND($A82&gt;$B$2,$A82&lt;=$B$3),IRR((Y$5:Y81,Z82),0.001)*12,"")</f>
        <v>0.19703207706662251</v>
      </c>
      <c r="AB82" s="66">
        <f t="shared" si="40"/>
        <v>9.0504217148066779E-2</v>
      </c>
      <c r="AC82" s="4"/>
      <c r="AD82" s="4"/>
      <c r="AE82" s="3"/>
      <c r="AF82" s="3"/>
      <c r="AG82" s="3"/>
      <c r="AH82" s="3"/>
      <c r="AI82" s="3"/>
      <c r="AJ82" s="3"/>
      <c r="AK82" s="3"/>
    </row>
    <row r="83" spans="1:37" x14ac:dyDescent="0.4">
      <c r="A83" s="1">
        <v>31594</v>
      </c>
      <c r="B83" s="56">
        <v>2.3957153613807418</v>
      </c>
      <c r="C83" s="58">
        <f t="shared" si="25"/>
        <v>51710.70917533672</v>
      </c>
      <c r="D83" s="58">
        <f t="shared" si="26"/>
        <v>123884.14031924625</v>
      </c>
      <c r="E83" s="58">
        <f t="shared" si="30"/>
        <v>-1215.0152832133242</v>
      </c>
      <c r="F83" s="58">
        <f t="shared" si="31"/>
        <v>122669.12503603293</v>
      </c>
      <c r="G83" s="60">
        <f>IF(AND($A83&gt;$B$2,$A83&lt;=$B$3),IRR((E$5:E82,F83),0.001)*12,"")</f>
        <v>0.10578303600220451</v>
      </c>
      <c r="H83" s="56">
        <v>1.7635752239672755</v>
      </c>
      <c r="I83" s="58">
        <f t="shared" si="27"/>
        <v>81522.64774937481</v>
      </c>
      <c r="J83" s="58">
        <f t="shared" si="41"/>
        <v>143771.32176300898</v>
      </c>
      <c r="K83" s="58">
        <f t="shared" si="32"/>
        <v>-1215.0152832133242</v>
      </c>
      <c r="L83" s="58">
        <f t="shared" si="33"/>
        <v>142556.30647979566</v>
      </c>
      <c r="M83" s="67">
        <f>IF(AND($A83&gt;$B$2,$A83&lt;=$B$3),IRR((K$5:K82,L83),0.001)*12,"")</f>
        <v>0.14763828643080945</v>
      </c>
      <c r="N83" s="66">
        <f t="shared" si="34"/>
        <v>4.185525042860494E-2</v>
      </c>
      <c r="O83" s="61">
        <v>0.99619999999999997</v>
      </c>
      <c r="P83" s="58">
        <f t="shared" si="28"/>
        <v>145097.97925528092</v>
      </c>
      <c r="Q83" s="58">
        <f t="shared" si="42"/>
        <v>144546.60693411084</v>
      </c>
      <c r="R83" s="58">
        <f t="shared" si="35"/>
        <v>-1215.0152832133242</v>
      </c>
      <c r="S83" s="58">
        <f t="shared" si="36"/>
        <v>143331.59165089752</v>
      </c>
      <c r="T83" s="67">
        <f>IF(AND($A83&gt;$B$2,$A83&lt;=$B$3),IRR((R$5:R82,S83),0.001)*12,"")</f>
        <v>0.14912173706413423</v>
      </c>
      <c r="U83" s="66">
        <f t="shared" si="37"/>
        <v>4.3338701061929719E-2</v>
      </c>
      <c r="V83" s="70">
        <v>123.2697536563701</v>
      </c>
      <c r="W83" s="58">
        <f t="shared" si="29"/>
        <v>1352.9242783859622</v>
      </c>
      <c r="X83" s="58">
        <f t="shared" si="43"/>
        <v>166774.64251235983</v>
      </c>
      <c r="Y83" s="58">
        <f t="shared" si="38"/>
        <v>-1215.0152832133242</v>
      </c>
      <c r="Z83" s="58">
        <f t="shared" si="39"/>
        <v>165559.62722914651</v>
      </c>
      <c r="AA83" s="67">
        <f>IF(AND($A83&gt;$B$2,$A83&lt;=$B$3),IRR((Y$5:Y82,Z83),0.001)*12,"")</f>
        <v>0.18791253084243031</v>
      </c>
      <c r="AB83" s="66">
        <f t="shared" si="40"/>
        <v>8.2129494840225803E-2</v>
      </c>
      <c r="AC83" s="4"/>
      <c r="AD83" s="4"/>
      <c r="AE83" s="3"/>
      <c r="AF83" s="3"/>
      <c r="AG83" s="3"/>
      <c r="AH83" s="3"/>
      <c r="AI83" s="3"/>
      <c r="AJ83" s="3"/>
      <c r="AK83" s="3"/>
    </row>
    <row r="84" spans="1:37" x14ac:dyDescent="0.4">
      <c r="A84" s="1">
        <v>31625</v>
      </c>
      <c r="B84" s="56">
        <v>2.4103791358218598</v>
      </c>
      <c r="C84" s="58">
        <f t="shared" si="25"/>
        <v>52216.045785382528</v>
      </c>
      <c r="D84" s="58">
        <f t="shared" si="26"/>
        <v>125860.467316205</v>
      </c>
      <c r="E84" s="58">
        <f t="shared" si="30"/>
        <v>-1218.0528214213575</v>
      </c>
      <c r="F84" s="58">
        <f t="shared" si="31"/>
        <v>124642.41449478365</v>
      </c>
      <c r="G84" s="60">
        <f>IF(AND($A84&gt;$B$2,$A84&lt;=$B$3),IRR((E$5:E83,F84),0.001)*12,"")</f>
        <v>0.10503423650199917</v>
      </c>
      <c r="H84" s="56">
        <v>1.7879257764200638</v>
      </c>
      <c r="I84" s="58">
        <f t="shared" si="27"/>
        <v>82203.913626004345</v>
      </c>
      <c r="J84" s="58">
        <f t="shared" si="41"/>
        <v>146974.49609454168</v>
      </c>
      <c r="K84" s="58">
        <f t="shared" si="32"/>
        <v>-1218.0528214213575</v>
      </c>
      <c r="L84" s="58">
        <f t="shared" si="33"/>
        <v>145756.44327312033</v>
      </c>
      <c r="M84" s="67">
        <f>IF(AND($A84&gt;$B$2,$A84&lt;=$B$3),IRR((K$5:K83,L84),0.001)*12,"")</f>
        <v>0.14803896973689579</v>
      </c>
      <c r="N84" s="66">
        <f t="shared" si="34"/>
        <v>4.3004733234896619E-2</v>
      </c>
      <c r="O84" s="61">
        <v>1.018554</v>
      </c>
      <c r="P84" s="58">
        <f t="shared" si="28"/>
        <v>146293.84400218815</v>
      </c>
      <c r="Q84" s="58">
        <f t="shared" si="42"/>
        <v>149008.17998380476</v>
      </c>
      <c r="R84" s="58">
        <f t="shared" si="35"/>
        <v>-1218.0528214213575</v>
      </c>
      <c r="S84" s="58">
        <f t="shared" si="36"/>
        <v>147790.1271623834</v>
      </c>
      <c r="T84" s="67">
        <f>IF(AND($A84&gt;$B$2,$A84&lt;=$B$3),IRR((R$5:R83,S84),0.001)*12,"")</f>
        <v>0.15177137898455495</v>
      </c>
      <c r="U84" s="66">
        <f t="shared" si="37"/>
        <v>4.6737142482555782E-2</v>
      </c>
      <c r="V84" s="70">
        <v>126.08932233937482</v>
      </c>
      <c r="W84" s="58">
        <f t="shared" si="29"/>
        <v>1362.5845160557542</v>
      </c>
      <c r="X84" s="58">
        <f t="shared" si="43"/>
        <v>171807.35825959503</v>
      </c>
      <c r="Y84" s="58">
        <f t="shared" si="38"/>
        <v>-1218.0528214213575</v>
      </c>
      <c r="Z84" s="58">
        <f t="shared" si="39"/>
        <v>170589.30543817367</v>
      </c>
      <c r="AA84" s="67">
        <f>IF(AND($A84&gt;$B$2,$A84&lt;=$B$3),IRR((Y$5:Y83,Z84),0.001)*12,"")</f>
        <v>0.18975969810160453</v>
      </c>
      <c r="AB84" s="66">
        <f t="shared" si="40"/>
        <v>8.4725461599605367E-2</v>
      </c>
      <c r="AC84" s="4"/>
      <c r="AD84" s="4"/>
      <c r="AE84" s="3"/>
      <c r="AF84" s="3"/>
      <c r="AG84" s="3"/>
      <c r="AH84" s="3"/>
      <c r="AI84" s="3"/>
      <c r="AJ84" s="3"/>
      <c r="AK84" s="3"/>
    </row>
    <row r="85" spans="1:37" x14ac:dyDescent="0.4">
      <c r="A85" s="1">
        <v>31656</v>
      </c>
      <c r="B85" s="56">
        <v>2.4247778034095955</v>
      </c>
      <c r="C85" s="58">
        <f t="shared" si="25"/>
        <v>52719.637476034703</v>
      </c>
      <c r="D85" s="58">
        <f t="shared" si="26"/>
        <v>127833.40675568962</v>
      </c>
      <c r="E85" s="58">
        <f t="shared" si="30"/>
        <v>-1221.0979534749108</v>
      </c>
      <c r="F85" s="58">
        <f t="shared" si="31"/>
        <v>126612.30880221471</v>
      </c>
      <c r="G85" s="60">
        <f>IF(AND($A85&gt;$B$2,$A85&lt;=$B$3),IRR((E$5:E84,F85),0.001)*12,"")</f>
        <v>0.10427152098433545</v>
      </c>
      <c r="H85" s="56">
        <v>1.7971985678801714</v>
      </c>
      <c r="I85" s="58">
        <f t="shared" si="27"/>
        <v>82883.358833283375</v>
      </c>
      <c r="J85" s="58">
        <f t="shared" si="41"/>
        <v>148957.85379627525</v>
      </c>
      <c r="K85" s="58">
        <f t="shared" si="32"/>
        <v>-1221.0979534749108</v>
      </c>
      <c r="L85" s="58">
        <f t="shared" si="33"/>
        <v>147736.75584280034</v>
      </c>
      <c r="M85" s="67">
        <f>IF(AND($A85&gt;$B$2,$A85&lt;=$B$3),IRR((K$5:K84,L85),0.001)*12,"")</f>
        <v>0.14615139210680006</v>
      </c>
      <c r="N85" s="66">
        <f t="shared" si="34"/>
        <v>4.1879871122464607E-2</v>
      </c>
      <c r="O85" s="61">
        <v>1.016159</v>
      </c>
      <c r="P85" s="58">
        <f t="shared" si="28"/>
        <v>147495.52400844201</v>
      </c>
      <c r="Q85" s="58">
        <f t="shared" si="42"/>
        <v>149878.90418089443</v>
      </c>
      <c r="R85" s="58">
        <f t="shared" si="35"/>
        <v>-1221.0979534749108</v>
      </c>
      <c r="S85" s="58">
        <f t="shared" si="36"/>
        <v>148657.80622741953</v>
      </c>
      <c r="T85" s="67">
        <f>IF(AND($A85&gt;$B$2,$A85&lt;=$B$3),IRR((R$5:R84,S85),0.001)*12,"")</f>
        <v>0.14780662213608586</v>
      </c>
      <c r="U85" s="66">
        <f t="shared" si="37"/>
        <v>4.3535101151750411E-2</v>
      </c>
      <c r="V85" s="70">
        <v>122.98362329967175</v>
      </c>
      <c r="W85" s="58">
        <f t="shared" si="29"/>
        <v>1372.5134636726209</v>
      </c>
      <c r="X85" s="58">
        <f t="shared" si="43"/>
        <v>168796.6787900413</v>
      </c>
      <c r="Y85" s="58">
        <f t="shared" si="38"/>
        <v>-1221.0979534749108</v>
      </c>
      <c r="Z85" s="58">
        <f t="shared" si="39"/>
        <v>167575.5808365664</v>
      </c>
      <c r="AA85" s="67">
        <f>IF(AND($A85&gt;$B$2,$A85&lt;=$B$3),IRR((Y$5:Y84,Z85),0.001)*12,"")</f>
        <v>0.17926924361363383</v>
      </c>
      <c r="AB85" s="66">
        <f t="shared" si="40"/>
        <v>7.499772262929838E-2</v>
      </c>
      <c r="AC85" s="4"/>
      <c r="AD85" s="4"/>
      <c r="AE85" s="3"/>
      <c r="AF85" s="3"/>
      <c r="AG85" s="3"/>
      <c r="AH85" s="3"/>
      <c r="AI85" s="3"/>
      <c r="AJ85" s="3"/>
      <c r="AK85" s="3"/>
    </row>
    <row r="86" spans="1:37" x14ac:dyDescent="0.4">
      <c r="A86" s="1">
        <v>31686</v>
      </c>
      <c r="B86" s="56">
        <v>2.4388751921388625</v>
      </c>
      <c r="C86" s="58">
        <f t="shared" si="25"/>
        <v>53221.569966186049</v>
      </c>
      <c r="D86" s="58">
        <f t="shared" si="26"/>
        <v>129800.76667721392</v>
      </c>
      <c r="E86" s="58">
        <f t="shared" si="30"/>
        <v>-1224.150698358598</v>
      </c>
      <c r="F86" s="58">
        <f t="shared" si="31"/>
        <v>128576.61597885532</v>
      </c>
      <c r="G86" s="60">
        <f>IF(AND($A86&gt;$B$2,$A86&lt;=$B$3),IRR((E$5:E85,F86),0.001)*12,"")</f>
        <v>0.10349213123521217</v>
      </c>
      <c r="H86" s="56">
        <v>1.8122462151752312</v>
      </c>
      <c r="I86" s="58">
        <f t="shared" si="27"/>
        <v>83558.846903341357</v>
      </c>
      <c r="J86" s="58">
        <f t="shared" si="41"/>
        <v>151429.20404498695</v>
      </c>
      <c r="K86" s="58">
        <f t="shared" si="32"/>
        <v>-1224.150698358598</v>
      </c>
      <c r="L86" s="58">
        <f t="shared" si="33"/>
        <v>150205.05334662835</v>
      </c>
      <c r="M86" s="67">
        <f>IF(AND($A86&gt;$B$2,$A86&lt;=$B$3),IRR((K$5:K85,L86),0.001)*12,"")</f>
        <v>0.1451604284128436</v>
      </c>
      <c r="N86" s="66">
        <f t="shared" si="34"/>
        <v>4.166829717763143E-2</v>
      </c>
      <c r="O86" s="61">
        <v>1.0315829999999999</v>
      </c>
      <c r="P86" s="58">
        <f t="shared" si="28"/>
        <v>148682.19604390458</v>
      </c>
      <c r="Q86" s="58">
        <f t="shared" si="42"/>
        <v>153378.0258415592</v>
      </c>
      <c r="R86" s="58">
        <f t="shared" si="35"/>
        <v>-1224.150698358598</v>
      </c>
      <c r="S86" s="58">
        <f t="shared" si="36"/>
        <v>152153.8751432006</v>
      </c>
      <c r="T86" s="67">
        <f>IF(AND($A86&gt;$B$2,$A86&lt;=$B$3),IRR((R$5:R85,S86),0.001)*12,"")</f>
        <v>0.14854741883081424</v>
      </c>
      <c r="U86" s="66">
        <f t="shared" si="37"/>
        <v>4.5055287595602067E-2</v>
      </c>
      <c r="V86" s="70">
        <v>122.87277556266106</v>
      </c>
      <c r="W86" s="58">
        <f t="shared" si="29"/>
        <v>1382.4762132951712</v>
      </c>
      <c r="X86" s="58">
        <f t="shared" si="43"/>
        <v>169868.68947693511</v>
      </c>
      <c r="Y86" s="58">
        <f t="shared" si="38"/>
        <v>-1224.150698358598</v>
      </c>
      <c r="Z86" s="58">
        <f t="shared" si="39"/>
        <v>168644.53877857651</v>
      </c>
      <c r="AA86" s="67">
        <f>IF(AND($A86&gt;$B$2,$A86&lt;=$B$3),IRR((Y$5:Y85,Z86),0.001)*12,"")</f>
        <v>0.17524043478452</v>
      </c>
      <c r="AB86" s="66">
        <f t="shared" si="40"/>
        <v>7.1748303549307835E-2</v>
      </c>
      <c r="AC86" s="4"/>
      <c r="AD86" s="4"/>
      <c r="AE86" s="3"/>
      <c r="AF86" s="3"/>
      <c r="AG86" s="3"/>
      <c r="AH86" s="3"/>
      <c r="AI86" s="3"/>
      <c r="AJ86" s="3"/>
      <c r="AK86" s="3"/>
    </row>
    <row r="87" spans="1:37" x14ac:dyDescent="0.4">
      <c r="A87" s="1">
        <v>31717</v>
      </c>
      <c r="B87" s="56">
        <v>2.4526666926177421</v>
      </c>
      <c r="C87" s="58">
        <f t="shared" si="25"/>
        <v>53721.927833318288</v>
      </c>
      <c r="D87" s="58">
        <f t="shared" si="26"/>
        <v>131761.9830599938</v>
      </c>
      <c r="E87" s="58">
        <f t="shared" si="30"/>
        <v>-1227.2110751044945</v>
      </c>
      <c r="F87" s="58">
        <f t="shared" si="31"/>
        <v>130534.7719848893</v>
      </c>
      <c r="G87" s="60">
        <f>IF(AND($A87&gt;$B$2,$A87&lt;=$B$3),IRR((E$5:E86,F87),0.001)*12,"")</f>
        <v>0.10269700531901282</v>
      </c>
      <c r="H87" s="56">
        <v>1.826896629128631</v>
      </c>
      <c r="I87" s="58">
        <f t="shared" si="27"/>
        <v>84230.593216481051</v>
      </c>
      <c r="J87" s="58">
        <f t="shared" si="41"/>
        <v>153880.58681669418</v>
      </c>
      <c r="K87" s="58">
        <f t="shared" si="32"/>
        <v>-1227.2110751044945</v>
      </c>
      <c r="L87" s="58">
        <f t="shared" si="33"/>
        <v>152653.3757415897</v>
      </c>
      <c r="M87" s="67">
        <f>IF(AND($A87&gt;$B$2,$A87&lt;=$B$3),IRR((K$5:K86,L87),0.001)*12,"")</f>
        <v>0.14412870035417136</v>
      </c>
      <c r="N87" s="66">
        <f t="shared" si="34"/>
        <v>4.1431695035158533E-2</v>
      </c>
      <c r="O87" s="61">
        <v>1.054225</v>
      </c>
      <c r="P87" s="58">
        <f t="shared" si="28"/>
        <v>149846.28442646476</v>
      </c>
      <c r="Q87" s="58">
        <f t="shared" si="42"/>
        <v>157971.69919948981</v>
      </c>
      <c r="R87" s="58">
        <f t="shared" si="35"/>
        <v>-1227.2110751044945</v>
      </c>
      <c r="S87" s="58">
        <f t="shared" si="36"/>
        <v>156744.48812438533</v>
      </c>
      <c r="T87" s="67">
        <f>IF(AND($A87&gt;$B$2,$A87&lt;=$B$3),IRR((R$5:R86,S87),0.001)*12,"")</f>
        <v>0.15098007562082483</v>
      </c>
      <c r="U87" s="66">
        <f t="shared" si="37"/>
        <v>4.8283070301812003E-2</v>
      </c>
      <c r="V87" s="70">
        <v>127.22641172341542</v>
      </c>
      <c r="W87" s="58">
        <f t="shared" si="29"/>
        <v>1392.1220962410205</v>
      </c>
      <c r="X87" s="58">
        <f t="shared" si="43"/>
        <v>177114.69898562421</v>
      </c>
      <c r="Y87" s="58">
        <f t="shared" si="38"/>
        <v>-1227.2110751044945</v>
      </c>
      <c r="Z87" s="58">
        <f t="shared" si="39"/>
        <v>175887.48791051973</v>
      </c>
      <c r="AA87" s="67">
        <f>IF(AND($A87&gt;$B$2,$A87&lt;=$B$3),IRR((Y$5:Y86,Z87),0.001)*12,"")</f>
        <v>0.18037140114817607</v>
      </c>
      <c r="AB87" s="66">
        <f t="shared" si="40"/>
        <v>7.7674395829163245E-2</v>
      </c>
      <c r="AC87" s="4"/>
      <c r="AD87" s="4"/>
      <c r="AE87" s="3"/>
      <c r="AF87" s="3"/>
      <c r="AG87" s="3"/>
      <c r="AH87" s="3"/>
      <c r="AI87" s="3"/>
      <c r="AJ87" s="3"/>
      <c r="AK87" s="3"/>
    </row>
    <row r="88" spans="1:37" x14ac:dyDescent="0.4">
      <c r="A88" s="1">
        <v>31747</v>
      </c>
      <c r="B88" s="56">
        <v>2.466181908038521</v>
      </c>
      <c r="C88" s="58">
        <f t="shared" si="25"/>
        <v>54220.787669562385</v>
      </c>
      <c r="D88" s="58">
        <f t="shared" si="26"/>
        <v>133718.32559027287</v>
      </c>
      <c r="E88" s="58">
        <f t="shared" si="30"/>
        <v>-1230.2791027922556</v>
      </c>
      <c r="F88" s="58">
        <f t="shared" si="31"/>
        <v>132488.04648748061</v>
      </c>
      <c r="G88" s="60">
        <f>IF(AND($A88&gt;$B$2,$A88&lt;=$B$3),IRR((E$5:E87,F88),0.001)*12,"")</f>
        <v>0.10189070610412454</v>
      </c>
      <c r="H88" s="56">
        <v>1.8404494392024815</v>
      </c>
      <c r="I88" s="58">
        <f t="shared" si="27"/>
        <v>84899.059883691079</v>
      </c>
      <c r="J88" s="58">
        <f t="shared" si="41"/>
        <v>156252.42715175715</v>
      </c>
      <c r="K88" s="58">
        <f t="shared" si="32"/>
        <v>-1230.2791027922556</v>
      </c>
      <c r="L88" s="58">
        <f t="shared" si="33"/>
        <v>155022.14804896488</v>
      </c>
      <c r="M88" s="67">
        <f>IF(AND($A88&gt;$B$2,$A88&lt;=$B$3),IRR((K$5:K87,L88),0.001)*12,"")</f>
        <v>0.14296200335418519</v>
      </c>
      <c r="N88" s="66">
        <f t="shared" si="34"/>
        <v>4.1071297250060645E-2</v>
      </c>
      <c r="O88" s="61">
        <v>1.0646850000000001</v>
      </c>
      <c r="P88" s="58">
        <f t="shared" si="28"/>
        <v>151001.81784977048</v>
      </c>
      <c r="Q88" s="58">
        <f t="shared" si="42"/>
        <v>160769.3704373829</v>
      </c>
      <c r="R88" s="58">
        <f t="shared" si="35"/>
        <v>-1230.2791027922556</v>
      </c>
      <c r="S88" s="58">
        <f t="shared" si="36"/>
        <v>159539.09133459063</v>
      </c>
      <c r="T88" s="67">
        <f>IF(AND($A88&gt;$B$2,$A88&lt;=$B$3),IRR((R$5:R87,S88),0.001)*12,"")</f>
        <v>0.15030959347102968</v>
      </c>
      <c r="U88" s="66">
        <f t="shared" si="37"/>
        <v>4.8418887366905139E-2</v>
      </c>
      <c r="V88" s="70">
        <v>129.40675989887396</v>
      </c>
      <c r="W88" s="58">
        <f t="shared" si="29"/>
        <v>1401.6291660707084</v>
      </c>
      <c r="X88" s="58">
        <f t="shared" si="43"/>
        <v>181380.28896097108</v>
      </c>
      <c r="Y88" s="58">
        <f t="shared" si="38"/>
        <v>-1230.2791027922556</v>
      </c>
      <c r="Z88" s="58">
        <f t="shared" si="39"/>
        <v>180150.00985817882</v>
      </c>
      <c r="AA88" s="67">
        <f>IF(AND($A88&gt;$B$2,$A88&lt;=$B$3),IRR((Y$5:Y87,Z88),0.001)*12,"")</f>
        <v>0.18088658190716522</v>
      </c>
      <c r="AB88" s="66">
        <f t="shared" si="40"/>
        <v>7.8995875803040683E-2</v>
      </c>
      <c r="AC88" s="4"/>
      <c r="AD88" s="4"/>
      <c r="AE88" s="3"/>
      <c r="AF88" s="3"/>
      <c r="AG88" s="3"/>
      <c r="AH88" s="3"/>
      <c r="AI88" s="3"/>
      <c r="AJ88" s="3"/>
      <c r="AK88" s="3"/>
    </row>
    <row r="89" spans="1:37" x14ac:dyDescent="0.4">
      <c r="A89" s="1">
        <v>31778</v>
      </c>
      <c r="B89" s="56">
        <v>2.4794633251891036</v>
      </c>
      <c r="C89" s="58">
        <f t="shared" si="25"/>
        <v>54718.215797665536</v>
      </c>
      <c r="D89" s="58">
        <f t="shared" si="26"/>
        <v>135671.80929009474</v>
      </c>
      <c r="E89" s="58">
        <f t="shared" si="30"/>
        <v>-1233.3548005492362</v>
      </c>
      <c r="F89" s="58">
        <f t="shared" si="31"/>
        <v>134438.45448954549</v>
      </c>
      <c r="G89" s="60">
        <f>IF(AND($A89&gt;$B$2,$A89&lt;=$B$3),IRR((E$5:E88,F89),0.001)*12,"")</f>
        <v>0.10107881025652432</v>
      </c>
      <c r="H89" s="61">
        <v>1.8548659999999999</v>
      </c>
      <c r="I89" s="58">
        <f t="shared" si="27"/>
        <v>85563.989210418309</v>
      </c>
      <c r="J89" s="58">
        <f t="shared" si="41"/>
        <v>158709.73441077175</v>
      </c>
      <c r="K89" s="58">
        <f t="shared" si="32"/>
        <v>-1233.3548005492362</v>
      </c>
      <c r="L89" s="58">
        <f t="shared" si="33"/>
        <v>157476.3796102225</v>
      </c>
      <c r="M89" s="67">
        <f>IF(AND($A89&gt;$B$2,$A89&lt;=$B$3),IRR((K$5:K88,L89),0.001)*12,"")</f>
        <v>0.14193809188664464</v>
      </c>
      <c r="N89" s="66">
        <f t="shared" si="34"/>
        <v>4.0859281630120314E-2</v>
      </c>
      <c r="O89" s="61">
        <v>1.076578</v>
      </c>
      <c r="P89" s="58">
        <f t="shared" si="28"/>
        <v>152147.44296987253</v>
      </c>
      <c r="Q89" s="58">
        <f t="shared" si="42"/>
        <v>163798.58985761943</v>
      </c>
      <c r="R89" s="58">
        <f t="shared" si="35"/>
        <v>-1233.3548005492362</v>
      </c>
      <c r="S89" s="58">
        <f t="shared" si="36"/>
        <v>162565.23505707018</v>
      </c>
      <c r="T89" s="67">
        <f>IF(AND($A89&gt;$B$2,$A89&lt;=$B$3),IRR((R$5:R88,S89),0.001)*12,"")</f>
        <v>0.14997246648412954</v>
      </c>
      <c r="U89" s="66">
        <f t="shared" si="37"/>
        <v>4.889365622760522E-2</v>
      </c>
      <c r="V89" s="70">
        <v>138.06658865415739</v>
      </c>
      <c r="W89" s="58">
        <f t="shared" si="29"/>
        <v>1410.5622092679923</v>
      </c>
      <c r="X89" s="58">
        <f t="shared" si="43"/>
        <v>194751.51231810337</v>
      </c>
      <c r="Y89" s="58">
        <f t="shared" si="38"/>
        <v>-1233.3548005492362</v>
      </c>
      <c r="Z89" s="58">
        <f t="shared" si="39"/>
        <v>193518.15751755412</v>
      </c>
      <c r="AA89" s="67">
        <f>IF(AND($A89&gt;$B$2,$A89&lt;=$B$3),IRR((Y$5:Y88,Z89),0.001)*12,"")</f>
        <v>0.19303443954653865</v>
      </c>
      <c r="AB89" s="66">
        <f t="shared" si="40"/>
        <v>9.1955629290014329E-2</v>
      </c>
      <c r="AC89" s="4"/>
      <c r="AD89" s="4"/>
      <c r="AE89" s="3"/>
      <c r="AF89" s="3"/>
      <c r="AG89" s="3"/>
      <c r="AH89" s="3"/>
      <c r="AI89" s="3"/>
      <c r="AJ89" s="3"/>
      <c r="AK89" s="3"/>
    </row>
    <row r="90" spans="1:37" x14ac:dyDescent="0.4">
      <c r="A90" s="1">
        <v>31809</v>
      </c>
      <c r="B90" s="56">
        <v>2.4924805076463463</v>
      </c>
      <c r="C90" s="58">
        <f t="shared" si="25"/>
        <v>55214.283142528417</v>
      </c>
      <c r="D90" s="58">
        <f t="shared" si="26"/>
        <v>137620.52447641833</v>
      </c>
      <c r="E90" s="58">
        <f t="shared" si="30"/>
        <v>-1236.4381875506092</v>
      </c>
      <c r="F90" s="58">
        <f t="shared" si="31"/>
        <v>136384.08628886772</v>
      </c>
      <c r="G90" s="60">
        <f>IF(AND($A90&gt;$B$2,$A90&lt;=$B$3),IRR((E$5:E89,F90),0.001)*12,"")</f>
        <v>0.10025885140255486</v>
      </c>
      <c r="H90" s="61">
        <v>1.865019</v>
      </c>
      <c r="I90" s="58">
        <f t="shared" si="27"/>
        <v>86226.951993934519</v>
      </c>
      <c r="J90" s="58">
        <f t="shared" si="41"/>
        <v>160814.90378077576</v>
      </c>
      <c r="K90" s="58">
        <f t="shared" si="32"/>
        <v>-1236.4381875506092</v>
      </c>
      <c r="L90" s="58">
        <f t="shared" si="33"/>
        <v>159578.46559322515</v>
      </c>
      <c r="M90" s="67">
        <f>IF(AND($A90&gt;$B$2,$A90&lt;=$B$3),IRR((K$5:K89,L90),0.001)*12,"")</f>
        <v>0.1403603784888432</v>
      </c>
      <c r="N90" s="66">
        <f t="shared" si="34"/>
        <v>4.0101527086288336E-2</v>
      </c>
      <c r="O90" s="61">
        <v>1.0845020000000001</v>
      </c>
      <c r="P90" s="58">
        <f t="shared" si="28"/>
        <v>153287.54062534077</v>
      </c>
      <c r="Q90" s="58">
        <f t="shared" si="42"/>
        <v>166240.64438326334</v>
      </c>
      <c r="R90" s="58">
        <f t="shared" si="35"/>
        <v>-1236.4381875506092</v>
      </c>
      <c r="S90" s="58">
        <f t="shared" si="36"/>
        <v>165004.20619571273</v>
      </c>
      <c r="T90" s="67">
        <f>IF(AND($A90&gt;$B$2,$A90&lt;=$B$3),IRR((R$5:R89,S90),0.001)*12,"")</f>
        <v>0.14870795077853582</v>
      </c>
      <c r="U90" s="66">
        <f t="shared" si="37"/>
        <v>4.8449099375980964E-2</v>
      </c>
      <c r="V90" s="70">
        <v>147.01167420647363</v>
      </c>
      <c r="W90" s="58">
        <f t="shared" si="29"/>
        <v>1418.9726854714947</v>
      </c>
      <c r="X90" s="58">
        <f t="shared" si="43"/>
        <v>208605.55014442035</v>
      </c>
      <c r="Y90" s="58">
        <f t="shared" si="38"/>
        <v>-1236.4381875506092</v>
      </c>
      <c r="Z90" s="58">
        <f t="shared" si="39"/>
        <v>207369.11195686975</v>
      </c>
      <c r="AA90" s="67">
        <f>IF(AND($A90&gt;$B$2,$A90&lt;=$B$3),IRR((Y$5:Y89,Z90),0.001)*12,"")</f>
        <v>0.20419121657511141</v>
      </c>
      <c r="AB90" s="66">
        <f t="shared" si="40"/>
        <v>0.10393236517255655</v>
      </c>
      <c r="AC90" s="4"/>
      <c r="AD90" s="4"/>
      <c r="AE90" s="3"/>
      <c r="AF90" s="3"/>
      <c r="AG90" s="3"/>
      <c r="AH90" s="3"/>
      <c r="AI90" s="3"/>
      <c r="AJ90" s="3"/>
      <c r="AK90" s="3"/>
    </row>
    <row r="91" spans="1:37" x14ac:dyDescent="0.4">
      <c r="A91" s="1">
        <v>31837</v>
      </c>
      <c r="B91" s="56">
        <v>2.505280433586655</v>
      </c>
      <c r="C91" s="58">
        <f t="shared" si="25"/>
        <v>55709.049822697998</v>
      </c>
      <c r="D91" s="58">
        <f t="shared" si="26"/>
        <v>139566.7924945094</v>
      </c>
      <c r="E91" s="58">
        <f t="shared" si="30"/>
        <v>-1239.5292830194855</v>
      </c>
      <c r="F91" s="58">
        <f t="shared" si="31"/>
        <v>138327.26321148992</v>
      </c>
      <c r="G91" s="60">
        <f>IF(AND($A91&gt;$B$2,$A91&lt;=$B$3),IRR((E$5:E90,F91),0.001)*12,"")</f>
        <v>9.9436495201656427E-2</v>
      </c>
      <c r="H91" s="61">
        <v>1.853016</v>
      </c>
      <c r="I91" s="58">
        <f t="shared" si="27"/>
        <v>86895.877293564685</v>
      </c>
      <c r="J91" s="58">
        <f t="shared" si="41"/>
        <v>161019.45095901206</v>
      </c>
      <c r="K91" s="58">
        <f t="shared" si="32"/>
        <v>-1239.5292830194855</v>
      </c>
      <c r="L91" s="58">
        <f t="shared" si="33"/>
        <v>159779.92167599258</v>
      </c>
      <c r="M91" s="67">
        <f>IF(AND($A91&gt;$B$2,$A91&lt;=$B$3),IRR((K$5:K90,L91),0.001)*12,"")</f>
        <v>0.13587664818047696</v>
      </c>
      <c r="N91" s="66">
        <f t="shared" si="34"/>
        <v>3.6440152978820528E-2</v>
      </c>
      <c r="O91" s="61">
        <v>1.077609</v>
      </c>
      <c r="P91" s="58">
        <f t="shared" si="28"/>
        <v>154437.79946970777</v>
      </c>
      <c r="Q91" s="58">
        <f t="shared" si="42"/>
        <v>166423.56264875233</v>
      </c>
      <c r="R91" s="58">
        <f t="shared" si="35"/>
        <v>-1239.5292830194855</v>
      </c>
      <c r="S91" s="58">
        <f t="shared" si="36"/>
        <v>165184.03336573284</v>
      </c>
      <c r="T91" s="67">
        <f>IF(AND($A91&gt;$B$2,$A91&lt;=$B$3),IRR((R$5:R90,S91),0.001)*12,"")</f>
        <v>0.1441088867235738</v>
      </c>
      <c r="U91" s="66">
        <f t="shared" si="37"/>
        <v>4.4672391521917376E-2</v>
      </c>
      <c r="V91" s="70">
        <v>153.46142622847495</v>
      </c>
      <c r="W91" s="58">
        <f t="shared" si="29"/>
        <v>1427.0498245512142</v>
      </c>
      <c r="X91" s="58">
        <f t="shared" si="43"/>
        <v>218997.10137472427</v>
      </c>
      <c r="Y91" s="58">
        <f t="shared" si="38"/>
        <v>-1239.5292830194855</v>
      </c>
      <c r="Z91" s="58">
        <f t="shared" si="39"/>
        <v>217757.57209170479</v>
      </c>
      <c r="AA91" s="67">
        <f>IF(AND($A91&gt;$B$2,$A91&lt;=$B$3),IRR((Y$5:Y90,Z91),0.001)*12,"")</f>
        <v>0.21027676974381482</v>
      </c>
      <c r="AB91" s="66">
        <f t="shared" si="40"/>
        <v>0.11084027454215839</v>
      </c>
      <c r="AC91" s="4"/>
      <c r="AD91" s="4"/>
      <c r="AE91" s="3"/>
      <c r="AF91" s="3"/>
      <c r="AG91" s="3"/>
      <c r="AH91" s="3"/>
      <c r="AI91" s="3"/>
      <c r="AJ91" s="3"/>
      <c r="AK91" s="3"/>
    </row>
    <row r="92" spans="1:37" x14ac:dyDescent="0.4">
      <c r="A92" s="1">
        <v>31868</v>
      </c>
      <c r="B92" s="56">
        <v>2.5179721146720815</v>
      </c>
      <c r="C92" s="58">
        <f t="shared" si="25"/>
        <v>56202.553344435313</v>
      </c>
      <c r="D92" s="58">
        <f t="shared" si="26"/>
        <v>141516.46209465826</v>
      </c>
      <c r="E92" s="58">
        <f t="shared" si="30"/>
        <v>-1242.6281062270341</v>
      </c>
      <c r="F92" s="58">
        <f t="shared" si="31"/>
        <v>140273.83398843123</v>
      </c>
      <c r="G92" s="60">
        <f>IF(AND($A92&gt;$B$2,$A92&lt;=$B$3),IRR((E$5:E91,F92),0.001)*12,"")</f>
        <v>9.8623249363992471E-2</v>
      </c>
      <c r="H92" s="61">
        <v>1.794</v>
      </c>
      <c r="I92" s="58">
        <f t="shared" si="27"/>
        <v>87588.535100826135</v>
      </c>
      <c r="J92" s="58">
        <f t="shared" si="41"/>
        <v>157133.83197088208</v>
      </c>
      <c r="K92" s="58">
        <f t="shared" si="32"/>
        <v>-1242.6281062270341</v>
      </c>
      <c r="L92" s="58">
        <f t="shared" si="33"/>
        <v>155891.20386465505</v>
      </c>
      <c r="M92" s="67">
        <f>IF(AND($A92&gt;$B$2,$A92&lt;=$B$3),IRR((K$5:K91,L92),0.001)*12,"")</f>
        <v>0.12512066391538035</v>
      </c>
      <c r="N92" s="66">
        <f t="shared" si="34"/>
        <v>2.6497414551387877E-2</v>
      </c>
      <c r="O92" s="61">
        <v>1.0284180000000001</v>
      </c>
      <c r="P92" s="58">
        <f t="shared" si="28"/>
        <v>155646.09036526486</v>
      </c>
      <c r="Q92" s="58">
        <f t="shared" si="42"/>
        <v>160069.24096126496</v>
      </c>
      <c r="R92" s="58">
        <f t="shared" si="35"/>
        <v>-1242.6281062270341</v>
      </c>
      <c r="S92" s="58">
        <f t="shared" si="36"/>
        <v>158826.61285503794</v>
      </c>
      <c r="T92" s="67">
        <f>IF(AND($A92&gt;$B$2,$A92&lt;=$B$3),IRR((R$5:R91,S92),0.001)*12,"")</f>
        <v>0.12973339081957569</v>
      </c>
      <c r="U92" s="66">
        <f t="shared" si="37"/>
        <v>3.1110141455583218E-2</v>
      </c>
      <c r="V92" s="70">
        <v>152.14403662684947</v>
      </c>
      <c r="W92" s="58">
        <f t="shared" si="29"/>
        <v>1435.2172699127088</v>
      </c>
      <c r="X92" s="58">
        <f t="shared" si="43"/>
        <v>218359.74888108607</v>
      </c>
      <c r="Y92" s="58">
        <f t="shared" si="38"/>
        <v>-1242.6281062270341</v>
      </c>
      <c r="Z92" s="58">
        <f t="shared" si="39"/>
        <v>217117.12077485904</v>
      </c>
      <c r="AA92" s="67">
        <f>IF(AND($A92&gt;$B$2,$A92&lt;=$B$3),IRR((Y$5:Y91,Z92),0.001)*12,"")</f>
        <v>0.20428837258822607</v>
      </c>
      <c r="AB92" s="66">
        <f t="shared" si="40"/>
        <v>0.1056651232242336</v>
      </c>
      <c r="AC92" s="4"/>
      <c r="AD92" s="4"/>
      <c r="AE92" s="3"/>
      <c r="AF92" s="3"/>
      <c r="AG92" s="3"/>
      <c r="AH92" s="3"/>
      <c r="AI92" s="3"/>
      <c r="AJ92" s="3"/>
      <c r="AK92" s="3"/>
    </row>
    <row r="93" spans="1:37" x14ac:dyDescent="0.4">
      <c r="A93" s="1">
        <v>31898</v>
      </c>
      <c r="B93" s="56">
        <v>2.5307385830118183</v>
      </c>
      <c r="C93" s="58">
        <f t="shared" si="25"/>
        <v>56694.79489196412</v>
      </c>
      <c r="D93" s="58">
        <f t="shared" si="26"/>
        <v>143479.70488903494</v>
      </c>
      <c r="E93" s="58">
        <f t="shared" si="30"/>
        <v>-1245.7346764926017</v>
      </c>
      <c r="F93" s="58">
        <f t="shared" si="31"/>
        <v>142233.97021254234</v>
      </c>
      <c r="G93" s="60">
        <f>IF(AND($A93&gt;$B$2,$A93&lt;=$B$3),IRR((E$5:E92,F93),0.001)*12,"")</f>
        <v>9.7837127028474136E-2</v>
      </c>
      <c r="H93" s="61">
        <v>1.786877</v>
      </c>
      <c r="I93" s="58">
        <f t="shared" si="27"/>
        <v>88285.692586479927</v>
      </c>
      <c r="J93" s="58">
        <f t="shared" si="41"/>
        <v>157755.67351185149</v>
      </c>
      <c r="K93" s="58">
        <f t="shared" si="32"/>
        <v>-1245.7346764926017</v>
      </c>
      <c r="L93" s="58">
        <f t="shared" si="33"/>
        <v>156509.93883535889</v>
      </c>
      <c r="M93" s="67">
        <f>IF(AND($A93&gt;$B$2,$A93&lt;=$B$3),IRR((K$5:K92,L93),0.001)*12,"")</f>
        <v>0.12160230424342799</v>
      </c>
      <c r="N93" s="66">
        <f t="shared" si="34"/>
        <v>2.3765177214953859E-2</v>
      </c>
      <c r="O93" s="61">
        <v>1.021622</v>
      </c>
      <c r="P93" s="58">
        <f t="shared" si="28"/>
        <v>156865.4598350811</v>
      </c>
      <c r="Q93" s="58">
        <f t="shared" si="42"/>
        <v>160257.20480763522</v>
      </c>
      <c r="R93" s="58">
        <f t="shared" si="35"/>
        <v>-1245.7346764926017</v>
      </c>
      <c r="S93" s="58">
        <f t="shared" si="36"/>
        <v>159011.47013114262</v>
      </c>
      <c r="T93" s="67">
        <f>IF(AND($A93&gt;$B$2,$A93&lt;=$B$3),IRR((R$5:R92,S93),0.001)*12,"")</f>
        <v>0.12548911836557863</v>
      </c>
      <c r="U93" s="66">
        <f t="shared" si="37"/>
        <v>2.7651991337104498E-2</v>
      </c>
      <c r="V93" s="70">
        <v>152.4076264338953</v>
      </c>
      <c r="W93" s="58">
        <f t="shared" si="29"/>
        <v>1443.3909729329637</v>
      </c>
      <c r="X93" s="58">
        <f t="shared" si="43"/>
        <v>219983.79220082381</v>
      </c>
      <c r="Y93" s="58">
        <f t="shared" si="38"/>
        <v>-1245.7346764926017</v>
      </c>
      <c r="Z93" s="58">
        <f t="shared" si="39"/>
        <v>218738.05752433121</v>
      </c>
      <c r="AA93" s="67">
        <f>IF(AND($A93&gt;$B$2,$A93&lt;=$B$3),IRR((Y$5:Y92,Z93),0.001)*12,"")</f>
        <v>0.20083021097550979</v>
      </c>
      <c r="AB93" s="66">
        <f t="shared" si="40"/>
        <v>0.10299308394703566</v>
      </c>
      <c r="AC93" s="4"/>
      <c r="AD93" s="4"/>
      <c r="AE93" s="3"/>
      <c r="AF93" s="3"/>
      <c r="AG93" s="3"/>
      <c r="AH93" s="3"/>
      <c r="AI93" s="3"/>
      <c r="AJ93" s="3"/>
      <c r="AK93" s="3"/>
    </row>
    <row r="94" spans="1:37" x14ac:dyDescent="0.4">
      <c r="A94" s="1">
        <v>31929</v>
      </c>
      <c r="B94" s="56">
        <v>2.5436312901263842</v>
      </c>
      <c r="C94" s="58">
        <f t="shared" si="25"/>
        <v>57185.76581924886</v>
      </c>
      <c r="D94" s="58">
        <f t="shared" si="26"/>
        <v>145459.50328768126</v>
      </c>
      <c r="E94" s="58">
        <f t="shared" si="30"/>
        <v>-1248.8490131838332</v>
      </c>
      <c r="F94" s="58">
        <f t="shared" si="31"/>
        <v>144210.65427449744</v>
      </c>
      <c r="G94" s="60">
        <f>IF(AND($A94&gt;$B$2,$A94&lt;=$B$3),IRR((E$5:E93,F94),0.001)*12,"")</f>
        <v>9.7081954281668992E-2</v>
      </c>
      <c r="H94" s="61">
        <v>1.812346</v>
      </c>
      <c r="I94" s="58">
        <f t="shared" si="27"/>
        <v>88974.771279612381</v>
      </c>
      <c r="J94" s="58">
        <f t="shared" si="41"/>
        <v>161253.07082952038</v>
      </c>
      <c r="K94" s="58">
        <f t="shared" si="32"/>
        <v>-1248.8490131838332</v>
      </c>
      <c r="L94" s="58">
        <f t="shared" si="33"/>
        <v>160004.22181633656</v>
      </c>
      <c r="M94" s="67">
        <f>IF(AND($A94&gt;$B$2,$A94&lt;=$B$3),IRR((K$5:K93,L94),0.001)*12,"")</f>
        <v>0.12258918928706297</v>
      </c>
      <c r="N94" s="66">
        <f t="shared" si="34"/>
        <v>2.550723500539398E-2</v>
      </c>
      <c r="O94" s="61">
        <v>1.0387900000000001</v>
      </c>
      <c r="P94" s="58">
        <f t="shared" si="28"/>
        <v>158067.67492492971</v>
      </c>
      <c r="Q94" s="58">
        <f t="shared" si="42"/>
        <v>164199.12003526776</v>
      </c>
      <c r="R94" s="58">
        <f t="shared" si="35"/>
        <v>-1248.8490131838332</v>
      </c>
      <c r="S94" s="58">
        <f t="shared" si="36"/>
        <v>162950.27102208394</v>
      </c>
      <c r="T94" s="67">
        <f>IF(AND($A94&gt;$B$2,$A94&lt;=$B$3),IRR((R$5:R93,S94),0.001)*12,"")</f>
        <v>0.127001258823638</v>
      </c>
      <c r="U94" s="66">
        <f t="shared" si="37"/>
        <v>2.9919304541969005E-2</v>
      </c>
      <c r="V94" s="70">
        <v>159.28035717393172</v>
      </c>
      <c r="W94" s="58">
        <f t="shared" si="29"/>
        <v>1451.2315443338684</v>
      </c>
      <c r="X94" s="58">
        <f t="shared" si="43"/>
        <v>231152.67872357508</v>
      </c>
      <c r="Y94" s="58">
        <f t="shared" si="38"/>
        <v>-1248.8490131838332</v>
      </c>
      <c r="Z94" s="58">
        <f t="shared" si="39"/>
        <v>229903.82971039126</v>
      </c>
      <c r="AA94" s="67">
        <f>IF(AND($A94&gt;$B$2,$A94&lt;=$B$3),IRR((Y$5:Y93,Z94),0.001)*12,"")</f>
        <v>0.20702154280762297</v>
      </c>
      <c r="AB94" s="66">
        <f t="shared" si="40"/>
        <v>0.10993958852595398</v>
      </c>
      <c r="AC94" s="4"/>
      <c r="AD94" s="4"/>
      <c r="AE94" s="3"/>
      <c r="AF94" s="3"/>
      <c r="AG94" s="3"/>
      <c r="AH94" s="3"/>
      <c r="AI94" s="3"/>
      <c r="AJ94" s="3"/>
      <c r="AK94" s="3"/>
    </row>
    <row r="95" spans="1:37" x14ac:dyDescent="0.4">
      <c r="A95" s="1">
        <v>31959</v>
      </c>
      <c r="B95" s="56">
        <v>2.5566020432954106</v>
      </c>
      <c r="C95" s="58">
        <f t="shared" si="25"/>
        <v>57675.46703770796</v>
      </c>
      <c r="D95" s="58">
        <f t="shared" si="26"/>
        <v>147453.21687662127</v>
      </c>
      <c r="E95" s="58">
        <f t="shared" si="30"/>
        <v>-1251.9711357167928</v>
      </c>
      <c r="F95" s="58">
        <f t="shared" si="31"/>
        <v>146201.24574090447</v>
      </c>
      <c r="G95" s="60">
        <f>IF(AND($A95&gt;$B$2,$A95&lt;=$B$3),IRR((E$5:E94,F95),0.001)*12,"")</f>
        <v>9.6351671957602747E-2</v>
      </c>
      <c r="H95" s="61">
        <v>1.810351</v>
      </c>
      <c r="I95" s="58">
        <f t="shared" si="27"/>
        <v>89666.33393001376</v>
      </c>
      <c r="J95" s="58">
        <f t="shared" si="41"/>
        <v>162327.53729653434</v>
      </c>
      <c r="K95" s="58">
        <f t="shared" si="32"/>
        <v>-1251.9711357167928</v>
      </c>
      <c r="L95" s="58">
        <f t="shared" si="33"/>
        <v>161075.56616081754</v>
      </c>
      <c r="M95" s="67">
        <f>IF(AND($A95&gt;$B$2,$A95&lt;=$B$3),IRR((K$5:K94,L95),0.001)*12,"")</f>
        <v>0.11988847265898706</v>
      </c>
      <c r="N95" s="66">
        <f t="shared" si="34"/>
        <v>2.3536800701384308E-2</v>
      </c>
      <c r="O95" s="61">
        <v>1.0267189999999999</v>
      </c>
      <c r="P95" s="58">
        <f t="shared" si="28"/>
        <v>159287.06517261852</v>
      </c>
      <c r="Q95" s="58">
        <f t="shared" si="42"/>
        <v>163543.05626696569</v>
      </c>
      <c r="R95" s="58">
        <f t="shared" si="35"/>
        <v>-1251.9711357167928</v>
      </c>
      <c r="S95" s="58">
        <f t="shared" si="36"/>
        <v>162291.0851312489</v>
      </c>
      <c r="T95" s="67">
        <f>IF(AND($A95&gt;$B$2,$A95&lt;=$B$3),IRR((R$5:R94,S95),0.001)*12,"")</f>
        <v>0.12169160448968697</v>
      </c>
      <c r="U95" s="66">
        <f t="shared" si="37"/>
        <v>2.5339932532084219E-2</v>
      </c>
      <c r="V95" s="70">
        <v>164.26498639674159</v>
      </c>
      <c r="W95" s="58">
        <f t="shared" si="29"/>
        <v>1458.8531998258852</v>
      </c>
      <c r="X95" s="58">
        <f t="shared" si="43"/>
        <v>239638.50102424197</v>
      </c>
      <c r="Y95" s="58">
        <f t="shared" si="38"/>
        <v>-1251.9711357167928</v>
      </c>
      <c r="Z95" s="58">
        <f t="shared" si="39"/>
        <v>238386.52988852517</v>
      </c>
      <c r="AA95" s="67">
        <f>IF(AND($A95&gt;$B$2,$A95&lt;=$B$3),IRR((Y$5:Y94,Z95),0.001)*12,"")</f>
        <v>0.21005586473686932</v>
      </c>
      <c r="AB95" s="66">
        <f t="shared" si="40"/>
        <v>0.11370419277926658</v>
      </c>
      <c r="AC95" s="4"/>
      <c r="AD95" s="4"/>
      <c r="AE95" s="3"/>
      <c r="AF95" s="3"/>
      <c r="AG95" s="3"/>
      <c r="AH95" s="3"/>
      <c r="AI95" s="3"/>
      <c r="AJ95" s="3"/>
      <c r="AK95" s="3"/>
    </row>
    <row r="96" spans="1:37" x14ac:dyDescent="0.4">
      <c r="A96" s="1">
        <v>31990</v>
      </c>
      <c r="B96" s="56">
        <v>2.5697117304396424</v>
      </c>
      <c r="C96" s="58">
        <f t="shared" si="25"/>
        <v>58163.887995081786</v>
      </c>
      <c r="D96" s="58">
        <f t="shared" si="26"/>
        <v>149464.42526893917</v>
      </c>
      <c r="E96" s="58">
        <f t="shared" si="30"/>
        <v>-1255.1010635560847</v>
      </c>
      <c r="F96" s="58">
        <f t="shared" si="31"/>
        <v>148209.32420538308</v>
      </c>
      <c r="G96" s="60">
        <f>IF(AND($A96&gt;$B$2,$A96&lt;=$B$3),IRR((E$5:E95,F96),0.001)*12,"")</f>
        <v>9.5650954366086616E-2</v>
      </c>
      <c r="H96" s="61">
        <v>1.7965150000000001</v>
      </c>
      <c r="I96" s="58">
        <f t="shared" si="27"/>
        <v>90364.964925889712</v>
      </c>
      <c r="J96" s="58">
        <f t="shared" si="41"/>
        <v>162342.01496383475</v>
      </c>
      <c r="K96" s="58">
        <f t="shared" si="32"/>
        <v>-1255.1010635560847</v>
      </c>
      <c r="L96" s="58">
        <f t="shared" si="33"/>
        <v>161086.91390027865</v>
      </c>
      <c r="M96" s="67">
        <f>IF(AND($A96&gt;$B$2,$A96&lt;=$B$3),IRR((K$5:K95,L96),0.001)*12,"")</f>
        <v>0.11570195546064532</v>
      </c>
      <c r="N96" s="66">
        <f t="shared" si="34"/>
        <v>2.0051001094558707E-2</v>
      </c>
      <c r="O96" s="61">
        <v>1.0145189999999999</v>
      </c>
      <c r="P96" s="58">
        <f t="shared" si="28"/>
        <v>160524.2042144266</v>
      </c>
      <c r="Q96" s="58">
        <f t="shared" si="42"/>
        <v>162854.85513541586</v>
      </c>
      <c r="R96" s="58">
        <f t="shared" si="35"/>
        <v>-1255.1010635560847</v>
      </c>
      <c r="S96" s="58">
        <f t="shared" si="36"/>
        <v>161599.75407185976</v>
      </c>
      <c r="T96" s="67">
        <f>IF(AND($A96&gt;$B$2,$A96&lt;=$B$3),IRR((R$5:R95,S96),0.001)*12,"")</f>
        <v>0.11645878719132075</v>
      </c>
      <c r="U96" s="66">
        <f t="shared" si="37"/>
        <v>2.0807832825234129E-2</v>
      </c>
      <c r="V96" s="70">
        <v>174.89112996489746</v>
      </c>
      <c r="W96" s="58">
        <f t="shared" si="29"/>
        <v>1466.0296704897091</v>
      </c>
      <c r="X96" s="58">
        <f t="shared" si="43"/>
        <v>256395.58563401151</v>
      </c>
      <c r="Y96" s="58">
        <f t="shared" si="38"/>
        <v>-1255.1010635560847</v>
      </c>
      <c r="Z96" s="58">
        <f t="shared" si="39"/>
        <v>255140.48457045542</v>
      </c>
      <c r="AA96" s="67">
        <f>IF(AND($A96&gt;$B$2,$A96&lt;=$B$3),IRR((Y$5:Y95,Z96),0.001)*12,"")</f>
        <v>0.21990724173266596</v>
      </c>
      <c r="AB96" s="66">
        <f t="shared" si="40"/>
        <v>0.12425628736657934</v>
      </c>
      <c r="AC96" s="4"/>
      <c r="AD96" s="4"/>
      <c r="AE96" s="3"/>
      <c r="AF96" s="3"/>
      <c r="AG96" s="3"/>
      <c r="AH96" s="3"/>
      <c r="AI96" s="3"/>
      <c r="AJ96" s="3"/>
      <c r="AK96" s="3"/>
    </row>
    <row r="97" spans="1:37" x14ac:dyDescent="0.4">
      <c r="A97" s="1">
        <v>32021</v>
      </c>
      <c r="B97" s="56">
        <v>2.5830849385701389</v>
      </c>
      <c r="C97" s="58">
        <f t="shared" si="25"/>
        <v>58650.995018713562</v>
      </c>
      <c r="D97" s="58">
        <f t="shared" si="26"/>
        <v>151500.50186499124</v>
      </c>
      <c r="E97" s="58">
        <f t="shared" si="30"/>
        <v>-1258.2388162149748</v>
      </c>
      <c r="F97" s="58">
        <f t="shared" si="31"/>
        <v>150242.26304877625</v>
      </c>
      <c r="G97" s="60">
        <f>IF(AND($A97&gt;$B$2,$A97&lt;=$B$3),IRR((E$5:E96,F97),0.001)*12,"")</f>
        <v>9.4990049510550456E-2</v>
      </c>
      <c r="H97" s="61">
        <v>1.756183</v>
      </c>
      <c r="I97" s="58">
        <f t="shared" si="27"/>
        <v>91081.427171689254</v>
      </c>
      <c r="J97" s="58">
        <f t="shared" si="41"/>
        <v>159955.65401465876</v>
      </c>
      <c r="K97" s="58">
        <f t="shared" si="32"/>
        <v>-1258.2388162149748</v>
      </c>
      <c r="L97" s="58">
        <f t="shared" si="33"/>
        <v>158697.41519844378</v>
      </c>
      <c r="M97" s="67">
        <f>IF(AND($A97&gt;$B$2,$A97&lt;=$B$3),IRR((K$5:K96,L97),0.001)*12,"")</f>
        <v>0.10806862715066501</v>
      </c>
      <c r="N97" s="66">
        <f t="shared" si="34"/>
        <v>1.3078577640114553E-2</v>
      </c>
      <c r="O97" s="61">
        <v>0.97882499999999995</v>
      </c>
      <c r="P97" s="58">
        <f t="shared" si="28"/>
        <v>161809.66261221474</v>
      </c>
      <c r="Q97" s="58">
        <f t="shared" si="42"/>
        <v>158383.34300640109</v>
      </c>
      <c r="R97" s="58">
        <f t="shared" si="35"/>
        <v>-1258.2388162149748</v>
      </c>
      <c r="S97" s="58">
        <f t="shared" si="36"/>
        <v>157125.1041901861</v>
      </c>
      <c r="T97" s="67">
        <f>IF(AND($A97&gt;$B$2,$A97&lt;=$B$3),IRR((R$5:R96,S97),0.001)*12,"")</f>
        <v>0.10570342681830081</v>
      </c>
      <c r="U97" s="66">
        <f t="shared" si="37"/>
        <v>1.0713377307750349E-2</v>
      </c>
      <c r="V97" s="70">
        <v>169.57961004359711</v>
      </c>
      <c r="W97" s="58">
        <f t="shared" si="29"/>
        <v>1473.4494234652673</v>
      </c>
      <c r="X97" s="58">
        <f t="shared" si="43"/>
        <v>249866.978650203</v>
      </c>
      <c r="Y97" s="58">
        <f t="shared" si="38"/>
        <v>-1258.2388162149748</v>
      </c>
      <c r="Z97" s="58">
        <f t="shared" si="39"/>
        <v>248608.73983398802</v>
      </c>
      <c r="AA97" s="67">
        <f>IF(AND($A97&gt;$B$2,$A97&lt;=$B$3),IRR((Y$5:Y96,Z97),0.001)*12,"")</f>
        <v>0.20938946079072096</v>
      </c>
      <c r="AB97" s="66">
        <f t="shared" si="40"/>
        <v>0.1143994112801705</v>
      </c>
      <c r="AC97" s="4"/>
      <c r="AD97" s="4"/>
      <c r="AE97" s="3"/>
      <c r="AF97" s="3"/>
      <c r="AG97" s="3"/>
      <c r="AH97" s="3"/>
      <c r="AI97" s="3"/>
      <c r="AJ97" s="3"/>
      <c r="AK97" s="3"/>
    </row>
    <row r="98" spans="1:37" x14ac:dyDescent="0.4">
      <c r="A98" s="1">
        <v>32051</v>
      </c>
      <c r="B98" s="56">
        <v>2.596868566811787</v>
      </c>
      <c r="C98" s="58">
        <f t="shared" si="25"/>
        <v>59136.727885357686</v>
      </c>
      <c r="D98" s="58">
        <f t="shared" si="26"/>
        <v>153570.30978958745</v>
      </c>
      <c r="E98" s="58">
        <f t="shared" si="30"/>
        <v>-1261.3844132555121</v>
      </c>
      <c r="F98" s="58">
        <f t="shared" si="31"/>
        <v>152308.92537633193</v>
      </c>
      <c r="G98" s="60">
        <f>IF(AND($A98&gt;$B$2,$A98&lt;=$B$3),IRR((E$5:E97,F98),0.001)*12,"")</f>
        <v>9.4380484047242419E-2</v>
      </c>
      <c r="H98" s="61">
        <v>1.8177030000000001</v>
      </c>
      <c r="I98" s="58">
        <f t="shared" si="27"/>
        <v>91775.371349178924</v>
      </c>
      <c r="J98" s="58">
        <f t="shared" si="41"/>
        <v>166820.36782751657</v>
      </c>
      <c r="K98" s="58">
        <f t="shared" si="32"/>
        <v>-1261.3844132555121</v>
      </c>
      <c r="L98" s="58">
        <f t="shared" si="33"/>
        <v>165558.98341426105</v>
      </c>
      <c r="M98" s="67">
        <f>IF(AND($A98&gt;$B$2,$A98&lt;=$B$3),IRR((K$5:K97,L98),0.001)*12,"")</f>
        <v>0.11402169234463599</v>
      </c>
      <c r="N98" s="66">
        <f t="shared" si="34"/>
        <v>1.9641208297393575E-2</v>
      </c>
      <c r="O98" s="61">
        <v>1.0149539999999999</v>
      </c>
      <c r="P98" s="58">
        <f t="shared" si="28"/>
        <v>163052.46220042813</v>
      </c>
      <c r="Q98" s="58">
        <f t="shared" si="42"/>
        <v>165490.74872017332</v>
      </c>
      <c r="R98" s="58">
        <f t="shared" si="35"/>
        <v>-1261.3844132555121</v>
      </c>
      <c r="S98" s="58">
        <f t="shared" si="36"/>
        <v>164229.36430691779</v>
      </c>
      <c r="T98" s="67">
        <f>IF(AND($A98&gt;$B$2,$A98&lt;=$B$3),IRR((R$5:R97,S98),0.001)*12,"")</f>
        <v>0.11214068361098306</v>
      </c>
      <c r="U98" s="66">
        <f t="shared" si="37"/>
        <v>1.7760199563740642E-2</v>
      </c>
      <c r="V98" s="70">
        <v>149.43221519563465</v>
      </c>
      <c r="W98" s="58">
        <f t="shared" si="29"/>
        <v>1481.8906047166067</v>
      </c>
      <c r="X98" s="58">
        <f t="shared" si="43"/>
        <v>221442.19574040113</v>
      </c>
      <c r="Y98" s="58">
        <f t="shared" si="38"/>
        <v>-1261.3844132555121</v>
      </c>
      <c r="Z98" s="58">
        <f t="shared" si="39"/>
        <v>220180.81132714561</v>
      </c>
      <c r="AA98" s="67">
        <f>IF(AND($A98&gt;$B$2,$A98&lt;=$B$3),IRR((Y$5:Y97,Z98),0.001)*12,"")</f>
        <v>0.17835925236221506</v>
      </c>
      <c r="AB98" s="66">
        <f t="shared" si="40"/>
        <v>8.397876831497264E-2</v>
      </c>
      <c r="AC98" s="4"/>
      <c r="AD98" s="4"/>
      <c r="AE98" s="3"/>
      <c r="AF98" s="3"/>
      <c r="AG98" s="3"/>
      <c r="AH98" s="3"/>
      <c r="AI98" s="3"/>
      <c r="AJ98" s="3"/>
      <c r="AK98" s="3"/>
    </row>
    <row r="99" spans="1:37" x14ac:dyDescent="0.4">
      <c r="A99" s="1">
        <v>32082</v>
      </c>
      <c r="B99" s="56">
        <v>2.6110629782627419</v>
      </c>
      <c r="C99" s="58">
        <f t="shared" si="25"/>
        <v>59621.027913666469</v>
      </c>
      <c r="D99" s="58">
        <f t="shared" si="26"/>
        <v>155674.25871134404</v>
      </c>
      <c r="E99" s="58">
        <f t="shared" si="30"/>
        <v>-1264.5378742886508</v>
      </c>
      <c r="F99" s="58">
        <f t="shared" si="31"/>
        <v>154409.72083705539</v>
      </c>
      <c r="G99" s="60">
        <f>IF(AND($A99&gt;$B$2,$A99&lt;=$B$3),IRR((E$5:E98,F99),0.001)*12,"")</f>
        <v>9.3819696456933777E-2</v>
      </c>
      <c r="H99" s="61">
        <v>1.830409</v>
      </c>
      <c r="I99" s="58">
        <f t="shared" si="27"/>
        <v>92466.221249003851</v>
      </c>
      <c r="J99" s="58">
        <f t="shared" si="41"/>
        <v>169251.00357016787</v>
      </c>
      <c r="K99" s="58">
        <f t="shared" si="32"/>
        <v>-1264.5378742886508</v>
      </c>
      <c r="L99" s="58">
        <f t="shared" si="33"/>
        <v>167986.46569587922</v>
      </c>
      <c r="M99" s="67">
        <f>IF(AND($A99&gt;$B$2,$A99&lt;=$B$3),IRR((K$5:K98,L99),0.001)*12,"")</f>
        <v>0.11344767248563592</v>
      </c>
      <c r="N99" s="66">
        <f t="shared" si="34"/>
        <v>1.9627976028702143E-2</v>
      </c>
      <c r="O99" s="61">
        <v>1.033631</v>
      </c>
      <c r="P99" s="58">
        <f t="shared" si="28"/>
        <v>164275.85611400913</v>
      </c>
      <c r="Q99" s="58">
        <f t="shared" si="42"/>
        <v>169800.61743097936</v>
      </c>
      <c r="R99" s="58">
        <f t="shared" si="35"/>
        <v>-1264.5378742886508</v>
      </c>
      <c r="S99" s="58">
        <f t="shared" si="36"/>
        <v>168536.0795566907</v>
      </c>
      <c r="T99" s="67">
        <f>IF(AND($A99&gt;$B$2,$A99&lt;=$B$3),IRR((R$5:R98,S99),0.001)*12,"")</f>
        <v>0.11420027274619038</v>
      </c>
      <c r="U99" s="66">
        <f t="shared" si="37"/>
        <v>2.0380576289256602E-2</v>
      </c>
      <c r="V99" s="70">
        <v>130.99920167790279</v>
      </c>
      <c r="W99" s="58">
        <f t="shared" si="29"/>
        <v>1491.5436244151379</v>
      </c>
      <c r="X99" s="58">
        <f t="shared" si="43"/>
        <v>195391.02406614873</v>
      </c>
      <c r="Y99" s="58">
        <f t="shared" si="38"/>
        <v>-1264.5378742886508</v>
      </c>
      <c r="Z99" s="58">
        <f t="shared" si="39"/>
        <v>194126.48619186008</v>
      </c>
      <c r="AA99" s="67">
        <f>IF(AND($A99&gt;$B$2,$A99&lt;=$B$3),IRR((Y$5:Y98,Z99),0.001)*12,"")</f>
        <v>0.14622456242527626</v>
      </c>
      <c r="AB99" s="66">
        <f t="shared" si="40"/>
        <v>5.2404865968342484E-2</v>
      </c>
      <c r="AC99" s="4"/>
      <c r="AD99" s="4"/>
      <c r="AE99" s="3"/>
      <c r="AF99" s="3"/>
      <c r="AG99" s="3"/>
      <c r="AH99" s="3"/>
      <c r="AI99" s="3"/>
      <c r="AJ99" s="3"/>
      <c r="AK99" s="3"/>
    </row>
    <row r="100" spans="1:37" x14ac:dyDescent="0.4">
      <c r="A100" s="1">
        <v>32112</v>
      </c>
      <c r="B100" s="56">
        <v>2.6255453116012033</v>
      </c>
      <c r="C100" s="58">
        <f t="shared" si="25"/>
        <v>60103.860646879235</v>
      </c>
      <c r="D100" s="58">
        <f t="shared" si="26"/>
        <v>157805.40953054585</v>
      </c>
      <c r="E100" s="58">
        <f t="shared" si="30"/>
        <v>-1267.6992189743723</v>
      </c>
      <c r="F100" s="58">
        <f t="shared" si="31"/>
        <v>156537.71031157149</v>
      </c>
      <c r="G100" s="60">
        <f>IF(AND($A100&gt;$B$2,$A100&lt;=$B$3),IRR((E$5:E99,F100),0.001)*12,"")</f>
        <v>9.3294314141379786E-2</v>
      </c>
      <c r="H100" s="61">
        <v>1.8604210000000001</v>
      </c>
      <c r="I100" s="58">
        <f t="shared" si="27"/>
        <v>93147.6257370065</v>
      </c>
      <c r="J100" s="58">
        <f t="shared" si="41"/>
        <v>173293.79902126739</v>
      </c>
      <c r="K100" s="58">
        <f t="shared" si="32"/>
        <v>-1267.6992189743723</v>
      </c>
      <c r="L100" s="58">
        <f t="shared" si="33"/>
        <v>172026.09980229303</v>
      </c>
      <c r="M100" s="67">
        <f>IF(AND($A100&gt;$B$2,$A100&lt;=$B$3),IRR((K$5:K99,L100),0.001)*12,"")</f>
        <v>0.11500810284595353</v>
      </c>
      <c r="N100" s="66">
        <f t="shared" si="34"/>
        <v>2.1713788704573744E-2</v>
      </c>
      <c r="O100" s="61">
        <v>1.0527470000000001</v>
      </c>
      <c r="P100" s="58">
        <f t="shared" si="28"/>
        <v>165480.03833345443</v>
      </c>
      <c r="Q100" s="58">
        <f t="shared" si="42"/>
        <v>174208.61391542916</v>
      </c>
      <c r="R100" s="58">
        <f t="shared" si="35"/>
        <v>-1267.6992189743723</v>
      </c>
      <c r="S100" s="58">
        <f t="shared" si="36"/>
        <v>172940.9146964548</v>
      </c>
      <c r="T100" s="67">
        <f>IF(AND($A100&gt;$B$2,$A100&lt;=$B$3),IRR((R$5:R99,S100),0.001)*12,"")</f>
        <v>0.11621387198454425</v>
      </c>
      <c r="U100" s="66">
        <f t="shared" si="37"/>
        <v>2.2919557843164462E-2</v>
      </c>
      <c r="V100" s="70">
        <v>129.24553815194076</v>
      </c>
      <c r="W100" s="58">
        <f t="shared" si="29"/>
        <v>1501.3520807618791</v>
      </c>
      <c r="X100" s="58">
        <f t="shared" si="43"/>
        <v>194043.05763360509</v>
      </c>
      <c r="Y100" s="58">
        <f t="shared" si="38"/>
        <v>-1267.6992189743723</v>
      </c>
      <c r="Z100" s="58">
        <f t="shared" si="39"/>
        <v>192775.35841463073</v>
      </c>
      <c r="AA100" s="67">
        <f>IF(AND($A100&gt;$B$2,$A100&lt;=$B$3),IRR((Y$5:Y99,Z100),0.001)*12,"")</f>
        <v>0.14057105316382845</v>
      </c>
      <c r="AB100" s="66">
        <f t="shared" si="40"/>
        <v>4.7276739022448666E-2</v>
      </c>
      <c r="AC100" s="4"/>
      <c r="AD100" s="4"/>
      <c r="AE100" s="3"/>
      <c r="AF100" s="3"/>
      <c r="AG100" s="3"/>
      <c r="AH100" s="3"/>
      <c r="AI100" s="3"/>
      <c r="AJ100" s="3"/>
      <c r="AK100" s="3"/>
    </row>
    <row r="101" spans="1:37" x14ac:dyDescent="0.4">
      <c r="A101" s="1">
        <v>32143</v>
      </c>
      <c r="B101" s="61">
        <v>2.6403449999999999</v>
      </c>
      <c r="C101" s="58">
        <f t="shared" si="25"/>
        <v>60585.18731707643</v>
      </c>
      <c r="D101" s="58">
        <f t="shared" si="26"/>
        <v>159965.79640670615</v>
      </c>
      <c r="E101" s="58">
        <f t="shared" si="30"/>
        <v>-1270.8684670218081</v>
      </c>
      <c r="F101" s="58">
        <f t="shared" si="31"/>
        <v>158694.92793968433</v>
      </c>
      <c r="G101" s="60">
        <f>IF(AND($A101&gt;$B$2,$A101&lt;=$B$3),IRR((E$5:E100,F101),0.001)*12,"")</f>
        <v>9.2805159198671383E-2</v>
      </c>
      <c r="H101" s="61">
        <v>1.918064</v>
      </c>
      <c r="I101" s="58">
        <f t="shared" si="27"/>
        <v>93810.204497163519</v>
      </c>
      <c r="J101" s="58">
        <f t="shared" si="41"/>
        <v>179933.97607864745</v>
      </c>
      <c r="K101" s="58">
        <f t="shared" si="32"/>
        <v>-1270.8684670218081</v>
      </c>
      <c r="L101" s="58">
        <f t="shared" si="33"/>
        <v>178663.10761162563</v>
      </c>
      <c r="M101" s="67">
        <f>IF(AND($A101&gt;$B$2,$A101&lt;=$B$3),IRR((K$5:K100,L101),0.001)*12,"")</f>
        <v>0.119713775844839</v>
      </c>
      <c r="N101" s="66">
        <f t="shared" si="34"/>
        <v>2.6908616646167616E-2</v>
      </c>
      <c r="O101" s="61">
        <v>1.098096</v>
      </c>
      <c r="P101" s="58">
        <f t="shared" si="28"/>
        <v>166637.37655071577</v>
      </c>
      <c r="Q101" s="58">
        <f t="shared" si="42"/>
        <v>182983.83664083478</v>
      </c>
      <c r="R101" s="58">
        <f t="shared" si="35"/>
        <v>-1270.8684670218081</v>
      </c>
      <c r="S101" s="58">
        <f t="shared" si="36"/>
        <v>181712.96817381296</v>
      </c>
      <c r="T101" s="67">
        <f>IF(AND($A101&gt;$B$2,$A101&lt;=$B$3),IRR((R$5:R100,S101),0.001)*12,"")</f>
        <v>0.12349410599605815</v>
      </c>
      <c r="U101" s="66">
        <f t="shared" si="37"/>
        <v>3.0688946797386762E-2</v>
      </c>
      <c r="V101" s="70">
        <v>134.75077524711656</v>
      </c>
      <c r="W101" s="58">
        <f t="shared" si="29"/>
        <v>1510.783332379476</v>
      </c>
      <c r="X101" s="58">
        <f t="shared" si="43"/>
        <v>203579.22526855656</v>
      </c>
      <c r="Y101" s="58">
        <f t="shared" si="38"/>
        <v>-1270.8684670218081</v>
      </c>
      <c r="Z101" s="58">
        <f t="shared" si="39"/>
        <v>202308.35680153474</v>
      </c>
      <c r="AA101" s="67">
        <f>IF(AND($A101&gt;$B$2,$A101&lt;=$B$3),IRR((Y$5:Y100,Z101),0.001)*12,"")</f>
        <v>0.14713376019365043</v>
      </c>
      <c r="AB101" s="66">
        <f t="shared" si="40"/>
        <v>5.4328600994979048E-2</v>
      </c>
      <c r="AC101" s="4"/>
      <c r="AD101" s="4"/>
      <c r="AE101" s="3"/>
      <c r="AF101" s="3"/>
      <c r="AG101" s="3"/>
      <c r="AH101" s="3"/>
      <c r="AI101" s="3"/>
      <c r="AJ101" s="3"/>
      <c r="AK101" s="3"/>
    </row>
    <row r="102" spans="1:37" x14ac:dyDescent="0.4">
      <c r="A102" s="1">
        <v>32174</v>
      </c>
      <c r="B102" s="61">
        <v>2.6677759999999999</v>
      </c>
      <c r="C102" s="58">
        <f t="shared" si="25"/>
        <v>61062.755762923967</v>
      </c>
      <c r="D102" s="58">
        <f t="shared" si="26"/>
        <v>162901.75431819024</v>
      </c>
      <c r="E102" s="58">
        <f t="shared" si="30"/>
        <v>-1274.0456381893625</v>
      </c>
      <c r="F102" s="58">
        <f t="shared" si="31"/>
        <v>161627.70868000088</v>
      </c>
      <c r="G102" s="60">
        <f>IF(AND($A102&gt;$B$2,$A102&lt;=$B$3),IRR((E$5:E101,F102),0.001)*12,"")</f>
        <v>9.3404654333147263E-2</v>
      </c>
      <c r="H102" s="61">
        <v>1.940893</v>
      </c>
      <c r="I102" s="58">
        <f t="shared" si="27"/>
        <v>94466.626895610709</v>
      </c>
      <c r="J102" s="58">
        <f t="shared" si="41"/>
        <v>183349.61487530256</v>
      </c>
      <c r="K102" s="58">
        <f t="shared" si="32"/>
        <v>-1274.0456381893625</v>
      </c>
      <c r="L102" s="58">
        <f t="shared" si="33"/>
        <v>182075.5692371132</v>
      </c>
      <c r="M102" s="67">
        <f>IF(AND($A102&gt;$B$2,$A102&lt;=$B$3),IRR((K$5:K101,L102),0.001)*12,"")</f>
        <v>0.12013521283517115</v>
      </c>
      <c r="N102" s="66">
        <f t="shared" si="34"/>
        <v>2.6730558502023882E-2</v>
      </c>
      <c r="O102" s="61">
        <v>1.1167290000000001</v>
      </c>
      <c r="P102" s="58">
        <f t="shared" si="28"/>
        <v>167778.24925858792</v>
      </c>
      <c r="Q102" s="58">
        <f t="shared" si="42"/>
        <v>187362.83651629364</v>
      </c>
      <c r="R102" s="58">
        <f t="shared" si="35"/>
        <v>-1274.0456381893625</v>
      </c>
      <c r="S102" s="58">
        <f t="shared" si="36"/>
        <v>186088.79087810428</v>
      </c>
      <c r="T102" s="67">
        <f>IF(AND($A102&gt;$B$2,$A102&lt;=$B$3),IRR((R$5:R101,S102),0.001)*12,"")</f>
        <v>0.12494471139882624</v>
      </c>
      <c r="U102" s="66">
        <f t="shared" si="37"/>
        <v>3.1540057065678972E-2</v>
      </c>
      <c r="V102" s="70">
        <v>139.2492967946813</v>
      </c>
      <c r="W102" s="58">
        <f t="shared" si="29"/>
        <v>1519.9327188935631</v>
      </c>
      <c r="X102" s="58">
        <f t="shared" si="43"/>
        <v>211649.56228115666</v>
      </c>
      <c r="Y102" s="58">
        <f t="shared" si="38"/>
        <v>-1274.0456381893625</v>
      </c>
      <c r="Z102" s="58">
        <f t="shared" si="39"/>
        <v>210375.5166429673</v>
      </c>
      <c r="AA102" s="67">
        <f>IF(AND($A102&gt;$B$2,$A102&lt;=$B$3),IRR((Y$5:Y101,Z102),0.001)*12,"")</f>
        <v>0.15156495926049462</v>
      </c>
      <c r="AB102" s="66">
        <f t="shared" si="40"/>
        <v>5.8160304927347362E-2</v>
      </c>
      <c r="AC102" s="4"/>
      <c r="AD102" s="4"/>
      <c r="AE102" s="3"/>
      <c r="AF102" s="3"/>
      <c r="AG102" s="3"/>
      <c r="AH102" s="3"/>
      <c r="AI102" s="3"/>
      <c r="AJ102" s="3"/>
      <c r="AK102" s="3"/>
    </row>
    <row r="103" spans="1:37" x14ac:dyDescent="0.4">
      <c r="A103" s="1">
        <v>32203</v>
      </c>
      <c r="B103" s="61">
        <v>2.6686570000000001</v>
      </c>
      <c r="C103" s="58">
        <f t="shared" si="25"/>
        <v>61541.360076736062</v>
      </c>
      <c r="D103" s="58">
        <f t="shared" si="26"/>
        <v>164232.78135830222</v>
      </c>
      <c r="E103" s="58">
        <f t="shared" si="30"/>
        <v>-1277.2307522848359</v>
      </c>
      <c r="F103" s="58">
        <f t="shared" si="31"/>
        <v>162955.55060601738</v>
      </c>
      <c r="G103" s="60">
        <f>IF(AND($A103&gt;$B$2,$A103&lt;=$B$3),IRR((E$5:E102,F103),0.001)*12,"")</f>
        <v>9.1730925226564786E-2</v>
      </c>
      <c r="H103" s="61">
        <v>1.918752</v>
      </c>
      <c r="I103" s="58">
        <f t="shared" si="27"/>
        <v>95132.283922826755</v>
      </c>
      <c r="J103" s="58">
        <f t="shared" si="41"/>
        <v>182535.26004149168</v>
      </c>
      <c r="K103" s="58">
        <f t="shared" si="32"/>
        <v>-1277.2307522848359</v>
      </c>
      <c r="L103" s="58">
        <f t="shared" si="33"/>
        <v>181258.02928920684</v>
      </c>
      <c r="M103" s="67">
        <f>IF(AND($A103&gt;$B$2,$A103&lt;=$B$3),IRR((K$5:K102,L103),0.001)*12,"")</f>
        <v>0.11543569398575304</v>
      </c>
      <c r="N103" s="66">
        <f t="shared" si="34"/>
        <v>2.3704768759188255E-2</v>
      </c>
      <c r="O103" s="61">
        <v>1.0966039999999999</v>
      </c>
      <c r="P103" s="58">
        <f t="shared" si="28"/>
        <v>168942.96391609861</v>
      </c>
      <c r="Q103" s="58">
        <f t="shared" si="42"/>
        <v>185263.53000224938</v>
      </c>
      <c r="R103" s="58">
        <f t="shared" si="35"/>
        <v>-1277.2307522848359</v>
      </c>
      <c r="S103" s="58">
        <f t="shared" si="36"/>
        <v>183986.29924996453</v>
      </c>
      <c r="T103" s="67">
        <f>IF(AND($A103&gt;$B$2,$A103&lt;=$B$3),IRR((R$5:R102,S103),0.001)*12,"")</f>
        <v>0.11871371969834232</v>
      </c>
      <c r="U103" s="66">
        <f t="shared" si="37"/>
        <v>2.6982794471777538E-2</v>
      </c>
      <c r="V103" s="70">
        <v>143.76289111504363</v>
      </c>
      <c r="W103" s="58">
        <f t="shared" si="29"/>
        <v>1528.8170056686722</v>
      </c>
      <c r="X103" s="58">
        <f t="shared" si="43"/>
        <v>219787.15272077237</v>
      </c>
      <c r="Y103" s="58">
        <f t="shared" si="38"/>
        <v>-1277.2307522848359</v>
      </c>
      <c r="Z103" s="58">
        <f t="shared" si="39"/>
        <v>218509.92196848753</v>
      </c>
      <c r="AA103" s="67">
        <f>IF(AND($A103&gt;$B$2,$A103&lt;=$B$3),IRR((Y$5:Y102,Z103),0.001)*12,"")</f>
        <v>0.15565120145699574</v>
      </c>
      <c r="AB103" s="66">
        <f t="shared" si="40"/>
        <v>6.392027623043095E-2</v>
      </c>
      <c r="AC103" s="4"/>
      <c r="AD103" s="4"/>
      <c r="AE103" s="3"/>
      <c r="AF103" s="3"/>
      <c r="AG103" s="3"/>
      <c r="AH103" s="3"/>
      <c r="AI103" s="3"/>
      <c r="AJ103" s="3"/>
      <c r="AK103" s="3"/>
    </row>
    <row r="104" spans="1:37" x14ac:dyDescent="0.4">
      <c r="A104" s="1">
        <v>32234</v>
      </c>
      <c r="B104" s="61">
        <v>2.669562</v>
      </c>
      <c r="C104" s="58">
        <f t="shared" si="25"/>
        <v>62020.998245531373</v>
      </c>
      <c r="D104" s="58">
        <f t="shared" si="26"/>
        <v>165568.90011833722</v>
      </c>
      <c r="E104" s="58">
        <f t="shared" si="30"/>
        <v>-1280.4238291655479</v>
      </c>
      <c r="F104" s="58">
        <f t="shared" si="31"/>
        <v>164288.47628917167</v>
      </c>
      <c r="G104" s="60">
        <f>IF(AND($A104&gt;$B$2,$A104&lt;=$B$3),IRR((E$5:E103,F104),0.001)*12,"")</f>
        <v>9.0105011209574037E-2</v>
      </c>
      <c r="H104" s="61">
        <v>1.9082509999999999</v>
      </c>
      <c r="I104" s="58">
        <f t="shared" si="27"/>
        <v>95803.27732420087</v>
      </c>
      <c r="J104" s="58">
        <f t="shared" si="41"/>
        <v>182816.69975718364</v>
      </c>
      <c r="K104" s="58">
        <f t="shared" si="32"/>
        <v>-1280.4238291655479</v>
      </c>
      <c r="L104" s="58">
        <f t="shared" si="33"/>
        <v>181536.27592801809</v>
      </c>
      <c r="M104" s="67">
        <f>IF(AND($A104&gt;$B$2,$A104&lt;=$B$3),IRR((K$5:K103,L104),0.001)*12,"")</f>
        <v>0.11215563405298212</v>
      </c>
      <c r="N104" s="66">
        <f t="shared" si="34"/>
        <v>2.2050622843408085E-2</v>
      </c>
      <c r="O104" s="61">
        <v>1.0861879999999999</v>
      </c>
      <c r="P104" s="58">
        <f t="shared" si="28"/>
        <v>170121.78731422633</v>
      </c>
      <c r="Q104" s="58">
        <f t="shared" si="42"/>
        <v>184784.24391926485</v>
      </c>
      <c r="R104" s="58">
        <f t="shared" si="35"/>
        <v>-1280.4238291655479</v>
      </c>
      <c r="S104" s="58">
        <f t="shared" si="36"/>
        <v>183503.8200900993</v>
      </c>
      <c r="T104" s="67">
        <f>IF(AND($A104&gt;$B$2,$A104&lt;=$B$3),IRR((R$5:R103,S104),0.001)*12,"")</f>
        <v>0.11450447516737405</v>
      </c>
      <c r="U104" s="66">
        <f t="shared" si="37"/>
        <v>2.4399463957800016E-2</v>
      </c>
      <c r="V104" s="70">
        <v>142.48553129683611</v>
      </c>
      <c r="W104" s="58">
        <f t="shared" si="29"/>
        <v>1537.8033484749328</v>
      </c>
      <c r="X104" s="58">
        <f t="shared" si="43"/>
        <v>219114.72713750441</v>
      </c>
      <c r="Y104" s="58">
        <f t="shared" si="38"/>
        <v>-1280.4238291655479</v>
      </c>
      <c r="Z104" s="58">
        <f t="shared" si="39"/>
        <v>217834.30330833886</v>
      </c>
      <c r="AA104" s="67">
        <f>IF(AND($A104&gt;$B$2,$A104&lt;=$B$3),IRR((Y$5:Y103,Z104),0.001)*12,"")</f>
        <v>0.1510958618096403</v>
      </c>
      <c r="AB104" s="66">
        <f t="shared" si="40"/>
        <v>6.099085060006626E-2</v>
      </c>
      <c r="AC104" s="4"/>
      <c r="AD104" s="4"/>
      <c r="AE104" s="3"/>
      <c r="AF104" s="3"/>
      <c r="AG104" s="3"/>
      <c r="AH104" s="3"/>
      <c r="AI104" s="3"/>
      <c r="AJ104" s="3"/>
      <c r="AK104" s="3"/>
    </row>
    <row r="105" spans="1:37" x14ac:dyDescent="0.4">
      <c r="A105" s="1">
        <v>32264</v>
      </c>
      <c r="B105" s="61">
        <v>2.669152</v>
      </c>
      <c r="C105" s="58">
        <f t="shared" si="25"/>
        <v>62501.909369640627</v>
      </c>
      <c r="D105" s="58">
        <f t="shared" si="26"/>
        <v>166827.09639779502</v>
      </c>
      <c r="E105" s="58">
        <f t="shared" si="30"/>
        <v>-1283.6248887384618</v>
      </c>
      <c r="F105" s="58">
        <f t="shared" si="31"/>
        <v>165543.47150905654</v>
      </c>
      <c r="G105" s="60">
        <f>IF(AND($A105&gt;$B$2,$A105&lt;=$B$3),IRR((E$5:E104,F105),0.001)*12,"")</f>
        <v>8.8413985399711237E-2</v>
      </c>
      <c r="H105" s="61">
        <v>1.8899589999999999</v>
      </c>
      <c r="I105" s="58">
        <f t="shared" si="27"/>
        <v>96482.458665562488</v>
      </c>
      <c r="J105" s="58">
        <f t="shared" si="41"/>
        <v>182347.89109710781</v>
      </c>
      <c r="K105" s="58">
        <f t="shared" si="32"/>
        <v>-1283.6248887384618</v>
      </c>
      <c r="L105" s="58">
        <f t="shared" si="33"/>
        <v>181064.26620836934</v>
      </c>
      <c r="M105" s="67">
        <f>IF(AND($A105&gt;$B$2,$A105&lt;=$B$3),IRR((K$5:K104,L105),0.001)*12,"")</f>
        <v>0.10806019992704208</v>
      </c>
      <c r="N105" s="66">
        <f t="shared" si="34"/>
        <v>1.9646214527330841E-2</v>
      </c>
      <c r="O105" s="61">
        <v>1.0737840000000001</v>
      </c>
      <c r="P105" s="58">
        <f t="shared" si="28"/>
        <v>171317.20919491971</v>
      </c>
      <c r="Q105" s="58">
        <f t="shared" si="42"/>
        <v>183957.67815815768</v>
      </c>
      <c r="R105" s="58">
        <f t="shared" si="35"/>
        <v>-1283.6248887384618</v>
      </c>
      <c r="S105" s="58">
        <f t="shared" si="36"/>
        <v>182674.05326941921</v>
      </c>
      <c r="T105" s="67">
        <f>IF(AND($A105&gt;$B$2,$A105&lt;=$B$3),IRR((R$5:R104,S105),0.001)*12,"")</f>
        <v>0.10997701289423834</v>
      </c>
      <c r="U105" s="66">
        <f t="shared" si="37"/>
        <v>2.1563027494527098E-2</v>
      </c>
      <c r="V105" s="70">
        <v>139.3585937207379</v>
      </c>
      <c r="W105" s="58">
        <f t="shared" si="29"/>
        <v>1547.0142973979016</v>
      </c>
      <c r="X105" s="58">
        <f t="shared" si="43"/>
        <v>215589.73695124697</v>
      </c>
      <c r="Y105" s="58">
        <f t="shared" si="38"/>
        <v>-1283.6248887384618</v>
      </c>
      <c r="Z105" s="58">
        <f t="shared" si="39"/>
        <v>214306.1120625085</v>
      </c>
      <c r="AA105" s="67">
        <f>IF(AND($A105&gt;$B$2,$A105&lt;=$B$3),IRR((Y$5:Y104,Z105),0.001)*12,"")</f>
        <v>0.14388660476951998</v>
      </c>
      <c r="AB105" s="66">
        <f t="shared" si="40"/>
        <v>5.547261936980874E-2</v>
      </c>
      <c r="AC105" s="4"/>
      <c r="AD105" s="4"/>
      <c r="AE105" s="3"/>
      <c r="AF105" s="3"/>
      <c r="AG105" s="3"/>
      <c r="AH105" s="3"/>
      <c r="AI105" s="3"/>
      <c r="AJ105" s="3"/>
      <c r="AK105" s="3"/>
    </row>
    <row r="106" spans="1:37" x14ac:dyDescent="0.4">
      <c r="A106" s="1">
        <v>32295</v>
      </c>
      <c r="B106" s="61">
        <v>2.693845</v>
      </c>
      <c r="C106" s="58">
        <f t="shared" si="25"/>
        <v>62979.603502361817</v>
      </c>
      <c r="D106" s="58">
        <f t="shared" si="26"/>
        <v>169657.28999681986</v>
      </c>
      <c r="E106" s="58">
        <f t="shared" si="30"/>
        <v>-1286.8339509603079</v>
      </c>
      <c r="F106" s="58">
        <f t="shared" si="31"/>
        <v>168370.45604585955</v>
      </c>
      <c r="G106" s="60">
        <f>IF(AND($A106&gt;$B$2,$A106&lt;=$B$3),IRR((E$5:E105,F106),0.001)*12,"")</f>
        <v>8.8823678359428726E-2</v>
      </c>
      <c r="H106" s="61">
        <v>1.940744</v>
      </c>
      <c r="I106" s="58">
        <f t="shared" si="27"/>
        <v>97145.520847365086</v>
      </c>
      <c r="J106" s="58">
        <f t="shared" si="41"/>
        <v>188534.5867113987</v>
      </c>
      <c r="K106" s="58">
        <f t="shared" si="32"/>
        <v>-1286.8339509603079</v>
      </c>
      <c r="L106" s="58">
        <f t="shared" si="33"/>
        <v>187247.75276043839</v>
      </c>
      <c r="M106" s="67">
        <f>IF(AND($A106&gt;$B$2,$A106&lt;=$B$3),IRR((K$5:K105,L106),0.001)*12,"")</f>
        <v>0.11181627158111951</v>
      </c>
      <c r="N106" s="66">
        <f t="shared" si="34"/>
        <v>2.2992593221690782E-2</v>
      </c>
      <c r="O106" s="61">
        <v>1.1076440000000001</v>
      </c>
      <c r="P106" s="58">
        <f t="shared" si="28"/>
        <v>172478.98495586845</v>
      </c>
      <c r="Q106" s="58">
        <f t="shared" si="42"/>
        <v>191045.31281245797</v>
      </c>
      <c r="R106" s="58">
        <f t="shared" si="35"/>
        <v>-1286.8339509603079</v>
      </c>
      <c r="S106" s="58">
        <f t="shared" si="36"/>
        <v>189758.47886149766</v>
      </c>
      <c r="T106" s="67">
        <f>IF(AND($A106&gt;$B$2,$A106&lt;=$B$3),IRR((R$5:R105,S106),0.001)*12,"")</f>
        <v>0.11465609551337774</v>
      </c>
      <c r="U106" s="66">
        <f t="shared" si="37"/>
        <v>2.5832417153949017E-2</v>
      </c>
      <c r="V106" s="70">
        <v>147.7425258839036</v>
      </c>
      <c r="W106" s="58">
        <f t="shared" si="29"/>
        <v>1555.7242740499287</v>
      </c>
      <c r="X106" s="58">
        <f t="shared" si="43"/>
        <v>229846.63382703872</v>
      </c>
      <c r="Y106" s="58">
        <f t="shared" si="38"/>
        <v>-1286.8339509603079</v>
      </c>
      <c r="Z106" s="58">
        <f t="shared" si="39"/>
        <v>228559.79987607841</v>
      </c>
      <c r="AA106" s="67">
        <f>IF(AND($A106&gt;$B$2,$A106&lt;=$B$3),IRR((Y$5:Y105,Z106),0.001)*12,"")</f>
        <v>0.1534278780951821</v>
      </c>
      <c r="AB106" s="66">
        <f t="shared" si="40"/>
        <v>6.4604199735753376E-2</v>
      </c>
      <c r="AC106" s="4"/>
      <c r="AD106" s="4"/>
      <c r="AE106" s="3"/>
      <c r="AF106" s="3"/>
      <c r="AG106" s="3"/>
      <c r="AH106" s="3"/>
      <c r="AI106" s="3"/>
      <c r="AJ106" s="3"/>
      <c r="AK106" s="3"/>
    </row>
    <row r="107" spans="1:37" x14ac:dyDescent="0.4">
      <c r="A107" s="1">
        <v>32325</v>
      </c>
      <c r="B107" s="61">
        <v>2.6969910000000001</v>
      </c>
      <c r="C107" s="58">
        <f t="shared" si="25"/>
        <v>63457.933254236297</v>
      </c>
      <c r="D107" s="58">
        <f t="shared" si="26"/>
        <v>171145.47486527602</v>
      </c>
      <c r="E107" s="58">
        <f t="shared" si="30"/>
        <v>-1290.0510358377087</v>
      </c>
      <c r="F107" s="58">
        <f t="shared" si="31"/>
        <v>169855.42382943831</v>
      </c>
      <c r="G107" s="60">
        <f>IF(AND($A107&gt;$B$2,$A107&lt;=$B$3),IRR((E$5:E106,F107),0.001)*12,"")</f>
        <v>8.7475619795675641E-2</v>
      </c>
      <c r="H107" s="61">
        <v>1.9315990000000001</v>
      </c>
      <c r="I107" s="58">
        <f t="shared" si="27"/>
        <v>97813.387747191446</v>
      </c>
      <c r="J107" s="58">
        <f t="shared" si="41"/>
        <v>188936.24195908726</v>
      </c>
      <c r="K107" s="58">
        <f t="shared" si="32"/>
        <v>-1290.0510358377087</v>
      </c>
      <c r="L107" s="58">
        <f t="shared" si="33"/>
        <v>187646.19092324955</v>
      </c>
      <c r="M107" s="67">
        <f>IF(AND($A107&gt;$B$2,$A107&lt;=$B$3),IRR((K$5:K106,L107),0.001)*12,"")</f>
        <v>0.10885395074975701</v>
      </c>
      <c r="N107" s="66">
        <f t="shared" si="34"/>
        <v>2.137833095408137E-2</v>
      </c>
      <c r="O107" s="61">
        <v>1.098716</v>
      </c>
      <c r="P107" s="58">
        <f t="shared" si="28"/>
        <v>173653.12917133243</v>
      </c>
      <c r="Q107" s="58">
        <f t="shared" si="42"/>
        <v>190795.47147060969</v>
      </c>
      <c r="R107" s="58">
        <f t="shared" si="35"/>
        <v>-1290.0510358377087</v>
      </c>
      <c r="S107" s="58">
        <f t="shared" si="36"/>
        <v>189505.42043477198</v>
      </c>
      <c r="T107" s="67">
        <f>IF(AND($A107&gt;$B$2,$A107&lt;=$B$3),IRR((R$5:R106,S107),0.001)*12,"")</f>
        <v>0.11094146453396014</v>
      </c>
      <c r="U107" s="66">
        <f t="shared" si="37"/>
        <v>2.3465844738284503E-2</v>
      </c>
      <c r="V107" s="70">
        <v>147.28778192694472</v>
      </c>
      <c r="W107" s="58">
        <f t="shared" si="29"/>
        <v>1564.4829845075114</v>
      </c>
      <c r="X107" s="58">
        <f t="shared" si="43"/>
        <v>230429.22865055798</v>
      </c>
      <c r="Y107" s="58">
        <f t="shared" si="38"/>
        <v>-1290.0510358377087</v>
      </c>
      <c r="Z107" s="58">
        <f t="shared" si="39"/>
        <v>229139.17761472028</v>
      </c>
      <c r="AA107" s="67">
        <f>IF(AND($A107&gt;$B$2,$A107&lt;=$B$3),IRR((Y$5:Y106,Z107),0.001)*12,"")</f>
        <v>0.15023500589607064</v>
      </c>
      <c r="AB107" s="66">
        <f t="shared" si="40"/>
        <v>6.2759386100394998E-2</v>
      </c>
      <c r="AC107" s="4"/>
      <c r="AD107" s="4"/>
      <c r="AE107" s="3"/>
      <c r="AF107" s="3"/>
      <c r="AG107" s="3"/>
      <c r="AH107" s="3"/>
      <c r="AI107" s="3"/>
      <c r="AJ107" s="3"/>
      <c r="AK107" s="3"/>
    </row>
    <row r="108" spans="1:37" x14ac:dyDescent="0.4">
      <c r="A108" s="1">
        <v>32356</v>
      </c>
      <c r="B108" s="61">
        <v>2.6990319999999999</v>
      </c>
      <c r="C108" s="58">
        <f t="shared" si="25"/>
        <v>63937.096214670746</v>
      </c>
      <c r="D108" s="58">
        <f t="shared" si="26"/>
        <v>172568.2686704752</v>
      </c>
      <c r="E108" s="58">
        <f t="shared" si="30"/>
        <v>-1293.2761634273029</v>
      </c>
      <c r="F108" s="58">
        <f t="shared" si="31"/>
        <v>171274.99250704789</v>
      </c>
      <c r="G108" s="60">
        <f>IF(AND($A108&gt;$B$2,$A108&lt;=$B$3),IRR((E$5:E107,F108),0.001)*12,"")</f>
        <v>8.6074893224713733E-2</v>
      </c>
      <c r="H108" s="61">
        <v>1.9351419999999999</v>
      </c>
      <c r="I108" s="58">
        <f t="shared" si="27"/>
        <v>98481.698477580896</v>
      </c>
      <c r="J108" s="58">
        <f t="shared" si="41"/>
        <v>190576.07095530283</v>
      </c>
      <c r="K108" s="58">
        <f t="shared" si="32"/>
        <v>-1293.2761634273029</v>
      </c>
      <c r="L108" s="58">
        <f t="shared" si="33"/>
        <v>189282.79479187552</v>
      </c>
      <c r="M108" s="67">
        <f>IF(AND($A108&gt;$B$2,$A108&lt;=$B$3),IRR((K$5:K107,L108),0.001)*12,"")</f>
        <v>0.10734297633779466</v>
      </c>
      <c r="N108" s="66">
        <f t="shared" si="34"/>
        <v>2.1268083113080927E-2</v>
      </c>
      <c r="O108" s="61">
        <v>1.1070439999999999</v>
      </c>
      <c r="P108" s="58">
        <f t="shared" si="28"/>
        <v>174821.35388817053</v>
      </c>
      <c r="Q108" s="58">
        <f t="shared" si="42"/>
        <v>193534.93089377583</v>
      </c>
      <c r="R108" s="58">
        <f t="shared" si="35"/>
        <v>-1293.2761634273029</v>
      </c>
      <c r="S108" s="58">
        <f t="shared" si="36"/>
        <v>192241.65473034853</v>
      </c>
      <c r="T108" s="67">
        <f>IF(AND($A108&gt;$B$2,$A108&lt;=$B$3),IRR((R$5:R107,S108),0.001)*12,"")</f>
        <v>0.11059584572754577</v>
      </c>
      <c r="U108" s="66">
        <f t="shared" si="37"/>
        <v>2.4520952502832039E-2</v>
      </c>
      <c r="V108" s="70">
        <v>144.74934706288045</v>
      </c>
      <c r="W108" s="58">
        <f t="shared" si="29"/>
        <v>1573.4175751614196</v>
      </c>
      <c r="X108" s="58">
        <f t="shared" si="43"/>
        <v>227751.16666187611</v>
      </c>
      <c r="Y108" s="58">
        <f t="shared" si="38"/>
        <v>-1293.2761634273029</v>
      </c>
      <c r="Z108" s="58">
        <f t="shared" si="39"/>
        <v>226457.8904984488</v>
      </c>
      <c r="AA108" s="67">
        <f>IF(AND($A108&gt;$B$2,$A108&lt;=$B$3),IRR((Y$5:Y107,Z108),0.001)*12,"")</f>
        <v>0.14423983669211715</v>
      </c>
      <c r="AB108" s="66">
        <f t="shared" si="40"/>
        <v>5.8164943467403418E-2</v>
      </c>
      <c r="AC108" s="4"/>
      <c r="AD108" s="4"/>
      <c r="AE108" s="3"/>
      <c r="AF108" s="3"/>
      <c r="AG108" s="3"/>
      <c r="AH108" s="3"/>
      <c r="AI108" s="3"/>
      <c r="AJ108" s="3"/>
      <c r="AK108" s="3"/>
    </row>
    <row r="109" spans="1:37" x14ac:dyDescent="0.4">
      <c r="A109" s="1">
        <v>32387</v>
      </c>
      <c r="B109" s="61">
        <v>2.7372079999999999</v>
      </c>
      <c r="C109" s="58">
        <f t="shared" si="25"/>
        <v>64410.75746139948</v>
      </c>
      <c r="D109" s="58">
        <f t="shared" si="26"/>
        <v>176305.64060940233</v>
      </c>
      <c r="E109" s="58">
        <f t="shared" si="30"/>
        <v>-1296.509353835871</v>
      </c>
      <c r="F109" s="58">
        <f t="shared" si="31"/>
        <v>175009.13125556646</v>
      </c>
      <c r="G109" s="60">
        <f>IF(AND($A109&gt;$B$2,$A109&lt;=$B$3),IRR((E$5:E108,F109),0.001)*12,"")</f>
        <v>8.7544579011370693E-2</v>
      </c>
      <c r="H109" s="61">
        <v>1.977525</v>
      </c>
      <c r="I109" s="58">
        <f t="shared" si="27"/>
        <v>99137.320709328094</v>
      </c>
      <c r="J109" s="58">
        <f t="shared" si="41"/>
        <v>196046.53013571404</v>
      </c>
      <c r="K109" s="58">
        <f t="shared" si="32"/>
        <v>-1296.509353835871</v>
      </c>
      <c r="L109" s="58">
        <f t="shared" si="33"/>
        <v>194750.02078187818</v>
      </c>
      <c r="M109" s="67">
        <f>IF(AND($A109&gt;$B$2,$A109&lt;=$B$3),IRR((K$5:K108,L109),0.001)*12,"")</f>
        <v>0.10999179564120354</v>
      </c>
      <c r="N109" s="66">
        <f t="shared" si="34"/>
        <v>2.2447216629832845E-2</v>
      </c>
      <c r="O109" s="61">
        <v>1.1389469999999999</v>
      </c>
      <c r="P109" s="58">
        <f t="shared" si="28"/>
        <v>175959.6942620737</v>
      </c>
      <c r="Q109" s="58">
        <f t="shared" si="42"/>
        <v>200408.76590070603</v>
      </c>
      <c r="R109" s="58">
        <f t="shared" si="35"/>
        <v>-1296.509353835871</v>
      </c>
      <c r="S109" s="58">
        <f t="shared" si="36"/>
        <v>199112.25654687017</v>
      </c>
      <c r="T109" s="67">
        <f>IF(AND($A109&gt;$B$2,$A109&lt;=$B$3),IRR((R$5:R108,S109),0.001)*12,"")</f>
        <v>0.1145710769978141</v>
      </c>
      <c r="U109" s="66">
        <f t="shared" si="37"/>
        <v>2.702649798644341E-2</v>
      </c>
      <c r="V109" s="70">
        <v>147.54720777884944</v>
      </c>
      <c r="W109" s="58">
        <f t="shared" si="29"/>
        <v>1582.2046567562074</v>
      </c>
      <c r="X109" s="58">
        <f t="shared" si="43"/>
        <v>233449.87923907131</v>
      </c>
      <c r="Y109" s="58">
        <f t="shared" si="38"/>
        <v>-1296.509353835871</v>
      </c>
      <c r="Z109" s="58">
        <f t="shared" si="39"/>
        <v>232153.36988523544</v>
      </c>
      <c r="AA109" s="67">
        <f>IF(AND($A109&gt;$B$2,$A109&lt;=$B$3),IRR((Y$5:Y108,Z109),0.001)*12,"")</f>
        <v>0.14567412814699132</v>
      </c>
      <c r="AB109" s="66">
        <f t="shared" si="40"/>
        <v>5.8129549135620628E-2</v>
      </c>
      <c r="AC109" s="4"/>
      <c r="AD109" s="4"/>
      <c r="AE109" s="3"/>
      <c r="AF109" s="3"/>
      <c r="AG109" s="3"/>
      <c r="AH109" s="3"/>
      <c r="AI109" s="3"/>
      <c r="AJ109" s="3"/>
      <c r="AK109" s="3"/>
    </row>
    <row r="110" spans="1:37" x14ac:dyDescent="0.4">
      <c r="A110" s="1">
        <v>32417</v>
      </c>
      <c r="B110" s="61">
        <v>2.7647970000000002</v>
      </c>
      <c r="C110" s="58">
        <f t="shared" si="25"/>
        <v>64880.864535163113</v>
      </c>
      <c r="D110" s="58">
        <f t="shared" si="26"/>
        <v>179382.41962422538</v>
      </c>
      <c r="E110" s="58">
        <f t="shared" si="30"/>
        <v>-1299.7506272204607</v>
      </c>
      <c r="F110" s="58">
        <f t="shared" si="31"/>
        <v>178082.66899700492</v>
      </c>
      <c r="G110" s="60">
        <f>IF(AND($A110&gt;$B$2,$A110&lt;=$B$3),IRR((E$5:E109,F110),0.001)*12,"")</f>
        <v>8.8125910229214455E-2</v>
      </c>
      <c r="H110" s="61">
        <v>2.0065309999999998</v>
      </c>
      <c r="I110" s="58">
        <f t="shared" si="27"/>
        <v>99785.080762484737</v>
      </c>
      <c r="J110" s="58">
        <f t="shared" si="41"/>
        <v>200221.85788742924</v>
      </c>
      <c r="K110" s="58">
        <f t="shared" si="32"/>
        <v>-1299.7506272204607</v>
      </c>
      <c r="L110" s="58">
        <f t="shared" si="33"/>
        <v>198922.10726020878</v>
      </c>
      <c r="M110" s="67">
        <f>IF(AND($A110&gt;$B$2,$A110&lt;=$B$3),IRR((K$5:K109,L110),0.001)*12,"")</f>
        <v>0.11110629721816334</v>
      </c>
      <c r="N110" s="66">
        <f t="shared" si="34"/>
        <v>2.2980386988948887E-2</v>
      </c>
      <c r="O110" s="61">
        <v>1.1609430000000001</v>
      </c>
      <c r="P110" s="58">
        <f t="shared" si="28"/>
        <v>177079.25881194434</v>
      </c>
      <c r="Q110" s="58">
        <f t="shared" si="42"/>
        <v>205578.92596291512</v>
      </c>
      <c r="R110" s="58">
        <f t="shared" si="35"/>
        <v>-1299.7506272204607</v>
      </c>
      <c r="S110" s="58">
        <f t="shared" si="36"/>
        <v>204279.17533569466</v>
      </c>
      <c r="T110" s="67">
        <f>IF(AND($A110&gt;$B$2,$A110&lt;=$B$3),IRR((R$5:R109,S110),0.001)*12,"")</f>
        <v>0.11653280572262226</v>
      </c>
      <c r="U110" s="66">
        <f t="shared" si="37"/>
        <v>2.8406895493407802E-2</v>
      </c>
      <c r="V110" s="70">
        <v>153.17293570460185</v>
      </c>
      <c r="W110" s="58">
        <f t="shared" si="29"/>
        <v>1590.6901677326834</v>
      </c>
      <c r="X110" s="58">
        <f t="shared" si="43"/>
        <v>243650.68278806066</v>
      </c>
      <c r="Y110" s="58">
        <f t="shared" si="38"/>
        <v>-1299.7506272204607</v>
      </c>
      <c r="Z110" s="58">
        <f t="shared" si="39"/>
        <v>242350.9321608402</v>
      </c>
      <c r="AA110" s="67">
        <f>IF(AND($A110&gt;$B$2,$A110&lt;=$B$3),IRR((Y$5:Y109,Z110),0.001)*12,"")</f>
        <v>0.15065574964002515</v>
      </c>
      <c r="AB110" s="66">
        <f t="shared" si="40"/>
        <v>6.2529839410810695E-2</v>
      </c>
      <c r="AC110" s="4"/>
      <c r="AD110" s="4"/>
      <c r="AE110" s="3"/>
      <c r="AF110" s="3"/>
      <c r="AG110" s="3"/>
      <c r="AH110" s="3"/>
      <c r="AI110" s="3"/>
      <c r="AJ110" s="3"/>
      <c r="AK110" s="3"/>
    </row>
    <row r="111" spans="1:37" x14ac:dyDescent="0.4">
      <c r="A111" s="1">
        <v>32448</v>
      </c>
      <c r="B111" s="61">
        <v>2.762165</v>
      </c>
      <c r="C111" s="58">
        <f t="shared" si="25"/>
        <v>65352.595950117873</v>
      </c>
      <c r="D111" s="58">
        <f t="shared" si="26"/>
        <v>180514.65319255734</v>
      </c>
      <c r="E111" s="58">
        <f t="shared" si="30"/>
        <v>-1303.0000037885118</v>
      </c>
      <c r="F111" s="58">
        <f t="shared" si="31"/>
        <v>179211.65318876883</v>
      </c>
      <c r="G111" s="60">
        <f>IF(AND($A111&gt;$B$2,$A111&lt;=$B$3),IRR((E$5:E110,F111),0.001)*12,"")</f>
        <v>8.6400393642114715E-2</v>
      </c>
      <c r="H111" s="61">
        <v>1.9894480000000001</v>
      </c>
      <c r="I111" s="58">
        <f t="shared" si="27"/>
        <v>100440.03630984688</v>
      </c>
      <c r="J111" s="58">
        <f t="shared" si="41"/>
        <v>199820.22935655227</v>
      </c>
      <c r="K111" s="58">
        <f t="shared" si="32"/>
        <v>-1303.0000037885118</v>
      </c>
      <c r="L111" s="58">
        <f t="shared" si="33"/>
        <v>198517.22935276377</v>
      </c>
      <c r="M111" s="67">
        <f>IF(AND($A111&gt;$B$2,$A111&lt;=$B$3),IRR((K$5:K110,L111),0.001)*12,"")</f>
        <v>0.107496725102048</v>
      </c>
      <c r="N111" s="66">
        <f t="shared" si="34"/>
        <v>2.1096331459933282E-2</v>
      </c>
      <c r="O111" s="61">
        <v>1.148263</v>
      </c>
      <c r="P111" s="58">
        <f t="shared" si="28"/>
        <v>178214.01627063501</v>
      </c>
      <c r="Q111" s="58">
        <f t="shared" si="42"/>
        <v>204636.56096496817</v>
      </c>
      <c r="R111" s="58">
        <f t="shared" si="35"/>
        <v>-1303.0000037885118</v>
      </c>
      <c r="S111" s="58">
        <f t="shared" si="36"/>
        <v>203333.56096117967</v>
      </c>
      <c r="T111" s="67">
        <f>IF(AND($A111&gt;$B$2,$A111&lt;=$B$3),IRR((R$5:R110,S111),0.001)*12,"")</f>
        <v>0.11236343869297905</v>
      </c>
      <c r="U111" s="66">
        <f t="shared" si="37"/>
        <v>2.5963045050864331E-2</v>
      </c>
      <c r="V111" s="70">
        <v>150.06955996425856</v>
      </c>
      <c r="W111" s="58">
        <f t="shared" si="29"/>
        <v>1599.3728079969637</v>
      </c>
      <c r="X111" s="58">
        <f t="shared" si="43"/>
        <v>240017.17351490495</v>
      </c>
      <c r="Y111" s="58">
        <f t="shared" si="38"/>
        <v>-1303.0000037885118</v>
      </c>
      <c r="Z111" s="58">
        <f t="shared" si="39"/>
        <v>238714.17351111645</v>
      </c>
      <c r="AA111" s="67">
        <f>IF(AND($A111&gt;$B$2,$A111&lt;=$B$3),IRR((Y$5:Y110,Z111),0.001)*12,"")</f>
        <v>0.14424634577184836</v>
      </c>
      <c r="AB111" s="66">
        <f t="shared" si="40"/>
        <v>5.7845952129733647E-2</v>
      </c>
      <c r="AC111" s="4"/>
      <c r="AD111" s="4"/>
      <c r="AE111" s="3"/>
      <c r="AF111" s="3"/>
      <c r="AG111" s="3"/>
      <c r="AH111" s="3"/>
      <c r="AI111" s="3"/>
      <c r="AJ111" s="3"/>
      <c r="AK111" s="3"/>
    </row>
    <row r="112" spans="1:37" x14ac:dyDescent="0.4">
      <c r="A112" s="1">
        <v>32478</v>
      </c>
      <c r="B112" s="61">
        <v>2.7654049999999999</v>
      </c>
      <c r="C112" s="58">
        <f t="shared" si="25"/>
        <v>65824.952622575613</v>
      </c>
      <c r="D112" s="58">
        <f t="shared" si="26"/>
        <v>182032.65310723369</v>
      </c>
      <c r="E112" s="58">
        <f t="shared" si="30"/>
        <v>-1306.257503797983</v>
      </c>
      <c r="F112" s="58">
        <f t="shared" si="31"/>
        <v>180726.39560343573</v>
      </c>
      <c r="G112" s="60">
        <f>IF(AND($A112&gt;$B$2,$A112&lt;=$B$3),IRR((E$5:E111,F112),0.001)*12,"")</f>
        <v>8.5158203401427102E-2</v>
      </c>
      <c r="H112" s="61">
        <v>1.9986189999999999</v>
      </c>
      <c r="I112" s="58">
        <f t="shared" si="27"/>
        <v>101093.61635876965</v>
      </c>
      <c r="J112" s="58">
        <f t="shared" si="41"/>
        <v>202047.62243334783</v>
      </c>
      <c r="K112" s="58">
        <f t="shared" si="32"/>
        <v>-1306.257503797983</v>
      </c>
      <c r="L112" s="58">
        <f t="shared" si="33"/>
        <v>200741.36492954986</v>
      </c>
      <c r="M112" s="67">
        <f>IF(AND($A112&gt;$B$2,$A112&lt;=$B$3),IRR((K$5:K111,L112),0.001)*12,"")</f>
        <v>0.10662587848748917</v>
      </c>
      <c r="N112" s="66">
        <f t="shared" si="34"/>
        <v>2.1467675086062066E-2</v>
      </c>
      <c r="O112" s="61">
        <v>1.15625</v>
      </c>
      <c r="P112" s="58">
        <f t="shared" si="28"/>
        <v>179343.75249013596</v>
      </c>
      <c r="Q112" s="58">
        <f t="shared" si="42"/>
        <v>207366.21381671971</v>
      </c>
      <c r="R112" s="58">
        <f t="shared" si="35"/>
        <v>-1306.257503797983</v>
      </c>
      <c r="S112" s="58">
        <f t="shared" si="36"/>
        <v>206059.95631292174</v>
      </c>
      <c r="T112" s="67">
        <f>IF(AND($A112&gt;$B$2,$A112&lt;=$B$3),IRR((R$5:R111,S112),0.001)*12,"")</f>
        <v>0.1118847548130395</v>
      </c>
      <c r="U112" s="66">
        <f t="shared" si="37"/>
        <v>2.6726551411612398E-2</v>
      </c>
      <c r="V112" s="70">
        <v>153.5704856837026</v>
      </c>
      <c r="W112" s="58">
        <f t="shared" si="29"/>
        <v>1607.8787230364485</v>
      </c>
      <c r="X112" s="58">
        <f t="shared" si="43"/>
        <v>246922.71641719894</v>
      </c>
      <c r="Y112" s="58">
        <f t="shared" si="38"/>
        <v>-1306.257503797983</v>
      </c>
      <c r="Z112" s="58">
        <f t="shared" si="39"/>
        <v>245616.45891340097</v>
      </c>
      <c r="AA112" s="67">
        <f>IF(AND($A112&gt;$B$2,$A112&lt;=$B$3),IRR((Y$5:Y111,Z112),0.001)*12,"")</f>
        <v>0.14639032435282839</v>
      </c>
      <c r="AB112" s="66">
        <f t="shared" si="40"/>
        <v>6.1232120951401292E-2</v>
      </c>
      <c r="AC112" s="4"/>
      <c r="AD112" s="4"/>
      <c r="AE112" s="3"/>
      <c r="AF112" s="3"/>
      <c r="AG112" s="3"/>
      <c r="AH112" s="3"/>
      <c r="AI112" s="3"/>
      <c r="AJ112" s="3"/>
      <c r="AK112" s="3"/>
    </row>
    <row r="113" spans="1:37" x14ac:dyDescent="0.4">
      <c r="A113" s="1">
        <v>32509</v>
      </c>
      <c r="B113" s="61">
        <v>2.791337</v>
      </c>
      <c r="C113" s="58">
        <f t="shared" si="25"/>
        <v>66294.09094143768</v>
      </c>
      <c r="D113" s="58">
        <f t="shared" si="26"/>
        <v>185049.14892619982</v>
      </c>
      <c r="E113" s="58">
        <f t="shared" si="30"/>
        <v>-1309.5231475574778</v>
      </c>
      <c r="F113" s="58">
        <f t="shared" si="31"/>
        <v>183739.62577864234</v>
      </c>
      <c r="G113" s="60">
        <f>IF(AND($A113&gt;$B$2,$A113&lt;=$B$3),IRR((E$5:E112,F113),0.001)*12,"")</f>
        <v>8.5621993717730938E-2</v>
      </c>
      <c r="H113" s="61">
        <v>2.0161289999999998</v>
      </c>
      <c r="I113" s="58">
        <f t="shared" si="27"/>
        <v>101743.13985035053</v>
      </c>
      <c r="J113" s="58">
        <f t="shared" si="41"/>
        <v>205127.29480334735</v>
      </c>
      <c r="K113" s="58">
        <f t="shared" si="32"/>
        <v>-1309.5231475574778</v>
      </c>
      <c r="L113" s="58">
        <f t="shared" si="33"/>
        <v>203817.77165578987</v>
      </c>
      <c r="M113" s="67">
        <f>IF(AND($A113&gt;$B$2,$A113&lt;=$B$3),IRR((K$5:K112,L113),0.001)*12,"")</f>
        <v>0.1066012443827411</v>
      </c>
      <c r="N113" s="66">
        <f t="shared" si="34"/>
        <v>2.0979250665010163E-2</v>
      </c>
      <c r="O113" s="61">
        <v>1.17683</v>
      </c>
      <c r="P113" s="58">
        <f t="shared" si="28"/>
        <v>180456.50721899015</v>
      </c>
      <c r="Q113" s="58">
        <f t="shared" si="42"/>
        <v>212366.63139052418</v>
      </c>
      <c r="R113" s="58">
        <f t="shared" si="35"/>
        <v>-1309.5231475574778</v>
      </c>
      <c r="S113" s="58">
        <f t="shared" si="36"/>
        <v>211057.1082429667</v>
      </c>
      <c r="T113" s="67">
        <f>IF(AND($A113&gt;$B$2,$A113&lt;=$B$3),IRR((R$5:R112,S113),0.001)*12,"")</f>
        <v>0.11354245020128495</v>
      </c>
      <c r="U113" s="66">
        <f t="shared" si="37"/>
        <v>2.7920456483554013E-2</v>
      </c>
      <c r="V113" s="70">
        <v>158.98079025755143</v>
      </c>
      <c r="W113" s="58">
        <f t="shared" si="29"/>
        <v>1616.1157128352538</v>
      </c>
      <c r="X113" s="58">
        <f t="shared" si="43"/>
        <v>256931.35317419472</v>
      </c>
      <c r="Y113" s="58">
        <f t="shared" si="38"/>
        <v>-1309.5231475574778</v>
      </c>
      <c r="Z113" s="58">
        <f t="shared" si="39"/>
        <v>255621.83002663724</v>
      </c>
      <c r="AA113" s="67">
        <f>IF(AND($A113&gt;$B$2,$A113&lt;=$B$3),IRR((Y$5:Y112,Z113),0.001)*12,"")</f>
        <v>0.15067062214787441</v>
      </c>
      <c r="AB113" s="66">
        <f t="shared" si="40"/>
        <v>6.5048628430143474E-2</v>
      </c>
      <c r="AC113" s="4"/>
      <c r="AD113" s="4"/>
      <c r="AE113" s="3"/>
      <c r="AF113" s="3"/>
      <c r="AG113" s="3"/>
      <c r="AH113" s="3"/>
      <c r="AI113" s="3"/>
      <c r="AJ113" s="3"/>
      <c r="AK113" s="3"/>
    </row>
    <row r="114" spans="1:37" x14ac:dyDescent="0.4">
      <c r="A114" s="1">
        <v>32540</v>
      </c>
      <c r="B114" s="61">
        <v>2.7912129999999999</v>
      </c>
      <c r="C114" s="58">
        <f t="shared" si="25"/>
        <v>66764.422999731469</v>
      </c>
      <c r="D114" s="58">
        <f t="shared" si="26"/>
        <v>186353.72541434946</v>
      </c>
      <c r="E114" s="58">
        <f t="shared" si="30"/>
        <v>-1312.7969554263714</v>
      </c>
      <c r="F114" s="58">
        <f t="shared" si="31"/>
        <v>185040.9284589231</v>
      </c>
      <c r="G114" s="60">
        <f>IF(AND($A114&gt;$B$2,$A114&lt;=$B$3),IRR((E$5:E113,F114),0.001)*12,"")</f>
        <v>8.4168639637429266E-2</v>
      </c>
      <c r="H114" s="61">
        <v>2.0038019999999999</v>
      </c>
      <c r="I114" s="58">
        <f t="shared" si="27"/>
        <v>102398.29288215027</v>
      </c>
      <c r="J114" s="58">
        <f t="shared" si="41"/>
        <v>205185.90407383846</v>
      </c>
      <c r="K114" s="58">
        <f t="shared" si="32"/>
        <v>-1312.7969554263714</v>
      </c>
      <c r="L114" s="58">
        <f t="shared" si="33"/>
        <v>203873.1071184121</v>
      </c>
      <c r="M114" s="67">
        <f>IF(AND($A114&gt;$B$2,$A114&lt;=$B$3),IRR((K$5:K113,L114),0.001)*12,"")</f>
        <v>0.10363473568857273</v>
      </c>
      <c r="N114" s="66">
        <f t="shared" si="34"/>
        <v>1.9466096051143467E-2</v>
      </c>
      <c r="O114" s="61">
        <v>1.1635450000000001</v>
      </c>
      <c r="P114" s="58">
        <f t="shared" si="28"/>
        <v>181584.78068965641</v>
      </c>
      <c r="Q114" s="58">
        <f t="shared" si="42"/>
        <v>211282.06364754628</v>
      </c>
      <c r="R114" s="58">
        <f t="shared" si="35"/>
        <v>-1312.7969554263714</v>
      </c>
      <c r="S114" s="58">
        <f t="shared" si="36"/>
        <v>209969.26669211991</v>
      </c>
      <c r="T114" s="67">
        <f>IF(AND($A114&gt;$B$2,$A114&lt;=$B$3),IRR((R$5:R113,S114),0.001)*12,"")</f>
        <v>0.10946032055739963</v>
      </c>
      <c r="U114" s="66">
        <f t="shared" si="37"/>
        <v>2.5291680919970361E-2</v>
      </c>
      <c r="V114" s="70">
        <v>164.24199630291426</v>
      </c>
      <c r="W114" s="58">
        <f t="shared" si="29"/>
        <v>1624.1087778550259</v>
      </c>
      <c r="X114" s="58">
        <f t="shared" si="43"/>
        <v>266746.86788799573</v>
      </c>
      <c r="Y114" s="58">
        <f t="shared" si="38"/>
        <v>-1312.7969554263714</v>
      </c>
      <c r="Z114" s="58">
        <f t="shared" si="39"/>
        <v>265434.07093256933</v>
      </c>
      <c r="AA114" s="67">
        <f>IF(AND($A114&gt;$B$2,$A114&lt;=$B$3),IRR((Y$5:Y113,Z114),0.001)*12,"")</f>
        <v>0.15443429699727051</v>
      </c>
      <c r="AB114" s="66">
        <f t="shared" si="40"/>
        <v>7.0265657359841249E-2</v>
      </c>
      <c r="AC114" s="4"/>
      <c r="AD114" s="4"/>
      <c r="AE114" s="3"/>
      <c r="AF114" s="3"/>
      <c r="AG114" s="3"/>
      <c r="AH114" s="3"/>
      <c r="AI114" s="3"/>
      <c r="AJ114" s="3"/>
      <c r="AK114" s="3"/>
    </row>
    <row r="115" spans="1:37" x14ac:dyDescent="0.4">
      <c r="A115" s="1">
        <v>32568</v>
      </c>
      <c r="B115" s="61">
        <v>2.797984</v>
      </c>
      <c r="C115" s="58">
        <f t="shared" si="25"/>
        <v>67234.789859518714</v>
      </c>
      <c r="D115" s="58">
        <f t="shared" si="26"/>
        <v>188121.86627029561</v>
      </c>
      <c r="E115" s="58">
        <f t="shared" si="30"/>
        <v>-1316.0789478149372</v>
      </c>
      <c r="F115" s="58">
        <f t="shared" si="31"/>
        <v>186805.78732248067</v>
      </c>
      <c r="G115" s="60">
        <f>IF(AND($A115&gt;$B$2,$A115&lt;=$B$3),IRR((E$5:E114,F115),0.001)*12,"")</f>
        <v>8.3248526021362679E-2</v>
      </c>
      <c r="H115" s="61">
        <v>2.0089920000000001</v>
      </c>
      <c r="I115" s="58">
        <f t="shared" si="27"/>
        <v>103053.38705266709</v>
      </c>
      <c r="J115" s="58">
        <f t="shared" si="41"/>
        <v>207033.43016171179</v>
      </c>
      <c r="K115" s="58">
        <f t="shared" si="32"/>
        <v>-1316.0789478149372</v>
      </c>
      <c r="L115" s="58">
        <f t="shared" si="33"/>
        <v>205717.35121389685</v>
      </c>
      <c r="M115" s="67">
        <f>IF(AND($A115&gt;$B$2,$A115&lt;=$B$3),IRR((K$5:K114,L115),0.001)*12,"")</f>
        <v>0.10245263543589989</v>
      </c>
      <c r="N115" s="66">
        <f t="shared" si="34"/>
        <v>1.9204109414537207E-2</v>
      </c>
      <c r="O115" s="61">
        <v>1.169753</v>
      </c>
      <c r="P115" s="58">
        <f t="shared" si="28"/>
        <v>182709.87201048649</v>
      </c>
      <c r="Q115" s="58">
        <f t="shared" si="42"/>
        <v>213725.42091388261</v>
      </c>
      <c r="R115" s="58">
        <f t="shared" si="35"/>
        <v>-1316.0789478149372</v>
      </c>
      <c r="S115" s="58">
        <f t="shared" si="36"/>
        <v>212409.34196606767</v>
      </c>
      <c r="T115" s="67">
        <f>IF(AND($A115&gt;$B$2,$A115&lt;=$B$3),IRR((R$5:R114,S115),0.001)*12,"")</f>
        <v>0.10872673719087267</v>
      </c>
      <c r="U115" s="66">
        <f t="shared" si="37"/>
        <v>2.547821116950999E-2</v>
      </c>
      <c r="V115" s="70">
        <v>163.97573740801866</v>
      </c>
      <c r="W115" s="58">
        <f t="shared" si="29"/>
        <v>1632.1348368843576</v>
      </c>
      <c r="X115" s="58">
        <f t="shared" si="43"/>
        <v>267630.51342742878</v>
      </c>
      <c r="Y115" s="58">
        <f t="shared" si="38"/>
        <v>-1316.0789478149372</v>
      </c>
      <c r="Z115" s="58">
        <f t="shared" si="39"/>
        <v>266314.43447961385</v>
      </c>
      <c r="AA115" s="67">
        <f>IF(AND($A115&gt;$B$2,$A115&lt;=$B$3),IRR((Y$5:Y114,Z115),0.001)*12,"")</f>
        <v>0.1517629334383912</v>
      </c>
      <c r="AB115" s="66">
        <f t="shared" si="40"/>
        <v>6.8514407417028522E-2</v>
      </c>
      <c r="AC115" s="4"/>
      <c r="AD115" s="4"/>
      <c r="AE115" s="3"/>
      <c r="AF115" s="3"/>
      <c r="AG115" s="3"/>
      <c r="AH115" s="3"/>
      <c r="AI115" s="3"/>
      <c r="AJ115" s="3"/>
      <c r="AK115" s="3"/>
    </row>
    <row r="116" spans="1:37" x14ac:dyDescent="0.4">
      <c r="A116" s="1">
        <v>32599</v>
      </c>
      <c r="B116" s="61">
        <v>2.8453560000000002</v>
      </c>
      <c r="C116" s="58">
        <f t="shared" si="25"/>
        <v>67698.481975789749</v>
      </c>
      <c r="D116" s="58">
        <f t="shared" si="26"/>
        <v>192626.28188070524</v>
      </c>
      <c r="E116" s="58">
        <f t="shared" si="30"/>
        <v>-1319.3691451844745</v>
      </c>
      <c r="F116" s="58">
        <f t="shared" si="31"/>
        <v>191306.91273552077</v>
      </c>
      <c r="G116" s="60">
        <f>IF(AND($A116&gt;$B$2,$A116&lt;=$B$3),IRR((E$5:E115,F116),0.001)*12,"")</f>
        <v>8.5217855143205234E-2</v>
      </c>
      <c r="H116" s="61">
        <v>2.0488819999999999</v>
      </c>
      <c r="I116" s="58">
        <f t="shared" si="27"/>
        <v>103697.33294373572</v>
      </c>
      <c r="J116" s="58">
        <f t="shared" si="41"/>
        <v>212463.59891642712</v>
      </c>
      <c r="K116" s="58">
        <f t="shared" si="32"/>
        <v>-1319.3691451844745</v>
      </c>
      <c r="L116" s="58">
        <f t="shared" si="33"/>
        <v>211144.22977124265</v>
      </c>
      <c r="M116" s="67">
        <f>IF(AND($A116&gt;$B$2,$A116&lt;=$B$3),IRR((K$5:K115,L116),0.001)*12,"")</f>
        <v>0.10462387304890086</v>
      </c>
      <c r="N116" s="66">
        <f t="shared" si="34"/>
        <v>1.9406017905695627E-2</v>
      </c>
      <c r="O116" s="61">
        <v>1.193119</v>
      </c>
      <c r="P116" s="58">
        <f t="shared" si="28"/>
        <v>183815.68722689364</v>
      </c>
      <c r="Q116" s="58">
        <f t="shared" si="42"/>
        <v>219313.98892846412</v>
      </c>
      <c r="R116" s="58">
        <f t="shared" si="35"/>
        <v>-1319.3691451844745</v>
      </c>
      <c r="S116" s="58">
        <f t="shared" si="36"/>
        <v>217994.61978327966</v>
      </c>
      <c r="T116" s="67">
        <f>IF(AND($A116&gt;$B$2,$A116&lt;=$B$3),IRR((R$5:R115,S116),0.001)*12,"")</f>
        <v>0.11080379582238287</v>
      </c>
      <c r="U116" s="66">
        <f t="shared" si="37"/>
        <v>2.5585940679177632E-2</v>
      </c>
      <c r="V116" s="70">
        <v>169.83784930328392</v>
      </c>
      <c r="W116" s="58">
        <f t="shared" si="29"/>
        <v>1639.9032415750485</v>
      </c>
      <c r="X116" s="58">
        <f t="shared" si="43"/>
        <v>278517.63961458986</v>
      </c>
      <c r="Y116" s="58">
        <f t="shared" si="38"/>
        <v>-1319.3691451844745</v>
      </c>
      <c r="Z116" s="58">
        <f t="shared" si="39"/>
        <v>277198.2704694054</v>
      </c>
      <c r="AA116" s="67">
        <f>IF(AND($A116&gt;$B$2,$A116&lt;=$B$3),IRR((Y$5:Y115,Z116),0.001)*12,"")</f>
        <v>0.15589854430471384</v>
      </c>
      <c r="AB116" s="66">
        <f t="shared" si="40"/>
        <v>7.0680689161508603E-2</v>
      </c>
      <c r="AC116" s="4"/>
      <c r="AD116" s="4"/>
      <c r="AE116" s="3"/>
      <c r="AF116" s="3"/>
      <c r="AG116" s="3"/>
      <c r="AH116" s="3"/>
      <c r="AI116" s="3"/>
      <c r="AJ116" s="3"/>
      <c r="AK116" s="3"/>
    </row>
    <row r="117" spans="1:37" x14ac:dyDescent="0.4">
      <c r="A117" s="1">
        <v>32629</v>
      </c>
      <c r="B117" s="61">
        <v>2.8928090000000002</v>
      </c>
      <c r="C117" s="58">
        <f t="shared" si="25"/>
        <v>68155.708003518317</v>
      </c>
      <c r="D117" s="58">
        <f t="shared" si="26"/>
        <v>197161.44551394985</v>
      </c>
      <c r="E117" s="58">
        <f t="shared" si="30"/>
        <v>-1322.6675680474357</v>
      </c>
      <c r="F117" s="58">
        <f t="shared" si="31"/>
        <v>195838.7779459024</v>
      </c>
      <c r="G117" s="60">
        <f>IF(AND($A117&gt;$B$2,$A117&lt;=$B$3),IRR((E$5:E116,F117),0.001)*12,"")</f>
        <v>8.7082318739046372E-2</v>
      </c>
      <c r="H117" s="61">
        <v>2.1010420000000001</v>
      </c>
      <c r="I117" s="58">
        <f t="shared" si="27"/>
        <v>104326.8622763466</v>
      </c>
      <c r="J117" s="58">
        <f t="shared" si="41"/>
        <v>219195.11937081983</v>
      </c>
      <c r="K117" s="58">
        <f t="shared" si="32"/>
        <v>-1322.6675680474357</v>
      </c>
      <c r="L117" s="58">
        <f t="shared" si="33"/>
        <v>217872.45180277238</v>
      </c>
      <c r="M117" s="67">
        <f>IF(AND($A117&gt;$B$2,$A117&lt;=$B$3),IRR((K$5:K116,L117),0.001)*12,"")</f>
        <v>0.10778422593315806</v>
      </c>
      <c r="N117" s="66">
        <f t="shared" si="34"/>
        <v>2.0701907194111691E-2</v>
      </c>
      <c r="O117" s="61">
        <v>1.2355670000000001</v>
      </c>
      <c r="P117" s="58">
        <f t="shared" si="28"/>
        <v>184886.18163799998</v>
      </c>
      <c r="Q117" s="58">
        <f t="shared" si="42"/>
        <v>228439.26478791874</v>
      </c>
      <c r="R117" s="58">
        <f t="shared" si="35"/>
        <v>-1322.6675680474357</v>
      </c>
      <c r="S117" s="58">
        <f t="shared" si="36"/>
        <v>227116.5972198713</v>
      </c>
      <c r="T117" s="67">
        <f>IF(AND($A117&gt;$B$2,$A117&lt;=$B$3),IRR((R$5:R116,S117),0.001)*12,"")</f>
        <v>0.11570858743054391</v>
      </c>
      <c r="U117" s="66">
        <f t="shared" si="37"/>
        <v>2.8626268691497536E-2</v>
      </c>
      <c r="V117" s="70">
        <v>176.84667828466857</v>
      </c>
      <c r="W117" s="58">
        <f t="shared" si="29"/>
        <v>1647.3824183448737</v>
      </c>
      <c r="X117" s="58">
        <f t="shared" si="43"/>
        <v>291334.10854885518</v>
      </c>
      <c r="Y117" s="58">
        <f t="shared" si="38"/>
        <v>-1322.6675680474357</v>
      </c>
      <c r="Z117" s="58">
        <f t="shared" si="39"/>
        <v>290011.44098080776</v>
      </c>
      <c r="AA117" s="67">
        <f>IF(AND($A117&gt;$B$2,$A117&lt;=$B$3),IRR((Y$5:Y116,Z117),0.001)*12,"")</f>
        <v>0.16086914193367274</v>
      </c>
      <c r="AB117" s="66">
        <f t="shared" si="40"/>
        <v>7.3786823194626372E-2</v>
      </c>
      <c r="AC117" s="4"/>
      <c r="AD117" s="4"/>
      <c r="AE117" s="3"/>
      <c r="AF117" s="3"/>
      <c r="AG117" s="3"/>
      <c r="AH117" s="3"/>
      <c r="AI117" s="3"/>
      <c r="AJ117" s="3"/>
      <c r="AK117" s="3"/>
    </row>
    <row r="118" spans="1:37" x14ac:dyDescent="0.4">
      <c r="A118" s="1">
        <v>32660</v>
      </c>
      <c r="B118" s="61">
        <v>2.9518149999999999</v>
      </c>
      <c r="C118" s="58">
        <f t="shared" si="25"/>
        <v>68604.91441955982</v>
      </c>
      <c r="D118" s="58">
        <f t="shared" si="26"/>
        <v>202509.01545737297</v>
      </c>
      <c r="E118" s="58">
        <f t="shared" si="30"/>
        <v>-1325.9742369675541</v>
      </c>
      <c r="F118" s="58">
        <f t="shared" si="31"/>
        <v>201183.0412204054</v>
      </c>
      <c r="G118" s="60">
        <f>IF(AND($A118&gt;$B$2,$A118&lt;=$B$3),IRR((E$5:E117,F118),0.001)*12,"")</f>
        <v>8.9604506367669146E-2</v>
      </c>
      <c r="H118" s="61">
        <v>2.1626590000000001</v>
      </c>
      <c r="I118" s="58">
        <f t="shared" si="27"/>
        <v>104939.9844731273</v>
      </c>
      <c r="J118" s="58">
        <f t="shared" si="41"/>
        <v>226949.40188066903</v>
      </c>
      <c r="K118" s="58">
        <f t="shared" si="32"/>
        <v>-1325.9742369675541</v>
      </c>
      <c r="L118" s="58">
        <f t="shared" si="33"/>
        <v>225623.42764370146</v>
      </c>
      <c r="M118" s="67">
        <f>IF(AND($A118&gt;$B$2,$A118&lt;=$B$3),IRR((K$5:K117,L118),0.001)*12,"")</f>
        <v>0.11156393318455748</v>
      </c>
      <c r="N118" s="66">
        <f t="shared" si="34"/>
        <v>2.1959426816888339E-2</v>
      </c>
      <c r="O118" s="61">
        <v>1.281882</v>
      </c>
      <c r="P118" s="58">
        <f t="shared" si="28"/>
        <v>185920.57812454677</v>
      </c>
      <c r="Q118" s="58">
        <f t="shared" si="42"/>
        <v>238328.24252745026</v>
      </c>
      <c r="R118" s="58">
        <f t="shared" si="35"/>
        <v>-1325.9742369675541</v>
      </c>
      <c r="S118" s="58">
        <f t="shared" si="36"/>
        <v>237002.26829048269</v>
      </c>
      <c r="T118" s="67">
        <f>IF(AND($A118&gt;$B$2,$A118&lt;=$B$3),IRR((R$5:R117,S118),0.001)*12,"")</f>
        <v>0.12080447942014949</v>
      </c>
      <c r="U118" s="66">
        <f t="shared" si="37"/>
        <v>3.1199973052480345E-2</v>
      </c>
      <c r="V118" s="70">
        <v>182.86269817092287</v>
      </c>
      <c r="W118" s="58">
        <f t="shared" si="29"/>
        <v>1654.6336196572822</v>
      </c>
      <c r="X118" s="58">
        <f t="shared" si="43"/>
        <v>302570.7681748512</v>
      </c>
      <c r="Y118" s="58">
        <f t="shared" si="38"/>
        <v>-1325.9742369675541</v>
      </c>
      <c r="Z118" s="58">
        <f t="shared" si="39"/>
        <v>301244.79393788363</v>
      </c>
      <c r="AA118" s="67">
        <f>IF(AND($A118&gt;$B$2,$A118&lt;=$B$3),IRR((Y$5:Y117,Z118),0.001)*12,"")</f>
        <v>0.16445062515234277</v>
      </c>
      <c r="AB118" s="66">
        <f t="shared" si="40"/>
        <v>7.4846118784673621E-2</v>
      </c>
      <c r="AC118" s="4"/>
      <c r="AD118" s="4"/>
      <c r="AE118" s="3"/>
      <c r="AF118" s="3"/>
      <c r="AG118" s="3"/>
      <c r="AH118" s="3"/>
      <c r="AI118" s="3"/>
      <c r="AJ118" s="3"/>
      <c r="AK118" s="3"/>
    </row>
    <row r="119" spans="1:37" x14ac:dyDescent="0.4">
      <c r="A119" s="1">
        <v>32690</v>
      </c>
      <c r="B119" s="61">
        <v>2.9967130000000002</v>
      </c>
      <c r="C119" s="58">
        <f t="shared" si="25"/>
        <v>69048.496828872943</v>
      </c>
      <c r="D119" s="58">
        <f t="shared" si="26"/>
        <v>206918.52807754235</v>
      </c>
      <c r="E119" s="58">
        <f t="shared" si="30"/>
        <v>-1329.2891725599729</v>
      </c>
      <c r="F119" s="58">
        <f t="shared" si="31"/>
        <v>205589.23890498237</v>
      </c>
      <c r="G119" s="60">
        <f>IF(AND($A119&gt;$B$2,$A119&lt;=$B$3),IRR((E$5:E118,F119),0.001)*12,"")</f>
        <v>9.1076457112680309E-2</v>
      </c>
      <c r="H119" s="61">
        <v>2.210054</v>
      </c>
      <c r="I119" s="58">
        <f t="shared" si="27"/>
        <v>105541.45808986246</v>
      </c>
      <c r="J119" s="58">
        <f t="shared" si="41"/>
        <v>233252.32161733287</v>
      </c>
      <c r="K119" s="58">
        <f t="shared" si="32"/>
        <v>-1329.2891725599729</v>
      </c>
      <c r="L119" s="58">
        <f t="shared" si="33"/>
        <v>231923.03244477289</v>
      </c>
      <c r="M119" s="67">
        <f>IF(AND($A119&gt;$B$2,$A119&lt;=$B$3),IRR((K$5:K118,L119),0.001)*12,"")</f>
        <v>0.11388469088958875</v>
      </c>
      <c r="N119" s="66">
        <f t="shared" si="34"/>
        <v>2.2808233776908438E-2</v>
      </c>
      <c r="O119" s="61">
        <v>1.3070379999999999</v>
      </c>
      <c r="P119" s="58">
        <f t="shared" si="28"/>
        <v>186937.60224516146</v>
      </c>
      <c r="Q119" s="58">
        <f t="shared" si="42"/>
        <v>244334.54976331131</v>
      </c>
      <c r="R119" s="58">
        <f t="shared" si="35"/>
        <v>-1329.2891725599729</v>
      </c>
      <c r="S119" s="58">
        <f t="shared" si="36"/>
        <v>243005.26059075134</v>
      </c>
      <c r="T119" s="67">
        <f>IF(AND($A119&gt;$B$2,$A119&lt;=$B$3),IRR((R$5:R118,S119),0.001)*12,"")</f>
        <v>0.12254412317823959</v>
      </c>
      <c r="U119" s="66">
        <f t="shared" si="37"/>
        <v>3.1467666065559285E-2</v>
      </c>
      <c r="V119" s="70">
        <v>187.99688032233914</v>
      </c>
      <c r="W119" s="58">
        <f t="shared" si="29"/>
        <v>1661.7044240785087</v>
      </c>
      <c r="X119" s="58">
        <f t="shared" si="43"/>
        <v>312395.24774458888</v>
      </c>
      <c r="Y119" s="58">
        <f t="shared" si="38"/>
        <v>-1329.2891725599729</v>
      </c>
      <c r="Z119" s="58">
        <f t="shared" si="39"/>
        <v>311065.9585720289</v>
      </c>
      <c r="AA119" s="67">
        <f>IF(AND($A119&gt;$B$2,$A119&lt;=$B$3),IRR((Y$5:Y118,Z119),0.001)*12,"")</f>
        <v>0.16692117115837135</v>
      </c>
      <c r="AB119" s="66">
        <f t="shared" si="40"/>
        <v>7.5844714045691042E-2</v>
      </c>
      <c r="AC119" s="4"/>
      <c r="AD119" s="4"/>
      <c r="AE119" s="3"/>
      <c r="AF119" s="3"/>
      <c r="AG119" s="3"/>
      <c r="AH119" s="3"/>
      <c r="AI119" s="3"/>
      <c r="AJ119" s="3"/>
      <c r="AK119" s="3"/>
    </row>
    <row r="120" spans="1:37" x14ac:dyDescent="0.4">
      <c r="A120" s="1">
        <v>32721</v>
      </c>
      <c r="B120" s="61">
        <v>2.973007</v>
      </c>
      <c r="C120" s="58">
        <f t="shared" si="25"/>
        <v>69496.734049804945</v>
      </c>
      <c r="D120" s="58">
        <f t="shared" si="26"/>
        <v>206614.27680720846</v>
      </c>
      <c r="E120" s="58">
        <f t="shared" si="30"/>
        <v>-1332.6123954913728</v>
      </c>
      <c r="F120" s="58">
        <f t="shared" si="31"/>
        <v>205281.66441171709</v>
      </c>
      <c r="G120" s="60">
        <f>IF(AND($A120&gt;$B$2,$A120&lt;=$B$3),IRR((E$5:E119,F120),0.001)*12,"")</f>
        <v>8.8120981349947058E-2</v>
      </c>
      <c r="H120" s="61">
        <v>2.1746889999999999</v>
      </c>
      <c r="I120" s="58">
        <f t="shared" si="27"/>
        <v>106154.24106503333</v>
      </c>
      <c r="J120" s="58">
        <f t="shared" si="41"/>
        <v>230852.46034747627</v>
      </c>
      <c r="K120" s="58">
        <f t="shared" si="32"/>
        <v>-1332.6123954913728</v>
      </c>
      <c r="L120" s="58">
        <f t="shared" si="33"/>
        <v>229519.84795198491</v>
      </c>
      <c r="M120" s="67">
        <f>IF(AND($A120&gt;$B$2,$A120&lt;=$B$3),IRR((K$5:K119,L120),0.001)*12,"")</f>
        <v>0.10914575598150567</v>
      </c>
      <c r="N120" s="66">
        <f t="shared" si="34"/>
        <v>2.1024774631558607E-2</v>
      </c>
      <c r="O120" s="61">
        <v>1.2871589999999999</v>
      </c>
      <c r="P120" s="58">
        <f t="shared" si="28"/>
        <v>187972.91520610207</v>
      </c>
      <c r="Q120" s="58">
        <f t="shared" si="42"/>
        <v>241951.02956377112</v>
      </c>
      <c r="R120" s="58">
        <f t="shared" si="35"/>
        <v>-1332.6123954913728</v>
      </c>
      <c r="S120" s="58">
        <f t="shared" si="36"/>
        <v>240618.41716827976</v>
      </c>
      <c r="T120" s="67">
        <f>IF(AND($A120&gt;$B$2,$A120&lt;=$B$3),IRR((R$5:R119,S120),0.001)*12,"")</f>
        <v>0.11787325439762686</v>
      </c>
      <c r="U120" s="66">
        <f t="shared" si="37"/>
        <v>2.97522730476798E-2</v>
      </c>
      <c r="V120" s="70">
        <v>196.83848831272044</v>
      </c>
      <c r="W120" s="58">
        <f t="shared" si="29"/>
        <v>1668.4745044978129</v>
      </c>
      <c r="X120" s="58">
        <f t="shared" si="43"/>
        <v>328419.99925366475</v>
      </c>
      <c r="Y120" s="58">
        <f t="shared" si="38"/>
        <v>-1332.6123954913728</v>
      </c>
      <c r="Z120" s="58">
        <f t="shared" si="39"/>
        <v>327087.38685817335</v>
      </c>
      <c r="AA120" s="67">
        <f>IF(AND($A120&gt;$B$2,$A120&lt;=$B$3),IRR((Y$5:Y119,Z120),0.001)*12,"")</f>
        <v>0.17248053932536056</v>
      </c>
      <c r="AB120" s="66">
        <f t="shared" si="40"/>
        <v>8.4359557975413502E-2</v>
      </c>
      <c r="AC120" s="4"/>
      <c r="AD120" s="4"/>
      <c r="AE120" s="3"/>
      <c r="AF120" s="3"/>
      <c r="AG120" s="3"/>
      <c r="AH120" s="3"/>
      <c r="AI120" s="3"/>
      <c r="AJ120" s="3"/>
      <c r="AK120" s="3"/>
    </row>
    <row r="121" spans="1:37" x14ac:dyDescent="0.4">
      <c r="A121" s="1">
        <v>32752</v>
      </c>
      <c r="B121" s="61">
        <v>2.99085</v>
      </c>
      <c r="C121" s="58">
        <f t="shared" si="25"/>
        <v>69943.411056836427</v>
      </c>
      <c r="D121" s="58">
        <f t="shared" si="26"/>
        <v>209190.25095933923</v>
      </c>
      <c r="E121" s="58">
        <f t="shared" si="30"/>
        <v>-1335.9439264801013</v>
      </c>
      <c r="F121" s="58">
        <f t="shared" si="31"/>
        <v>207854.30703285913</v>
      </c>
      <c r="G121" s="60">
        <f>IF(AND($A121&gt;$B$2,$A121&lt;=$B$3),IRR((E$5:E120,F121),0.001)*12,"")</f>
        <v>8.786870501209787E-2</v>
      </c>
      <c r="H121" s="61">
        <v>2.1851479999999999</v>
      </c>
      <c r="I121" s="58">
        <f t="shared" si="27"/>
        <v>106765.61563850849</v>
      </c>
      <c r="J121" s="58">
        <f t="shared" si="41"/>
        <v>233298.67148125553</v>
      </c>
      <c r="K121" s="58">
        <f t="shared" si="32"/>
        <v>-1335.9439264801013</v>
      </c>
      <c r="L121" s="58">
        <f t="shared" si="33"/>
        <v>231962.72755477543</v>
      </c>
      <c r="M121" s="67">
        <f>IF(AND($A121&gt;$B$2,$A121&lt;=$B$3),IRR((K$5:K120,L121),0.001)*12,"")</f>
        <v>0.10836183783863174</v>
      </c>
      <c r="N121" s="66">
        <f t="shared" si="34"/>
        <v>2.0493132826533866E-2</v>
      </c>
      <c r="O121" s="61">
        <v>1.2925629999999999</v>
      </c>
      <c r="P121" s="58">
        <f t="shared" si="28"/>
        <v>189006.47714968247</v>
      </c>
      <c r="Q121" s="58">
        <f t="shared" si="42"/>
        <v>244302.77912402499</v>
      </c>
      <c r="R121" s="58">
        <f t="shared" si="35"/>
        <v>-1335.9439264801013</v>
      </c>
      <c r="S121" s="58">
        <f t="shared" si="36"/>
        <v>242966.83519754489</v>
      </c>
      <c r="T121" s="67">
        <f>IF(AND($A121&gt;$B$2,$A121&lt;=$B$3),IRR((R$5:R120,S121),0.001)*12,"")</f>
        <v>0.11685583524599785</v>
      </c>
      <c r="U121" s="66">
        <f t="shared" si="37"/>
        <v>2.8987130233899983E-2</v>
      </c>
      <c r="V121" s="70">
        <v>197.73744021755053</v>
      </c>
      <c r="W121" s="58">
        <f t="shared" si="29"/>
        <v>1675.2306551034355</v>
      </c>
      <c r="X121" s="58">
        <f t="shared" si="43"/>
        <v>331255.82151412359</v>
      </c>
      <c r="Y121" s="58">
        <f t="shared" si="38"/>
        <v>-1335.9439264801013</v>
      </c>
      <c r="Z121" s="58">
        <f t="shared" si="39"/>
        <v>329919.87758764351</v>
      </c>
      <c r="AA121" s="67">
        <f>IF(AND($A121&gt;$B$2,$A121&lt;=$B$3),IRR((Y$5:Y120,Z121),0.001)*12,"")</f>
        <v>0.17082074946288639</v>
      </c>
      <c r="AB121" s="66">
        <f t="shared" si="40"/>
        <v>8.295204445078852E-2</v>
      </c>
      <c r="AC121" s="4"/>
      <c r="AD121" s="4"/>
      <c r="AE121" s="3"/>
      <c r="AF121" s="3"/>
      <c r="AG121" s="3"/>
      <c r="AH121" s="3"/>
      <c r="AI121" s="3"/>
      <c r="AJ121" s="3"/>
      <c r="AK121" s="3"/>
    </row>
    <row r="122" spans="1:37" x14ac:dyDescent="0.4">
      <c r="A122" s="1">
        <v>32782</v>
      </c>
      <c r="B122" s="61">
        <v>3.0421019999999999</v>
      </c>
      <c r="C122" s="58">
        <f t="shared" si="25"/>
        <v>70383.660524571664</v>
      </c>
      <c r="D122" s="58">
        <f t="shared" si="26"/>
        <v>214114.27444912051</v>
      </c>
      <c r="E122" s="58">
        <f t="shared" si="30"/>
        <v>-1339.2837862963015</v>
      </c>
      <c r="F122" s="58">
        <f t="shared" si="31"/>
        <v>212774.99066282422</v>
      </c>
      <c r="G122" s="60">
        <f>IF(AND($A122&gt;$B$2,$A122&lt;=$B$3),IRR((E$5:E121,F122),0.001)*12,"")</f>
        <v>8.968500671062074E-2</v>
      </c>
      <c r="H122" s="61">
        <v>2.2391160000000001</v>
      </c>
      <c r="I122" s="58">
        <f t="shared" si="27"/>
        <v>107363.74623392931</v>
      </c>
      <c r="J122" s="58">
        <f t="shared" si="41"/>
        <v>240399.88201233087</v>
      </c>
      <c r="K122" s="58">
        <f t="shared" si="32"/>
        <v>-1339.2837862963015</v>
      </c>
      <c r="L122" s="58">
        <f t="shared" si="33"/>
        <v>239060.59822603458</v>
      </c>
      <c r="M122" s="67">
        <f>IF(AND($A122&gt;$B$2,$A122&lt;=$B$3),IRR((K$5:K121,L122),0.001)*12,"")</f>
        <v>0.11116916582889402</v>
      </c>
      <c r="N122" s="66">
        <f t="shared" si="34"/>
        <v>2.1484159118273283E-2</v>
      </c>
      <c r="O122" s="61">
        <v>1.3225309999999999</v>
      </c>
      <c r="P122" s="58">
        <f t="shared" si="28"/>
        <v>190019.1443660247</v>
      </c>
      <c r="Q122" s="58">
        <f t="shared" si="42"/>
        <v>251306.20901754301</v>
      </c>
      <c r="R122" s="58">
        <f t="shared" si="35"/>
        <v>-1339.2837862963015</v>
      </c>
      <c r="S122" s="58">
        <f t="shared" si="36"/>
        <v>249966.92523124671</v>
      </c>
      <c r="T122" s="67">
        <f>IF(AND($A122&gt;$B$2,$A122&lt;=$B$3),IRR((R$5:R121,S122),0.001)*12,"")</f>
        <v>0.1192407906134898</v>
      </c>
      <c r="U122" s="66">
        <f t="shared" si="37"/>
        <v>2.9555783902869059E-2</v>
      </c>
      <c r="V122" s="70">
        <v>198.30493635329577</v>
      </c>
      <c r="W122" s="58">
        <f t="shared" si="29"/>
        <v>1681.9843134385476</v>
      </c>
      <c r="X122" s="58">
        <f t="shared" si="43"/>
        <v>333545.79222367308</v>
      </c>
      <c r="Y122" s="58">
        <f t="shared" si="38"/>
        <v>-1339.2837862963015</v>
      </c>
      <c r="Z122" s="58">
        <f t="shared" si="39"/>
        <v>332206.50843737676</v>
      </c>
      <c r="AA122" s="67">
        <f>IF(AND($A122&gt;$B$2,$A122&lt;=$B$3),IRR((Y$5:Y121,Z122),0.001)*12,"")</f>
        <v>0.16891071734598739</v>
      </c>
      <c r="AB122" s="66">
        <f t="shared" si="40"/>
        <v>7.9225710635366653E-2</v>
      </c>
      <c r="AC122" s="4"/>
      <c r="AD122" s="4"/>
      <c r="AE122" s="3"/>
      <c r="AF122" s="3"/>
      <c r="AG122" s="3"/>
      <c r="AH122" s="3"/>
      <c r="AI122" s="3"/>
      <c r="AJ122" s="3"/>
      <c r="AK122" s="3"/>
    </row>
    <row r="123" spans="1:37" x14ac:dyDescent="0.4">
      <c r="A123" s="1">
        <v>32813</v>
      </c>
      <c r="B123" s="61">
        <v>3.0659960000000002</v>
      </c>
      <c r="C123" s="58">
        <f t="shared" si="25"/>
        <v>70821.571074931824</v>
      </c>
      <c r="D123" s="58">
        <f t="shared" si="26"/>
        <v>217138.65362945668</v>
      </c>
      <c r="E123" s="58">
        <f t="shared" si="30"/>
        <v>-1342.6319957620422</v>
      </c>
      <c r="F123" s="58">
        <f t="shared" si="31"/>
        <v>215796.02163369465</v>
      </c>
      <c r="G123" s="60">
        <f>IF(AND($A123&gt;$B$2,$A123&lt;=$B$3),IRR((E$5:E122,F123),0.001)*12,"")</f>
        <v>8.9755044691113284E-2</v>
      </c>
      <c r="H123" s="61">
        <v>2.2560120000000001</v>
      </c>
      <c r="I123" s="58">
        <f t="shared" si="27"/>
        <v>107958.88136431073</v>
      </c>
      <c r="J123" s="58">
        <f t="shared" si="41"/>
        <v>243556.5318644614</v>
      </c>
      <c r="K123" s="58">
        <f t="shared" si="32"/>
        <v>-1342.6319957620422</v>
      </c>
      <c r="L123" s="58">
        <f t="shared" si="33"/>
        <v>242213.89986869937</v>
      </c>
      <c r="M123" s="67">
        <f>IF(AND($A123&gt;$B$2,$A123&lt;=$B$3),IRR((K$5:K122,L123),0.001)*12,"")</f>
        <v>0.11086210884209713</v>
      </c>
      <c r="N123" s="66">
        <f t="shared" si="34"/>
        <v>2.1107064150983845E-2</v>
      </c>
      <c r="O123" s="61">
        <v>1.330568</v>
      </c>
      <c r="P123" s="58">
        <f t="shared" si="28"/>
        <v>191028.21116739226</v>
      </c>
      <c r="Q123" s="58">
        <f t="shared" si="42"/>
        <v>254176.02487657478</v>
      </c>
      <c r="R123" s="58">
        <f t="shared" si="35"/>
        <v>-1342.6319957620422</v>
      </c>
      <c r="S123" s="58">
        <f t="shared" si="36"/>
        <v>252833.39288081275</v>
      </c>
      <c r="T123" s="67">
        <f>IF(AND($A123&gt;$B$2,$A123&lt;=$B$3),IRR((R$5:R122,S123),0.001)*12,"")</f>
        <v>0.11855773915976897</v>
      </c>
      <c r="U123" s="66">
        <f t="shared" si="37"/>
        <v>2.8802694468655687E-2</v>
      </c>
      <c r="V123" s="70">
        <v>194.6992375327587</v>
      </c>
      <c r="W123" s="58">
        <f t="shared" si="29"/>
        <v>1688.880241808766</v>
      </c>
      <c r="X123" s="58">
        <f t="shared" si="43"/>
        <v>328823.6953643079</v>
      </c>
      <c r="Y123" s="58">
        <f t="shared" si="38"/>
        <v>-1342.6319957620422</v>
      </c>
      <c r="Z123" s="58">
        <f t="shared" si="39"/>
        <v>327481.06336854585</v>
      </c>
      <c r="AA123" s="67">
        <f>IF(AND($A123&gt;$B$2,$A123&lt;=$B$3),IRR((Y$5:Y122,Z123),0.001)*12,"")</f>
        <v>0.16346268972236455</v>
      </c>
      <c r="AB123" s="66">
        <f t="shared" si="40"/>
        <v>7.3707645031251268E-2</v>
      </c>
      <c r="AC123" s="4"/>
      <c r="AD123" s="4"/>
      <c r="AE123" s="3"/>
      <c r="AF123" s="3"/>
      <c r="AG123" s="3"/>
      <c r="AH123" s="3"/>
      <c r="AI123" s="3"/>
      <c r="AJ123" s="3"/>
      <c r="AK123" s="3"/>
    </row>
    <row r="124" spans="1:37" x14ac:dyDescent="0.4">
      <c r="A124" s="1">
        <v>32843</v>
      </c>
      <c r="B124" s="61">
        <v>3.0814780000000002</v>
      </c>
      <c r="C124" s="58">
        <f t="shared" si="25"/>
        <v>71258.370745658482</v>
      </c>
      <c r="D124" s="58">
        <f t="shared" si="26"/>
        <v>219581.10176859022</v>
      </c>
      <c r="E124" s="58">
        <f t="shared" si="30"/>
        <v>-1345.9885757514471</v>
      </c>
      <c r="F124" s="58">
        <f t="shared" si="31"/>
        <v>218235.11319283876</v>
      </c>
      <c r="G124" s="60">
        <f>IF(AND($A124&gt;$B$2,$A124&lt;=$B$3),IRR((E$5:E123,F124),0.001)*12,"")</f>
        <v>8.9311300733790233E-2</v>
      </c>
      <c r="H124" s="61">
        <v>2.2727849999999998</v>
      </c>
      <c r="I124" s="58">
        <f t="shared" si="27"/>
        <v>108551.10129525512</v>
      </c>
      <c r="J124" s="58">
        <f t="shared" si="41"/>
        <v>246713.3147573364</v>
      </c>
      <c r="K124" s="58">
        <f t="shared" si="32"/>
        <v>-1345.9885757514471</v>
      </c>
      <c r="L124" s="58">
        <f t="shared" si="33"/>
        <v>245367.32618158494</v>
      </c>
      <c r="M124" s="67">
        <f>IF(AND($A124&gt;$B$2,$A124&lt;=$B$3),IRR((K$5:K123,L124),0.001)*12,"")</f>
        <v>0.11054262239096246</v>
      </c>
      <c r="N124" s="66">
        <f t="shared" si="34"/>
        <v>2.1231321657172231E-2</v>
      </c>
      <c r="O124" s="61">
        <v>1.332883</v>
      </c>
      <c r="P124" s="58">
        <f t="shared" si="28"/>
        <v>192038.04367013366</v>
      </c>
      <c r="Q124" s="58">
        <f t="shared" si="42"/>
        <v>255964.24376117878</v>
      </c>
      <c r="R124" s="58">
        <f t="shared" si="35"/>
        <v>-1345.9885757514471</v>
      </c>
      <c r="S124" s="58">
        <f t="shared" si="36"/>
        <v>254618.25518542732</v>
      </c>
      <c r="T124" s="67">
        <f>IF(AND($A124&gt;$B$2,$A124&lt;=$B$3),IRR((R$5:R123,S124),0.001)*12,"")</f>
        <v>0.11712564074614473</v>
      </c>
      <c r="U124" s="66">
        <f t="shared" si="37"/>
        <v>2.7814340012354499E-2</v>
      </c>
      <c r="V124" s="70">
        <v>200.04187926386422</v>
      </c>
      <c r="W124" s="58">
        <f t="shared" si="29"/>
        <v>1695.60877575728</v>
      </c>
      <c r="X124" s="58">
        <f t="shared" si="43"/>
        <v>339192.76599878643</v>
      </c>
      <c r="Y124" s="58">
        <f t="shared" si="38"/>
        <v>-1345.9885757514471</v>
      </c>
      <c r="Z124" s="58">
        <f t="shared" si="39"/>
        <v>337846.777423035</v>
      </c>
      <c r="AA124" s="67">
        <f>IF(AND($A124&gt;$B$2,$A124&lt;=$B$3),IRR((Y$5:Y123,Z124),0.001)*12,"")</f>
        <v>0.16572653142533778</v>
      </c>
      <c r="AB124" s="66">
        <f t="shared" si="40"/>
        <v>7.6415230691547542E-2</v>
      </c>
      <c r="AC124" s="4"/>
      <c r="AD124" s="4"/>
      <c r="AE124" s="3"/>
      <c r="AF124" s="3"/>
      <c r="AG124" s="3"/>
      <c r="AH124" s="3"/>
      <c r="AI124" s="3"/>
      <c r="AJ124" s="3"/>
      <c r="AK124" s="3"/>
    </row>
    <row r="125" spans="1:37" x14ac:dyDescent="0.4">
      <c r="A125" s="1">
        <v>32874</v>
      </c>
      <c r="B125" s="61">
        <v>3.0751659999999998</v>
      </c>
      <c r="C125" s="58">
        <f t="shared" si="25"/>
        <v>71697.161219795758</v>
      </c>
      <c r="D125" s="58">
        <f t="shared" si="26"/>
        <v>220480.67247963444</v>
      </c>
      <c r="E125" s="58">
        <f t="shared" si="30"/>
        <v>-1349.3535471908256</v>
      </c>
      <c r="F125" s="58">
        <f t="shared" si="31"/>
        <v>219131.3189324436</v>
      </c>
      <c r="G125" s="60">
        <f>IF(AND($A125&gt;$B$2,$A125&lt;=$B$3),IRR((E$5:E124,F125),0.001)*12,"")</f>
        <v>8.758501942690966E-2</v>
      </c>
      <c r="H125" s="61">
        <v>2.229832</v>
      </c>
      <c r="I125" s="58">
        <f t="shared" si="27"/>
        <v>109156.2381608086</v>
      </c>
      <c r="J125" s="58">
        <f t="shared" si="41"/>
        <v>243400.07285059217</v>
      </c>
      <c r="K125" s="58">
        <f t="shared" si="32"/>
        <v>-1349.3535471908256</v>
      </c>
      <c r="L125" s="58">
        <f t="shared" si="33"/>
        <v>242050.71930340133</v>
      </c>
      <c r="M125" s="67">
        <f>IF(AND($A125&gt;$B$2,$A125&lt;=$B$3),IRR((K$5:K124,L125),0.001)*12,"")</f>
        <v>0.10552593570700974</v>
      </c>
      <c r="N125" s="66">
        <f t="shared" si="34"/>
        <v>1.7940916280100083E-2</v>
      </c>
      <c r="O125" s="61">
        <v>1.3033939999999999</v>
      </c>
      <c r="P125" s="58">
        <f t="shared" si="28"/>
        <v>193073.30510849445</v>
      </c>
      <c r="Q125" s="58">
        <f t="shared" si="42"/>
        <v>251650.58743858099</v>
      </c>
      <c r="R125" s="58">
        <f t="shared" si="35"/>
        <v>-1349.3535471908256</v>
      </c>
      <c r="S125" s="58">
        <f t="shared" si="36"/>
        <v>250301.23389139015</v>
      </c>
      <c r="T125" s="67">
        <f>IF(AND($A125&gt;$B$2,$A125&lt;=$B$3),IRR((R$5:R124,S125),0.001)*12,"")</f>
        <v>0.11147454033779791</v>
      </c>
      <c r="U125" s="66">
        <f t="shared" si="37"/>
        <v>2.3889520910888251E-2</v>
      </c>
      <c r="V125" s="70">
        <v>195.60677549651521</v>
      </c>
      <c r="W125" s="58">
        <f t="shared" si="29"/>
        <v>1702.5070723207079</v>
      </c>
      <c r="X125" s="58">
        <f t="shared" si="43"/>
        <v>333021.9186766661</v>
      </c>
      <c r="Y125" s="58">
        <f t="shared" si="38"/>
        <v>-1349.3535471908256</v>
      </c>
      <c r="Z125" s="58">
        <f t="shared" si="39"/>
        <v>331672.56512947526</v>
      </c>
      <c r="AA125" s="67">
        <f>IF(AND($A125&gt;$B$2,$A125&lt;=$B$3),IRR((Y$5:Y124,Z125),0.001)*12,"")</f>
        <v>0.15973044805066383</v>
      </c>
      <c r="AB125" s="66">
        <f t="shared" si="40"/>
        <v>7.2145428623754171E-2</v>
      </c>
      <c r="AC125" s="4"/>
      <c r="AD125" s="4"/>
      <c r="AE125" s="3"/>
      <c r="AF125" s="3"/>
      <c r="AG125" s="3"/>
      <c r="AH125" s="3"/>
      <c r="AI125" s="3"/>
      <c r="AJ125" s="3"/>
      <c r="AK125" s="3"/>
    </row>
    <row r="126" spans="1:37" x14ac:dyDescent="0.4">
      <c r="A126" s="1">
        <v>32905</v>
      </c>
      <c r="B126" s="61">
        <v>3.0892710000000001</v>
      </c>
      <c r="C126" s="58">
        <f t="shared" si="25"/>
        <v>72135.040231076666</v>
      </c>
      <c r="D126" s="58">
        <f t="shared" si="26"/>
        <v>222844.68786969845</v>
      </c>
      <c r="E126" s="58">
        <f t="shared" si="30"/>
        <v>-1352.7269310588026</v>
      </c>
      <c r="F126" s="58">
        <f t="shared" si="31"/>
        <v>221491.96093863965</v>
      </c>
      <c r="G126" s="60">
        <f>IF(AND($A126&gt;$B$2,$A126&lt;=$B$3),IRR((E$5:E125,F126),0.001)*12,"")</f>
        <v>8.7096962847201809E-2</v>
      </c>
      <c r="H126" s="61">
        <v>2.2465980000000001</v>
      </c>
      <c r="I126" s="58">
        <f t="shared" si="27"/>
        <v>109758.36053920421</v>
      </c>
      <c r="J126" s="58">
        <f t="shared" si="41"/>
        <v>246582.91327065512</v>
      </c>
      <c r="K126" s="58">
        <f t="shared" si="32"/>
        <v>-1352.7269310588026</v>
      </c>
      <c r="L126" s="58">
        <f t="shared" si="33"/>
        <v>245230.18633959632</v>
      </c>
      <c r="M126" s="67">
        <f>IF(AND($A126&gt;$B$2,$A126&lt;=$B$3),IRR((K$5:K125,L126),0.001)*12,"")</f>
        <v>0.1053026315601695</v>
      </c>
      <c r="N126" s="66">
        <f t="shared" si="34"/>
        <v>1.8205668712967693E-2</v>
      </c>
      <c r="O126" s="61">
        <v>1.3097840000000001</v>
      </c>
      <c r="P126" s="58">
        <f t="shared" si="28"/>
        <v>194106.09137787842</v>
      </c>
      <c r="Q126" s="58">
        <f t="shared" si="42"/>
        <v>254237.0527892831</v>
      </c>
      <c r="R126" s="58">
        <f t="shared" si="35"/>
        <v>-1352.7269310588026</v>
      </c>
      <c r="S126" s="58">
        <f t="shared" si="36"/>
        <v>252884.3258582243</v>
      </c>
      <c r="T126" s="67">
        <f>IF(AND($A126&gt;$B$2,$A126&lt;=$B$3),IRR((R$5:R125,S126),0.001)*12,"")</f>
        <v>0.11071114022140716</v>
      </c>
      <c r="U126" s="66">
        <f t="shared" si="37"/>
        <v>2.3614177374205347E-2</v>
      </c>
      <c r="V126" s="70">
        <v>190.64989739557117</v>
      </c>
      <c r="W126" s="58">
        <f t="shared" si="29"/>
        <v>1709.6024180278819</v>
      </c>
      <c r="X126" s="58">
        <f t="shared" si="43"/>
        <v>325935.52558423608</v>
      </c>
      <c r="Y126" s="58">
        <f t="shared" si="38"/>
        <v>-1352.7269310588026</v>
      </c>
      <c r="Z126" s="58">
        <f t="shared" si="39"/>
        <v>324582.79865317728</v>
      </c>
      <c r="AA126" s="67">
        <f>IF(AND($A126&gt;$B$2,$A126&lt;=$B$3),IRR((Y$5:Y125,Z126),0.001)*12,"")</f>
        <v>0.15329237888491143</v>
      </c>
      <c r="AB126" s="66">
        <f t="shared" si="40"/>
        <v>6.619541603770962E-2</v>
      </c>
      <c r="AC126" s="4"/>
      <c r="AD126" s="4"/>
      <c r="AE126" s="3"/>
      <c r="AF126" s="3"/>
      <c r="AG126" s="3"/>
      <c r="AH126" s="3"/>
      <c r="AI126" s="3"/>
      <c r="AJ126" s="3"/>
      <c r="AK126" s="3"/>
    </row>
    <row r="127" spans="1:37" x14ac:dyDescent="0.4">
      <c r="A127" s="1">
        <v>32933</v>
      </c>
      <c r="B127" s="61">
        <v>3.0984780000000001</v>
      </c>
      <c r="C127" s="58">
        <f t="shared" si="25"/>
        <v>72572.709547556064</v>
      </c>
      <c r="D127" s="58">
        <f t="shared" si="26"/>
        <v>224864.94393349241</v>
      </c>
      <c r="E127" s="58">
        <f t="shared" si="30"/>
        <v>-1356.1087483864496</v>
      </c>
      <c r="F127" s="58">
        <f t="shared" si="31"/>
        <v>223508.83518510597</v>
      </c>
      <c r="G127" s="60">
        <f>IF(AND($A127&gt;$B$2,$A127&lt;=$B$3),IRR((E$5:E126,F127),0.001)*12,"")</f>
        <v>8.6332629107813474E-2</v>
      </c>
      <c r="H127" s="61">
        <v>2.2483930000000001</v>
      </c>
      <c r="I127" s="58">
        <f t="shared" si="27"/>
        <v>110361.50631860596</v>
      </c>
      <c r="J127" s="58">
        <f t="shared" si="41"/>
        <v>248136.03827620941</v>
      </c>
      <c r="K127" s="58">
        <f t="shared" si="32"/>
        <v>-1356.1087483864496</v>
      </c>
      <c r="L127" s="58">
        <f t="shared" si="33"/>
        <v>246779.92952782297</v>
      </c>
      <c r="M127" s="67">
        <f>IF(AND($A127&gt;$B$2,$A127&lt;=$B$3),IRR((K$5:K126,L127),0.001)*12,"")</f>
        <v>0.10391196706090877</v>
      </c>
      <c r="N127" s="66">
        <f t="shared" si="34"/>
        <v>1.7579337953095298E-2</v>
      </c>
      <c r="O127" s="61">
        <v>1.303396</v>
      </c>
      <c r="P127" s="58">
        <f t="shared" si="28"/>
        <v>195146.53399730218</v>
      </c>
      <c r="Q127" s="58">
        <f t="shared" si="42"/>
        <v>254353.21182594766</v>
      </c>
      <c r="R127" s="58">
        <f t="shared" si="35"/>
        <v>-1356.1087483864496</v>
      </c>
      <c r="S127" s="58">
        <f t="shared" si="36"/>
        <v>252997.10307756122</v>
      </c>
      <c r="T127" s="67">
        <f>IF(AND($A127&gt;$B$2,$A127&lt;=$B$3),IRR((R$5:R126,S127),0.001)*12,"")</f>
        <v>0.1082620150422855</v>
      </c>
      <c r="U127" s="66">
        <f t="shared" si="37"/>
        <v>2.1929385934472023E-2</v>
      </c>
      <c r="V127" s="70">
        <v>195.82576653761981</v>
      </c>
      <c r="W127" s="58">
        <f t="shared" si="29"/>
        <v>1716.5274962357382</v>
      </c>
      <c r="X127" s="58">
        <f t="shared" si="43"/>
        <v>336140.31273326476</v>
      </c>
      <c r="Y127" s="58">
        <f t="shared" si="38"/>
        <v>-1356.1087483864496</v>
      </c>
      <c r="Z127" s="58">
        <f t="shared" si="39"/>
        <v>334784.20398487832</v>
      </c>
      <c r="AA127" s="67">
        <f>IF(AND($A127&gt;$B$2,$A127&lt;=$B$3),IRR((Y$5:Y126,Z127),0.001)*12,"")</f>
        <v>0.15560900425428503</v>
      </c>
      <c r="AB127" s="66">
        <f t="shared" si="40"/>
        <v>6.9276375146471558E-2</v>
      </c>
      <c r="AC127" s="4"/>
      <c r="AD127" s="4"/>
      <c r="AE127" s="3"/>
      <c r="AF127" s="3"/>
      <c r="AG127" s="3"/>
      <c r="AH127" s="3"/>
      <c r="AI127" s="3"/>
      <c r="AJ127" s="3"/>
      <c r="AK127" s="3"/>
    </row>
    <row r="128" spans="1:37" x14ac:dyDescent="0.4">
      <c r="A128" s="1">
        <v>32964</v>
      </c>
      <c r="B128" s="61">
        <v>3.1008309999999999</v>
      </c>
      <c r="C128" s="58">
        <f t="shared" si="25"/>
        <v>73011.140090935369</v>
      </c>
      <c r="D128" s="58">
        <f t="shared" si="26"/>
        <v>226395.2065393152</v>
      </c>
      <c r="E128" s="58">
        <f t="shared" si="30"/>
        <v>-1359.4990202574156</v>
      </c>
      <c r="F128" s="58">
        <f t="shared" si="31"/>
        <v>225035.70751905779</v>
      </c>
      <c r="G128" s="60">
        <f>IF(AND($A128&gt;$B$2,$A128&lt;=$B$3),IRR((E$5:E127,F128),0.001)*12,"")</f>
        <v>8.5190073111849784E-2</v>
      </c>
      <c r="H128" s="61">
        <v>2.2280980000000001</v>
      </c>
      <c r="I128" s="58">
        <f t="shared" si="27"/>
        <v>110971.66755040878</v>
      </c>
      <c r="J128" s="58">
        <f t="shared" si="41"/>
        <v>247255.75052573072</v>
      </c>
      <c r="K128" s="58">
        <f t="shared" si="32"/>
        <v>-1359.4990202574156</v>
      </c>
      <c r="L128" s="58">
        <f t="shared" si="33"/>
        <v>245896.25150547331</v>
      </c>
      <c r="M128" s="67">
        <f>IF(AND($A128&gt;$B$2,$A128&lt;=$B$3),IRR((K$5:K127,L128),0.001)*12,"")</f>
        <v>0.10083132778748372</v>
      </c>
      <c r="N128" s="66">
        <f t="shared" si="34"/>
        <v>1.5641254675633931E-2</v>
      </c>
      <c r="O128" s="61">
        <v>1.2765059999999999</v>
      </c>
      <c r="P128" s="58">
        <f t="shared" si="28"/>
        <v>196211.54976711245</v>
      </c>
      <c r="Q128" s="58">
        <f t="shared" si="42"/>
        <v>250465.22054701761</v>
      </c>
      <c r="R128" s="58">
        <f t="shared" si="35"/>
        <v>-1359.4990202574156</v>
      </c>
      <c r="S128" s="58">
        <f t="shared" si="36"/>
        <v>249105.7215267602</v>
      </c>
      <c r="T128" s="67">
        <f>IF(AND($A128&gt;$B$2,$A128&lt;=$B$3),IRR((R$5:R127,S128),0.001)*12,"")</f>
        <v>0.10309093790955526</v>
      </c>
      <c r="U128" s="66">
        <f t="shared" si="37"/>
        <v>1.7900864797705474E-2</v>
      </c>
      <c r="V128" s="70">
        <v>196.21062977934599</v>
      </c>
      <c r="W128" s="58">
        <f t="shared" si="29"/>
        <v>1723.4562697776523</v>
      </c>
      <c r="X128" s="58">
        <f t="shared" si="43"/>
        <v>338160.44009023561</v>
      </c>
      <c r="Y128" s="58">
        <f t="shared" si="38"/>
        <v>-1359.4990202574156</v>
      </c>
      <c r="Z128" s="58">
        <f t="shared" si="39"/>
        <v>336800.94106997817</v>
      </c>
      <c r="AA128" s="67">
        <f>IF(AND($A128&gt;$B$2,$A128&lt;=$B$3),IRR((Y$5:Y127,Z128),0.001)*12,"")</f>
        <v>0.15383126877449271</v>
      </c>
      <c r="AB128" s="66">
        <f t="shared" si="40"/>
        <v>6.8641195662642929E-2</v>
      </c>
      <c r="AC128" s="4"/>
      <c r="AD128" s="4"/>
      <c r="AE128" s="3"/>
      <c r="AF128" s="3"/>
      <c r="AG128" s="3"/>
      <c r="AH128" s="3"/>
      <c r="AI128" s="3"/>
      <c r="AJ128" s="3"/>
      <c r="AK128" s="3"/>
    </row>
    <row r="129" spans="1:37" x14ac:dyDescent="0.4">
      <c r="A129" s="1">
        <v>32994</v>
      </c>
      <c r="B129" s="61">
        <v>3.1511260000000001</v>
      </c>
      <c r="C129" s="58">
        <f t="shared" si="25"/>
        <v>73443.651443324343</v>
      </c>
      <c r="D129" s="58">
        <f t="shared" si="26"/>
        <v>231430.19959799686</v>
      </c>
      <c r="E129" s="58">
        <f t="shared" si="30"/>
        <v>-1362.8977678080591</v>
      </c>
      <c r="F129" s="58">
        <f t="shared" si="31"/>
        <v>230067.30183018881</v>
      </c>
      <c r="G129" s="60">
        <f>IF(AND($A129&gt;$B$2,$A129&lt;=$B$3),IRR((E$5:E128,F129),0.001)*12,"")</f>
        <v>8.6782713126409838E-2</v>
      </c>
      <c r="H129" s="61">
        <v>2.2919339999999999</v>
      </c>
      <c r="I129" s="58">
        <f t="shared" si="27"/>
        <v>111566.31720777589</v>
      </c>
      <c r="J129" s="58">
        <f t="shared" si="41"/>
        <v>255702.63566328664</v>
      </c>
      <c r="K129" s="58">
        <f t="shared" si="32"/>
        <v>-1362.8977678080591</v>
      </c>
      <c r="L129" s="58">
        <f t="shared" si="33"/>
        <v>254339.73789547858</v>
      </c>
      <c r="M129" s="67">
        <f>IF(AND($A129&gt;$B$2,$A129&lt;=$B$3),IRR((K$5:K128,L129),0.001)*12,"")</f>
        <v>0.10426197256998027</v>
      </c>
      <c r="N129" s="66">
        <f t="shared" si="34"/>
        <v>1.7479259443570427E-2</v>
      </c>
      <c r="O129" s="61">
        <v>1.3332539999999999</v>
      </c>
      <c r="P129" s="58">
        <f t="shared" si="28"/>
        <v>197233.78391590033</v>
      </c>
      <c r="Q129" s="58">
        <f t="shared" si="42"/>
        <v>262962.73134100978</v>
      </c>
      <c r="R129" s="58">
        <f t="shared" si="35"/>
        <v>-1362.8977678080591</v>
      </c>
      <c r="S129" s="58">
        <f t="shared" si="36"/>
        <v>261599.83357320173</v>
      </c>
      <c r="T129" s="67">
        <f>IF(AND($A129&gt;$B$2,$A129&lt;=$B$3),IRR((R$5:R128,S129),0.001)*12,"")</f>
        <v>0.10909127651179418</v>
      </c>
      <c r="U129" s="66">
        <f t="shared" si="37"/>
        <v>2.2308563385384339E-2</v>
      </c>
      <c r="V129" s="70">
        <v>203.78790834614051</v>
      </c>
      <c r="W129" s="58">
        <f t="shared" si="29"/>
        <v>1730.1440942853417</v>
      </c>
      <c r="X129" s="58">
        <f t="shared" si="43"/>
        <v>352582.44611183752</v>
      </c>
      <c r="Y129" s="58">
        <f t="shared" si="38"/>
        <v>-1362.8977678080591</v>
      </c>
      <c r="Z129" s="58">
        <f t="shared" si="39"/>
        <v>351219.54834402946</v>
      </c>
      <c r="AA129" s="67">
        <f>IF(AND($A129&gt;$B$2,$A129&lt;=$B$3),IRR((Y$5:Y128,Z129),0.001)*12,"")</f>
        <v>0.15788221603031172</v>
      </c>
      <c r="AB129" s="66">
        <f t="shared" si="40"/>
        <v>7.1099502903901879E-2</v>
      </c>
      <c r="AC129" s="4"/>
      <c r="AD129" s="4"/>
      <c r="AE129" s="3"/>
      <c r="AF129" s="3"/>
      <c r="AG129" s="3"/>
      <c r="AH129" s="3"/>
      <c r="AI129" s="3"/>
      <c r="AJ129" s="3"/>
      <c r="AK129" s="3"/>
    </row>
    <row r="130" spans="1:37" x14ac:dyDescent="0.4">
      <c r="A130" s="1">
        <v>33025</v>
      </c>
      <c r="B130" s="61">
        <v>3.1854900000000002</v>
      </c>
      <c r="C130" s="58">
        <f t="shared" si="25"/>
        <v>73872.56662190835</v>
      </c>
      <c r="D130" s="58">
        <f t="shared" si="26"/>
        <v>235320.32224842283</v>
      </c>
      <c r="E130" s="58">
        <f t="shared" si="30"/>
        <v>-1366.3050122275793</v>
      </c>
      <c r="F130" s="58">
        <f t="shared" si="31"/>
        <v>233954.01723619524</v>
      </c>
      <c r="G130" s="60">
        <f>IF(AND($A130&gt;$B$2,$A130&lt;=$B$3),IRR((E$5:E129,F130),0.001)*12,"")</f>
        <v>8.7419226381673099E-2</v>
      </c>
      <c r="H130" s="61">
        <v>2.3287939999999998</v>
      </c>
      <c r="I130" s="58">
        <f t="shared" si="27"/>
        <v>112153.017882987</v>
      </c>
      <c r="J130" s="58">
        <f t="shared" si="41"/>
        <v>261181.27512779279</v>
      </c>
      <c r="K130" s="58">
        <f t="shared" si="32"/>
        <v>-1366.3050122275793</v>
      </c>
      <c r="L130" s="58">
        <f t="shared" si="33"/>
        <v>259814.9701155652</v>
      </c>
      <c r="M130" s="67">
        <f>IF(AND($A130&gt;$B$2,$A130&lt;=$B$3),IRR((K$5:K129,L130),0.001)*12,"")</f>
        <v>0.10550717225327766</v>
      </c>
      <c r="N130" s="66">
        <f t="shared" si="34"/>
        <v>1.808794587160456E-2</v>
      </c>
      <c r="O130" s="61">
        <v>1.360406</v>
      </c>
      <c r="P130" s="58">
        <f t="shared" si="28"/>
        <v>198238.12013040364</v>
      </c>
      <c r="Q130" s="58">
        <f t="shared" si="42"/>
        <v>269684.32805412187</v>
      </c>
      <c r="R130" s="58">
        <f t="shared" si="35"/>
        <v>-1366.3050122275793</v>
      </c>
      <c r="S130" s="58">
        <f t="shared" si="36"/>
        <v>268318.02304189431</v>
      </c>
      <c r="T130" s="67">
        <f>IF(AND($A130&gt;$B$2,$A130&lt;=$B$3),IRR((R$5:R129,S130),0.001)*12,"")</f>
        <v>0.11097217338350873</v>
      </c>
      <c r="U130" s="66">
        <f t="shared" si="37"/>
        <v>2.3552947001835634E-2</v>
      </c>
      <c r="V130" s="70">
        <v>210.26570407453514</v>
      </c>
      <c r="W130" s="58">
        <f t="shared" si="29"/>
        <v>1736.6420869952858</v>
      </c>
      <c r="X130" s="58">
        <f t="shared" si="43"/>
        <v>365156.27114753384</v>
      </c>
      <c r="Y130" s="58">
        <f t="shared" si="38"/>
        <v>-1366.3050122275793</v>
      </c>
      <c r="Z130" s="58">
        <f t="shared" si="39"/>
        <v>363789.96613530628</v>
      </c>
      <c r="AA130" s="67">
        <f>IF(AND($A130&gt;$B$2,$A130&lt;=$B$3),IRR((Y$5:Y129,Z130),0.001)*12,"")</f>
        <v>0.16077744628713564</v>
      </c>
      <c r="AB130" s="66">
        <f t="shared" si="40"/>
        <v>7.3358219905462541E-2</v>
      </c>
      <c r="AC130" s="4"/>
      <c r="AD130" s="4"/>
      <c r="AE130" s="3"/>
      <c r="AF130" s="3"/>
      <c r="AG130" s="3"/>
      <c r="AH130" s="3"/>
      <c r="AI130" s="3"/>
      <c r="AJ130" s="3"/>
      <c r="AK130" s="3"/>
    </row>
    <row r="131" spans="1:37" x14ac:dyDescent="0.4">
      <c r="A131" s="1">
        <v>33055</v>
      </c>
      <c r="B131" s="61">
        <v>3.2268490000000001</v>
      </c>
      <c r="C131" s="58">
        <f t="shared" si="25"/>
        <v>74297.042875602943</v>
      </c>
      <c r="D131" s="58">
        <f t="shared" si="26"/>
        <v>239745.33850609648</v>
      </c>
      <c r="E131" s="58">
        <f t="shared" si="30"/>
        <v>-1369.7207747581481</v>
      </c>
      <c r="F131" s="58">
        <f t="shared" si="31"/>
        <v>238375.61773133834</v>
      </c>
      <c r="G131" s="60">
        <f>IF(AND($A131&gt;$B$2,$A131&lt;=$B$3),IRR((E$5:E130,F131),0.001)*12,"")</f>
        <v>8.8396011278173425E-2</v>
      </c>
      <c r="H131" s="61">
        <v>2.3583409999999998</v>
      </c>
      <c r="I131" s="58">
        <f t="shared" si="27"/>
        <v>112733.81632339835</v>
      </c>
      <c r="J131" s="58">
        <f t="shared" si="41"/>
        <v>265864.7811219396</v>
      </c>
      <c r="K131" s="58">
        <f t="shared" si="32"/>
        <v>-1369.7207747581481</v>
      </c>
      <c r="L131" s="58">
        <f t="shared" si="33"/>
        <v>264495.06034718145</v>
      </c>
      <c r="M131" s="67">
        <f>IF(AND($A131&gt;$B$2,$A131&lt;=$B$3),IRR((K$5:K130,L131),0.001)*12,"")</f>
        <v>0.10615763865302075</v>
      </c>
      <c r="N131" s="66">
        <f t="shared" si="34"/>
        <v>1.7761627374847322E-2</v>
      </c>
      <c r="O131" s="61">
        <v>1.3753789999999999</v>
      </c>
      <c r="P131" s="58">
        <f t="shared" si="28"/>
        <v>199234.00619145166</v>
      </c>
      <c r="Q131" s="58">
        <f t="shared" si="42"/>
        <v>274022.26820159255</v>
      </c>
      <c r="R131" s="58">
        <f t="shared" si="35"/>
        <v>-1369.7207747581481</v>
      </c>
      <c r="S131" s="58">
        <f t="shared" si="36"/>
        <v>272652.54742683441</v>
      </c>
      <c r="T131" s="67">
        <f>IF(AND($A131&gt;$B$2,$A131&lt;=$B$3),IRR((R$5:R130,S131),0.001)*12,"")</f>
        <v>0.11126386190791759</v>
      </c>
      <c r="U131" s="66">
        <f t="shared" si="37"/>
        <v>2.2867850629744169E-2</v>
      </c>
      <c r="V131" s="70">
        <v>210.62353924986638</v>
      </c>
      <c r="W131" s="58">
        <f t="shared" si="29"/>
        <v>1743.1452574369011</v>
      </c>
      <c r="X131" s="58">
        <f t="shared" si="43"/>
        <v>367147.42354797956</v>
      </c>
      <c r="Y131" s="58">
        <f t="shared" si="38"/>
        <v>-1369.7207747581481</v>
      </c>
      <c r="Z131" s="58">
        <f t="shared" si="39"/>
        <v>365777.70277322142</v>
      </c>
      <c r="AA131" s="67">
        <f>IF(AND($A131&gt;$B$2,$A131&lt;=$B$3),IRR((Y$5:Y130,Z131),0.001)*12,"")</f>
        <v>0.15895104112742509</v>
      </c>
      <c r="AB131" s="66">
        <f t="shared" si="40"/>
        <v>7.055502984925166E-2</v>
      </c>
      <c r="AC131" s="4"/>
      <c r="AD131" s="4"/>
      <c r="AE131" s="3"/>
      <c r="AF131" s="3"/>
      <c r="AG131" s="3"/>
      <c r="AH131" s="3"/>
      <c r="AI131" s="3"/>
      <c r="AJ131" s="3"/>
      <c r="AK131" s="3"/>
    </row>
    <row r="132" spans="1:37" x14ac:dyDescent="0.4">
      <c r="A132" s="1">
        <v>33086</v>
      </c>
      <c r="B132" s="61">
        <v>3.232856</v>
      </c>
      <c r="C132" s="58">
        <f t="shared" si="25"/>
        <v>74721.78962482253</v>
      </c>
      <c r="D132" s="58">
        <f t="shared" si="26"/>
        <v>241564.78591934528</v>
      </c>
      <c r="E132" s="58">
        <f t="shared" si="30"/>
        <v>-1373.1450766950434</v>
      </c>
      <c r="F132" s="58">
        <f t="shared" si="31"/>
        <v>240191.64084265023</v>
      </c>
      <c r="G132" s="60">
        <f>IF(AND($A132&gt;$B$2,$A132&lt;=$B$3),IRR((E$5:E131,F132),0.001)*12,"")</f>
        <v>8.7455379808506706E-2</v>
      </c>
      <c r="H132" s="61">
        <v>2.32986</v>
      </c>
      <c r="I132" s="58">
        <f t="shared" si="27"/>
        <v>113323.18438701378</v>
      </c>
      <c r="J132" s="58">
        <f t="shared" si="41"/>
        <v>264027.15437592793</v>
      </c>
      <c r="K132" s="58">
        <f t="shared" si="32"/>
        <v>-1373.1450766950434</v>
      </c>
      <c r="L132" s="58">
        <f t="shared" si="33"/>
        <v>262654.00929923292</v>
      </c>
      <c r="M132" s="67">
        <f>IF(AND($A132&gt;$B$2,$A132&lt;=$B$3),IRR((K$5:K131,L132),0.001)*12,"")</f>
        <v>0.10264418971287093</v>
      </c>
      <c r="N132" s="66">
        <f t="shared" si="34"/>
        <v>1.518880990436422E-2</v>
      </c>
      <c r="O132" s="61">
        <v>1.32433</v>
      </c>
      <c r="P132" s="58">
        <f t="shared" si="28"/>
        <v>200270.86639751439</v>
      </c>
      <c r="Q132" s="58">
        <f t="shared" si="42"/>
        <v>265224.71649622021</v>
      </c>
      <c r="R132" s="58">
        <f t="shared" si="35"/>
        <v>-1373.1450766950434</v>
      </c>
      <c r="S132" s="58">
        <f t="shared" si="36"/>
        <v>263851.57141952519</v>
      </c>
      <c r="T132" s="67">
        <f>IF(AND($A132&gt;$B$2,$A132&lt;=$B$3),IRR((R$5:R131,S132),0.001)*12,"")</f>
        <v>0.10340830041973081</v>
      </c>
      <c r="U132" s="66">
        <f t="shared" si="37"/>
        <v>1.5952920611224108E-2</v>
      </c>
      <c r="V132" s="70">
        <v>194.02088065436428</v>
      </c>
      <c r="W132" s="58">
        <f t="shared" si="29"/>
        <v>1750.2225630962917</v>
      </c>
      <c r="X132" s="58">
        <f t="shared" si="43"/>
        <v>339579.72303308116</v>
      </c>
      <c r="Y132" s="58">
        <f t="shared" si="38"/>
        <v>-1373.1450766950434</v>
      </c>
      <c r="Z132" s="58">
        <f t="shared" si="39"/>
        <v>338206.57795638614</v>
      </c>
      <c r="AA132" s="67">
        <f>IF(AND($A132&gt;$B$2,$A132&lt;=$B$3),IRR((Y$5:Y131,Z132),0.001)*12,"")</f>
        <v>0.14394559076481617</v>
      </c>
      <c r="AB132" s="66">
        <f t="shared" si="40"/>
        <v>5.6490210956309461E-2</v>
      </c>
      <c r="AC132" s="4"/>
      <c r="AD132" s="4"/>
      <c r="AE132" s="3"/>
      <c r="AF132" s="3"/>
      <c r="AG132" s="3"/>
      <c r="AH132" s="3"/>
      <c r="AI132" s="3"/>
      <c r="AJ132" s="3"/>
      <c r="AK132" s="3"/>
    </row>
    <row r="133" spans="1:37" x14ac:dyDescent="0.4">
      <c r="A133" s="1">
        <v>33117</v>
      </c>
      <c r="B133" s="61">
        <v>3.254553</v>
      </c>
      <c r="C133" s="58">
        <f t="shared" si="25"/>
        <v>75144.759519424581</v>
      </c>
      <c r="D133" s="58">
        <f t="shared" si="26"/>
        <v>244562.60252822182</v>
      </c>
      <c r="E133" s="58">
        <f t="shared" si="30"/>
        <v>-1376.5779393867808</v>
      </c>
      <c r="F133" s="58">
        <f t="shared" si="31"/>
        <v>243186.02458883505</v>
      </c>
      <c r="G133" s="60">
        <f>IF(AND($A133&gt;$B$2,$A133&lt;=$B$3),IRR((E$5:E132,F133),0.001)*12,"")</f>
        <v>8.7357852481359188E-2</v>
      </c>
      <c r="H133" s="61">
        <v>2.3468819999999999</v>
      </c>
      <c r="I133" s="58">
        <f t="shared" si="27"/>
        <v>113909.74048117905</v>
      </c>
      <c r="J133" s="58">
        <f t="shared" si="41"/>
        <v>267332.71955995046</v>
      </c>
      <c r="K133" s="58">
        <f t="shared" si="32"/>
        <v>-1376.5779393867808</v>
      </c>
      <c r="L133" s="58">
        <f t="shared" si="33"/>
        <v>265956.14162056369</v>
      </c>
      <c r="M133" s="67">
        <f>IF(AND($A133&gt;$B$2,$A133&lt;=$B$3),IRR((K$5:K132,L133),0.001)*12,"")</f>
        <v>0.10243791751597708</v>
      </c>
      <c r="N133" s="66">
        <f t="shared" si="34"/>
        <v>1.5080065034617895E-2</v>
      </c>
      <c r="O133" s="61">
        <v>1.3303210000000001</v>
      </c>
      <c r="P133" s="58">
        <f t="shared" si="28"/>
        <v>201305.63765902704</v>
      </c>
      <c r="Q133" s="58">
        <f t="shared" si="42"/>
        <v>267801.11719619454</v>
      </c>
      <c r="R133" s="58">
        <f t="shared" si="35"/>
        <v>-1376.5779393867808</v>
      </c>
      <c r="S133" s="58">
        <f t="shared" si="36"/>
        <v>266424.53925680777</v>
      </c>
      <c r="T133" s="67">
        <f>IF(AND($A133&gt;$B$2,$A133&lt;=$B$3),IRR((R$5:R132,S133),0.001)*12,"")</f>
        <v>0.10273112083134261</v>
      </c>
      <c r="U133" s="66">
        <f t="shared" si="37"/>
        <v>1.5373268349983427E-2</v>
      </c>
      <c r="V133" s="70">
        <v>185.5732367667195</v>
      </c>
      <c r="W133" s="58">
        <f t="shared" si="29"/>
        <v>1757.6405397580731</v>
      </c>
      <c r="X133" s="58">
        <f t="shared" si="43"/>
        <v>326171.04403530958</v>
      </c>
      <c r="Y133" s="58">
        <f t="shared" si="38"/>
        <v>-1376.5779393867808</v>
      </c>
      <c r="Z133" s="58">
        <f t="shared" si="39"/>
        <v>324794.46609592281</v>
      </c>
      <c r="AA133" s="67">
        <f>IF(AND($A133&gt;$B$2,$A133&lt;=$B$3),IRR((Y$5:Y132,Z133),0.001)*12,"")</f>
        <v>0.13500083710832911</v>
      </c>
      <c r="AB133" s="66">
        <f t="shared" si="40"/>
        <v>4.764298462696992E-2</v>
      </c>
      <c r="AC133" s="4"/>
      <c r="AD133" s="4"/>
      <c r="AE133" s="3"/>
      <c r="AF133" s="3"/>
      <c r="AG133" s="3"/>
      <c r="AH133" s="3"/>
      <c r="AI133" s="3"/>
      <c r="AJ133" s="3"/>
      <c r="AK133" s="3"/>
    </row>
    <row r="134" spans="1:37" x14ac:dyDescent="0.4">
      <c r="A134" s="1">
        <v>33147</v>
      </c>
      <c r="B134" s="61">
        <v>3.2898640000000001</v>
      </c>
      <c r="C134" s="58">
        <f t="shared" ref="C134:C197" si="44">IF($A134&lt;$B$2,0,-E134/B134)+C133</f>
        <v>75564.235638873666</v>
      </c>
      <c r="D134" s="58">
        <f t="shared" ref="D134:D197" si="45">C134*B134</f>
        <v>248596.05851584749</v>
      </c>
      <c r="E134" s="58">
        <f t="shared" si="30"/>
        <v>-1380.0193842352478</v>
      </c>
      <c r="F134" s="58">
        <f t="shared" si="31"/>
        <v>247216.03913161223</v>
      </c>
      <c r="G134" s="60">
        <f>IF(AND($A134&gt;$B$2,$A134&lt;=$B$3),IRR((E$5:E133,F134),0.001)*12,"")</f>
        <v>8.7955214129929793E-2</v>
      </c>
      <c r="H134" s="61">
        <v>2.3820009999999998</v>
      </c>
      <c r="I134" s="58">
        <f t="shared" ref="I134:I197" si="46">IF($A134&lt;$B$2,0,-K134/H134)+I133</f>
        <v>114489.09346391719</v>
      </c>
      <c r="J134" s="58">
        <f t="shared" si="41"/>
        <v>272713.13512014417</v>
      </c>
      <c r="K134" s="58">
        <f t="shared" si="32"/>
        <v>-1380.0193842352478</v>
      </c>
      <c r="L134" s="58">
        <f t="shared" si="33"/>
        <v>271333.11573590891</v>
      </c>
      <c r="M134" s="67">
        <f>IF(AND($A134&gt;$B$2,$A134&lt;=$B$3),IRR((K$5:K133,L134),0.001)*12,"")</f>
        <v>0.10348688038617126</v>
      </c>
      <c r="N134" s="66">
        <f t="shared" si="34"/>
        <v>1.5531666256241472E-2</v>
      </c>
      <c r="O134" s="61">
        <v>1.3385370000000001</v>
      </c>
      <c r="P134" s="58">
        <f t="shared" ref="P134:P197" si="47">IF($A134&lt;$B$2,0,-R134/O134)+P133</f>
        <v>202336.6284977078</v>
      </c>
      <c r="Q134" s="58">
        <f t="shared" si="42"/>
        <v>270835.06369943632</v>
      </c>
      <c r="R134" s="58">
        <f t="shared" si="35"/>
        <v>-1380.0193842352478</v>
      </c>
      <c r="S134" s="58">
        <f t="shared" si="36"/>
        <v>269455.04431520106</v>
      </c>
      <c r="T134" s="67">
        <f>IF(AND($A134&gt;$B$2,$A134&lt;=$B$3),IRR((R$5:R133,S134),0.001)*12,"")</f>
        <v>0.10233997073986334</v>
      </c>
      <c r="U134" s="66">
        <f t="shared" si="37"/>
        <v>1.4384756609933547E-2</v>
      </c>
      <c r="V134" s="70">
        <v>181.26231542569585</v>
      </c>
      <c r="W134" s="58">
        <f t="shared" ref="W134:W197" si="48">IF($A134&lt;$B$2,0,-Y134/V134)+W133</f>
        <v>1765.2539225011672</v>
      </c>
      <c r="X134" s="58">
        <f t="shared" si="43"/>
        <v>319974.01330685342</v>
      </c>
      <c r="Y134" s="58">
        <f t="shared" si="38"/>
        <v>-1380.0193842352478</v>
      </c>
      <c r="Z134" s="58">
        <f t="shared" si="39"/>
        <v>318593.99392261816</v>
      </c>
      <c r="AA134" s="67">
        <f>IF(AND($A134&gt;$B$2,$A134&lt;=$B$3),IRR((Y$5:Y133,Z134),0.001)*12,"")</f>
        <v>0.12949971282668127</v>
      </c>
      <c r="AB134" s="66">
        <f t="shared" si="40"/>
        <v>4.1544498696751475E-2</v>
      </c>
      <c r="AC134" s="4"/>
      <c r="AD134" s="4"/>
      <c r="AE134" s="3"/>
      <c r="AF134" s="3"/>
      <c r="AG134" s="3"/>
      <c r="AH134" s="3"/>
      <c r="AI134" s="3"/>
      <c r="AJ134" s="3"/>
      <c r="AK134" s="3"/>
    </row>
    <row r="135" spans="1:37" x14ac:dyDescent="0.4">
      <c r="A135" s="1">
        <v>33178</v>
      </c>
      <c r="B135" s="61">
        <v>3.328363</v>
      </c>
      <c r="C135" s="58">
        <f t="shared" si="44"/>
        <v>75979.896260234935</v>
      </c>
      <c r="D135" s="58">
        <f t="shared" si="45"/>
        <v>252888.67545640434</v>
      </c>
      <c r="E135" s="58">
        <f t="shared" ref="E135:E198" si="49">IF(OR($A135&lt;$B$2,$A135&gt;=$B$3),0,IF($A135=$B$2,-$B$1,E134*(1+$E$1/12)))</f>
        <v>-1383.4694326958358</v>
      </c>
      <c r="F135" s="58">
        <f t="shared" ref="F135:F198" si="50">D135+E135</f>
        <v>251505.20602370851</v>
      </c>
      <c r="G135" s="60">
        <f>IF(AND($A135&gt;$B$2,$A135&lt;=$B$3),IRR((E$5:E134,F135),0.001)*12,"")</f>
        <v>8.8679768339058995E-2</v>
      </c>
      <c r="H135" s="61">
        <v>2.4352330000000002</v>
      </c>
      <c r="I135" s="58">
        <f t="shared" si="46"/>
        <v>115057.19903438861</v>
      </c>
      <c r="J135" s="58">
        <f t="shared" si="41"/>
        <v>280191.08797611133</v>
      </c>
      <c r="K135" s="58">
        <f t="shared" ref="K135:K198" si="51">IF(OR($A135&lt;$B$2,$A135&gt;=$B$3),0,IF($A135=$B$2,-$B$1,K134*(1+$E$1/12)))</f>
        <v>-1383.4694326958358</v>
      </c>
      <c r="L135" s="58">
        <f t="shared" ref="L135:L198" si="52">J135+K135</f>
        <v>278807.6185434155</v>
      </c>
      <c r="M135" s="67">
        <f>IF(AND($A135&gt;$B$2,$A135&lt;=$B$3),IRR((K$5:K134,L135),0.001)*12,"")</f>
        <v>0.10569418744341164</v>
      </c>
      <c r="N135" s="66">
        <f t="shared" ref="N135:N198" si="53">IF(AND($A135&gt;$B$2,$A135&lt;=$B$3),M135-$G135,"")</f>
        <v>1.701441910435264E-2</v>
      </c>
      <c r="O135" s="61">
        <v>1.384018</v>
      </c>
      <c r="P135" s="58">
        <f t="shared" si="47"/>
        <v>203336.23213920367</v>
      </c>
      <c r="Q135" s="58">
        <f t="shared" si="42"/>
        <v>281421.00533283636</v>
      </c>
      <c r="R135" s="58">
        <f t="shared" ref="R135:R198" si="54">IF(OR($A135&lt;$B$2,$A135&gt;=$B$3),0,IF($A135=$B$2,-$B$1,R134*(1+$E$1/12)))</f>
        <v>-1383.4694326958358</v>
      </c>
      <c r="S135" s="58">
        <f t="shared" ref="S135:S198" si="55">Q135+R135</f>
        <v>280037.53590014053</v>
      </c>
      <c r="T135" s="67">
        <f>IF(AND($A135&gt;$B$2,$A135&lt;=$B$3),IRR((R$5:R134,S135),0.001)*12,"")</f>
        <v>0.10641158959564745</v>
      </c>
      <c r="U135" s="66">
        <f t="shared" ref="U135:U198" si="56">IF(AND($A135&gt;$B$2,$A135&lt;=$B$3),T135-$G135,"")</f>
        <v>1.7731821256588454E-2</v>
      </c>
      <c r="V135" s="70">
        <v>186.68840675404979</v>
      </c>
      <c r="W135" s="58">
        <f t="shared" si="48"/>
        <v>1772.6645028191965</v>
      </c>
      <c r="X135" s="58">
        <f t="shared" si="43"/>
        <v>330935.91174077563</v>
      </c>
      <c r="Y135" s="58">
        <f t="shared" ref="Y135:Y198" si="57">IF(OR($A135&lt;$B$2,$A135&gt;=$B$3),0,IF($A135=$B$2,-$B$1,Y134*(1+$E$1/12)))</f>
        <v>-1383.4694326958358</v>
      </c>
      <c r="Z135" s="58">
        <f t="shared" ref="Z135:Z198" si="58">X135+Y135</f>
        <v>329552.4423080798</v>
      </c>
      <c r="AA135" s="67">
        <f>IF(AND($A135&gt;$B$2,$A135&lt;=$B$3),IRR((Y$5:Y134,Z135),0.001)*12,"")</f>
        <v>0.13245380119332584</v>
      </c>
      <c r="AB135" s="66">
        <f t="shared" ref="AB135:AB198" si="59">IF(AND($A135&gt;$B$2,$A135&lt;=$B$3),AA135-$G135,"")</f>
        <v>4.3774032854266842E-2</v>
      </c>
      <c r="AC135" s="4"/>
      <c r="AD135" s="4"/>
      <c r="AE135" s="3"/>
      <c r="AF135" s="3"/>
      <c r="AG135" s="3"/>
      <c r="AH135" s="3"/>
      <c r="AI135" s="3"/>
      <c r="AJ135" s="3"/>
      <c r="AK135" s="3"/>
    </row>
    <row r="136" spans="1:37" x14ac:dyDescent="0.4">
      <c r="A136" s="1">
        <v>33208</v>
      </c>
      <c r="B136" s="61">
        <v>3.3708279999999999</v>
      </c>
      <c r="C136" s="58">
        <f t="shared" si="44"/>
        <v>76391.346534849232</v>
      </c>
      <c r="D136" s="58">
        <f t="shared" si="45"/>
        <v>257502.08985737278</v>
      </c>
      <c r="E136" s="58">
        <f t="shared" si="49"/>
        <v>-1386.9281062775754</v>
      </c>
      <c r="F136" s="58">
        <f t="shared" si="50"/>
        <v>256115.16175109521</v>
      </c>
      <c r="G136" s="60">
        <f>IF(AND($A136&gt;$B$2,$A136&lt;=$B$3),IRR((E$5:E135,F136),0.001)*12,"")</f>
        <v>8.9560408263892555E-2</v>
      </c>
      <c r="H136" s="61">
        <v>2.4708510000000001</v>
      </c>
      <c r="I136" s="58">
        <f t="shared" si="46"/>
        <v>115618.51499649137</v>
      </c>
      <c r="J136" s="58">
        <f t="shared" si="41"/>
        <v>285676.12339759571</v>
      </c>
      <c r="K136" s="58">
        <f t="shared" si="51"/>
        <v>-1386.9281062775754</v>
      </c>
      <c r="L136" s="58">
        <f t="shared" si="52"/>
        <v>284289.19529131812</v>
      </c>
      <c r="M136" s="67">
        <f>IF(AND($A136&gt;$B$2,$A136&lt;=$B$3),IRR((K$5:K135,L136),0.001)*12,"")</f>
        <v>0.10662342230171173</v>
      </c>
      <c r="N136" s="66">
        <f t="shared" si="53"/>
        <v>1.706301403781918E-2</v>
      </c>
      <c r="O136" s="61">
        <v>1.415986</v>
      </c>
      <c r="P136" s="58">
        <f t="shared" si="47"/>
        <v>204315.71082492342</v>
      </c>
      <c r="Q136" s="58">
        <f t="shared" si="42"/>
        <v>289308.18610813998</v>
      </c>
      <c r="R136" s="58">
        <f t="shared" si="54"/>
        <v>-1386.9281062775754</v>
      </c>
      <c r="S136" s="58">
        <f t="shared" si="55"/>
        <v>287921.25800186238</v>
      </c>
      <c r="T136" s="67">
        <f>IF(AND($A136&gt;$B$2,$A136&lt;=$B$3),IRR((R$5:R135,S136),0.001)*12,"")</f>
        <v>0.10867030713804748</v>
      </c>
      <c r="U136" s="66">
        <f t="shared" si="56"/>
        <v>1.9109898874154929E-2</v>
      </c>
      <c r="V136" s="70">
        <v>195.27834214861988</v>
      </c>
      <c r="W136" s="58">
        <f t="shared" si="48"/>
        <v>1779.766816834245</v>
      </c>
      <c r="X136" s="58">
        <f t="shared" si="43"/>
        <v>347549.91340251779</v>
      </c>
      <c r="Y136" s="58">
        <f t="shared" si="57"/>
        <v>-1386.9281062775754</v>
      </c>
      <c r="Z136" s="58">
        <f t="shared" si="58"/>
        <v>346162.98529624019</v>
      </c>
      <c r="AA136" s="67">
        <f>IF(AND($A136&gt;$B$2,$A136&lt;=$B$3),IRR((Y$5:Y135,Z136),0.001)*12,"")</f>
        <v>0.13773267706503933</v>
      </c>
      <c r="AB136" s="66">
        <f t="shared" si="59"/>
        <v>4.8172268801146778E-2</v>
      </c>
      <c r="AC136" s="4"/>
      <c r="AD136" s="4"/>
      <c r="AE136" s="3"/>
      <c r="AF136" s="3"/>
      <c r="AG136" s="3"/>
      <c r="AH136" s="3"/>
      <c r="AI136" s="3"/>
      <c r="AJ136" s="3"/>
      <c r="AK136" s="3"/>
    </row>
    <row r="137" spans="1:37" x14ac:dyDescent="0.4">
      <c r="A137" s="1">
        <v>33239</v>
      </c>
      <c r="B137" s="61">
        <v>3.3994719999999998</v>
      </c>
      <c r="C137" s="58">
        <f t="shared" si="44"/>
        <v>76800.349881999398</v>
      </c>
      <c r="D137" s="58">
        <f t="shared" si="45"/>
        <v>261080.63901406026</v>
      </c>
      <c r="E137" s="58">
        <f t="shared" si="49"/>
        <v>-1390.3954265432692</v>
      </c>
      <c r="F137" s="58">
        <f t="shared" si="50"/>
        <v>259690.243587517</v>
      </c>
      <c r="G137" s="60">
        <f>IF(AND($A137&gt;$B$2,$A137&lt;=$B$3),IRR((E$5:E136,F137),0.001)*12,"")</f>
        <v>8.9728880971682301E-2</v>
      </c>
      <c r="H137" s="61">
        <v>2.4985580000000001</v>
      </c>
      <c r="I137" s="58">
        <f t="shared" si="46"/>
        <v>116174.99414428113</v>
      </c>
      <c r="J137" s="58">
        <f t="shared" si="41"/>
        <v>290269.96101914678</v>
      </c>
      <c r="K137" s="58">
        <f t="shared" si="51"/>
        <v>-1390.3954265432692</v>
      </c>
      <c r="L137" s="58">
        <f t="shared" si="52"/>
        <v>288879.56559260353</v>
      </c>
      <c r="M137" s="67">
        <f>IF(AND($A137&gt;$B$2,$A137&lt;=$B$3),IRR((K$5:K136,L137),0.001)*12,"")</f>
        <v>0.10699240291920642</v>
      </c>
      <c r="N137" s="66">
        <f t="shared" si="53"/>
        <v>1.7263521947524119E-2</v>
      </c>
      <c r="O137" s="61">
        <v>1.43221</v>
      </c>
      <c r="P137" s="58">
        <f t="shared" si="47"/>
        <v>205286.51498530721</v>
      </c>
      <c r="Q137" s="58">
        <f t="shared" si="42"/>
        <v>294013.39962710685</v>
      </c>
      <c r="R137" s="58">
        <f t="shared" si="54"/>
        <v>-1390.3954265432692</v>
      </c>
      <c r="S137" s="58">
        <f t="shared" si="55"/>
        <v>292623.00420056359</v>
      </c>
      <c r="T137" s="67">
        <f>IF(AND($A137&gt;$B$2,$A137&lt;=$B$3),IRR((R$5:R136,S137),0.001)*12,"")</f>
        <v>0.10904975049129195</v>
      </c>
      <c r="U137" s="66">
        <f t="shared" si="56"/>
        <v>1.9320869519609651E-2</v>
      </c>
      <c r="V137" s="70">
        <v>193.93623831500125</v>
      </c>
      <c r="W137" s="58">
        <f t="shared" si="48"/>
        <v>1786.9361599060896</v>
      </c>
      <c r="X137" s="58">
        <f t="shared" si="43"/>
        <v>346551.67696124059</v>
      </c>
      <c r="Y137" s="58">
        <f t="shared" si="57"/>
        <v>-1390.3954265432692</v>
      </c>
      <c r="Z137" s="58">
        <f t="shared" si="58"/>
        <v>345161.28153469734</v>
      </c>
      <c r="AA137" s="67">
        <f>IF(AND($A137&gt;$B$2,$A137&lt;=$B$3),IRR((Y$5:Y136,Z137),0.001)*12,"")</f>
        <v>0.13491991407681869</v>
      </c>
      <c r="AB137" s="66">
        <f t="shared" si="59"/>
        <v>4.5191033105136391E-2</v>
      </c>
      <c r="AC137" s="4"/>
      <c r="AD137" s="4"/>
      <c r="AE137" s="3"/>
      <c r="AF137" s="3"/>
      <c r="AG137" s="3"/>
      <c r="AH137" s="3"/>
      <c r="AI137" s="3"/>
      <c r="AJ137" s="3"/>
      <c r="AK137" s="3"/>
    </row>
    <row r="138" spans="1:37" x14ac:dyDescent="0.4">
      <c r="A138" s="1">
        <v>33270</v>
      </c>
      <c r="B138" s="61">
        <v>3.4210120000000002</v>
      </c>
      <c r="C138" s="58">
        <f t="shared" si="44"/>
        <v>77207.794057906882</v>
      </c>
      <c r="D138" s="58">
        <f t="shared" si="45"/>
        <v>264128.78996562812</v>
      </c>
      <c r="E138" s="58">
        <f t="shared" si="49"/>
        <v>-1393.8714151096274</v>
      </c>
      <c r="F138" s="58">
        <f t="shared" si="50"/>
        <v>262734.91855051852</v>
      </c>
      <c r="G138" s="60">
        <f>IF(AND($A138&gt;$B$2,$A138&lt;=$B$3),IRR((E$5:E137,F138),0.001)*12,"")</f>
        <v>8.9544320774296082E-2</v>
      </c>
      <c r="H138" s="61">
        <v>2.5182199999999999</v>
      </c>
      <c r="I138" s="58">
        <f t="shared" si="46"/>
        <v>116728.50869627007</v>
      </c>
      <c r="J138" s="58">
        <f t="shared" si="41"/>
        <v>293948.0651691212</v>
      </c>
      <c r="K138" s="58">
        <f t="shared" si="51"/>
        <v>-1393.8714151096274</v>
      </c>
      <c r="L138" s="58">
        <f t="shared" si="52"/>
        <v>292554.19375401159</v>
      </c>
      <c r="M138" s="67">
        <f>IF(AND($A138&gt;$B$2,$A138&lt;=$B$3),IRR((K$5:K137,L138),0.001)*12,"")</f>
        <v>0.10682766407233579</v>
      </c>
      <c r="N138" s="66">
        <f t="shared" si="53"/>
        <v>1.7283343298039711E-2</v>
      </c>
      <c r="O138" s="61">
        <v>1.4571229999999999</v>
      </c>
      <c r="P138" s="58">
        <f t="shared" si="47"/>
        <v>206243.10644334447</v>
      </c>
      <c r="Q138" s="58">
        <f t="shared" si="42"/>
        <v>300521.57399004541</v>
      </c>
      <c r="R138" s="58">
        <f t="shared" si="54"/>
        <v>-1393.8714151096274</v>
      </c>
      <c r="S138" s="58">
        <f t="shared" si="55"/>
        <v>299127.7025749358</v>
      </c>
      <c r="T138" s="67">
        <f>IF(AND($A138&gt;$B$2,$A138&lt;=$B$3),IRR((R$5:R137,S138),0.001)*12,"")</f>
        <v>0.11034572934930242</v>
      </c>
      <c r="U138" s="66">
        <f t="shared" si="56"/>
        <v>2.0801408575006342E-2</v>
      </c>
      <c r="V138" s="70">
        <v>216.51596930512321</v>
      </c>
      <c r="W138" s="58">
        <f t="shared" si="48"/>
        <v>1793.3738902018413</v>
      </c>
      <c r="X138" s="58">
        <f t="shared" si="43"/>
        <v>388294.08616355126</v>
      </c>
      <c r="Y138" s="58">
        <f t="shared" si="57"/>
        <v>-1393.8714151096274</v>
      </c>
      <c r="Z138" s="58">
        <f t="shared" si="58"/>
        <v>386900.21474844165</v>
      </c>
      <c r="AA138" s="67">
        <f>IF(AND($A138&gt;$B$2,$A138&lt;=$B$3),IRR((Y$5:Y137,Z138),0.001)*12,"")</f>
        <v>0.14987029584227596</v>
      </c>
      <c r="AB138" s="66">
        <f t="shared" si="59"/>
        <v>6.0325975067979876E-2</v>
      </c>
      <c r="AC138" s="4"/>
      <c r="AD138" s="4"/>
      <c r="AE138" s="3"/>
      <c r="AF138" s="3"/>
      <c r="AG138" s="3"/>
      <c r="AH138" s="3"/>
      <c r="AI138" s="3"/>
      <c r="AJ138" s="3"/>
      <c r="AK138" s="3"/>
    </row>
    <row r="139" spans="1:37" x14ac:dyDescent="0.4">
      <c r="A139" s="1">
        <v>33298</v>
      </c>
      <c r="B139" s="61">
        <v>3.4354399999999998</v>
      </c>
      <c r="C139" s="58">
        <f t="shared" si="44"/>
        <v>77614.541401375958</v>
      </c>
      <c r="D139" s="58">
        <f t="shared" si="45"/>
        <v>266640.10011194303</v>
      </c>
      <c r="E139" s="58">
        <f t="shared" si="49"/>
        <v>-1397.3560936474014</v>
      </c>
      <c r="F139" s="58">
        <f t="shared" si="50"/>
        <v>265242.74401829561</v>
      </c>
      <c r="G139" s="60">
        <f>IF(AND($A139&gt;$B$2,$A139&lt;=$B$3),IRR((E$5:E138,F139),0.001)*12,"")</f>
        <v>8.9022993241923309E-2</v>
      </c>
      <c r="H139" s="61">
        <v>2.5356800000000002</v>
      </c>
      <c r="I139" s="58">
        <f t="shared" si="46"/>
        <v>117279.58615622063</v>
      </c>
      <c r="J139" s="58">
        <f t="shared" si="41"/>
        <v>297383.50102460553</v>
      </c>
      <c r="K139" s="58">
        <f t="shared" si="51"/>
        <v>-1397.3560936474014</v>
      </c>
      <c r="L139" s="58">
        <f t="shared" si="52"/>
        <v>295986.14493095811</v>
      </c>
      <c r="M139" s="67">
        <f>IF(AND($A139&gt;$B$2,$A139&lt;=$B$3),IRR((K$5:K138,L139),0.001)*12,"")</f>
        <v>0.10652011027499952</v>
      </c>
      <c r="N139" s="66">
        <f t="shared" si="53"/>
        <v>1.7497117033076215E-2</v>
      </c>
      <c r="O139" s="61">
        <v>1.4761500000000001</v>
      </c>
      <c r="P139" s="58">
        <f t="shared" si="47"/>
        <v>207189.72846254808</v>
      </c>
      <c r="Q139" s="58">
        <f t="shared" si="42"/>
        <v>305843.11766999034</v>
      </c>
      <c r="R139" s="58">
        <f t="shared" si="54"/>
        <v>-1397.3560936474014</v>
      </c>
      <c r="S139" s="58">
        <f t="shared" si="55"/>
        <v>304445.76157634292</v>
      </c>
      <c r="T139" s="67">
        <f>IF(AND($A139&gt;$B$2,$A139&lt;=$B$3),IRR((R$5:R138,S139),0.001)*12,"")</f>
        <v>0.11094369421474681</v>
      </c>
      <c r="U139" s="66">
        <f t="shared" si="56"/>
        <v>2.1920700972823504E-2</v>
      </c>
      <c r="V139" s="70">
        <v>223.12647882065215</v>
      </c>
      <c r="W139" s="58">
        <f t="shared" si="48"/>
        <v>1799.6365090583445</v>
      </c>
      <c r="X139" s="58">
        <f t="shared" si="43"/>
        <v>401546.5574232791</v>
      </c>
      <c r="Y139" s="58">
        <f t="shared" si="57"/>
        <v>-1397.3560936474014</v>
      </c>
      <c r="Z139" s="58">
        <f t="shared" si="58"/>
        <v>400149.20132963167</v>
      </c>
      <c r="AA139" s="67">
        <f>IF(AND($A139&gt;$B$2,$A139&lt;=$B$3),IRR((Y$5:Y138,Z139),0.001)*12,"")</f>
        <v>0.15248559555223462</v>
      </c>
      <c r="AB139" s="66">
        <f t="shared" si="59"/>
        <v>6.3462602310311311E-2</v>
      </c>
      <c r="AC139" s="4"/>
      <c r="AD139" s="4"/>
      <c r="AE139" s="3"/>
      <c r="AF139" s="3"/>
      <c r="AG139" s="3"/>
      <c r="AH139" s="3"/>
      <c r="AI139" s="3"/>
      <c r="AJ139" s="3"/>
      <c r="AK139" s="3"/>
    </row>
    <row r="140" spans="1:37" x14ac:dyDescent="0.4">
      <c r="A140" s="1">
        <v>33329</v>
      </c>
      <c r="B140" s="61">
        <v>3.4705300000000001</v>
      </c>
      <c r="C140" s="58">
        <f t="shared" si="44"/>
        <v>78018.182771391934</v>
      </c>
      <c r="D140" s="58">
        <f t="shared" si="45"/>
        <v>270764.44385359884</v>
      </c>
      <c r="E140" s="58">
        <f t="shared" si="49"/>
        <v>-1400.8494838815197</v>
      </c>
      <c r="F140" s="58">
        <f t="shared" si="50"/>
        <v>269363.59436971735</v>
      </c>
      <c r="G140" s="60">
        <f>IF(AND($A140&gt;$B$2,$A140&lt;=$B$3),IRR((E$5:E139,F140),0.001)*12,"")</f>
        <v>8.9467259517421738E-2</v>
      </c>
      <c r="H140" s="61">
        <v>2.561029</v>
      </c>
      <c r="I140" s="58">
        <f t="shared" si="46"/>
        <v>117826.57312274132</v>
      </c>
      <c r="J140" s="58">
        <f t="shared" si="41"/>
        <v>301757.27073796105</v>
      </c>
      <c r="K140" s="58">
        <f t="shared" si="51"/>
        <v>-1400.8494838815197</v>
      </c>
      <c r="L140" s="58">
        <f t="shared" si="52"/>
        <v>300356.42125407956</v>
      </c>
      <c r="M140" s="67">
        <f>IF(AND($A140&gt;$B$2,$A140&lt;=$B$3),IRR((K$5:K139,L140),0.001)*12,"")</f>
        <v>0.10669341892454565</v>
      </c>
      <c r="N140" s="66">
        <f t="shared" si="53"/>
        <v>1.7226159407123909E-2</v>
      </c>
      <c r="O140" s="61">
        <v>1.4951110000000001</v>
      </c>
      <c r="P140" s="58">
        <f t="shared" si="47"/>
        <v>208126.68196224244</v>
      </c>
      <c r="Q140" s="58">
        <f t="shared" si="42"/>
        <v>311172.49159525026</v>
      </c>
      <c r="R140" s="58">
        <f t="shared" si="54"/>
        <v>-1400.8494838815197</v>
      </c>
      <c r="S140" s="58">
        <f t="shared" si="55"/>
        <v>309771.64211136877</v>
      </c>
      <c r="T140" s="67">
        <f>IF(AND($A140&gt;$B$2,$A140&lt;=$B$3),IRR((R$5:R139,S140),0.001)*12,"")</f>
        <v>0.11149593238869393</v>
      </c>
      <c r="U140" s="66">
        <f t="shared" si="56"/>
        <v>2.2028672871272192E-2</v>
      </c>
      <c r="V140" s="70">
        <v>228.18022282554347</v>
      </c>
      <c r="W140" s="58">
        <f t="shared" si="48"/>
        <v>1805.7757329864082</v>
      </c>
      <c r="X140" s="58">
        <f t="shared" si="43"/>
        <v>412042.30912579771</v>
      </c>
      <c r="Y140" s="58">
        <f t="shared" si="57"/>
        <v>-1400.8494838815197</v>
      </c>
      <c r="Z140" s="58">
        <f t="shared" si="58"/>
        <v>410641.45964191621</v>
      </c>
      <c r="AA140" s="67">
        <f>IF(AND($A140&gt;$B$2,$A140&lt;=$B$3),IRR((Y$5:Y139,Z140),0.001)*12,"")</f>
        <v>0.15391602979715735</v>
      </c>
      <c r="AB140" s="66">
        <f t="shared" si="59"/>
        <v>6.4448770279735612E-2</v>
      </c>
      <c r="AC140" s="4"/>
      <c r="AD140" s="4"/>
      <c r="AE140" s="3"/>
      <c r="AF140" s="3"/>
      <c r="AG140" s="3"/>
      <c r="AH140" s="3"/>
      <c r="AI140" s="3"/>
      <c r="AJ140" s="3"/>
      <c r="AK140" s="3"/>
    </row>
    <row r="141" spans="1:37" x14ac:dyDescent="0.4">
      <c r="A141" s="1">
        <v>33359</v>
      </c>
      <c r="B141" s="61">
        <v>3.495476</v>
      </c>
      <c r="C141" s="58">
        <f t="shared" si="44"/>
        <v>78419.945394734576</v>
      </c>
      <c r="D141" s="58">
        <f t="shared" si="45"/>
        <v>274115.03704860521</v>
      </c>
      <c r="E141" s="58">
        <f t="shared" si="49"/>
        <v>-1404.3516075912235</v>
      </c>
      <c r="F141" s="58">
        <f t="shared" si="50"/>
        <v>272710.68544101401</v>
      </c>
      <c r="G141" s="60">
        <f>IF(AND($A141&gt;$B$2,$A141&lt;=$B$3),IRR((E$5:E140,F141),0.001)*12,"")</f>
        <v>8.9425015638957106E-2</v>
      </c>
      <c r="H141" s="61">
        <v>2.5783809999999998</v>
      </c>
      <c r="I141" s="58">
        <f t="shared" si="46"/>
        <v>118371.23723855322</v>
      </c>
      <c r="J141" s="58">
        <f t="shared" ref="J141:J204" si="60">I141*H141</f>
        <v>305206.14904237806</v>
      </c>
      <c r="K141" s="58">
        <f t="shared" si="51"/>
        <v>-1404.3516075912235</v>
      </c>
      <c r="L141" s="58">
        <f t="shared" si="52"/>
        <v>303801.79743478686</v>
      </c>
      <c r="M141" s="67">
        <f>IF(AND($A141&gt;$B$2,$A141&lt;=$B$3),IRR((K$5:K140,L141),0.001)*12,"")</f>
        <v>0.10636823200672296</v>
      </c>
      <c r="N141" s="66">
        <f t="shared" si="53"/>
        <v>1.6943216367765856E-2</v>
      </c>
      <c r="O141" s="61">
        <v>1.502481</v>
      </c>
      <c r="P141" s="58">
        <f t="shared" si="47"/>
        <v>209061.37039263936</v>
      </c>
      <c r="Q141" s="58">
        <f t="shared" ref="Q141:Q204" si="61">P141*O141</f>
        <v>314110.73684890318</v>
      </c>
      <c r="R141" s="58">
        <f t="shared" si="54"/>
        <v>-1404.3516075912235</v>
      </c>
      <c r="S141" s="58">
        <f t="shared" si="55"/>
        <v>312706.38524131197</v>
      </c>
      <c r="T141" s="67">
        <f>IF(AND($A141&gt;$B$2,$A141&lt;=$B$3),IRR((R$5:R140,S141),0.001)*12,"")</f>
        <v>0.11082959688164529</v>
      </c>
      <c r="U141" s="66">
        <f t="shared" si="56"/>
        <v>2.1404581242688181E-2</v>
      </c>
      <c r="V141" s="70">
        <v>227.77096742537483</v>
      </c>
      <c r="W141" s="58">
        <f t="shared" si="48"/>
        <v>1811.9413634153668</v>
      </c>
      <c r="X141" s="58">
        <f t="shared" ref="X141:X204" si="62">W141*V141</f>
        <v>412707.63726317079</v>
      </c>
      <c r="Y141" s="58">
        <f t="shared" si="57"/>
        <v>-1404.3516075912235</v>
      </c>
      <c r="Z141" s="58">
        <f t="shared" si="58"/>
        <v>411303.28565557959</v>
      </c>
      <c r="AA141" s="67">
        <f>IF(AND($A141&gt;$B$2,$A141&lt;=$B$3),IRR((Y$5:Y140,Z141),0.001)*12,"")</f>
        <v>0.15180448690215975</v>
      </c>
      <c r="AB141" s="66">
        <f t="shared" si="59"/>
        <v>6.2379471263202646E-2</v>
      </c>
      <c r="AC141" s="4"/>
      <c r="AD141" s="4"/>
      <c r="AE141" s="3"/>
      <c r="AF141" s="3"/>
      <c r="AG141" s="3"/>
      <c r="AH141" s="3"/>
      <c r="AI141" s="3"/>
      <c r="AJ141" s="3"/>
      <c r="AK141" s="3"/>
    </row>
    <row r="142" spans="1:37" x14ac:dyDescent="0.4">
      <c r="A142" s="1">
        <v>33390</v>
      </c>
      <c r="B142" s="61">
        <v>3.502888</v>
      </c>
      <c r="C142" s="58">
        <f t="shared" si="44"/>
        <v>78821.860182364151</v>
      </c>
      <c r="D142" s="58">
        <f t="shared" si="45"/>
        <v>276104.1481704812</v>
      </c>
      <c r="E142" s="58">
        <f t="shared" si="49"/>
        <v>-1407.8624866102014</v>
      </c>
      <c r="F142" s="58">
        <f t="shared" si="50"/>
        <v>274696.28568387101</v>
      </c>
      <c r="G142" s="60">
        <f>IF(AND($A142&gt;$B$2,$A142&lt;=$B$3),IRR((E$5:E141,F142),0.001)*12,"")</f>
        <v>8.858753901843297E-2</v>
      </c>
      <c r="H142" s="61">
        <v>2.5769259999999998</v>
      </c>
      <c r="I142" s="58">
        <f t="shared" si="46"/>
        <v>118917.57131512748</v>
      </c>
      <c r="J142" s="58">
        <f t="shared" si="60"/>
        <v>306441.78137880616</v>
      </c>
      <c r="K142" s="58">
        <f t="shared" si="51"/>
        <v>-1407.8624866102014</v>
      </c>
      <c r="L142" s="58">
        <f t="shared" si="52"/>
        <v>305033.91889219597</v>
      </c>
      <c r="M142" s="67">
        <f>IF(AND($A142&gt;$B$2,$A142&lt;=$B$3),IRR((K$5:K141,L142),0.001)*12,"")</f>
        <v>0.10492367963151406</v>
      </c>
      <c r="N142" s="66">
        <f t="shared" si="53"/>
        <v>1.6336140613081085E-2</v>
      </c>
      <c r="O142" s="61">
        <v>1.4976940000000001</v>
      </c>
      <c r="P142" s="58">
        <f t="shared" si="47"/>
        <v>210001.39050797012</v>
      </c>
      <c r="Q142" s="58">
        <f t="shared" si="61"/>
        <v>314517.8225554438</v>
      </c>
      <c r="R142" s="58">
        <f t="shared" si="54"/>
        <v>-1407.8624866102014</v>
      </c>
      <c r="S142" s="58">
        <f t="shared" si="55"/>
        <v>313109.96006883361</v>
      </c>
      <c r="T142" s="67">
        <f>IF(AND($A142&gt;$B$2,$A142&lt;=$B$3),IRR((R$5:R141,S142),0.001)*12,"")</f>
        <v>0.10893625205395541</v>
      </c>
      <c r="U142" s="66">
        <f t="shared" si="56"/>
        <v>2.0348713035522437E-2</v>
      </c>
      <c r="V142" s="70">
        <v>228.56347871631451</v>
      </c>
      <c r="W142" s="58">
        <f t="shared" si="48"/>
        <v>1818.1009760294082</v>
      </c>
      <c r="X142" s="58">
        <f t="shared" si="62"/>
        <v>415551.48373880825</v>
      </c>
      <c r="Y142" s="58">
        <f t="shared" si="57"/>
        <v>-1407.8624866102014</v>
      </c>
      <c r="Z142" s="58">
        <f t="shared" si="58"/>
        <v>414143.62125219806</v>
      </c>
      <c r="AA142" s="67">
        <f>IF(AND($A142&gt;$B$2,$A142&lt;=$B$3),IRR((Y$5:Y141,Z142),0.001)*12,"")</f>
        <v>0.15049158435407062</v>
      </c>
      <c r="AB142" s="66">
        <f t="shared" si="59"/>
        <v>6.1904045335637647E-2</v>
      </c>
      <c r="AC142" s="4"/>
      <c r="AD142" s="4"/>
      <c r="AE142" s="3"/>
      <c r="AF142" s="3"/>
      <c r="AG142" s="3"/>
      <c r="AH142" s="3"/>
      <c r="AI142" s="3"/>
      <c r="AJ142" s="3"/>
      <c r="AK142" s="3"/>
    </row>
    <row r="143" spans="1:37" x14ac:dyDescent="0.4">
      <c r="A143" s="1">
        <v>33420</v>
      </c>
      <c r="B143" s="61">
        <v>3.5382980000000002</v>
      </c>
      <c r="C143" s="58">
        <f t="shared" si="44"/>
        <v>79220.747484345702</v>
      </c>
      <c r="D143" s="58">
        <f t="shared" si="45"/>
        <v>280306.61238236545</v>
      </c>
      <c r="E143" s="58">
        <f t="shared" si="49"/>
        <v>-1411.3821428267267</v>
      </c>
      <c r="F143" s="58">
        <f t="shared" si="50"/>
        <v>278895.23023953871</v>
      </c>
      <c r="G143" s="60">
        <f>IF(AND($A143&gt;$B$2,$A143&lt;=$B$3),IRR((E$5:E142,F143),0.001)*12,"")</f>
        <v>8.9010894396384543E-2</v>
      </c>
      <c r="H143" s="61">
        <v>2.6110039999999999</v>
      </c>
      <c r="I143" s="58">
        <f t="shared" si="46"/>
        <v>119458.12282053565</v>
      </c>
      <c r="J143" s="58">
        <f t="shared" si="60"/>
        <v>311905.63651690981</v>
      </c>
      <c r="K143" s="58">
        <f t="shared" si="51"/>
        <v>-1411.3821428267267</v>
      </c>
      <c r="L143" s="58">
        <f t="shared" si="52"/>
        <v>310494.25437408307</v>
      </c>
      <c r="M143" s="67">
        <f>IF(AND($A143&gt;$B$2,$A143&lt;=$B$3),IRR((K$5:K142,L143),0.001)*12,"")</f>
        <v>0.10560042224509658</v>
      </c>
      <c r="N143" s="66">
        <f t="shared" si="53"/>
        <v>1.6589527848712038E-2</v>
      </c>
      <c r="O143" s="61">
        <v>1.521147</v>
      </c>
      <c r="P143" s="58">
        <f t="shared" si="47"/>
        <v>210929.23123791057</v>
      </c>
      <c r="Q143" s="58">
        <f t="shared" si="61"/>
        <v>320854.36730985396</v>
      </c>
      <c r="R143" s="58">
        <f t="shared" si="54"/>
        <v>-1411.3821428267267</v>
      </c>
      <c r="S143" s="58">
        <f t="shared" si="55"/>
        <v>319442.98516702722</v>
      </c>
      <c r="T143" s="67">
        <f>IF(AND($A143&gt;$B$2,$A143&lt;=$B$3),IRR((R$5:R142,S143),0.001)*12,"")</f>
        <v>0.10992272925419933</v>
      </c>
      <c r="U143" s="66">
        <f t="shared" si="56"/>
        <v>2.0911834857814782E-2</v>
      </c>
      <c r="V143" s="70">
        <v>230.35217184248799</v>
      </c>
      <c r="W143" s="58">
        <f t="shared" si="48"/>
        <v>1824.2280384813821</v>
      </c>
      <c r="X143" s="58">
        <f t="shared" si="62"/>
        <v>420214.89060014812</v>
      </c>
      <c r="Y143" s="58">
        <f t="shared" si="57"/>
        <v>-1411.3821428267267</v>
      </c>
      <c r="Z143" s="58">
        <f t="shared" si="58"/>
        <v>418803.50845732138</v>
      </c>
      <c r="AA143" s="67">
        <f>IF(AND($A143&gt;$B$2,$A143&lt;=$B$3),IRR((Y$5:Y142,Z143),0.001)*12,"")</f>
        <v>0.14982279161847067</v>
      </c>
      <c r="AB143" s="66">
        <f t="shared" si="59"/>
        <v>6.0811897222086131E-2</v>
      </c>
      <c r="AC143" s="4"/>
      <c r="AD143" s="4"/>
      <c r="AE143" s="3"/>
      <c r="AF143" s="3"/>
      <c r="AG143" s="3"/>
      <c r="AH143" s="3"/>
      <c r="AI143" s="3"/>
      <c r="AJ143" s="3"/>
      <c r="AK143" s="3"/>
    </row>
    <row r="144" spans="1:37" x14ac:dyDescent="0.4">
      <c r="A144" s="1">
        <v>33451</v>
      </c>
      <c r="B144" s="61">
        <v>3.587879</v>
      </c>
      <c r="C144" s="58">
        <f t="shared" si="44"/>
        <v>79615.105989240605</v>
      </c>
      <c r="D144" s="58">
        <f t="shared" si="45"/>
        <v>285649.36686157057</v>
      </c>
      <c r="E144" s="58">
        <f t="shared" si="49"/>
        <v>-1414.9105981837936</v>
      </c>
      <c r="F144" s="58">
        <f t="shared" si="50"/>
        <v>284234.45626338676</v>
      </c>
      <c r="G144" s="60">
        <f>IF(AND($A144&gt;$B$2,$A144&lt;=$B$3),IRR((E$5:E143,F144),0.001)*12,"")</f>
        <v>9.0023765658620469E-2</v>
      </c>
      <c r="H144" s="61">
        <v>2.6644800000000002</v>
      </c>
      <c r="I144" s="58">
        <f t="shared" si="46"/>
        <v>119989.149736926</v>
      </c>
      <c r="J144" s="58">
        <f t="shared" si="60"/>
        <v>319708.68969104462</v>
      </c>
      <c r="K144" s="58">
        <f t="shared" si="51"/>
        <v>-1414.9105981837936</v>
      </c>
      <c r="L144" s="58">
        <f t="shared" si="52"/>
        <v>318293.77909286082</v>
      </c>
      <c r="M144" s="67">
        <f>IF(AND($A144&gt;$B$2,$A144&lt;=$B$3),IRR((K$5:K143,L144),0.001)*12,"")</f>
        <v>0.1073410540586055</v>
      </c>
      <c r="N144" s="66">
        <f t="shared" si="53"/>
        <v>1.7317288399985031E-2</v>
      </c>
      <c r="O144" s="61">
        <v>1.562397</v>
      </c>
      <c r="P144" s="58">
        <f t="shared" si="47"/>
        <v>211834.83371806369</v>
      </c>
      <c r="Q144" s="58">
        <f t="shared" si="61"/>
        <v>330970.10869660159</v>
      </c>
      <c r="R144" s="58">
        <f t="shared" si="54"/>
        <v>-1414.9105981837936</v>
      </c>
      <c r="S144" s="58">
        <f t="shared" si="55"/>
        <v>329555.19809841778</v>
      </c>
      <c r="T144" s="67">
        <f>IF(AND($A144&gt;$B$2,$A144&lt;=$B$3),IRR((R$5:R143,S144),0.001)*12,"")</f>
        <v>0.11257038768053906</v>
      </c>
      <c r="U144" s="66">
        <f t="shared" si="56"/>
        <v>2.2546622021918594E-2</v>
      </c>
      <c r="V144" s="70">
        <v>236.53968825148257</v>
      </c>
      <c r="W144" s="58">
        <f t="shared" si="48"/>
        <v>1830.2097433218801</v>
      </c>
      <c r="X144" s="58">
        <f t="shared" si="62"/>
        <v>432917.24212018342</v>
      </c>
      <c r="Y144" s="58">
        <f t="shared" si="57"/>
        <v>-1414.9105981837936</v>
      </c>
      <c r="Z144" s="58">
        <f t="shared" si="58"/>
        <v>431502.33152199961</v>
      </c>
      <c r="AA144" s="67">
        <f>IF(AND($A144&gt;$B$2,$A144&lt;=$B$3),IRR((Y$5:Y143,Z144),0.001)*12,"")</f>
        <v>0.15182422030677944</v>
      </c>
      <c r="AB144" s="66">
        <f t="shared" si="59"/>
        <v>6.1800454648158976E-2</v>
      </c>
      <c r="AC144" s="4"/>
      <c r="AD144" s="4"/>
      <c r="AE144" s="3"/>
      <c r="AF144" s="3"/>
      <c r="AG144" s="3"/>
      <c r="AH144" s="3"/>
      <c r="AI144" s="3"/>
      <c r="AJ144" s="3"/>
      <c r="AK144" s="3"/>
    </row>
    <row r="145" spans="1:37" x14ac:dyDescent="0.4">
      <c r="A145" s="1">
        <v>33482</v>
      </c>
      <c r="B145" s="61">
        <v>3.637464</v>
      </c>
      <c r="C145" s="58">
        <f t="shared" si="44"/>
        <v>80005.061154344439</v>
      </c>
      <c r="D145" s="58">
        <f t="shared" si="45"/>
        <v>291015.52976672637</v>
      </c>
      <c r="E145" s="58">
        <f t="shared" si="49"/>
        <v>-1418.4478746792529</v>
      </c>
      <c r="F145" s="58">
        <f t="shared" si="50"/>
        <v>289597.08189204714</v>
      </c>
      <c r="G145" s="60">
        <f>IF(AND($A145&gt;$B$2,$A145&lt;=$B$3),IRR((E$5:E144,F145),0.001)*12,"")</f>
        <v>9.0985064357306022E-2</v>
      </c>
      <c r="H145" s="61">
        <v>2.718423</v>
      </c>
      <c r="I145" s="58">
        <f t="shared" si="46"/>
        <v>120510.94044965881</v>
      </c>
      <c r="J145" s="58">
        <f t="shared" si="60"/>
        <v>327599.71226998285</v>
      </c>
      <c r="K145" s="58">
        <f t="shared" si="51"/>
        <v>-1418.4478746792529</v>
      </c>
      <c r="L145" s="58">
        <f t="shared" si="52"/>
        <v>326181.26439530362</v>
      </c>
      <c r="M145" s="67">
        <f>IF(AND($A145&gt;$B$2,$A145&lt;=$B$3),IRR((K$5:K144,L145),0.001)*12,"")</f>
        <v>0.10900725921686494</v>
      </c>
      <c r="N145" s="66">
        <f t="shared" si="53"/>
        <v>1.8022194859558915E-2</v>
      </c>
      <c r="O145" s="61">
        <v>1.6049580000000001</v>
      </c>
      <c r="P145" s="58">
        <f t="shared" si="47"/>
        <v>212718.62499152956</v>
      </c>
      <c r="Q145" s="58">
        <f t="shared" si="61"/>
        <v>341404.45892915531</v>
      </c>
      <c r="R145" s="58">
        <f t="shared" si="54"/>
        <v>-1418.4478746792529</v>
      </c>
      <c r="S145" s="58">
        <f t="shared" si="55"/>
        <v>339986.01105447608</v>
      </c>
      <c r="T145" s="67">
        <f>IF(AND($A145&gt;$B$2,$A145&lt;=$B$3),IRR((R$5:R144,S145),0.001)*12,"")</f>
        <v>0.11517186618659636</v>
      </c>
      <c r="U145" s="66">
        <f t="shared" si="56"/>
        <v>2.4186801829290339E-2</v>
      </c>
      <c r="V145" s="70">
        <v>235.8208518467475</v>
      </c>
      <c r="W145" s="58">
        <f t="shared" si="48"/>
        <v>1836.2246816259833</v>
      </c>
      <c r="X145" s="58">
        <f t="shared" si="62"/>
        <v>433020.06860306213</v>
      </c>
      <c r="Y145" s="58">
        <f t="shared" si="57"/>
        <v>-1418.4478746792529</v>
      </c>
      <c r="Z145" s="58">
        <f t="shared" si="58"/>
        <v>431601.6207283829</v>
      </c>
      <c r="AA145" s="67">
        <f>IF(AND($A145&gt;$B$2,$A145&lt;=$B$3),IRR((Y$5:Y144,Z145),0.001)*12,"")</f>
        <v>0.14962553059344952</v>
      </c>
      <c r="AB145" s="66">
        <f t="shared" si="59"/>
        <v>5.8640466236143496E-2</v>
      </c>
      <c r="AC145" s="4"/>
      <c r="AD145" s="4"/>
      <c r="AE145" s="3"/>
      <c r="AF145" s="3"/>
      <c r="AG145" s="3"/>
      <c r="AH145" s="3"/>
      <c r="AI145" s="3"/>
      <c r="AJ145" s="3"/>
      <c r="AK145" s="3"/>
    </row>
    <row r="146" spans="1:37" x14ac:dyDescent="0.4">
      <c r="A146" s="1">
        <v>33512</v>
      </c>
      <c r="B146" s="61">
        <v>3.673133</v>
      </c>
      <c r="C146" s="58">
        <f t="shared" si="44"/>
        <v>80392.194970181212</v>
      </c>
      <c r="D146" s="58">
        <f t="shared" si="45"/>
        <v>295291.2242874066</v>
      </c>
      <c r="E146" s="58">
        <f t="shared" si="49"/>
        <v>-1421.993994365951</v>
      </c>
      <c r="F146" s="58">
        <f t="shared" si="50"/>
        <v>293869.23029304063</v>
      </c>
      <c r="G146" s="60">
        <f>IF(AND($A146&gt;$B$2,$A146&lt;=$B$3),IRR((E$5:E145,F146),0.001)*12,"")</f>
        <v>9.1321105970100902E-2</v>
      </c>
      <c r="H146" s="61">
        <v>2.7445119999999998</v>
      </c>
      <c r="I146" s="58">
        <f t="shared" si="46"/>
        <v>121029.06315940319</v>
      </c>
      <c r="J146" s="58">
        <f t="shared" si="60"/>
        <v>332165.71618973993</v>
      </c>
      <c r="K146" s="58">
        <f t="shared" si="51"/>
        <v>-1421.993994365951</v>
      </c>
      <c r="L146" s="58">
        <f t="shared" si="52"/>
        <v>330743.72219537396</v>
      </c>
      <c r="M146" s="67">
        <f>IF(AND($A146&gt;$B$2,$A146&lt;=$B$3),IRR((K$5:K145,L146),0.001)*12,"")</f>
        <v>0.1090826153678508</v>
      </c>
      <c r="N146" s="66">
        <f t="shared" si="53"/>
        <v>1.7761509397749897E-2</v>
      </c>
      <c r="O146" s="61">
        <v>1.6179429999999999</v>
      </c>
      <c r="P146" s="58">
        <f t="shared" si="47"/>
        <v>213597.51503547176</v>
      </c>
      <c r="Q146" s="58">
        <f t="shared" si="61"/>
        <v>345588.60426903627</v>
      </c>
      <c r="R146" s="58">
        <f t="shared" si="54"/>
        <v>-1421.993994365951</v>
      </c>
      <c r="S146" s="58">
        <f t="shared" si="55"/>
        <v>344166.6102746703</v>
      </c>
      <c r="T146" s="67">
        <f>IF(AND($A146&gt;$B$2,$A146&lt;=$B$3),IRR((R$5:R145,S146),0.001)*12,"")</f>
        <v>0.1149524502537469</v>
      </c>
      <c r="U146" s="66">
        <f t="shared" si="56"/>
        <v>2.3631344283645994E-2</v>
      </c>
      <c r="V146" s="70">
        <v>236.25034611741518</v>
      </c>
      <c r="W146" s="58">
        <f t="shared" si="48"/>
        <v>1842.2436950062186</v>
      </c>
      <c r="X146" s="58">
        <f t="shared" si="62"/>
        <v>435230.71057784499</v>
      </c>
      <c r="Y146" s="58">
        <f t="shared" si="57"/>
        <v>-1421.993994365951</v>
      </c>
      <c r="Z146" s="58">
        <f t="shared" si="58"/>
        <v>433808.71658347902</v>
      </c>
      <c r="AA146" s="67">
        <f>IF(AND($A146&gt;$B$2,$A146&lt;=$B$3),IRR((Y$5:Y145,Z146),0.001)*12,"")</f>
        <v>0.14814568614491019</v>
      </c>
      <c r="AB146" s="66">
        <f t="shared" si="59"/>
        <v>5.6824580174809292E-2</v>
      </c>
      <c r="AC146" s="4"/>
      <c r="AD146" s="4"/>
      <c r="AE146" s="3"/>
      <c r="AF146" s="3"/>
      <c r="AG146" s="3"/>
      <c r="AH146" s="3"/>
      <c r="AI146" s="3"/>
      <c r="AJ146" s="3"/>
      <c r="AK146" s="3"/>
    </row>
    <row r="147" spans="1:37" x14ac:dyDescent="0.4">
      <c r="A147" s="1">
        <v>33543</v>
      </c>
      <c r="B147" s="61">
        <v>3.712221</v>
      </c>
      <c r="C147" s="58">
        <f t="shared" si="44"/>
        <v>80776.210086563529</v>
      </c>
      <c r="D147" s="58">
        <f t="shared" si="45"/>
        <v>299859.14338375296</v>
      </c>
      <c r="E147" s="58">
        <f t="shared" si="49"/>
        <v>-1425.5489793518659</v>
      </c>
      <c r="F147" s="58">
        <f t="shared" si="50"/>
        <v>298433.59440440108</v>
      </c>
      <c r="G147" s="60">
        <f>IF(AND($A147&gt;$B$2,$A147&lt;=$B$3),IRR((E$5:E146,F147),0.001)*12,"")</f>
        <v>9.1775154720991736E-2</v>
      </c>
      <c r="H147" s="61">
        <v>2.7651520000000001</v>
      </c>
      <c r="I147" s="58">
        <f t="shared" si="46"/>
        <v>121544.60406975888</v>
      </c>
      <c r="J147" s="58">
        <f t="shared" si="60"/>
        <v>336089.30503270193</v>
      </c>
      <c r="K147" s="58">
        <f t="shared" si="51"/>
        <v>-1425.5489793518659</v>
      </c>
      <c r="L147" s="58">
        <f t="shared" si="52"/>
        <v>334663.75605335005</v>
      </c>
      <c r="M147" s="67">
        <f>IF(AND($A147&gt;$B$2,$A147&lt;=$B$3),IRR((K$5:K146,L147),0.001)*12,"")</f>
        <v>0.10885366374485983</v>
      </c>
      <c r="N147" s="66">
        <f t="shared" si="53"/>
        <v>1.7078509023868094E-2</v>
      </c>
      <c r="O147" s="61">
        <v>1.629472</v>
      </c>
      <c r="P147" s="58">
        <f t="shared" si="47"/>
        <v>214472.36834952189</v>
      </c>
      <c r="Q147" s="58">
        <f t="shared" si="61"/>
        <v>349476.71899923211</v>
      </c>
      <c r="R147" s="58">
        <f t="shared" si="54"/>
        <v>-1425.5489793518659</v>
      </c>
      <c r="S147" s="58">
        <f t="shared" si="55"/>
        <v>348051.17001988023</v>
      </c>
      <c r="T147" s="67">
        <f>IF(AND($A147&gt;$B$2,$A147&lt;=$B$3),IRR((R$5:R146,S147),0.001)*12,"")</f>
        <v>0.1145977402526821</v>
      </c>
      <c r="U147" s="66">
        <f t="shared" si="56"/>
        <v>2.2822585531690365E-2</v>
      </c>
      <c r="V147" s="70">
        <v>236.28776099941598</v>
      </c>
      <c r="W147" s="58">
        <f t="shared" si="48"/>
        <v>1848.2768004591726</v>
      </c>
      <c r="X147" s="58">
        <f t="shared" si="62"/>
        <v>436725.18688766222</v>
      </c>
      <c r="Y147" s="58">
        <f t="shared" si="57"/>
        <v>-1425.5489793518659</v>
      </c>
      <c r="Z147" s="58">
        <f t="shared" si="58"/>
        <v>435299.63790831034</v>
      </c>
      <c r="AA147" s="67">
        <f>IF(AND($A147&gt;$B$2,$A147&lt;=$B$3),IRR((Y$5:Y146,Z147),0.001)*12,"")</f>
        <v>0.14646064368886513</v>
      </c>
      <c r="AB147" s="66">
        <f t="shared" si="59"/>
        <v>5.4685488967873397E-2</v>
      </c>
      <c r="AC147" s="4"/>
      <c r="AD147" s="4"/>
      <c r="AE147" s="3"/>
      <c r="AF147" s="3"/>
      <c r="AG147" s="3"/>
      <c r="AH147" s="3"/>
      <c r="AI147" s="3"/>
      <c r="AJ147" s="3"/>
      <c r="AK147" s="3"/>
    </row>
    <row r="148" spans="1:37" x14ac:dyDescent="0.4">
      <c r="A148" s="1">
        <v>33573</v>
      </c>
      <c r="B148" s="61">
        <v>3.7855409999999998</v>
      </c>
      <c r="C148" s="58">
        <f t="shared" si="44"/>
        <v>81153.728874974549</v>
      </c>
      <c r="D148" s="58">
        <f t="shared" si="45"/>
        <v>307210.76795910002</v>
      </c>
      <c r="E148" s="58">
        <f t="shared" si="49"/>
        <v>-1429.1128518002456</v>
      </c>
      <c r="F148" s="58">
        <f t="shared" si="50"/>
        <v>305781.6551072998</v>
      </c>
      <c r="G148" s="60">
        <f>IF(AND($A148&gt;$B$2,$A148&lt;=$B$3),IRR((E$5:E147,F148),0.001)*12,"")</f>
        <v>9.3562650375897505E-2</v>
      </c>
      <c r="H148" s="61">
        <v>2.8496329999999999</v>
      </c>
      <c r="I148" s="58">
        <f t="shared" si="46"/>
        <v>122046.11175576625</v>
      </c>
      <c r="J148" s="58">
        <f t="shared" si="60"/>
        <v>347786.62758091942</v>
      </c>
      <c r="K148" s="58">
        <f t="shared" si="51"/>
        <v>-1429.1128518002456</v>
      </c>
      <c r="L148" s="58">
        <f t="shared" si="52"/>
        <v>346357.5147291192</v>
      </c>
      <c r="M148" s="67">
        <f>IF(AND($A148&gt;$B$2,$A148&lt;=$B$3),IRR((K$5:K147,L148),0.001)*12,"")</f>
        <v>0.11192045560194863</v>
      </c>
      <c r="N148" s="66">
        <f t="shared" si="53"/>
        <v>1.8357805226051127E-2</v>
      </c>
      <c r="O148" s="61">
        <v>1.7134659999999999</v>
      </c>
      <c r="P148" s="58">
        <f t="shared" si="47"/>
        <v>215306.41632701326</v>
      </c>
      <c r="Q148" s="58">
        <f t="shared" si="61"/>
        <v>368920.22395818209</v>
      </c>
      <c r="R148" s="58">
        <f t="shared" si="54"/>
        <v>-1429.1128518002456</v>
      </c>
      <c r="S148" s="58">
        <f t="shared" si="55"/>
        <v>367491.11110638187</v>
      </c>
      <c r="T148" s="67">
        <f>IF(AND($A148&gt;$B$2,$A148&lt;=$B$3),IRR((R$5:R147,S148),0.001)*12,"")</f>
        <v>0.12046767268970804</v>
      </c>
      <c r="U148" s="66">
        <f t="shared" si="56"/>
        <v>2.6905022313810534E-2</v>
      </c>
      <c r="V148" s="70">
        <v>238.50323118940472</v>
      </c>
      <c r="W148" s="58">
        <f t="shared" si="48"/>
        <v>1854.2688067086196</v>
      </c>
      <c r="X148" s="58">
        <f t="shared" si="62"/>
        <v>442249.10189372749</v>
      </c>
      <c r="Y148" s="58">
        <f t="shared" si="57"/>
        <v>-1429.1128518002456</v>
      </c>
      <c r="Z148" s="58">
        <f t="shared" si="58"/>
        <v>440819.98904192727</v>
      </c>
      <c r="AA148" s="67">
        <f>IF(AND($A148&gt;$B$2,$A148&lt;=$B$3),IRR((Y$5:Y147,Z148),0.001)*12,"")</f>
        <v>0.14607388973172775</v>
      </c>
      <c r="AB148" s="66">
        <f t="shared" si="59"/>
        <v>5.2511239355830241E-2</v>
      </c>
      <c r="AC148" s="4"/>
      <c r="AD148" s="4"/>
      <c r="AE148" s="3"/>
      <c r="AF148" s="3"/>
      <c r="AG148" s="3"/>
      <c r="AH148" s="3"/>
      <c r="AI148" s="3"/>
      <c r="AJ148" s="3"/>
      <c r="AK148" s="3"/>
    </row>
    <row r="149" spans="1:37" x14ac:dyDescent="0.4">
      <c r="A149" s="1">
        <v>33604</v>
      </c>
      <c r="B149" s="61">
        <v>3.7620559999999998</v>
      </c>
      <c r="C149" s="58">
        <f t="shared" si="44"/>
        <v>81534.554049807077</v>
      </c>
      <c r="D149" s="58">
        <f t="shared" si="45"/>
        <v>306737.55827040097</v>
      </c>
      <c r="E149" s="58">
        <f t="shared" si="49"/>
        <v>-1432.6856339297462</v>
      </c>
      <c r="F149" s="58">
        <f t="shared" si="50"/>
        <v>305304.87263647123</v>
      </c>
      <c r="G149" s="60">
        <f>IF(AND($A149&gt;$B$2,$A149&lt;=$B$3),IRR((E$5:E148,F149),0.001)*12,"")</f>
        <v>9.1483727591795017E-2</v>
      </c>
      <c r="H149" s="61">
        <v>2.8109999999999999</v>
      </c>
      <c r="I149" s="58">
        <f t="shared" si="46"/>
        <v>122555.78291689388</v>
      </c>
      <c r="J149" s="58">
        <f t="shared" si="60"/>
        <v>344504.3057793887</v>
      </c>
      <c r="K149" s="58">
        <f t="shared" si="51"/>
        <v>-1432.6856339297462</v>
      </c>
      <c r="L149" s="58">
        <f t="shared" si="52"/>
        <v>343071.62014545896</v>
      </c>
      <c r="M149" s="67">
        <f>IF(AND($A149&gt;$B$2,$A149&lt;=$B$3),IRR((K$5:K148,L149),0.001)*12,"")</f>
        <v>0.10860698670917657</v>
      </c>
      <c r="N149" s="66">
        <f t="shared" si="53"/>
        <v>1.7123259117381551E-2</v>
      </c>
      <c r="O149" s="61">
        <v>1.6783969999999999</v>
      </c>
      <c r="P149" s="58">
        <f t="shared" si="47"/>
        <v>216160.0198748805</v>
      </c>
      <c r="Q149" s="58">
        <f t="shared" si="61"/>
        <v>362802.32887793978</v>
      </c>
      <c r="R149" s="58">
        <f t="shared" si="54"/>
        <v>-1432.6856339297462</v>
      </c>
      <c r="S149" s="58">
        <f t="shared" si="55"/>
        <v>361369.64324401005</v>
      </c>
      <c r="T149" s="67">
        <f>IF(AND($A149&gt;$B$2,$A149&lt;=$B$3),IRR((R$5:R148,S149),0.001)*12,"")</f>
        <v>0.11609056222996106</v>
      </c>
      <c r="U149" s="66">
        <f t="shared" si="56"/>
        <v>2.4606834638166042E-2</v>
      </c>
      <c r="V149" s="70">
        <v>256.09840453157261</v>
      </c>
      <c r="W149" s="58">
        <f t="shared" si="48"/>
        <v>1859.8630845665791</v>
      </c>
      <c r="X149" s="58">
        <f t="shared" si="62"/>
        <v>476307.9686046702</v>
      </c>
      <c r="Y149" s="58">
        <f t="shared" si="57"/>
        <v>-1432.6856339297462</v>
      </c>
      <c r="Z149" s="58">
        <f t="shared" si="58"/>
        <v>474875.28297074046</v>
      </c>
      <c r="AA149" s="67">
        <f>IF(AND($A149&gt;$B$2,$A149&lt;=$B$3),IRR((Y$5:Y148,Z149),0.001)*12,"")</f>
        <v>0.15412970224196965</v>
      </c>
      <c r="AB149" s="66">
        <f t="shared" si="59"/>
        <v>6.264597465017463E-2</v>
      </c>
      <c r="AC149" s="4"/>
      <c r="AD149" s="4"/>
      <c r="AE149" s="3"/>
      <c r="AF149" s="3"/>
      <c r="AG149" s="3"/>
      <c r="AH149" s="3"/>
      <c r="AI149" s="3"/>
      <c r="AJ149" s="3"/>
      <c r="AK149" s="3"/>
    </row>
    <row r="150" spans="1:37" x14ac:dyDescent="0.4">
      <c r="A150" s="1">
        <v>33635</v>
      </c>
      <c r="B150" s="61">
        <v>3.769476</v>
      </c>
      <c r="C150" s="58">
        <f t="shared" si="44"/>
        <v>81915.579780708285</v>
      </c>
      <c r="D150" s="58">
        <f t="shared" si="45"/>
        <v>308778.81200946512</v>
      </c>
      <c r="E150" s="58">
        <f t="shared" si="49"/>
        <v>-1436.2673480145706</v>
      </c>
      <c r="F150" s="58">
        <f t="shared" si="50"/>
        <v>307342.54466145055</v>
      </c>
      <c r="G150" s="60">
        <f>IF(AND($A150&gt;$B$2,$A150&lt;=$B$3),IRR((E$5:E149,F150),0.001)*12,"")</f>
        <v>9.0652302094017756E-2</v>
      </c>
      <c r="H150" s="61">
        <v>2.8289900000000001</v>
      </c>
      <c r="I150" s="58">
        <f t="shared" si="46"/>
        <v>123063.4790727709</v>
      </c>
      <c r="J150" s="58">
        <f t="shared" si="60"/>
        <v>348145.35166207817</v>
      </c>
      <c r="K150" s="58">
        <f t="shared" si="51"/>
        <v>-1436.2673480145706</v>
      </c>
      <c r="L150" s="58">
        <f t="shared" si="52"/>
        <v>346709.0843140636</v>
      </c>
      <c r="M150" s="67">
        <f>IF(AND($A150&gt;$B$2,$A150&lt;=$B$3),IRR((K$5:K149,L150),0.001)*12,"")</f>
        <v>0.10822880306729132</v>
      </c>
      <c r="N150" s="66">
        <f t="shared" si="53"/>
        <v>1.7576500973273568E-2</v>
      </c>
      <c r="O150" s="61">
        <v>1.697783</v>
      </c>
      <c r="P150" s="58">
        <f t="shared" si="47"/>
        <v>217005.98626046369</v>
      </c>
      <c r="Q150" s="58">
        <f t="shared" si="61"/>
        <v>368429.07437124883</v>
      </c>
      <c r="R150" s="58">
        <f t="shared" si="54"/>
        <v>-1436.2673480145706</v>
      </c>
      <c r="S150" s="58">
        <f t="shared" si="55"/>
        <v>366992.80702323426</v>
      </c>
      <c r="T150" s="67">
        <f>IF(AND($A150&gt;$B$2,$A150&lt;=$B$3),IRR((R$5:R149,S150),0.001)*12,"")</f>
        <v>0.11635426677352267</v>
      </c>
      <c r="U150" s="66">
        <f t="shared" si="56"/>
        <v>2.5701964679504918E-2</v>
      </c>
      <c r="V150" s="70">
        <v>254.55586607609888</v>
      </c>
      <c r="W150" s="58">
        <f t="shared" si="48"/>
        <v>1865.5053326520551</v>
      </c>
      <c r="X150" s="58">
        <f t="shared" si="62"/>
        <v>474875.32562282484</v>
      </c>
      <c r="Y150" s="58">
        <f t="shared" si="57"/>
        <v>-1436.2673480145706</v>
      </c>
      <c r="Z150" s="58">
        <f t="shared" si="58"/>
        <v>473439.05827481026</v>
      </c>
      <c r="AA150" s="67">
        <f>IF(AND($A150&gt;$B$2,$A150&lt;=$B$3),IRR((Y$5:Y149,Z150),0.001)*12,"")</f>
        <v>0.15159593708383579</v>
      </c>
      <c r="AB150" s="66">
        <f t="shared" si="59"/>
        <v>6.094363498981803E-2</v>
      </c>
      <c r="AC150" s="4"/>
      <c r="AD150" s="4"/>
      <c r="AE150" s="3"/>
      <c r="AF150" s="3"/>
      <c r="AG150" s="3"/>
      <c r="AH150" s="3"/>
      <c r="AI150" s="3"/>
      <c r="AJ150" s="3"/>
      <c r="AK150" s="3"/>
    </row>
    <row r="151" spans="1:37" x14ac:dyDescent="0.4">
      <c r="A151" s="1">
        <v>33664</v>
      </c>
      <c r="B151" s="61">
        <v>3.764033</v>
      </c>
      <c r="C151" s="58">
        <f t="shared" si="44"/>
        <v>82298.110437688345</v>
      </c>
      <c r="D151" s="58">
        <f t="shared" si="45"/>
        <v>309772.80352510337</v>
      </c>
      <c r="E151" s="58">
        <f t="shared" si="49"/>
        <v>-1439.858016384607</v>
      </c>
      <c r="F151" s="58">
        <f t="shared" si="50"/>
        <v>308332.94550871878</v>
      </c>
      <c r="G151" s="60">
        <f>IF(AND($A151&gt;$B$2,$A151&lt;=$B$3),IRR((E$5:E150,F151),0.001)*12,"")</f>
        <v>8.9333800406067532E-2</v>
      </c>
      <c r="H151" s="61">
        <v>2.8149280000000001</v>
      </c>
      <c r="I151" s="58">
        <f t="shared" si="46"/>
        <v>123574.98701058836</v>
      </c>
      <c r="J151" s="58">
        <f t="shared" si="60"/>
        <v>347854.69103574147</v>
      </c>
      <c r="K151" s="58">
        <f t="shared" si="51"/>
        <v>-1439.858016384607</v>
      </c>
      <c r="L151" s="58">
        <f t="shared" si="52"/>
        <v>346414.83301935688</v>
      </c>
      <c r="M151" s="67">
        <f>IF(AND($A151&gt;$B$2,$A151&lt;=$B$3),IRR((K$5:K150,L151),0.001)*12,"")</f>
        <v>0.1062331938180785</v>
      </c>
      <c r="N151" s="66">
        <f t="shared" si="53"/>
        <v>1.6899393412010966E-2</v>
      </c>
      <c r="O151" s="61">
        <v>1.6874670000000001</v>
      </c>
      <c r="P151" s="58">
        <f t="shared" si="47"/>
        <v>217859.2521414466</v>
      </c>
      <c r="Q151" s="58">
        <f t="shared" si="61"/>
        <v>367630.29863337049</v>
      </c>
      <c r="R151" s="58">
        <f t="shared" si="54"/>
        <v>-1439.858016384607</v>
      </c>
      <c r="S151" s="58">
        <f t="shared" si="55"/>
        <v>366190.4406169859</v>
      </c>
      <c r="T151" s="67">
        <f>IF(AND($A151&gt;$B$2,$A151&lt;=$B$3),IRR((R$5:R150,S151),0.001)*12,"")</f>
        <v>0.11413178917558664</v>
      </c>
      <c r="U151" s="66">
        <f t="shared" si="56"/>
        <v>2.4797988769519108E-2</v>
      </c>
      <c r="V151" s="70">
        <v>251.972390321056</v>
      </c>
      <c r="W151" s="58">
        <f t="shared" si="48"/>
        <v>1871.2196810159769</v>
      </c>
      <c r="X151" s="58">
        <f t="shared" si="62"/>
        <v>471495.6958413996</v>
      </c>
      <c r="Y151" s="58">
        <f t="shared" si="57"/>
        <v>-1439.858016384607</v>
      </c>
      <c r="Z151" s="58">
        <f t="shared" si="58"/>
        <v>470055.83782501501</v>
      </c>
      <c r="AA151" s="67">
        <f>IF(AND($A151&gt;$B$2,$A151&lt;=$B$3),IRR((Y$5:Y150,Z151),0.001)*12,"")</f>
        <v>0.14854275495971958</v>
      </c>
      <c r="AB151" s="66">
        <f t="shared" si="59"/>
        <v>5.9208954553652049E-2</v>
      </c>
      <c r="AC151" s="4"/>
      <c r="AD151" s="4"/>
      <c r="AE151" s="3"/>
      <c r="AF151" s="3"/>
      <c r="AG151" s="3"/>
      <c r="AH151" s="3"/>
      <c r="AI151" s="3"/>
      <c r="AJ151" s="3"/>
      <c r="AK151" s="3"/>
    </row>
    <row r="152" spans="1:37" x14ac:dyDescent="0.4">
      <c r="A152" s="1">
        <v>33695</v>
      </c>
      <c r="B152" s="61">
        <v>3.80288</v>
      </c>
      <c r="C152" s="58">
        <f t="shared" si="44"/>
        <v>82677.680043204571</v>
      </c>
      <c r="D152" s="58">
        <f t="shared" si="45"/>
        <v>314413.29588270182</v>
      </c>
      <c r="E152" s="58">
        <f t="shared" si="49"/>
        <v>-1443.4576614255684</v>
      </c>
      <c r="F152" s="58">
        <f t="shared" si="50"/>
        <v>312969.83822127624</v>
      </c>
      <c r="G152" s="60">
        <f>IF(AND($A152&gt;$B$2,$A152&lt;=$B$3),IRR((E$5:E151,F152),0.001)*12,"")</f>
        <v>8.9749972628927033E-2</v>
      </c>
      <c r="H152" s="61">
        <v>2.8351190000000002</v>
      </c>
      <c r="I152" s="58">
        <f t="shared" si="46"/>
        <v>124084.12178109554</v>
      </c>
      <c r="J152" s="58">
        <f t="shared" si="60"/>
        <v>351793.25125989784</v>
      </c>
      <c r="K152" s="58">
        <f t="shared" si="51"/>
        <v>-1443.4576614255684</v>
      </c>
      <c r="L152" s="58">
        <f t="shared" si="52"/>
        <v>350349.79359847226</v>
      </c>
      <c r="M152" s="67">
        <f>IF(AND($A152&gt;$B$2,$A152&lt;=$B$3),IRR((K$5:K151,L152),0.001)*12,"")</f>
        <v>0.10599638155929192</v>
      </c>
      <c r="N152" s="66">
        <f t="shared" si="53"/>
        <v>1.6246408930364886E-2</v>
      </c>
      <c r="O152" s="61">
        <v>1.6930780000000001</v>
      </c>
      <c r="P152" s="58">
        <f t="shared" si="47"/>
        <v>218711.81632421052</v>
      </c>
      <c r="Q152" s="58">
        <f t="shared" si="61"/>
        <v>370296.16455856169</v>
      </c>
      <c r="R152" s="58">
        <f t="shared" si="54"/>
        <v>-1443.4576614255684</v>
      </c>
      <c r="S152" s="58">
        <f t="shared" si="55"/>
        <v>368852.70689713612</v>
      </c>
      <c r="T152" s="67">
        <f>IF(AND($A152&gt;$B$2,$A152&lt;=$B$3),IRR((R$5:R151,S152),0.001)*12,"")</f>
        <v>0.11326876838682587</v>
      </c>
      <c r="U152" s="66">
        <f t="shared" si="56"/>
        <v>2.3518795757898836E-2</v>
      </c>
      <c r="V152" s="70">
        <v>252.64004480894525</v>
      </c>
      <c r="W152" s="58">
        <f t="shared" si="48"/>
        <v>1876.9331761292206</v>
      </c>
      <c r="X152" s="58">
        <f t="shared" si="62"/>
        <v>474188.48172068223</v>
      </c>
      <c r="Y152" s="58">
        <f t="shared" si="57"/>
        <v>-1443.4576614255684</v>
      </c>
      <c r="Z152" s="58">
        <f t="shared" si="58"/>
        <v>472745.02405925666</v>
      </c>
      <c r="AA152" s="67">
        <f>IF(AND($A152&gt;$B$2,$A152&lt;=$B$3),IRR((Y$5:Y151,Z152),0.001)*12,"")</f>
        <v>0.14725351867952785</v>
      </c>
      <c r="AB152" s="66">
        <f t="shared" si="59"/>
        <v>5.7503546050600818E-2</v>
      </c>
      <c r="AC152" s="4"/>
      <c r="AD152" s="4"/>
      <c r="AE152" s="3"/>
      <c r="AF152" s="3"/>
      <c r="AG152" s="3"/>
      <c r="AH152" s="3"/>
      <c r="AI152" s="3"/>
      <c r="AJ152" s="3"/>
      <c r="AK152" s="3"/>
    </row>
    <row r="153" spans="1:37" x14ac:dyDescent="0.4">
      <c r="A153" s="1">
        <v>33725</v>
      </c>
      <c r="B153" s="61">
        <v>3.8419349999999999</v>
      </c>
      <c r="C153" s="58">
        <f t="shared" si="44"/>
        <v>83054.330430464935</v>
      </c>
      <c r="D153" s="58">
        <f t="shared" si="45"/>
        <v>319089.3389823683</v>
      </c>
      <c r="E153" s="58">
        <f t="shared" si="49"/>
        <v>-1447.0663055791322</v>
      </c>
      <c r="F153" s="58">
        <f t="shared" si="50"/>
        <v>317642.27267678914</v>
      </c>
      <c r="G153" s="60">
        <f>IF(AND($A153&gt;$B$2,$A153&lt;=$B$3),IRR((E$5:E152,F153),0.001)*12,"")</f>
        <v>9.0150516976768458E-2</v>
      </c>
      <c r="H153" s="61">
        <v>2.8877039999999998</v>
      </c>
      <c r="I153" s="58">
        <f t="shared" si="46"/>
        <v>124585.23488187704</v>
      </c>
      <c r="J153" s="58">
        <f t="shared" si="60"/>
        <v>359765.28110933583</v>
      </c>
      <c r="K153" s="58">
        <f t="shared" si="51"/>
        <v>-1447.0663055791322</v>
      </c>
      <c r="L153" s="58">
        <f t="shared" si="52"/>
        <v>358318.21480375668</v>
      </c>
      <c r="M153" s="67">
        <f>IF(AND($A153&gt;$B$2,$A153&lt;=$B$3),IRR((K$5:K152,L153),0.001)*12,"")</f>
        <v>0.10734662957127039</v>
      </c>
      <c r="N153" s="66">
        <f t="shared" si="53"/>
        <v>1.7196112594501933E-2</v>
      </c>
      <c r="O153" s="61">
        <v>1.7412570000000001</v>
      </c>
      <c r="P153" s="58">
        <f t="shared" si="47"/>
        <v>219542.86326649366</v>
      </c>
      <c r="Q153" s="58">
        <f t="shared" si="61"/>
        <v>382280.54746282496</v>
      </c>
      <c r="R153" s="58">
        <f t="shared" si="54"/>
        <v>-1447.0663055791322</v>
      </c>
      <c r="S153" s="58">
        <f t="shared" si="55"/>
        <v>380833.48115724581</v>
      </c>
      <c r="T153" s="67">
        <f>IF(AND($A153&gt;$B$2,$A153&lt;=$B$3),IRR((R$5:R152,S153),0.001)*12,"")</f>
        <v>0.11586586214343431</v>
      </c>
      <c r="U153" s="66">
        <f t="shared" si="56"/>
        <v>2.5715345166665848E-2</v>
      </c>
      <c r="V153" s="70">
        <v>257.87872777065638</v>
      </c>
      <c r="W153" s="58">
        <f t="shared" si="48"/>
        <v>1882.5445978935859</v>
      </c>
      <c r="X153" s="58">
        <f t="shared" si="62"/>
        <v>485468.20587631984</v>
      </c>
      <c r="Y153" s="58">
        <f t="shared" si="57"/>
        <v>-1447.0663055791322</v>
      </c>
      <c r="Z153" s="58">
        <f t="shared" si="58"/>
        <v>484021.13957074069</v>
      </c>
      <c r="AA153" s="67">
        <f>IF(AND($A153&gt;$B$2,$A153&lt;=$B$3),IRR((Y$5:Y152,Z153),0.001)*12,"")</f>
        <v>0.14835666536747993</v>
      </c>
      <c r="AB153" s="66">
        <f t="shared" si="59"/>
        <v>5.8206148390711476E-2</v>
      </c>
      <c r="AC153" s="4"/>
      <c r="AD153" s="4"/>
      <c r="AE153" s="3"/>
      <c r="AF153" s="3"/>
      <c r="AG153" s="3"/>
      <c r="AH153" s="3"/>
      <c r="AI153" s="3"/>
      <c r="AJ153" s="3"/>
      <c r="AK153" s="3"/>
    </row>
    <row r="154" spans="1:37" x14ac:dyDescent="0.4">
      <c r="A154" s="1">
        <v>33756</v>
      </c>
      <c r="B154" s="61">
        <v>3.895848</v>
      </c>
      <c r="C154" s="58">
        <f t="shared" si="44"/>
        <v>83426.697106819629</v>
      </c>
      <c r="D154" s="58">
        <f t="shared" si="45"/>
        <v>325017.73107020906</v>
      </c>
      <c r="E154" s="58">
        <f t="shared" si="49"/>
        <v>-1450.68397134308</v>
      </c>
      <c r="F154" s="58">
        <f t="shared" si="50"/>
        <v>323567.04709886597</v>
      </c>
      <c r="G154" s="60">
        <f>IF(AND($A154&gt;$B$2,$A154&lt;=$B$3),IRR((E$5:E153,F154),0.001)*12,"")</f>
        <v>9.1076674030699856E-2</v>
      </c>
      <c r="H154" s="61">
        <v>2.9258199999999999</v>
      </c>
      <c r="I154" s="58">
        <f t="shared" si="46"/>
        <v>125081.05621447545</v>
      </c>
      <c r="J154" s="58">
        <f t="shared" si="60"/>
        <v>365964.65589343657</v>
      </c>
      <c r="K154" s="58">
        <f t="shared" si="51"/>
        <v>-1450.68397134308</v>
      </c>
      <c r="L154" s="58">
        <f t="shared" si="52"/>
        <v>364513.97192209348</v>
      </c>
      <c r="M154" s="67">
        <f>IF(AND($A154&gt;$B$2,$A154&lt;=$B$3),IRR((K$5:K153,L154),0.001)*12,"")</f>
        <v>0.10793402021338316</v>
      </c>
      <c r="N154" s="66">
        <f t="shared" si="53"/>
        <v>1.6857346182683308E-2</v>
      </c>
      <c r="O154" s="61">
        <v>1.768113</v>
      </c>
      <c r="P154" s="58">
        <f t="shared" si="47"/>
        <v>220363.33343516674</v>
      </c>
      <c r="Q154" s="58">
        <f t="shared" si="61"/>
        <v>389627.27457005298</v>
      </c>
      <c r="R154" s="58">
        <f t="shared" si="54"/>
        <v>-1450.68397134308</v>
      </c>
      <c r="S154" s="58">
        <f t="shared" si="55"/>
        <v>388176.59059870988</v>
      </c>
      <c r="T154" s="67">
        <f>IF(AND($A154&gt;$B$2,$A154&lt;=$B$3),IRR((R$5:R153,S154),0.001)*12,"")</f>
        <v>0.11665040196609855</v>
      </c>
      <c r="U154" s="66">
        <f t="shared" si="56"/>
        <v>2.5573727935398693E-2</v>
      </c>
      <c r="V154" s="70">
        <v>254.44269912657802</v>
      </c>
      <c r="W154" s="58">
        <f t="shared" si="48"/>
        <v>1888.2460150547888</v>
      </c>
      <c r="X154" s="58">
        <f t="shared" si="62"/>
        <v>480450.41268554557</v>
      </c>
      <c r="Y154" s="58">
        <f t="shared" si="57"/>
        <v>-1450.68397134308</v>
      </c>
      <c r="Z154" s="58">
        <f t="shared" si="58"/>
        <v>478999.72871420247</v>
      </c>
      <c r="AA154" s="67">
        <f>IF(AND($A154&gt;$B$2,$A154&lt;=$B$3),IRR((Y$5:Y153,Z154),0.001)*12,"")</f>
        <v>0.14497323668120821</v>
      </c>
      <c r="AB154" s="66">
        <f t="shared" si="59"/>
        <v>5.3896562650508351E-2</v>
      </c>
      <c r="AC154" s="4"/>
      <c r="AD154" s="4"/>
      <c r="AE154" s="3"/>
      <c r="AF154" s="3"/>
      <c r="AG154" s="3"/>
      <c r="AH154" s="3"/>
      <c r="AI154" s="3"/>
      <c r="AJ154" s="3"/>
      <c r="AK154" s="3"/>
    </row>
    <row r="155" spans="1:37" x14ac:dyDescent="0.4">
      <c r="A155" s="1">
        <v>33786</v>
      </c>
      <c r="B155" s="61">
        <v>3.9609649999999998</v>
      </c>
      <c r="C155" s="58">
        <f t="shared" si="44"/>
        <v>83793.857806616637</v>
      </c>
      <c r="D155" s="58">
        <f t="shared" si="45"/>
        <v>331904.53798698523</v>
      </c>
      <c r="E155" s="58">
        <f t="shared" si="49"/>
        <v>-1454.3106812714375</v>
      </c>
      <c r="F155" s="58">
        <f t="shared" si="50"/>
        <v>330450.22730571381</v>
      </c>
      <c r="G155" s="60">
        <f>IF(AND($A155&gt;$B$2,$A155&lt;=$B$3),IRR((E$5:E154,F155),0.001)*12,"")</f>
        <v>9.2359120859767607E-2</v>
      </c>
      <c r="H155" s="61">
        <v>2.9819499999999999</v>
      </c>
      <c r="I155" s="58">
        <f t="shared" si="46"/>
        <v>125568.76079747363</v>
      </c>
      <c r="J155" s="58">
        <f t="shared" si="60"/>
        <v>374439.76626002649</v>
      </c>
      <c r="K155" s="58">
        <f t="shared" si="51"/>
        <v>-1454.3106812714375</v>
      </c>
      <c r="L155" s="58">
        <f t="shared" si="52"/>
        <v>372985.45557875506</v>
      </c>
      <c r="M155" s="67">
        <f>IF(AND($A155&gt;$B$2,$A155&lt;=$B$3),IRR((K$5:K154,L155),0.001)*12,"")</f>
        <v>0.10932416653859889</v>
      </c>
      <c r="N155" s="66">
        <f t="shared" si="53"/>
        <v>1.6965045678831281E-2</v>
      </c>
      <c r="O155" s="61">
        <v>1.8321540000000001</v>
      </c>
      <c r="P155" s="58">
        <f t="shared" si="47"/>
        <v>221157.1044179943</v>
      </c>
      <c r="Q155" s="58">
        <f t="shared" si="61"/>
        <v>405193.87348784594</v>
      </c>
      <c r="R155" s="58">
        <f t="shared" si="54"/>
        <v>-1454.3106812714375</v>
      </c>
      <c r="S155" s="58">
        <f t="shared" si="55"/>
        <v>403739.56280657451</v>
      </c>
      <c r="T155" s="67">
        <f>IF(AND($A155&gt;$B$2,$A155&lt;=$B$3),IRR((R$5:R154,S155),0.001)*12,"")</f>
        <v>0.12017930077427597</v>
      </c>
      <c r="U155" s="66">
        <f t="shared" si="56"/>
        <v>2.7820179914508358E-2</v>
      </c>
      <c r="V155" s="70">
        <v>259.32024818696328</v>
      </c>
      <c r="W155" s="58">
        <f t="shared" si="48"/>
        <v>1893.8541798295769</v>
      </c>
      <c r="X155" s="58">
        <f t="shared" si="62"/>
        <v>491114.73594332364</v>
      </c>
      <c r="Y155" s="58">
        <f t="shared" si="57"/>
        <v>-1454.3106812714375</v>
      </c>
      <c r="Z155" s="58">
        <f t="shared" si="58"/>
        <v>489660.42526205222</v>
      </c>
      <c r="AA155" s="67">
        <f>IF(AND($A155&gt;$B$2,$A155&lt;=$B$3),IRR((Y$5:Y154,Z155),0.001)*12,"")</f>
        <v>0.14588648210005317</v>
      </c>
      <c r="AB155" s="66">
        <f t="shared" si="59"/>
        <v>5.3527361240285565E-2</v>
      </c>
      <c r="AC155" s="4"/>
      <c r="AD155" s="4"/>
      <c r="AE155" s="3"/>
      <c r="AF155" s="3"/>
      <c r="AG155" s="3"/>
      <c r="AH155" s="3"/>
      <c r="AI155" s="3"/>
      <c r="AJ155" s="3"/>
      <c r="AK155" s="3"/>
    </row>
    <row r="156" spans="1:37" x14ac:dyDescent="0.4">
      <c r="A156" s="1">
        <v>33817</v>
      </c>
      <c r="B156" s="61">
        <v>3.9914849999999999</v>
      </c>
      <c r="C156" s="58">
        <f t="shared" si="44"/>
        <v>84159.12197721345</v>
      </c>
      <c r="D156" s="58">
        <f t="shared" si="45"/>
        <v>335919.87298521784</v>
      </c>
      <c r="E156" s="58">
        <f t="shared" si="49"/>
        <v>-1457.9464579746159</v>
      </c>
      <c r="F156" s="58">
        <f t="shared" si="50"/>
        <v>334461.92652724322</v>
      </c>
      <c r="G156" s="60">
        <f>IF(AND($A156&gt;$B$2,$A156&lt;=$B$3),IRR((E$5:E155,F156),0.001)*12,"")</f>
        <v>9.2360324652233317E-2</v>
      </c>
      <c r="H156" s="61">
        <v>3.0112739999999998</v>
      </c>
      <c r="I156" s="58">
        <f t="shared" si="46"/>
        <v>126052.92346682043</v>
      </c>
      <c r="J156" s="58">
        <f t="shared" si="60"/>
        <v>379579.89105962618</v>
      </c>
      <c r="K156" s="58">
        <f t="shared" si="51"/>
        <v>-1457.9464579746159</v>
      </c>
      <c r="L156" s="58">
        <f t="shared" si="52"/>
        <v>378121.94460165157</v>
      </c>
      <c r="M156" s="67">
        <f>IF(AND($A156&gt;$B$2,$A156&lt;=$B$3),IRR((K$5:K155,L156),0.001)*12,"")</f>
        <v>0.10942246012640933</v>
      </c>
      <c r="N156" s="66">
        <f t="shared" si="53"/>
        <v>1.706213547417601E-2</v>
      </c>
      <c r="O156" s="61">
        <v>1.8475969999999999</v>
      </c>
      <c r="P156" s="58">
        <f t="shared" si="47"/>
        <v>221946.20856677491</v>
      </c>
      <c r="Q156" s="58">
        <f t="shared" si="61"/>
        <v>410067.14910934761</v>
      </c>
      <c r="R156" s="58">
        <f t="shared" si="54"/>
        <v>-1457.9464579746159</v>
      </c>
      <c r="S156" s="58">
        <f t="shared" si="55"/>
        <v>408609.20265137299</v>
      </c>
      <c r="T156" s="67">
        <f>IF(AND($A156&gt;$B$2,$A156&lt;=$B$3),IRR((R$5:R155,S156),0.001)*12,"")</f>
        <v>0.11996738348416791</v>
      </c>
      <c r="U156" s="66">
        <f t="shared" si="56"/>
        <v>2.7607058831934594E-2</v>
      </c>
      <c r="V156" s="70">
        <v>261.7683856587625</v>
      </c>
      <c r="W156" s="58">
        <f t="shared" si="48"/>
        <v>1899.4237846323324</v>
      </c>
      <c r="X156" s="58">
        <f t="shared" si="62"/>
        <v>497209.09778506262</v>
      </c>
      <c r="Y156" s="58">
        <f t="shared" si="57"/>
        <v>-1457.9464579746159</v>
      </c>
      <c r="Z156" s="58">
        <f t="shared" si="58"/>
        <v>495751.15132708801</v>
      </c>
      <c r="AA156" s="67">
        <f>IF(AND($A156&gt;$B$2,$A156&lt;=$B$3),IRR((Y$5:Y155,Z156),0.001)*12,"")</f>
        <v>0.14553767797135286</v>
      </c>
      <c r="AB156" s="66">
        <f t="shared" si="59"/>
        <v>5.3177353319119547E-2</v>
      </c>
      <c r="AC156" s="4"/>
      <c r="AD156" s="4"/>
      <c r="AE156" s="3"/>
      <c r="AF156" s="3"/>
      <c r="AG156" s="3"/>
      <c r="AH156" s="3"/>
      <c r="AI156" s="3"/>
      <c r="AJ156" s="3"/>
      <c r="AK156" s="3"/>
    </row>
    <row r="157" spans="1:37" x14ac:dyDescent="0.4">
      <c r="A157" s="1">
        <v>33848</v>
      </c>
      <c r="B157" s="61">
        <v>4.0408460000000002</v>
      </c>
      <c r="C157" s="58">
        <f t="shared" si="44"/>
        <v>84520.826264909527</v>
      </c>
      <c r="D157" s="58">
        <f t="shared" si="45"/>
        <v>341535.64272925461</v>
      </c>
      <c r="E157" s="58">
        <f t="shared" si="49"/>
        <v>-1461.5913241195524</v>
      </c>
      <c r="F157" s="58">
        <f t="shared" si="50"/>
        <v>340074.05140513508</v>
      </c>
      <c r="G157" s="60">
        <f>IF(AND($A157&gt;$B$2,$A157&lt;=$B$3),IRR((E$5:E156,F157),0.001)*12,"")</f>
        <v>9.3007414675296829E-2</v>
      </c>
      <c r="H157" s="61">
        <v>3.0494439999999998</v>
      </c>
      <c r="I157" s="58">
        <f t="shared" si="46"/>
        <v>126532.22111062682</v>
      </c>
      <c r="J157" s="58">
        <f t="shared" si="60"/>
        <v>385852.92247247428</v>
      </c>
      <c r="K157" s="58">
        <f t="shared" si="51"/>
        <v>-1461.5913241195524</v>
      </c>
      <c r="L157" s="58">
        <f t="shared" si="52"/>
        <v>384391.33114835474</v>
      </c>
      <c r="M157" s="67">
        <f>IF(AND($A157&gt;$B$2,$A157&lt;=$B$3),IRR((K$5:K156,L157),0.001)*12,"")</f>
        <v>0.10990125040137233</v>
      </c>
      <c r="N157" s="66">
        <f t="shared" si="53"/>
        <v>1.6893835726075501E-2</v>
      </c>
      <c r="O157" s="61">
        <v>1.870849</v>
      </c>
      <c r="P157" s="58">
        <f t="shared" si="47"/>
        <v>222727.45351178091</v>
      </c>
      <c r="Q157" s="58">
        <f t="shared" si="61"/>
        <v>416689.43367506179</v>
      </c>
      <c r="R157" s="58">
        <f t="shared" si="54"/>
        <v>-1461.5913241195524</v>
      </c>
      <c r="S157" s="58">
        <f t="shared" si="55"/>
        <v>415227.84235094226</v>
      </c>
      <c r="T157" s="67">
        <f>IF(AND($A157&gt;$B$2,$A157&lt;=$B$3),IRR((R$5:R156,S157),0.001)*12,"")</f>
        <v>0.12030979733520919</v>
      </c>
      <c r="U157" s="66">
        <f t="shared" si="56"/>
        <v>2.7302382659912361E-2</v>
      </c>
      <c r="V157" s="70">
        <v>262.76080772030838</v>
      </c>
      <c r="W157" s="58">
        <f t="shared" si="48"/>
        <v>1904.9862250008189</v>
      </c>
      <c r="X157" s="58">
        <f t="shared" si="62"/>
        <v>500555.7191772763</v>
      </c>
      <c r="Y157" s="58">
        <f t="shared" si="57"/>
        <v>-1461.5913241195524</v>
      </c>
      <c r="Z157" s="58">
        <f t="shared" si="58"/>
        <v>499094.12785315677</v>
      </c>
      <c r="AA157" s="67">
        <f>IF(AND($A157&gt;$B$2,$A157&lt;=$B$3),IRR((Y$5:Y156,Z157),0.001)*12,"")</f>
        <v>0.14447140390675806</v>
      </c>
      <c r="AB157" s="66">
        <f t="shared" si="59"/>
        <v>5.1463989231461227E-2</v>
      </c>
      <c r="AC157" s="4"/>
      <c r="AD157" s="4"/>
      <c r="AE157" s="3"/>
      <c r="AF157" s="3"/>
      <c r="AG157" s="3"/>
      <c r="AH157" s="3"/>
      <c r="AI157" s="3"/>
      <c r="AJ157" s="3"/>
      <c r="AK157" s="3"/>
    </row>
    <row r="158" spans="1:37" x14ac:dyDescent="0.4">
      <c r="A158" s="1">
        <v>33878</v>
      </c>
      <c r="B158" s="61">
        <v>4.0055909999999999</v>
      </c>
      <c r="C158" s="58">
        <f t="shared" si="44"/>
        <v>84886.626293526992</v>
      </c>
      <c r="D158" s="58">
        <f t="shared" si="45"/>
        <v>340021.10630171507</v>
      </c>
      <c r="E158" s="58">
        <f t="shared" si="49"/>
        <v>-1465.2453024298511</v>
      </c>
      <c r="F158" s="58">
        <f t="shared" si="50"/>
        <v>338555.86099928524</v>
      </c>
      <c r="G158" s="60">
        <f>IF(AND($A158&gt;$B$2,$A158&lt;=$B$3),IRR((E$5:E157,F158),0.001)*12,"")</f>
        <v>9.0713862329542927E-2</v>
      </c>
      <c r="H158" s="61">
        <v>3.012391</v>
      </c>
      <c r="I158" s="58">
        <f t="shared" si="46"/>
        <v>127018.62719218458</v>
      </c>
      <c r="J158" s="58">
        <f t="shared" si="60"/>
        <v>382629.76938609208</v>
      </c>
      <c r="K158" s="58">
        <f t="shared" si="51"/>
        <v>-1465.2453024298511</v>
      </c>
      <c r="L158" s="58">
        <f t="shared" si="52"/>
        <v>381164.52408366225</v>
      </c>
      <c r="M158" s="67">
        <f>IF(AND($A158&gt;$B$2,$A158&lt;=$B$3),IRR((K$5:K157,L158),0.001)*12,"")</f>
        <v>0.10701313387322653</v>
      </c>
      <c r="N158" s="66">
        <f t="shared" si="53"/>
        <v>1.6299271543683602E-2</v>
      </c>
      <c r="O158" s="61">
        <v>1.8313360000000001</v>
      </c>
      <c r="P158" s="58">
        <f t="shared" si="47"/>
        <v>223527.54989083417</v>
      </c>
      <c r="Q158" s="58">
        <f t="shared" si="61"/>
        <v>409354.04910688067</v>
      </c>
      <c r="R158" s="58">
        <f t="shared" si="54"/>
        <v>-1465.2453024298511</v>
      </c>
      <c r="S158" s="58">
        <f t="shared" si="55"/>
        <v>407888.80380445084</v>
      </c>
      <c r="T158" s="67">
        <f>IF(AND($A158&gt;$B$2,$A158&lt;=$B$3),IRR((R$5:R157,S158),0.001)*12,"")</f>
        <v>0.11613705075205161</v>
      </c>
      <c r="U158" s="66">
        <f t="shared" si="56"/>
        <v>2.542318842250868E-2</v>
      </c>
      <c r="V158" s="70">
        <v>259.64714019665712</v>
      </c>
      <c r="W158" s="58">
        <f t="shared" si="48"/>
        <v>1910.6294425664739</v>
      </c>
      <c r="X158" s="58">
        <f t="shared" si="62"/>
        <v>496089.47073791811</v>
      </c>
      <c r="Y158" s="58">
        <f t="shared" si="57"/>
        <v>-1465.2453024298511</v>
      </c>
      <c r="Z158" s="58">
        <f t="shared" si="58"/>
        <v>494624.22543548828</v>
      </c>
      <c r="AA158" s="67">
        <f>IF(AND($A158&gt;$B$2,$A158&lt;=$B$3),IRR((Y$5:Y157,Z158),0.001)*12,"")</f>
        <v>0.14140626613392548</v>
      </c>
      <c r="AB158" s="66">
        <f t="shared" si="59"/>
        <v>5.0692403804382558E-2</v>
      </c>
      <c r="AC158" s="4"/>
      <c r="AD158" s="4"/>
      <c r="AE158" s="3"/>
      <c r="AF158" s="3"/>
      <c r="AG158" s="3"/>
      <c r="AH158" s="3"/>
      <c r="AI158" s="3"/>
      <c r="AJ158" s="3"/>
      <c r="AK158" s="3"/>
    </row>
    <row r="159" spans="1:37" x14ac:dyDescent="0.4">
      <c r="A159" s="1">
        <v>33909</v>
      </c>
      <c r="B159" s="61">
        <v>3.9838</v>
      </c>
      <c r="C159" s="58">
        <f t="shared" si="44"/>
        <v>85255.346715156076</v>
      </c>
      <c r="D159" s="58">
        <f t="shared" si="45"/>
        <v>339640.25024383876</v>
      </c>
      <c r="E159" s="58">
        <f t="shared" si="49"/>
        <v>-1468.9084156859255</v>
      </c>
      <c r="F159" s="58">
        <f t="shared" si="50"/>
        <v>338171.34182815283</v>
      </c>
      <c r="G159" s="60">
        <f>IF(AND($A159&gt;$B$2,$A159&lt;=$B$3),IRR((E$5:E158,F159),0.001)*12,"")</f>
        <v>8.8913572629752302E-2</v>
      </c>
      <c r="H159" s="61">
        <v>3.0120339999999999</v>
      </c>
      <c r="I159" s="58">
        <f t="shared" si="46"/>
        <v>127506.30708413996</v>
      </c>
      <c r="J159" s="58">
        <f t="shared" si="60"/>
        <v>384053.33215187042</v>
      </c>
      <c r="K159" s="58">
        <f t="shared" si="51"/>
        <v>-1468.9084156859255</v>
      </c>
      <c r="L159" s="58">
        <f t="shared" si="52"/>
        <v>382584.42373618449</v>
      </c>
      <c r="M159" s="67">
        <f>IF(AND($A159&gt;$B$2,$A159&lt;=$B$3),IRR((K$5:K158,L159),0.001)*12,"")</f>
        <v>0.10580048196882519</v>
      </c>
      <c r="N159" s="66">
        <f t="shared" si="53"/>
        <v>1.6886909339072886E-2</v>
      </c>
      <c r="O159" s="61">
        <v>1.8410979999999999</v>
      </c>
      <c r="P159" s="58">
        <f t="shared" si="47"/>
        <v>224325.39357742007</v>
      </c>
      <c r="Q159" s="58">
        <f t="shared" si="61"/>
        <v>413005.03346460091</v>
      </c>
      <c r="R159" s="58">
        <f t="shared" si="54"/>
        <v>-1468.9084156859255</v>
      </c>
      <c r="S159" s="58">
        <f t="shared" si="55"/>
        <v>411536.12504891498</v>
      </c>
      <c r="T159" s="67">
        <f>IF(AND($A159&gt;$B$2,$A159&lt;=$B$3),IRR((R$5:R158,S159),0.001)*12,"")</f>
        <v>0.11556428562875887</v>
      </c>
      <c r="U159" s="66">
        <f t="shared" si="56"/>
        <v>2.6650712999006565E-2</v>
      </c>
      <c r="V159" s="70">
        <v>266.82331747791062</v>
      </c>
      <c r="W159" s="58">
        <f t="shared" si="48"/>
        <v>1916.1346151637208</v>
      </c>
      <c r="X159" s="58">
        <f t="shared" si="62"/>
        <v>511269.39475224359</v>
      </c>
      <c r="Y159" s="58">
        <f t="shared" si="57"/>
        <v>-1468.9084156859255</v>
      </c>
      <c r="Z159" s="58">
        <f t="shared" si="58"/>
        <v>509800.48633655766</v>
      </c>
      <c r="AA159" s="67">
        <f>IF(AND($A159&gt;$B$2,$A159&lt;=$B$3),IRR((Y$5:Y158,Z159),0.001)*12,"")</f>
        <v>0.1433877261137555</v>
      </c>
      <c r="AB159" s="66">
        <f t="shared" si="59"/>
        <v>5.4474153484003196E-2</v>
      </c>
      <c r="AC159" s="4"/>
      <c r="AD159" s="4"/>
      <c r="AE159" s="3"/>
      <c r="AF159" s="3"/>
      <c r="AG159" s="3"/>
      <c r="AH159" s="3"/>
      <c r="AI159" s="3"/>
      <c r="AJ159" s="3"/>
      <c r="AK159" s="3"/>
    </row>
    <row r="160" spans="1:37" x14ac:dyDescent="0.4">
      <c r="A160" s="1">
        <v>33939</v>
      </c>
      <c r="B160" s="61">
        <v>4.0220710000000004</v>
      </c>
      <c r="C160" s="58">
        <f t="shared" si="44"/>
        <v>85621.471700698385</v>
      </c>
      <c r="D160" s="58">
        <f t="shared" si="45"/>
        <v>344375.63830469968</v>
      </c>
      <c r="E160" s="58">
        <f t="shared" si="49"/>
        <v>-1472.5806867251404</v>
      </c>
      <c r="F160" s="58">
        <f t="shared" si="50"/>
        <v>342903.05761797453</v>
      </c>
      <c r="G160" s="60">
        <f>IF(AND($A160&gt;$B$2,$A160&lt;=$B$3),IRR((E$5:E159,F160),0.001)*12,"")</f>
        <v>8.9213849077245833E-2</v>
      </c>
      <c r="H160" s="61">
        <v>3.05674</v>
      </c>
      <c r="I160" s="58">
        <f t="shared" si="46"/>
        <v>127988.05583827841</v>
      </c>
      <c r="J160" s="58">
        <f t="shared" si="60"/>
        <v>391226.20980309916</v>
      </c>
      <c r="K160" s="58">
        <f t="shared" si="51"/>
        <v>-1472.5806867251404</v>
      </c>
      <c r="L160" s="58">
        <f t="shared" si="52"/>
        <v>389753.62911637401</v>
      </c>
      <c r="M160" s="67">
        <f>IF(AND($A160&gt;$B$2,$A160&lt;=$B$3),IRR((K$5:K159,L160),0.001)*12,"")</f>
        <v>0.10659762395393635</v>
      </c>
      <c r="N160" s="66">
        <f t="shared" si="53"/>
        <v>1.7383774876690516E-2</v>
      </c>
      <c r="O160" s="61">
        <v>1.882555</v>
      </c>
      <c r="P160" s="58">
        <f t="shared" si="47"/>
        <v>225107.61810032916</v>
      </c>
      <c r="Q160" s="58">
        <f t="shared" si="61"/>
        <v>423777.47199286515</v>
      </c>
      <c r="R160" s="58">
        <f t="shared" si="54"/>
        <v>-1472.5806867251404</v>
      </c>
      <c r="S160" s="58">
        <f t="shared" si="55"/>
        <v>422304.89130613999</v>
      </c>
      <c r="T160" s="67">
        <f>IF(AND($A160&gt;$B$2,$A160&lt;=$B$3),IRR((R$5:R159,S160),0.001)*12,"")</f>
        <v>0.11723394823898303</v>
      </c>
      <c r="U160" s="66">
        <f t="shared" si="56"/>
        <v>2.80200991617372E-2</v>
      </c>
      <c r="V160" s="70">
        <v>275.57299518023746</v>
      </c>
      <c r="W160" s="58">
        <f t="shared" si="48"/>
        <v>1921.4783197809386</v>
      </c>
      <c r="X160" s="58">
        <f t="shared" si="62"/>
        <v>529507.53575592337</v>
      </c>
      <c r="Y160" s="58">
        <f t="shared" si="57"/>
        <v>-1472.5806867251404</v>
      </c>
      <c r="Z160" s="58">
        <f t="shared" si="58"/>
        <v>528034.95506919827</v>
      </c>
      <c r="AA160" s="67">
        <f>IF(AND($A160&gt;$B$2,$A160&lt;=$B$3),IRR((Y$5:Y159,Z160),0.001)*12,"")</f>
        <v>0.14595775681463952</v>
      </c>
      <c r="AB160" s="66">
        <f t="shared" si="59"/>
        <v>5.6743907737393684E-2</v>
      </c>
      <c r="AC160" s="4"/>
      <c r="AD160" s="4"/>
      <c r="AE160" s="3"/>
      <c r="AF160" s="3"/>
      <c r="AG160" s="3"/>
      <c r="AH160" s="3"/>
      <c r="AI160" s="3"/>
      <c r="AJ160" s="3"/>
      <c r="AK160" s="3"/>
    </row>
    <row r="161" spans="1:37" x14ac:dyDescent="0.4">
      <c r="A161" s="1">
        <v>33970</v>
      </c>
      <c r="B161" s="61">
        <v>4.0836410000000001</v>
      </c>
      <c r="C161" s="58">
        <f t="shared" si="44"/>
        <v>85982.978047226381</v>
      </c>
      <c r="D161" s="58">
        <f t="shared" si="45"/>
        <v>351123.61445575359</v>
      </c>
      <c r="E161" s="58">
        <f t="shared" si="49"/>
        <v>-1476.2621384419531</v>
      </c>
      <c r="F161" s="58">
        <f t="shared" si="50"/>
        <v>349647.35231731163</v>
      </c>
      <c r="G161" s="60">
        <f>IF(AND($A161&gt;$B$2,$A161&lt;=$B$3),IRR((E$5:E160,F161),0.001)*12,"")</f>
        <v>9.0277971423319947E-2</v>
      </c>
      <c r="H161" s="61">
        <v>3.1113270000000002</v>
      </c>
      <c r="I161" s="58">
        <f t="shared" si="46"/>
        <v>128462.53574297566</v>
      </c>
      <c r="J161" s="58">
        <f t="shared" si="60"/>
        <v>399688.95594558521</v>
      </c>
      <c r="K161" s="58">
        <f t="shared" si="51"/>
        <v>-1476.2621384419531</v>
      </c>
      <c r="L161" s="58">
        <f t="shared" si="52"/>
        <v>398212.69380714325</v>
      </c>
      <c r="M161" s="67">
        <f>IF(AND($A161&gt;$B$2,$A161&lt;=$B$3),IRR((K$5:K160,L161),0.001)*12,"")</f>
        <v>0.10777258564067616</v>
      </c>
      <c r="N161" s="66">
        <f t="shared" si="53"/>
        <v>1.7494614217356208E-2</v>
      </c>
      <c r="O161" s="61">
        <v>1.9317359999999999</v>
      </c>
      <c r="P161" s="58">
        <f t="shared" si="47"/>
        <v>225871.8333649626</v>
      </c>
      <c r="Q161" s="58">
        <f t="shared" si="61"/>
        <v>436324.75189709937</v>
      </c>
      <c r="R161" s="58">
        <f t="shared" si="54"/>
        <v>-1476.2621384419531</v>
      </c>
      <c r="S161" s="58">
        <f t="shared" si="55"/>
        <v>434848.48975865741</v>
      </c>
      <c r="T161" s="67">
        <f>IF(AND($A161&gt;$B$2,$A161&lt;=$B$3),IRR((R$5:R160,S161),0.001)*12,"")</f>
        <v>0.1193272117917008</v>
      </c>
      <c r="U161" s="66">
        <f t="shared" si="56"/>
        <v>2.9049240368380858E-2</v>
      </c>
      <c r="V161" s="70">
        <v>275.96770578578315</v>
      </c>
      <c r="W161" s="58">
        <f t="shared" si="48"/>
        <v>1926.8277215677836</v>
      </c>
      <c r="X161" s="58">
        <f t="shared" si="62"/>
        <v>531742.22576550895</v>
      </c>
      <c r="Y161" s="58">
        <f t="shared" si="57"/>
        <v>-1476.2621384419531</v>
      </c>
      <c r="Z161" s="58">
        <f t="shared" si="58"/>
        <v>530265.96362706705</v>
      </c>
      <c r="AA161" s="67">
        <f>IF(AND($A161&gt;$B$2,$A161&lt;=$B$3),IRR((Y$5:Y160,Z161),0.001)*12,"")</f>
        <v>0.14462547450619923</v>
      </c>
      <c r="AB161" s="66">
        <f t="shared" si="59"/>
        <v>5.4347503082879278E-2</v>
      </c>
      <c r="AC161" s="4"/>
      <c r="AD161" s="4"/>
      <c r="AE161" s="3"/>
      <c r="AF161" s="3"/>
      <c r="AG161" s="3"/>
      <c r="AH161" s="3"/>
      <c r="AI161" s="3"/>
      <c r="AJ161" s="3"/>
      <c r="AK161" s="3"/>
    </row>
    <row r="162" spans="1:37" x14ac:dyDescent="0.4">
      <c r="A162" s="1">
        <v>34001</v>
      </c>
      <c r="B162" s="61">
        <v>4.1349970000000003</v>
      </c>
      <c r="C162" s="58">
        <f t="shared" si="44"/>
        <v>86340.887084110334</v>
      </c>
      <c r="D162" s="58">
        <f t="shared" si="45"/>
        <v>357019.309070135</v>
      </c>
      <c r="E162" s="58">
        <f t="shared" si="49"/>
        <v>-1479.952793788058</v>
      </c>
      <c r="F162" s="58">
        <f t="shared" si="50"/>
        <v>355539.35627634695</v>
      </c>
      <c r="G162" s="60">
        <f>IF(AND($A162&gt;$B$2,$A162&lt;=$B$3),IRR((E$5:E161,F162),0.001)*12,"")</f>
        <v>9.0955911604638118E-2</v>
      </c>
      <c r="H162" s="61">
        <v>3.173098</v>
      </c>
      <c r="I162" s="58">
        <f t="shared" si="46"/>
        <v>128928.94201022238</v>
      </c>
      <c r="J162" s="58">
        <f t="shared" si="60"/>
        <v>409104.1680347526</v>
      </c>
      <c r="K162" s="58">
        <f t="shared" si="51"/>
        <v>-1479.952793788058</v>
      </c>
      <c r="L162" s="58">
        <f t="shared" si="52"/>
        <v>407624.21524096455</v>
      </c>
      <c r="M162" s="67">
        <f>IF(AND($A162&gt;$B$2,$A162&lt;=$B$3),IRR((K$5:K161,L162),0.001)*12,"")</f>
        <v>0.10918125971287385</v>
      </c>
      <c r="N162" s="66">
        <f t="shared" si="53"/>
        <v>1.8225348108235728E-2</v>
      </c>
      <c r="O162" s="61">
        <v>1.992162</v>
      </c>
      <c r="P162" s="58">
        <f t="shared" si="47"/>
        <v>226614.72113904325</v>
      </c>
      <c r="Q162" s="58">
        <f t="shared" si="61"/>
        <v>451453.23609379865</v>
      </c>
      <c r="R162" s="58">
        <f t="shared" si="54"/>
        <v>-1479.952793788058</v>
      </c>
      <c r="S162" s="58">
        <f t="shared" si="55"/>
        <v>449973.2833000106</v>
      </c>
      <c r="T162" s="67">
        <f>IF(AND($A162&gt;$B$2,$A162&lt;=$B$3),IRR((R$5:R161,S162),0.001)*12,"")</f>
        <v>0.12202075100746423</v>
      </c>
      <c r="U162" s="66">
        <f t="shared" si="56"/>
        <v>3.1064839402826117E-2</v>
      </c>
      <c r="V162" s="70">
        <v>280.73740807823111</v>
      </c>
      <c r="W162" s="58">
        <f t="shared" si="48"/>
        <v>1932.0993838087331</v>
      </c>
      <c r="X162" s="58">
        <f t="shared" si="62"/>
        <v>542412.5731600112</v>
      </c>
      <c r="Y162" s="58">
        <f t="shared" si="57"/>
        <v>-1479.952793788058</v>
      </c>
      <c r="Z162" s="58">
        <f t="shared" si="58"/>
        <v>540932.62036622316</v>
      </c>
      <c r="AA162" s="67">
        <f>IF(AND($A162&gt;$B$2,$A162&lt;=$B$3),IRR((Y$5:Y161,Z162),0.001)*12,"")</f>
        <v>0.14526544727552171</v>
      </c>
      <c r="AB162" s="66">
        <f t="shared" si="59"/>
        <v>5.4309535670883591E-2</v>
      </c>
      <c r="AC162" s="4"/>
      <c r="AD162" s="4"/>
      <c r="AE162" s="3"/>
      <c r="AF162" s="3"/>
      <c r="AG162" s="3"/>
      <c r="AH162" s="3"/>
      <c r="AI162" s="3"/>
      <c r="AJ162" s="3"/>
      <c r="AK162" s="3"/>
    </row>
    <row r="163" spans="1:37" x14ac:dyDescent="0.4">
      <c r="A163" s="1">
        <v>34029</v>
      </c>
      <c r="B163" s="61">
        <v>4.1497359999999999</v>
      </c>
      <c r="C163" s="58">
        <f t="shared" si="44"/>
        <v>86698.416497010941</v>
      </c>
      <c r="D163" s="58">
        <f t="shared" si="45"/>
        <v>359775.54008064017</v>
      </c>
      <c r="E163" s="58">
        <f t="shared" si="49"/>
        <v>-1483.652675772528</v>
      </c>
      <c r="F163" s="58">
        <f t="shared" si="50"/>
        <v>358291.88740486762</v>
      </c>
      <c r="G163" s="60">
        <f>IF(AND($A163&gt;$B$2,$A163&lt;=$B$3),IRR((E$5:E162,F163),0.001)*12,"")</f>
        <v>9.041865208832256E-2</v>
      </c>
      <c r="H163" s="61">
        <v>3.184771</v>
      </c>
      <c r="I163" s="58">
        <f t="shared" si="46"/>
        <v>129394.80052117106</v>
      </c>
      <c r="J163" s="58">
        <f t="shared" si="60"/>
        <v>412092.80825061048</v>
      </c>
      <c r="K163" s="58">
        <f t="shared" si="51"/>
        <v>-1483.652675772528</v>
      </c>
      <c r="L163" s="58">
        <f t="shared" si="52"/>
        <v>410609.15557483793</v>
      </c>
      <c r="M163" s="67">
        <f>IF(AND($A163&gt;$B$2,$A163&lt;=$B$3),IRR((K$5:K162,L163),0.001)*12,"")</f>
        <v>0.10847895991822121</v>
      </c>
      <c r="N163" s="66">
        <f t="shared" si="53"/>
        <v>1.8060307829898647E-2</v>
      </c>
      <c r="O163" s="61">
        <v>1.9997670000000001</v>
      </c>
      <c r="P163" s="58">
        <f t="shared" si="47"/>
        <v>227356.63390976729</v>
      </c>
      <c r="Q163" s="58">
        <f t="shared" si="61"/>
        <v>454660.29372383363</v>
      </c>
      <c r="R163" s="58">
        <f t="shared" si="54"/>
        <v>-1483.652675772528</v>
      </c>
      <c r="S163" s="58">
        <f t="shared" si="55"/>
        <v>453176.64104806108</v>
      </c>
      <c r="T163" s="67">
        <f>IF(AND($A163&gt;$B$2,$A163&lt;=$B$3),IRR((R$5:R162,S163),0.001)*12,"")</f>
        <v>0.1212153200255095</v>
      </c>
      <c r="U163" s="66">
        <f t="shared" si="56"/>
        <v>3.0796667937186939E-2</v>
      </c>
      <c r="V163" s="70">
        <v>286.78789947822696</v>
      </c>
      <c r="W163" s="58">
        <f t="shared" si="48"/>
        <v>1937.2727285644633</v>
      </c>
      <c r="X163" s="58">
        <f t="shared" si="62"/>
        <v>555586.37654145574</v>
      </c>
      <c r="Y163" s="58">
        <f t="shared" si="57"/>
        <v>-1483.652675772528</v>
      </c>
      <c r="Z163" s="58">
        <f t="shared" si="58"/>
        <v>554102.72386568319</v>
      </c>
      <c r="AA163" s="67">
        <f>IF(AND($A163&gt;$B$2,$A163&lt;=$B$3),IRR((Y$5:Y162,Z163),0.001)*12,"")</f>
        <v>0.14640856221836618</v>
      </c>
      <c r="AB163" s="66">
        <f t="shared" si="59"/>
        <v>5.5989910130043619E-2</v>
      </c>
      <c r="AC163" s="4"/>
      <c r="AD163" s="4"/>
      <c r="AE163" s="3"/>
      <c r="AF163" s="3"/>
      <c r="AG163" s="3"/>
      <c r="AH163" s="3"/>
      <c r="AI163" s="3"/>
      <c r="AJ163" s="3"/>
      <c r="AK163" s="3"/>
    </row>
    <row r="164" spans="1:37" x14ac:dyDescent="0.4">
      <c r="A164" s="1">
        <v>34060</v>
      </c>
      <c r="B164" s="61">
        <v>4.1800369999999996</v>
      </c>
      <c r="C164" s="58">
        <f t="shared" si="44"/>
        <v>87054.241530966858</v>
      </c>
      <c r="D164" s="58">
        <f t="shared" si="45"/>
        <v>363889.95060637809</v>
      </c>
      <c r="E164" s="58">
        <f t="shared" si="49"/>
        <v>-1487.3618074619592</v>
      </c>
      <c r="F164" s="58">
        <f t="shared" si="50"/>
        <v>362402.58879891614</v>
      </c>
      <c r="G164" s="60">
        <f>IF(AND($A164&gt;$B$2,$A164&lt;=$B$3),IRR((E$5:E163,F164),0.001)*12,"")</f>
        <v>9.0387736487099524E-2</v>
      </c>
      <c r="H164" s="61">
        <v>3.2084570000000001</v>
      </c>
      <c r="I164" s="58">
        <f t="shared" si="46"/>
        <v>129858.3759430832</v>
      </c>
      <c r="J164" s="58">
        <f t="shared" si="60"/>
        <v>416645.01530321693</v>
      </c>
      <c r="K164" s="58">
        <f t="shared" si="51"/>
        <v>-1487.3618074619592</v>
      </c>
      <c r="L164" s="58">
        <f t="shared" si="52"/>
        <v>415157.65349575499</v>
      </c>
      <c r="M164" s="67">
        <f>IF(AND($A164&gt;$B$2,$A164&lt;=$B$3),IRR((K$5:K163,L164),0.001)*12,"")</f>
        <v>0.1082729866015919</v>
      </c>
      <c r="N164" s="66">
        <f t="shared" si="53"/>
        <v>1.7885250114492379E-2</v>
      </c>
      <c r="O164" s="61">
        <v>2.01586</v>
      </c>
      <c r="P164" s="58">
        <f t="shared" si="47"/>
        <v>228094.46382229196</v>
      </c>
      <c r="Q164" s="58">
        <f t="shared" si="61"/>
        <v>459806.50584080548</v>
      </c>
      <c r="R164" s="58">
        <f t="shared" si="54"/>
        <v>-1487.3618074619592</v>
      </c>
      <c r="S164" s="58">
        <f t="shared" si="55"/>
        <v>458319.14403334353</v>
      </c>
      <c r="T164" s="67">
        <f>IF(AND($A164&gt;$B$2,$A164&lt;=$B$3),IRR((R$5:R163,S164),0.001)*12,"")</f>
        <v>0.12095704644377214</v>
      </c>
      <c r="U164" s="66">
        <f t="shared" si="56"/>
        <v>3.0569309956672619E-2</v>
      </c>
      <c r="V164" s="70">
        <v>282.93102623087992</v>
      </c>
      <c r="W164" s="58">
        <f t="shared" si="48"/>
        <v>1942.5297052462931</v>
      </c>
      <c r="X164" s="58">
        <f t="shared" si="62"/>
        <v>549601.92298930243</v>
      </c>
      <c r="Y164" s="58">
        <f t="shared" si="57"/>
        <v>-1487.3618074619592</v>
      </c>
      <c r="Z164" s="58">
        <f t="shared" si="58"/>
        <v>548114.56118184049</v>
      </c>
      <c r="AA164" s="67">
        <f>IF(AND($A164&gt;$B$2,$A164&lt;=$B$3),IRR((Y$5:Y163,Z164),0.001)*12,"")</f>
        <v>0.14326918281169565</v>
      </c>
      <c r="AB164" s="66">
        <f t="shared" si="59"/>
        <v>5.2881446324596126E-2</v>
      </c>
      <c r="AC164" s="4"/>
      <c r="AD164" s="4"/>
      <c r="AE164" s="3"/>
      <c r="AF164" s="3"/>
      <c r="AG164" s="3"/>
      <c r="AH164" s="3"/>
      <c r="AI164" s="3"/>
      <c r="AJ164" s="3"/>
      <c r="AK164" s="3"/>
    </row>
    <row r="165" spans="1:37" x14ac:dyDescent="0.4">
      <c r="A165" s="1">
        <v>34090</v>
      </c>
      <c r="B165" s="61">
        <v>4.167338</v>
      </c>
      <c r="C165" s="58">
        <f t="shared" si="44"/>
        <v>87412.043132848106</v>
      </c>
      <c r="D165" s="58">
        <f t="shared" si="45"/>
        <v>364275.52900515695</v>
      </c>
      <c r="E165" s="58">
        <f t="shared" si="49"/>
        <v>-1491.080211980614</v>
      </c>
      <c r="F165" s="58">
        <f t="shared" si="50"/>
        <v>362784.44879317633</v>
      </c>
      <c r="G165" s="60">
        <f>IF(AND($A165&gt;$B$2,$A165&lt;=$B$3),IRR((E$5:E164,F165),0.001)*12,"")</f>
        <v>8.8985782869734464E-2</v>
      </c>
      <c r="H165" s="61">
        <v>3.2129660000000002</v>
      </c>
      <c r="I165" s="58">
        <f t="shared" si="46"/>
        <v>130322.45810641161</v>
      </c>
      <c r="J165" s="58">
        <f t="shared" si="60"/>
        <v>418721.6269323249</v>
      </c>
      <c r="K165" s="58">
        <f t="shared" si="51"/>
        <v>-1491.080211980614</v>
      </c>
      <c r="L165" s="58">
        <f t="shared" si="52"/>
        <v>417230.54672034428</v>
      </c>
      <c r="M165" s="67">
        <f>IF(AND($A165&gt;$B$2,$A165&lt;=$B$3),IRR((K$5:K164,L165),0.001)*12,"")</f>
        <v>0.10729702029719768</v>
      </c>
      <c r="N165" s="66">
        <f t="shared" si="53"/>
        <v>1.8311237427463212E-2</v>
      </c>
      <c r="O165" s="61">
        <v>2.0167639999999998</v>
      </c>
      <c r="P165" s="58">
        <f t="shared" si="47"/>
        <v>228833.80675581348</v>
      </c>
      <c r="Q165" s="58">
        <f t="shared" si="61"/>
        <v>461503.78344808135</v>
      </c>
      <c r="R165" s="58">
        <f t="shared" si="54"/>
        <v>-1491.080211980614</v>
      </c>
      <c r="S165" s="58">
        <f t="shared" si="55"/>
        <v>460012.70323610073</v>
      </c>
      <c r="T165" s="67">
        <f>IF(AND($A165&gt;$B$2,$A165&lt;=$B$3),IRR((R$5:R164,S165),0.001)*12,"")</f>
        <v>0.1197485920768564</v>
      </c>
      <c r="U165" s="66">
        <f t="shared" si="56"/>
        <v>3.0762809207121933E-2</v>
      </c>
      <c r="V165" s="70">
        <v>284.98632542110062</v>
      </c>
      <c r="W165" s="58">
        <f t="shared" si="48"/>
        <v>1947.7618166810344</v>
      </c>
      <c r="X165" s="58">
        <f t="shared" si="62"/>
        <v>555085.48293145536</v>
      </c>
      <c r="Y165" s="58">
        <f t="shared" si="57"/>
        <v>-1491.080211980614</v>
      </c>
      <c r="Z165" s="58">
        <f t="shared" si="58"/>
        <v>553594.40271947475</v>
      </c>
      <c r="AA165" s="67">
        <f>IF(AND($A165&gt;$B$2,$A165&lt;=$B$3),IRR((Y$5:Y164,Z165),0.001)*12,"")</f>
        <v>0.1427054342658316</v>
      </c>
      <c r="AB165" s="66">
        <f t="shared" si="59"/>
        <v>5.3719651396097134E-2</v>
      </c>
      <c r="AC165" s="4"/>
      <c r="AD165" s="4"/>
      <c r="AE165" s="3"/>
      <c r="AF165" s="3"/>
      <c r="AG165" s="3"/>
      <c r="AH165" s="3"/>
      <c r="AI165" s="3"/>
      <c r="AJ165" s="3"/>
      <c r="AK165" s="3"/>
    </row>
    <row r="166" spans="1:37" x14ac:dyDescent="0.4">
      <c r="A166" s="1">
        <v>34121</v>
      </c>
      <c r="B166" s="61">
        <v>4.2135689999999997</v>
      </c>
      <c r="C166" s="58">
        <f t="shared" si="44"/>
        <v>87766.803648817004</v>
      </c>
      <c r="D166" s="58">
        <f t="shared" si="45"/>
        <v>369811.48308374221</v>
      </c>
      <c r="E166" s="58">
        <f t="shared" si="49"/>
        <v>-1494.8079125105655</v>
      </c>
      <c r="F166" s="58">
        <f t="shared" si="50"/>
        <v>368316.67517123162</v>
      </c>
      <c r="G166" s="60">
        <f>IF(AND($A166&gt;$B$2,$A166&lt;=$B$3),IRR((E$5:E165,F166),0.001)*12,"")</f>
        <v>8.9467301351896289E-2</v>
      </c>
      <c r="H166" s="61">
        <v>3.2710050000000002</v>
      </c>
      <c r="I166" s="58">
        <f t="shared" si="46"/>
        <v>130779.44545816147</v>
      </c>
      <c r="J166" s="58">
        <f t="shared" si="60"/>
        <v>427780.21999087348</v>
      </c>
      <c r="K166" s="58">
        <f t="shared" si="51"/>
        <v>-1494.8079125105655</v>
      </c>
      <c r="L166" s="58">
        <f t="shared" si="52"/>
        <v>426285.41207836289</v>
      </c>
      <c r="M166" s="67">
        <f>IF(AND($A166&gt;$B$2,$A166&lt;=$B$3),IRR((K$5:K165,L166),0.001)*12,"")</f>
        <v>0.10844794595805585</v>
      </c>
      <c r="N166" s="66">
        <f t="shared" si="53"/>
        <v>1.8980644606159558E-2</v>
      </c>
      <c r="O166" s="61">
        <v>2.0771839999999999</v>
      </c>
      <c r="P166" s="58">
        <f t="shared" si="47"/>
        <v>229553.43867696758</v>
      </c>
      <c r="Q166" s="58">
        <f t="shared" si="61"/>
        <v>476824.72996477818</v>
      </c>
      <c r="R166" s="58">
        <f t="shared" si="54"/>
        <v>-1494.8079125105655</v>
      </c>
      <c r="S166" s="58">
        <f t="shared" si="55"/>
        <v>475329.92205226759</v>
      </c>
      <c r="T166" s="67">
        <f>IF(AND($A166&gt;$B$2,$A166&lt;=$B$3),IRR((R$5:R165,S166),0.001)*12,"")</f>
        <v>0.12219928610941988</v>
      </c>
      <c r="U166" s="66">
        <f t="shared" si="56"/>
        <v>3.2731984757523591E-2</v>
      </c>
      <c r="V166" s="70">
        <v>287.45776223340158</v>
      </c>
      <c r="W166" s="58">
        <f t="shared" si="48"/>
        <v>1952.961912517364</v>
      </c>
      <c r="X166" s="58">
        <f t="shared" si="62"/>
        <v>561394.06109930563</v>
      </c>
      <c r="Y166" s="58">
        <f t="shared" si="57"/>
        <v>-1494.8079125105655</v>
      </c>
      <c r="Z166" s="58">
        <f t="shared" si="58"/>
        <v>559899.25318679505</v>
      </c>
      <c r="AA166" s="67">
        <f>IF(AND($A166&gt;$B$2,$A166&lt;=$B$3),IRR((Y$5:Y165,Z166),0.001)*12,"")</f>
        <v>0.14231994050363994</v>
      </c>
      <c r="AB166" s="66">
        <f t="shared" si="59"/>
        <v>5.2852639151743652E-2</v>
      </c>
      <c r="AC166" s="4"/>
      <c r="AD166" s="4"/>
      <c r="AE166" s="3"/>
      <c r="AF166" s="3"/>
      <c r="AG166" s="3"/>
      <c r="AH166" s="3"/>
      <c r="AI166" s="3"/>
      <c r="AJ166" s="3"/>
      <c r="AK166" s="3"/>
    </row>
    <row r="167" spans="1:37" x14ac:dyDescent="0.4">
      <c r="A167" s="1">
        <v>34151</v>
      </c>
      <c r="B167" s="61">
        <v>4.2225080000000004</v>
      </c>
      <c r="C167" s="58">
        <f t="shared" si="44"/>
        <v>88121.698164657311</v>
      </c>
      <c r="D167" s="58">
        <f t="shared" si="45"/>
        <v>372094.57547385083</v>
      </c>
      <c r="E167" s="58">
        <f t="shared" si="49"/>
        <v>-1498.5449322918419</v>
      </c>
      <c r="F167" s="58">
        <f t="shared" si="50"/>
        <v>370596.03054155898</v>
      </c>
      <c r="G167" s="60">
        <f>IF(AND($A167&gt;$B$2,$A167&lt;=$B$3),IRR((E$5:E166,F167),0.001)*12,"")</f>
        <v>8.8770548546604822E-2</v>
      </c>
      <c r="H167" s="61">
        <v>3.290934</v>
      </c>
      <c r="I167" s="58">
        <f t="shared" si="46"/>
        <v>131234.80096887419</v>
      </c>
      <c r="J167" s="58">
        <f t="shared" si="60"/>
        <v>431885.06849170104</v>
      </c>
      <c r="K167" s="58">
        <f t="shared" si="51"/>
        <v>-1498.5449322918419</v>
      </c>
      <c r="L167" s="58">
        <f t="shared" si="52"/>
        <v>430386.52355940919</v>
      </c>
      <c r="M167" s="67">
        <f>IF(AND($A167&gt;$B$2,$A167&lt;=$B$3),IRR((K$5:K166,L167),0.001)*12,"")</f>
        <v>0.10807711175282986</v>
      </c>
      <c r="N167" s="66">
        <f t="shared" si="53"/>
        <v>1.9306563206225036E-2</v>
      </c>
      <c r="O167" s="61">
        <v>2.0977790000000001</v>
      </c>
      <c r="P167" s="58">
        <f t="shared" si="47"/>
        <v>230267.78701027238</v>
      </c>
      <c r="Q167" s="58">
        <f t="shared" si="61"/>
        <v>483050.92796662223</v>
      </c>
      <c r="R167" s="58">
        <f t="shared" si="54"/>
        <v>-1498.5449322918419</v>
      </c>
      <c r="S167" s="58">
        <f t="shared" si="55"/>
        <v>481552.38303433039</v>
      </c>
      <c r="T167" s="67">
        <f>IF(AND($A167&gt;$B$2,$A167&lt;=$B$3),IRR((R$5:R166,S167),0.001)*12,"")</f>
        <v>0.12216634262250281</v>
      </c>
      <c r="U167" s="66">
        <f t="shared" si="56"/>
        <v>3.3395794075897989E-2</v>
      </c>
      <c r="V167" s="70">
        <v>287.63353149258757</v>
      </c>
      <c r="W167" s="58">
        <f t="shared" si="48"/>
        <v>1958.1718229353726</v>
      </c>
      <c r="X167" s="58">
        <f t="shared" si="62"/>
        <v>563235.87670017907</v>
      </c>
      <c r="Y167" s="58">
        <f t="shared" si="57"/>
        <v>-1498.5449322918419</v>
      </c>
      <c r="Z167" s="58">
        <f t="shared" si="58"/>
        <v>561737.33176788723</v>
      </c>
      <c r="AA167" s="67">
        <f>IF(AND($A167&gt;$B$2,$A167&lt;=$B$3),IRR((Y$5:Y166,Z167),0.001)*12,"")</f>
        <v>0.1409758933091636</v>
      </c>
      <c r="AB167" s="66">
        <f t="shared" si="59"/>
        <v>5.2205344762558781E-2</v>
      </c>
      <c r="AC167" s="4"/>
      <c r="AD167" s="4"/>
      <c r="AE167" s="3"/>
      <c r="AF167" s="3"/>
      <c r="AG167" s="3"/>
      <c r="AH167" s="3"/>
      <c r="AI167" s="3"/>
      <c r="AJ167" s="3"/>
      <c r="AK167" s="3"/>
    </row>
    <row r="168" spans="1:37" x14ac:dyDescent="0.4">
      <c r="A168" s="1">
        <v>34182</v>
      </c>
      <c r="B168" s="61">
        <v>4.2756080000000001</v>
      </c>
      <c r="C168" s="58">
        <f t="shared" si="44"/>
        <v>88473.061361335436</v>
      </c>
      <c r="D168" s="58">
        <f t="shared" si="45"/>
        <v>378276.12894101668</v>
      </c>
      <c r="E168" s="58">
        <f t="shared" si="49"/>
        <v>-1502.2912946225713</v>
      </c>
      <c r="F168" s="58">
        <f t="shared" si="50"/>
        <v>376773.83764639409</v>
      </c>
      <c r="G168" s="60">
        <f>IF(AND($A168&gt;$B$2,$A168&lt;=$B$3),IRR((E$5:E167,F168),0.001)*12,"")</f>
        <v>8.9438862256223217E-2</v>
      </c>
      <c r="H168" s="61">
        <v>3.3466580000000001</v>
      </c>
      <c r="I168" s="58">
        <f t="shared" si="46"/>
        <v>131683.69395244843</v>
      </c>
      <c r="J168" s="58">
        <f t="shared" si="60"/>
        <v>440700.28783551318</v>
      </c>
      <c r="K168" s="58">
        <f t="shared" si="51"/>
        <v>-1502.2912946225713</v>
      </c>
      <c r="L168" s="58">
        <f t="shared" si="52"/>
        <v>439197.9965408906</v>
      </c>
      <c r="M168" s="67">
        <f>IF(AND($A168&gt;$B$2,$A168&lt;=$B$3),IRR((K$5:K167,L168),0.001)*12,"")</f>
        <v>0.10906251508567077</v>
      </c>
      <c r="N168" s="66">
        <f t="shared" si="53"/>
        <v>1.9623652829447558E-2</v>
      </c>
      <c r="O168" s="61">
        <v>2.1626249999999998</v>
      </c>
      <c r="P168" s="58">
        <f t="shared" si="47"/>
        <v>230962.44803316012</v>
      </c>
      <c r="Q168" s="58">
        <f t="shared" si="61"/>
        <v>499485.16417771287</v>
      </c>
      <c r="R168" s="58">
        <f t="shared" si="54"/>
        <v>-1502.2912946225713</v>
      </c>
      <c r="S168" s="58">
        <f t="shared" si="55"/>
        <v>497982.87288309028</v>
      </c>
      <c r="T168" s="67">
        <f>IF(AND($A168&gt;$B$2,$A168&lt;=$B$3),IRR((R$5:R167,S168),0.001)*12,"")</f>
        <v>0.12466189486680612</v>
      </c>
      <c r="U168" s="66">
        <f t="shared" si="56"/>
        <v>3.5223032610582905E-2</v>
      </c>
      <c r="V168" s="70">
        <v>292.7148266057535</v>
      </c>
      <c r="W168" s="58">
        <f t="shared" si="48"/>
        <v>1963.3040921546765</v>
      </c>
      <c r="X168" s="58">
        <f t="shared" si="62"/>
        <v>574688.21690942242</v>
      </c>
      <c r="Y168" s="58">
        <f t="shared" si="57"/>
        <v>-1502.2912946225713</v>
      </c>
      <c r="Z168" s="58">
        <f t="shared" si="58"/>
        <v>573185.92561479984</v>
      </c>
      <c r="AA168" s="67">
        <f>IF(AND($A168&gt;$B$2,$A168&lt;=$B$3),IRR((Y$5:Y167,Z168),0.001)*12,"")</f>
        <v>0.1416723825137618</v>
      </c>
      <c r="AB168" s="66">
        <f t="shared" si="59"/>
        <v>5.2233520257538579E-2</v>
      </c>
      <c r="AC168" s="4"/>
      <c r="AD168" s="4"/>
      <c r="AE168" s="3"/>
      <c r="AF168" s="3"/>
      <c r="AG168" s="3"/>
      <c r="AH168" s="3"/>
      <c r="AI168" s="3"/>
      <c r="AJ168" s="3"/>
      <c r="AK168" s="3"/>
    </row>
    <row r="169" spans="1:37" x14ac:dyDescent="0.4">
      <c r="A169" s="1">
        <v>34213</v>
      </c>
      <c r="B169" s="61">
        <v>4.2878629999999998</v>
      </c>
      <c r="C169" s="58">
        <f t="shared" si="44"/>
        <v>88824.296235877628</v>
      </c>
      <c r="D169" s="58">
        <f t="shared" si="45"/>
        <v>380866.41333085892</v>
      </c>
      <c r="E169" s="58">
        <f t="shared" si="49"/>
        <v>-1506.0470228591275</v>
      </c>
      <c r="F169" s="58">
        <f t="shared" si="50"/>
        <v>379360.36630799982</v>
      </c>
      <c r="G169" s="60">
        <f>IF(AND($A169&gt;$B$2,$A169&lt;=$B$3),IRR((E$5:E168,F169),0.001)*12,"")</f>
        <v>8.8848039314306071E-2</v>
      </c>
      <c r="H169" s="61">
        <v>3.3599649999999999</v>
      </c>
      <c r="I169" s="58">
        <f t="shared" si="46"/>
        <v>132131.92690215449</v>
      </c>
      <c r="J169" s="58">
        <f t="shared" si="60"/>
        <v>443958.64977379749</v>
      </c>
      <c r="K169" s="58">
        <f t="shared" si="51"/>
        <v>-1506.0470228591275</v>
      </c>
      <c r="L169" s="58">
        <f t="shared" si="52"/>
        <v>442452.60275093839</v>
      </c>
      <c r="M169" s="67">
        <f>IF(AND($A169&gt;$B$2,$A169&lt;=$B$3),IRR((K$5:K168,L169),0.001)*12,"")</f>
        <v>0.1084274955429505</v>
      </c>
      <c r="N169" s="66">
        <f t="shared" si="53"/>
        <v>1.9579456228644432E-2</v>
      </c>
      <c r="O169" s="61">
        <v>2.1695329999999999</v>
      </c>
      <c r="P169" s="58">
        <f t="shared" si="47"/>
        <v>231656.62831198471</v>
      </c>
      <c r="Q169" s="58">
        <f t="shared" si="61"/>
        <v>502586.6997915851</v>
      </c>
      <c r="R169" s="58">
        <f t="shared" si="54"/>
        <v>-1506.0470228591275</v>
      </c>
      <c r="S169" s="58">
        <f t="shared" si="55"/>
        <v>501080.65276872599</v>
      </c>
      <c r="T169" s="67">
        <f>IF(AND($A169&gt;$B$2,$A169&lt;=$B$3),IRR((R$5:R168,S169),0.001)*12,"")</f>
        <v>0.12379141510749214</v>
      </c>
      <c r="U169" s="66">
        <f t="shared" si="56"/>
        <v>3.4943375793186071E-2</v>
      </c>
      <c r="V169" s="70">
        <v>296.69016296461217</v>
      </c>
      <c r="W169" s="58">
        <f t="shared" si="48"/>
        <v>1968.3802531160318</v>
      </c>
      <c r="X169" s="58">
        <f t="shared" si="62"/>
        <v>583999.05807332008</v>
      </c>
      <c r="Y169" s="58">
        <f t="shared" si="57"/>
        <v>-1506.0470228591275</v>
      </c>
      <c r="Z169" s="58">
        <f t="shared" si="58"/>
        <v>582493.01105046098</v>
      </c>
      <c r="AA169" s="67">
        <f>IF(AND($A169&gt;$B$2,$A169&lt;=$B$3),IRR((Y$5:Y168,Z169),0.001)*12,"")</f>
        <v>0.14188004521001396</v>
      </c>
      <c r="AB169" s="66">
        <f t="shared" si="59"/>
        <v>5.303200589570789E-2</v>
      </c>
      <c r="AC169" s="4"/>
      <c r="AD169" s="4"/>
      <c r="AE169" s="3"/>
      <c r="AF169" s="3"/>
      <c r="AG169" s="3"/>
      <c r="AH169" s="3"/>
      <c r="AI169" s="3"/>
      <c r="AJ169" s="3"/>
      <c r="AK169" s="3"/>
    </row>
    <row r="170" spans="1:37" x14ac:dyDescent="0.4">
      <c r="A170" s="1">
        <v>34243</v>
      </c>
      <c r="B170" s="61">
        <v>4.2960529999999997</v>
      </c>
      <c r="C170" s="58">
        <f t="shared" si="44"/>
        <v>89175.737929082126</v>
      </c>
      <c r="D170" s="58">
        <f t="shared" si="45"/>
        <v>383103.69645744702</v>
      </c>
      <c r="E170" s="58">
        <f t="shared" si="49"/>
        <v>-1509.8121404162753</v>
      </c>
      <c r="F170" s="58">
        <f t="shared" si="50"/>
        <v>381593.88431703072</v>
      </c>
      <c r="G170" s="60">
        <f>IF(AND($A170&gt;$B$2,$A170&lt;=$B$3),IRR((E$5:E169,F170),0.001)*12,"")</f>
        <v>8.8143951803123954E-2</v>
      </c>
      <c r="H170" s="61">
        <v>3.3704320000000001</v>
      </c>
      <c r="I170" s="58">
        <f t="shared" si="46"/>
        <v>132579.88495038578</v>
      </c>
      <c r="J170" s="58">
        <f t="shared" si="60"/>
        <v>446851.48679309868</v>
      </c>
      <c r="K170" s="58">
        <f t="shared" si="51"/>
        <v>-1509.8121404162753</v>
      </c>
      <c r="L170" s="58">
        <f t="shared" si="52"/>
        <v>445341.67465268238</v>
      </c>
      <c r="M170" s="67">
        <f>IF(AND($A170&gt;$B$2,$A170&lt;=$B$3),IRR((K$5:K169,L170),0.001)*12,"")</f>
        <v>0.10769597320671931</v>
      </c>
      <c r="N170" s="66">
        <f t="shared" si="53"/>
        <v>1.9552021403595354E-2</v>
      </c>
      <c r="O170" s="61">
        <v>2.1832440000000002</v>
      </c>
      <c r="P170" s="58">
        <f t="shared" si="47"/>
        <v>232348.17361815125</v>
      </c>
      <c r="Q170" s="58">
        <f t="shared" si="61"/>
        <v>507272.75596278708</v>
      </c>
      <c r="R170" s="58">
        <f t="shared" si="54"/>
        <v>-1509.8121404162753</v>
      </c>
      <c r="S170" s="58">
        <f t="shared" si="55"/>
        <v>505762.94382237078</v>
      </c>
      <c r="T170" s="67">
        <f>IF(AND($A170&gt;$B$2,$A170&lt;=$B$3),IRR((R$5:R169,S170),0.001)*12,"")</f>
        <v>0.12331147912786733</v>
      </c>
      <c r="U170" s="66">
        <f t="shared" si="56"/>
        <v>3.5167527324743375E-2</v>
      </c>
      <c r="V170" s="70">
        <v>300.38316865236231</v>
      </c>
      <c r="W170" s="58">
        <f t="shared" si="48"/>
        <v>1973.4065405315014</v>
      </c>
      <c r="X170" s="58">
        <f t="shared" si="62"/>
        <v>592778.1096841488</v>
      </c>
      <c r="Y170" s="58">
        <f t="shared" si="57"/>
        <v>-1509.8121404162753</v>
      </c>
      <c r="Z170" s="58">
        <f t="shared" si="58"/>
        <v>591268.29754373257</v>
      </c>
      <c r="AA170" s="67">
        <f>IF(AND($A170&gt;$B$2,$A170&lt;=$B$3),IRR((Y$5:Y169,Z170),0.001)*12,"")</f>
        <v>0.14195255887349312</v>
      </c>
      <c r="AB170" s="66">
        <f t="shared" si="59"/>
        <v>5.3808607070369163E-2</v>
      </c>
      <c r="AC170" s="4"/>
      <c r="AD170" s="4"/>
      <c r="AE170" s="3"/>
      <c r="AF170" s="3"/>
      <c r="AG170" s="3"/>
      <c r="AH170" s="3"/>
      <c r="AI170" s="3"/>
      <c r="AJ170" s="3"/>
      <c r="AK170" s="3"/>
    </row>
    <row r="171" spans="1:37" x14ac:dyDescent="0.4">
      <c r="A171" s="1">
        <v>34274</v>
      </c>
      <c r="B171" s="61">
        <v>4.288322</v>
      </c>
      <c r="C171" s="58">
        <f t="shared" si="44"/>
        <v>89528.693390628003</v>
      </c>
      <c r="D171" s="58">
        <f t="shared" si="45"/>
        <v>383927.86549828463</v>
      </c>
      <c r="E171" s="58">
        <f t="shared" si="49"/>
        <v>-1513.5866707673158</v>
      </c>
      <c r="F171" s="58">
        <f t="shared" si="50"/>
        <v>382414.27882751729</v>
      </c>
      <c r="G171" s="60">
        <f>IF(AND($A171&gt;$B$2,$A171&lt;=$B$3),IRR((E$5:E170,F171),0.001)*12,"")</f>
        <v>8.6975565234801877E-2</v>
      </c>
      <c r="H171" s="61">
        <v>3.3378049999999999</v>
      </c>
      <c r="I171" s="58">
        <f t="shared" si="46"/>
        <v>133033.35262473085</v>
      </c>
      <c r="J171" s="58">
        <f t="shared" si="60"/>
        <v>444039.38955758972</v>
      </c>
      <c r="K171" s="58">
        <f t="shared" si="51"/>
        <v>-1513.5866707673158</v>
      </c>
      <c r="L171" s="58">
        <f t="shared" si="52"/>
        <v>442525.80288682238</v>
      </c>
      <c r="M171" s="67">
        <f>IF(AND($A171&gt;$B$2,$A171&lt;=$B$3),IRR((K$5:K170,L171),0.001)*12,"")</f>
        <v>0.10538584153323605</v>
      </c>
      <c r="N171" s="66">
        <f t="shared" si="53"/>
        <v>1.8410276298434169E-2</v>
      </c>
      <c r="O171" s="61">
        <v>2.145343</v>
      </c>
      <c r="P171" s="58">
        <f t="shared" si="47"/>
        <v>233053.69561196171</v>
      </c>
      <c r="Q171" s="58">
        <f t="shared" si="61"/>
        <v>499980.11450525274</v>
      </c>
      <c r="R171" s="58">
        <f t="shared" si="54"/>
        <v>-1513.5866707673158</v>
      </c>
      <c r="S171" s="58">
        <f t="shared" si="55"/>
        <v>498466.5278344854</v>
      </c>
      <c r="T171" s="67">
        <f>IF(AND($A171&gt;$B$2,$A171&lt;=$B$3),IRR((R$5:R170,S171),0.001)*12,"")</f>
        <v>0.119965529320468</v>
      </c>
      <c r="U171" s="66">
        <f t="shared" si="56"/>
        <v>3.2989964085666124E-2</v>
      </c>
      <c r="V171" s="70">
        <v>300.40588291687891</v>
      </c>
      <c r="W171" s="58">
        <f t="shared" si="48"/>
        <v>1978.4450126681677</v>
      </c>
      <c r="X171" s="58">
        <f t="shared" si="62"/>
        <v>594336.52083307656</v>
      </c>
      <c r="Y171" s="58">
        <f t="shared" si="57"/>
        <v>-1513.5866707673158</v>
      </c>
      <c r="Z171" s="58">
        <f t="shared" si="58"/>
        <v>592822.93416230928</v>
      </c>
      <c r="AA171" s="67">
        <f>IF(AND($A171&gt;$B$2,$A171&lt;=$B$3),IRR((Y$5:Y170,Z171),0.001)*12,"")</f>
        <v>0.14058667269091885</v>
      </c>
      <c r="AB171" s="66">
        <f t="shared" si="59"/>
        <v>5.3611107456116969E-2</v>
      </c>
      <c r="AC171" s="4"/>
      <c r="AD171" s="4"/>
      <c r="AE171" s="3"/>
      <c r="AF171" s="3"/>
      <c r="AG171" s="3"/>
      <c r="AH171" s="3"/>
      <c r="AI171" s="3"/>
      <c r="AJ171" s="3"/>
      <c r="AK171" s="3"/>
    </row>
    <row r="172" spans="1:37" x14ac:dyDescent="0.4">
      <c r="A172" s="1">
        <v>34304</v>
      </c>
      <c r="B172" s="61">
        <v>4.3045580000000001</v>
      </c>
      <c r="C172" s="58">
        <f t="shared" si="44"/>
        <v>89881.196629623562</v>
      </c>
      <c r="D172" s="58">
        <f t="shared" si="45"/>
        <v>386898.82400161913</v>
      </c>
      <c r="E172" s="58">
        <f t="shared" si="49"/>
        <v>-1517.370637444234</v>
      </c>
      <c r="F172" s="58">
        <f t="shared" si="50"/>
        <v>385381.45336417487</v>
      </c>
      <c r="G172" s="60">
        <f>IF(AND($A172&gt;$B$2,$A172&lt;=$B$3),IRR((E$5:E171,F172),0.001)*12,"")</f>
        <v>8.6536734947733507E-2</v>
      </c>
      <c r="H172" s="61">
        <v>3.354142</v>
      </c>
      <c r="I172" s="58">
        <f t="shared" si="46"/>
        <v>133485.73974413253</v>
      </c>
      <c r="J172" s="58">
        <f t="shared" si="60"/>
        <v>447730.1260768642</v>
      </c>
      <c r="K172" s="58">
        <f t="shared" si="51"/>
        <v>-1517.370637444234</v>
      </c>
      <c r="L172" s="58">
        <f t="shared" si="52"/>
        <v>446212.75543941994</v>
      </c>
      <c r="M172" s="67">
        <f>IF(AND($A172&gt;$B$2,$A172&lt;=$B$3),IRR((K$5:K171,L172),0.001)*12,"")</f>
        <v>0.1049099541679297</v>
      </c>
      <c r="N172" s="66">
        <f t="shared" si="53"/>
        <v>1.8373219220196191E-2</v>
      </c>
      <c r="O172" s="61">
        <v>2.1553960000000001</v>
      </c>
      <c r="P172" s="58">
        <f t="shared" si="47"/>
        <v>233757.6825533146</v>
      </c>
      <c r="Q172" s="58">
        <f t="shared" si="61"/>
        <v>503840.37394468411</v>
      </c>
      <c r="R172" s="58">
        <f t="shared" si="54"/>
        <v>-1517.370637444234</v>
      </c>
      <c r="S172" s="58">
        <f t="shared" si="55"/>
        <v>502323.00330723985</v>
      </c>
      <c r="T172" s="67">
        <f>IF(AND($A172&gt;$B$2,$A172&lt;=$B$3),IRR((R$5:R171,S172),0.001)*12,"")</f>
        <v>0.11933177174901388</v>
      </c>
      <c r="U172" s="66">
        <f t="shared" si="56"/>
        <v>3.2795036801280375E-2</v>
      </c>
      <c r="V172" s="70">
        <v>303.077063243206</v>
      </c>
      <c r="W172" s="58">
        <f t="shared" si="48"/>
        <v>1983.4515632174141</v>
      </c>
      <c r="X172" s="58">
        <f t="shared" si="62"/>
        <v>601138.67486508004</v>
      </c>
      <c r="Y172" s="58">
        <f t="shared" si="57"/>
        <v>-1517.370637444234</v>
      </c>
      <c r="Z172" s="58">
        <f t="shared" si="58"/>
        <v>599621.30422763585</v>
      </c>
      <c r="AA172" s="67">
        <f>IF(AND($A172&gt;$B$2,$A172&lt;=$B$3),IRR((Y$5:Y171,Z172),0.001)*12,"")</f>
        <v>0.14026183343622645</v>
      </c>
      <c r="AB172" s="66">
        <f t="shared" si="59"/>
        <v>5.3725098488492939E-2</v>
      </c>
      <c r="AC172" s="4"/>
      <c r="AD172" s="4"/>
      <c r="AE172" s="3"/>
      <c r="AF172" s="3"/>
      <c r="AG172" s="3"/>
      <c r="AH172" s="3"/>
      <c r="AI172" s="3"/>
      <c r="AJ172" s="3"/>
      <c r="AK172" s="3"/>
    </row>
    <row r="173" spans="1:37" x14ac:dyDescent="0.4">
      <c r="A173" s="1">
        <v>34335</v>
      </c>
      <c r="B173" s="61">
        <v>4.3387479999999998</v>
      </c>
      <c r="C173" s="58">
        <f t="shared" si="44"/>
        <v>90231.796402654363</v>
      </c>
      <c r="D173" s="58">
        <f t="shared" si="45"/>
        <v>391493.02617842378</v>
      </c>
      <c r="E173" s="58">
        <f t="shared" si="49"/>
        <v>-1521.1640640378446</v>
      </c>
      <c r="F173" s="58">
        <f t="shared" si="50"/>
        <v>389971.86211438593</v>
      </c>
      <c r="G173" s="60">
        <f>IF(AND($A173&gt;$B$2,$A173&lt;=$B$3),IRR((E$5:E172,F173),0.001)*12,"")</f>
        <v>8.6628672764474501E-2</v>
      </c>
      <c r="H173" s="61">
        <v>3.4008859999999999</v>
      </c>
      <c r="I173" s="58">
        <f t="shared" si="46"/>
        <v>133933.02438232323</v>
      </c>
      <c r="J173" s="58">
        <f t="shared" si="60"/>
        <v>455490.94755950168</v>
      </c>
      <c r="K173" s="58">
        <f t="shared" si="51"/>
        <v>-1521.1640640378446</v>
      </c>
      <c r="L173" s="58">
        <f t="shared" si="52"/>
        <v>453969.78349546384</v>
      </c>
      <c r="M173" s="67">
        <f>IF(AND($A173&gt;$B$2,$A173&lt;=$B$3),IRR((K$5:K172,L173),0.001)*12,"")</f>
        <v>0.10553853234385002</v>
      </c>
      <c r="N173" s="66">
        <f t="shared" si="53"/>
        <v>1.8909859579375521E-2</v>
      </c>
      <c r="O173" s="61">
        <v>2.2001110000000001</v>
      </c>
      <c r="P173" s="58">
        <f t="shared" si="47"/>
        <v>234449.08587980035</v>
      </c>
      <c r="Q173" s="58">
        <f t="shared" si="61"/>
        <v>515814.01278409344</v>
      </c>
      <c r="R173" s="58">
        <f t="shared" si="54"/>
        <v>-1521.1640640378446</v>
      </c>
      <c r="S173" s="58">
        <f t="shared" si="55"/>
        <v>514292.8487200556</v>
      </c>
      <c r="T173" s="67">
        <f>IF(AND($A173&gt;$B$2,$A173&lt;=$B$3),IRR((R$5:R172,S173),0.001)*12,"")</f>
        <v>0.12060103048104853</v>
      </c>
      <c r="U173" s="66">
        <f t="shared" si="56"/>
        <v>3.3972357716574031E-2</v>
      </c>
      <c r="V173" s="70">
        <v>308.34998112877781</v>
      </c>
      <c r="W173" s="58">
        <f t="shared" si="48"/>
        <v>1988.3848019303509</v>
      </c>
      <c r="X173" s="58">
        <f t="shared" si="62"/>
        <v>613118.41615197237</v>
      </c>
      <c r="Y173" s="58">
        <f t="shared" si="57"/>
        <v>-1521.1640640378446</v>
      </c>
      <c r="Z173" s="58">
        <f t="shared" si="58"/>
        <v>611597.25208793452</v>
      </c>
      <c r="AA173" s="67">
        <f>IF(AND($A173&gt;$B$2,$A173&lt;=$B$3),IRR((Y$5:Y172,Z173),0.001)*12,"")</f>
        <v>0.14091117361250038</v>
      </c>
      <c r="AB173" s="66">
        <f t="shared" si="59"/>
        <v>5.4282500848025883E-2</v>
      </c>
      <c r="AC173" s="4"/>
      <c r="AD173" s="4"/>
      <c r="AE173" s="3"/>
      <c r="AF173" s="3"/>
      <c r="AG173" s="3"/>
      <c r="AH173" s="3"/>
      <c r="AI173" s="3"/>
      <c r="AJ173" s="3"/>
      <c r="AK173" s="3"/>
    </row>
    <row r="174" spans="1:37" x14ac:dyDescent="0.4">
      <c r="A174" s="1">
        <v>34366</v>
      </c>
      <c r="B174" s="61">
        <v>4.2940990000000001</v>
      </c>
      <c r="C174" s="58">
        <f t="shared" si="44"/>
        <v>90586.927240159028</v>
      </c>
      <c r="D174" s="58">
        <f t="shared" si="45"/>
        <v>388989.23367503966</v>
      </c>
      <c r="E174" s="58">
        <f t="shared" si="49"/>
        <v>-1524.9669741979392</v>
      </c>
      <c r="F174" s="58">
        <f t="shared" si="50"/>
        <v>387464.26670084172</v>
      </c>
      <c r="G174" s="60">
        <f>IF(AND($A174&gt;$B$2,$A174&lt;=$B$3),IRR((E$5:E173,F174),0.001)*12,"")</f>
        <v>8.4417450486718337E-2</v>
      </c>
      <c r="H174" s="61">
        <v>3.3369710000000001</v>
      </c>
      <c r="I174" s="58">
        <f t="shared" si="46"/>
        <v>134390.01575989227</v>
      </c>
      <c r="J174" s="58">
        <f t="shared" si="60"/>
        <v>448455.58528030349</v>
      </c>
      <c r="K174" s="58">
        <f t="shared" si="51"/>
        <v>-1524.9669741979392</v>
      </c>
      <c r="L174" s="58">
        <f t="shared" si="52"/>
        <v>446930.61830610555</v>
      </c>
      <c r="M174" s="67">
        <f>IF(AND($A174&gt;$B$2,$A174&lt;=$B$3),IRR((K$5:K173,L174),0.001)*12,"")</f>
        <v>0.1021590197135378</v>
      </c>
      <c r="N174" s="66">
        <f t="shared" si="53"/>
        <v>1.7741569226819465E-2</v>
      </c>
      <c r="O174" s="61">
        <v>2.1369630000000002</v>
      </c>
      <c r="P174" s="58">
        <f t="shared" si="47"/>
        <v>235162.70000142901</v>
      </c>
      <c r="Q174" s="58">
        <f t="shared" si="61"/>
        <v>502533.98888315377</v>
      </c>
      <c r="R174" s="58">
        <f t="shared" si="54"/>
        <v>-1524.9669741979392</v>
      </c>
      <c r="S174" s="58">
        <f t="shared" si="55"/>
        <v>501009.02190895582</v>
      </c>
      <c r="T174" s="67">
        <f>IF(AND($A174&gt;$B$2,$A174&lt;=$B$3),IRR((R$5:R173,S174),0.001)*12,"")</f>
        <v>0.11595184510186485</v>
      </c>
      <c r="U174" s="66">
        <f t="shared" si="56"/>
        <v>3.153439461514651E-2</v>
      </c>
      <c r="V174" s="70">
        <v>308.11603669819669</v>
      </c>
      <c r="W174" s="58">
        <f t="shared" si="48"/>
        <v>1993.3341287831161</v>
      </c>
      <c r="X174" s="58">
        <f t="shared" si="62"/>
        <v>614178.21157590649</v>
      </c>
      <c r="Y174" s="58">
        <f t="shared" si="57"/>
        <v>-1524.9669741979392</v>
      </c>
      <c r="Z174" s="58">
        <f t="shared" si="58"/>
        <v>612653.2446017086</v>
      </c>
      <c r="AA174" s="67">
        <f>IF(AND($A174&gt;$B$2,$A174&lt;=$B$3),IRR((Y$5:Y173,Z174),0.001)*12,"")</f>
        <v>0.1394857083478982</v>
      </c>
      <c r="AB174" s="66">
        <f t="shared" si="59"/>
        <v>5.5068257861179859E-2</v>
      </c>
      <c r="AC174" s="4"/>
      <c r="AD174" s="4"/>
      <c r="AE174" s="3"/>
      <c r="AF174" s="3"/>
      <c r="AG174" s="3"/>
      <c r="AH174" s="3"/>
      <c r="AI174" s="3"/>
      <c r="AJ174" s="3"/>
      <c r="AK174" s="3"/>
    </row>
    <row r="175" spans="1:37" x14ac:dyDescent="0.4">
      <c r="A175" s="1">
        <v>34394</v>
      </c>
      <c r="B175" s="61">
        <v>4.2622749999999998</v>
      </c>
      <c r="C175" s="58">
        <f t="shared" si="44"/>
        <v>90945.604095038972</v>
      </c>
      <c r="D175" s="58">
        <f t="shared" si="45"/>
        <v>387635.17469418223</v>
      </c>
      <c r="E175" s="58">
        <f t="shared" si="49"/>
        <v>-1528.779391633434</v>
      </c>
      <c r="F175" s="58">
        <f t="shared" si="50"/>
        <v>386106.39530254877</v>
      </c>
      <c r="G175" s="60">
        <f>IF(AND($A175&gt;$B$2,$A175&lt;=$B$3),IRR((E$5:E174,F175),0.001)*12,"")</f>
        <v>8.2600439239706169E-2</v>
      </c>
      <c r="H175" s="61">
        <v>3.2636409999999998</v>
      </c>
      <c r="I175" s="58">
        <f t="shared" si="46"/>
        <v>134858.44332028675</v>
      </c>
      <c r="J175" s="58">
        <f t="shared" si="60"/>
        <v>440129.54481626395</v>
      </c>
      <c r="K175" s="58">
        <f t="shared" si="51"/>
        <v>-1528.779391633434</v>
      </c>
      <c r="L175" s="58">
        <f t="shared" si="52"/>
        <v>438600.76542463049</v>
      </c>
      <c r="M175" s="67">
        <f>IF(AND($A175&gt;$B$2,$A175&lt;=$B$3),IRR((K$5:K174,L175),0.001)*12,"")</f>
        <v>9.8418587851431205E-2</v>
      </c>
      <c r="N175" s="66">
        <f t="shared" si="53"/>
        <v>1.5818148611725036E-2</v>
      </c>
      <c r="O175" s="61">
        <v>2.0692650000000001</v>
      </c>
      <c r="P175" s="58">
        <f t="shared" si="47"/>
        <v>235901.50309897013</v>
      </c>
      <c r="Q175" s="58">
        <f t="shared" si="61"/>
        <v>488142.72381009045</v>
      </c>
      <c r="R175" s="58">
        <f t="shared" si="54"/>
        <v>-1528.779391633434</v>
      </c>
      <c r="S175" s="58">
        <f t="shared" si="55"/>
        <v>486613.94441845699</v>
      </c>
      <c r="T175" s="67">
        <f>IF(AND($A175&gt;$B$2,$A175&lt;=$B$3),IRR((R$5:R174,S175),0.001)*12,"")</f>
        <v>0.11097592066616091</v>
      </c>
      <c r="U175" s="66">
        <f t="shared" si="56"/>
        <v>2.8375481426454741E-2</v>
      </c>
      <c r="V175" s="70">
        <v>303.71918294996954</v>
      </c>
      <c r="W175" s="58">
        <f t="shared" si="48"/>
        <v>1998.3676580346591</v>
      </c>
      <c r="X175" s="58">
        <f t="shared" si="62"/>
        <v>606942.59233193076</v>
      </c>
      <c r="Y175" s="58">
        <f t="shared" si="57"/>
        <v>-1528.779391633434</v>
      </c>
      <c r="Z175" s="58">
        <f t="shared" si="58"/>
        <v>605413.8129402973</v>
      </c>
      <c r="AA175" s="67">
        <f>IF(AND($A175&gt;$B$2,$A175&lt;=$B$3),IRR((Y$5:Y174,Z175),0.001)*12,"")</f>
        <v>0.13652319970516924</v>
      </c>
      <c r="AB175" s="66">
        <f t="shared" si="59"/>
        <v>5.3922760465463071E-2</v>
      </c>
      <c r="AC175" s="4"/>
      <c r="AD175" s="4"/>
      <c r="AE175" s="3"/>
      <c r="AF175" s="3"/>
      <c r="AG175" s="3"/>
      <c r="AH175" s="3"/>
      <c r="AI175" s="3"/>
      <c r="AJ175" s="3"/>
      <c r="AK175" s="3"/>
    </row>
    <row r="176" spans="1:37" x14ac:dyDescent="0.4">
      <c r="A176" s="1">
        <v>34425</v>
      </c>
      <c r="B176" s="61">
        <v>4.2340600000000004</v>
      </c>
      <c r="C176" s="58">
        <f t="shared" si="44"/>
        <v>91307.573774285964</v>
      </c>
      <c r="D176" s="58">
        <f t="shared" si="45"/>
        <v>386601.74581475329</v>
      </c>
      <c r="E176" s="58">
        <f t="shared" si="49"/>
        <v>-1532.6013401125174</v>
      </c>
      <c r="F176" s="58">
        <f t="shared" si="50"/>
        <v>385069.14447464078</v>
      </c>
      <c r="G176" s="60">
        <f>IF(AND($A176&gt;$B$2,$A176&lt;=$B$3),IRR((E$5:E175,F176),0.001)*12,"")</f>
        <v>8.0907733309504515E-2</v>
      </c>
      <c r="H176" s="61">
        <v>3.2366280000000001</v>
      </c>
      <c r="I176" s="58">
        <f t="shared" si="46"/>
        <v>135331.9612346447</v>
      </c>
      <c r="J176" s="58">
        <f t="shared" si="60"/>
        <v>438019.2150269656</v>
      </c>
      <c r="K176" s="58">
        <f t="shared" si="51"/>
        <v>-1532.6013401125174</v>
      </c>
      <c r="L176" s="58">
        <f t="shared" si="52"/>
        <v>436486.61368685309</v>
      </c>
      <c r="M176" s="67">
        <f>IF(AND($A176&gt;$B$2,$A176&lt;=$B$3),IRR((K$5:K175,L176),0.001)*12,"")</f>
        <v>9.6413243904615697E-2</v>
      </c>
      <c r="N176" s="66">
        <f t="shared" si="53"/>
        <v>1.5505510595111183E-2</v>
      </c>
      <c r="O176" s="61">
        <v>2.0452870000000001</v>
      </c>
      <c r="P176" s="58">
        <f t="shared" si="47"/>
        <v>236650.83624395786</v>
      </c>
      <c r="Q176" s="58">
        <f t="shared" si="61"/>
        <v>484018.87890889589</v>
      </c>
      <c r="R176" s="58">
        <f t="shared" si="54"/>
        <v>-1532.6013401125174</v>
      </c>
      <c r="S176" s="58">
        <f t="shared" si="55"/>
        <v>482486.27756878338</v>
      </c>
      <c r="T176" s="67">
        <f>IF(AND($A176&gt;$B$2,$A176&lt;=$B$3),IRR((R$5:R175,S176),0.001)*12,"")</f>
        <v>0.10849353087699143</v>
      </c>
      <c r="U176" s="66">
        <f t="shared" si="56"/>
        <v>2.7585797567486914E-2</v>
      </c>
      <c r="V176" s="70">
        <v>293.53232972542435</v>
      </c>
      <c r="W176" s="58">
        <f t="shared" si="48"/>
        <v>2003.5888932612734</v>
      </c>
      <c r="X176" s="58">
        <f t="shared" si="62"/>
        <v>588118.11565096618</v>
      </c>
      <c r="Y176" s="58">
        <f t="shared" si="57"/>
        <v>-1532.6013401125174</v>
      </c>
      <c r="Z176" s="58">
        <f t="shared" si="58"/>
        <v>586585.51431085367</v>
      </c>
      <c r="AA176" s="67">
        <f>IF(AND($A176&gt;$B$2,$A176&lt;=$B$3),IRR((Y$5:Y175,Z176),0.001)*12,"")</f>
        <v>0.13133475119574189</v>
      </c>
      <c r="AB176" s="66">
        <f t="shared" si="59"/>
        <v>5.042701788623738E-2</v>
      </c>
      <c r="AC176" s="4"/>
      <c r="AD176" s="4"/>
      <c r="AE176" s="3"/>
      <c r="AF176" s="3"/>
      <c r="AG176" s="3"/>
      <c r="AH176" s="3"/>
      <c r="AI176" s="3"/>
      <c r="AJ176" s="3"/>
      <c r="AK176" s="3"/>
    </row>
    <row r="177" spans="1:37" x14ac:dyDescent="0.4">
      <c r="A177" s="1">
        <v>34455</v>
      </c>
      <c r="B177" s="61">
        <v>4.2320080000000004</v>
      </c>
      <c r="C177" s="58">
        <f t="shared" si="44"/>
        <v>91670.624326993522</v>
      </c>
      <c r="D177" s="58">
        <f t="shared" si="45"/>
        <v>387950.81551683124</v>
      </c>
      <c r="E177" s="58">
        <f t="shared" si="49"/>
        <v>-1536.4328434627987</v>
      </c>
      <c r="F177" s="58">
        <f t="shared" si="50"/>
        <v>386414.38267336844</v>
      </c>
      <c r="G177" s="60">
        <f>IF(AND($A177&gt;$B$2,$A177&lt;=$B$3),IRR((E$5:E176,F177),0.001)*12,"")</f>
        <v>8.0007985617659649E-2</v>
      </c>
      <c r="H177" s="61">
        <v>3.2370260000000002</v>
      </c>
      <c r="I177" s="58">
        <f t="shared" si="46"/>
        <v>135806.60457809106</v>
      </c>
      <c r="J177" s="58">
        <f t="shared" si="60"/>
        <v>439609.50999099982</v>
      </c>
      <c r="K177" s="58">
        <f t="shared" si="51"/>
        <v>-1536.4328434627987</v>
      </c>
      <c r="L177" s="58">
        <f t="shared" si="52"/>
        <v>438073.07714753703</v>
      </c>
      <c r="M177" s="67">
        <f>IF(AND($A177&gt;$B$2,$A177&lt;=$B$3),IRR((K$5:K176,L177),0.001)*12,"")</f>
        <v>9.5458063872865928E-2</v>
      </c>
      <c r="N177" s="66">
        <f t="shared" si="53"/>
        <v>1.5450078255206279E-2</v>
      </c>
      <c r="O177" s="61">
        <v>2.033242</v>
      </c>
      <c r="P177" s="58">
        <f t="shared" si="47"/>
        <v>237406.49289646788</v>
      </c>
      <c r="Q177" s="58">
        <f t="shared" si="61"/>
        <v>482704.85242980014</v>
      </c>
      <c r="R177" s="58">
        <f t="shared" si="54"/>
        <v>-1536.4328434627987</v>
      </c>
      <c r="S177" s="58">
        <f t="shared" si="55"/>
        <v>481168.41958633735</v>
      </c>
      <c r="T177" s="67">
        <f>IF(AND($A177&gt;$B$2,$A177&lt;=$B$3),IRR((R$5:R176,S177),0.001)*12,"")</f>
        <v>0.10672470567838399</v>
      </c>
      <c r="U177" s="66">
        <f t="shared" si="56"/>
        <v>2.6716720060724342E-2</v>
      </c>
      <c r="V177" s="70">
        <v>296.64601086104841</v>
      </c>
      <c r="W177" s="58">
        <f t="shared" si="48"/>
        <v>2008.7682409929457</v>
      </c>
      <c r="X177" s="58">
        <f t="shared" si="62"/>
        <v>595893.08543492248</v>
      </c>
      <c r="Y177" s="58">
        <f t="shared" si="57"/>
        <v>-1536.4328434627987</v>
      </c>
      <c r="Z177" s="58">
        <f t="shared" si="58"/>
        <v>594356.65259145969</v>
      </c>
      <c r="AA177" s="67">
        <f>IF(AND($A177&gt;$B$2,$A177&lt;=$B$3),IRR((Y$5:Y176,Z177),0.001)*12,"")</f>
        <v>0.1312967773490108</v>
      </c>
      <c r="AB177" s="66">
        <f t="shared" si="59"/>
        <v>5.1288791731351147E-2</v>
      </c>
      <c r="AC177" s="4"/>
      <c r="AD177" s="4"/>
      <c r="AE177" s="3"/>
      <c r="AF177" s="3"/>
      <c r="AG177" s="3"/>
      <c r="AH177" s="3"/>
      <c r="AI177" s="3"/>
      <c r="AJ177" s="3"/>
      <c r="AK177" s="3"/>
    </row>
    <row r="178" spans="1:37" x14ac:dyDescent="0.4">
      <c r="A178" s="1">
        <v>34486</v>
      </c>
      <c r="B178" s="61">
        <v>4.24315</v>
      </c>
      <c r="C178" s="58">
        <f t="shared" si="44"/>
        <v>92033.626795813019</v>
      </c>
      <c r="D178" s="58">
        <f t="shared" si="45"/>
        <v>390512.48353865399</v>
      </c>
      <c r="E178" s="58">
        <f t="shared" si="49"/>
        <v>-1540.2739255714557</v>
      </c>
      <c r="F178" s="58">
        <f t="shared" si="50"/>
        <v>388972.20961308252</v>
      </c>
      <c r="G178" s="60">
        <f>IF(AND($A178&gt;$B$2,$A178&lt;=$B$3),IRR((E$5:E177,F178),0.001)*12,"")</f>
        <v>7.9508944698324591E-2</v>
      </c>
      <c r="H178" s="61">
        <v>3.2312340000000002</v>
      </c>
      <c r="I178" s="58">
        <f t="shared" si="46"/>
        <v>136283.28745700713</v>
      </c>
      <c r="J178" s="58">
        <f t="shared" si="60"/>
        <v>440363.192062855</v>
      </c>
      <c r="K178" s="58">
        <f t="shared" si="51"/>
        <v>-1540.2739255714557</v>
      </c>
      <c r="L178" s="58">
        <f t="shared" si="52"/>
        <v>438822.91813728353</v>
      </c>
      <c r="M178" s="67">
        <f>IF(AND($A178&gt;$B$2,$A178&lt;=$B$3),IRR((K$5:K177,L178),0.001)*12,"")</f>
        <v>9.4285752076212148E-2</v>
      </c>
      <c r="N178" s="66">
        <f t="shared" si="53"/>
        <v>1.4776807377887557E-2</v>
      </c>
      <c r="O178" s="61">
        <v>2.0213399999999999</v>
      </c>
      <c r="P178" s="58">
        <f t="shared" si="47"/>
        <v>238168.49925144599</v>
      </c>
      <c r="Q178" s="58">
        <f t="shared" si="61"/>
        <v>481419.51427691779</v>
      </c>
      <c r="R178" s="58">
        <f t="shared" si="54"/>
        <v>-1540.2739255714557</v>
      </c>
      <c r="S178" s="58">
        <f t="shared" si="55"/>
        <v>479879.24035134632</v>
      </c>
      <c r="T178" s="67">
        <f>IF(AND($A178&gt;$B$2,$A178&lt;=$B$3),IRR((R$5:R177,S178),0.001)*12,"")</f>
        <v>0.10498344882903599</v>
      </c>
      <c r="U178" s="66">
        <f t="shared" si="56"/>
        <v>2.5474504130711395E-2</v>
      </c>
      <c r="V178" s="70">
        <v>299.94091730902943</v>
      </c>
      <c r="W178" s="58">
        <f t="shared" si="48"/>
        <v>2013.9034987610098</v>
      </c>
      <c r="X178" s="58">
        <f t="shared" si="62"/>
        <v>604052.06279024109</v>
      </c>
      <c r="Y178" s="58">
        <f t="shared" si="57"/>
        <v>-1540.2739255714557</v>
      </c>
      <c r="Z178" s="58">
        <f t="shared" si="58"/>
        <v>602511.78886466962</v>
      </c>
      <c r="AA178" s="67">
        <f>IF(AND($A178&gt;$B$2,$A178&lt;=$B$3),IRR((Y$5:Y177,Z178),0.001)*12,"")</f>
        <v>0.13131533300718079</v>
      </c>
      <c r="AB178" s="66">
        <f t="shared" si="59"/>
        <v>5.1806388308856199E-2</v>
      </c>
      <c r="AC178" s="4"/>
      <c r="AD178" s="4"/>
      <c r="AE178" s="3"/>
      <c r="AF178" s="3"/>
      <c r="AG178" s="3"/>
      <c r="AH178" s="3"/>
      <c r="AI178" s="3"/>
      <c r="AJ178" s="3"/>
      <c r="AK178" s="3"/>
    </row>
    <row r="179" spans="1:37" x14ac:dyDescent="0.4">
      <c r="A179" s="1">
        <v>34516</v>
      </c>
      <c r="B179" s="61">
        <v>4.2805400000000002</v>
      </c>
      <c r="C179" s="58">
        <f t="shared" si="44"/>
        <v>92394.358061117251</v>
      </c>
      <c r="D179" s="58">
        <f t="shared" si="45"/>
        <v>395497.74545493483</v>
      </c>
      <c r="E179" s="58">
        <f t="shared" si="49"/>
        <v>-1544.1246103853844</v>
      </c>
      <c r="F179" s="58">
        <f t="shared" si="50"/>
        <v>393953.62084454944</v>
      </c>
      <c r="G179" s="60">
        <f>IF(AND($A179&gt;$B$2,$A179&lt;=$B$3),IRR((E$5:E178,F179),0.001)*12,"")</f>
        <v>7.9776885580209012E-2</v>
      </c>
      <c r="H179" s="61">
        <v>3.2910240000000002</v>
      </c>
      <c r="I179" s="58">
        <f t="shared" si="46"/>
        <v>136752.48020989663</v>
      </c>
      <c r="J179" s="58">
        <f t="shared" si="60"/>
        <v>450055.69443029485</v>
      </c>
      <c r="K179" s="58">
        <f t="shared" si="51"/>
        <v>-1544.1246103853844</v>
      </c>
      <c r="L179" s="58">
        <f t="shared" si="52"/>
        <v>448511.56981990946</v>
      </c>
      <c r="M179" s="67">
        <f>IF(AND($A179&gt;$B$2,$A179&lt;=$B$3),IRR((K$5:K178,L179),0.001)*12,"")</f>
        <v>9.5545587086625083E-2</v>
      </c>
      <c r="N179" s="66">
        <f t="shared" si="53"/>
        <v>1.5768701506416072E-2</v>
      </c>
      <c r="O179" s="61">
        <v>2.0733429999999999</v>
      </c>
      <c r="P179" s="58">
        <f t="shared" si="47"/>
        <v>238913.25041436759</v>
      </c>
      <c r="Q179" s="58">
        <f t="shared" si="61"/>
        <v>495349.11535387614</v>
      </c>
      <c r="R179" s="58">
        <f t="shared" si="54"/>
        <v>-1544.1246103853844</v>
      </c>
      <c r="S179" s="58">
        <f t="shared" si="55"/>
        <v>493804.99074349075</v>
      </c>
      <c r="T179" s="67">
        <f>IF(AND($A179&gt;$B$2,$A179&lt;=$B$3),IRR((R$5:R178,S179),0.001)*12,"")</f>
        <v>0.10694383546808961</v>
      </c>
      <c r="U179" s="66">
        <f t="shared" si="56"/>
        <v>2.7166949887880598E-2</v>
      </c>
      <c r="V179" s="70">
        <v>298.38092840553571</v>
      </c>
      <c r="W179" s="58">
        <f t="shared" si="48"/>
        <v>2019.0785098404269</v>
      </c>
      <c r="X179" s="58">
        <f t="shared" si="62"/>
        <v>602454.52028985217</v>
      </c>
      <c r="Y179" s="58">
        <f t="shared" si="57"/>
        <v>-1544.1246103853844</v>
      </c>
      <c r="Z179" s="58">
        <f t="shared" si="58"/>
        <v>600910.39567946678</v>
      </c>
      <c r="AA179" s="67">
        <f>IF(AND($A179&gt;$B$2,$A179&lt;=$B$3),IRR((Y$5:Y178,Z179),0.001)*12,"")</f>
        <v>0.12950342589743613</v>
      </c>
      <c r="AB179" s="66">
        <f t="shared" si="59"/>
        <v>4.9726540317227119E-2</v>
      </c>
      <c r="AC179" s="4"/>
      <c r="AD179" s="4"/>
      <c r="AE179" s="3"/>
      <c r="AF179" s="3"/>
      <c r="AG179" s="3"/>
      <c r="AH179" s="3"/>
      <c r="AI179" s="3"/>
      <c r="AJ179" s="3"/>
      <c r="AK179" s="3"/>
    </row>
    <row r="180" spans="1:37" x14ac:dyDescent="0.4">
      <c r="A180" s="1">
        <v>34547</v>
      </c>
      <c r="B180" s="61">
        <v>4.2922599999999997</v>
      </c>
      <c r="C180" s="58">
        <f t="shared" si="44"/>
        <v>92755.003716765175</v>
      </c>
      <c r="D180" s="58">
        <f t="shared" si="45"/>
        <v>398128.59225332248</v>
      </c>
      <c r="E180" s="58">
        <f t="shared" si="49"/>
        <v>-1547.9849219113478</v>
      </c>
      <c r="F180" s="58">
        <f t="shared" si="50"/>
        <v>396580.60733141116</v>
      </c>
      <c r="G180" s="60">
        <f>IF(AND($A180&gt;$B$2,$A180&lt;=$B$3),IRR((E$5:E179,F180),0.001)*12,"")</f>
        <v>7.9299114833822237E-2</v>
      </c>
      <c r="H180" s="61">
        <v>3.2960159999999998</v>
      </c>
      <c r="I180" s="58">
        <f t="shared" si="46"/>
        <v>137222.13354953798</v>
      </c>
      <c r="J180" s="58">
        <f t="shared" si="60"/>
        <v>452286.34773341392</v>
      </c>
      <c r="K180" s="58">
        <f t="shared" si="51"/>
        <v>-1547.9849219113478</v>
      </c>
      <c r="L180" s="58">
        <f t="shared" si="52"/>
        <v>450738.36281150259</v>
      </c>
      <c r="M180" s="67">
        <f>IF(AND($A180&gt;$B$2,$A180&lt;=$B$3),IRR((K$5:K179,L180),0.001)*12,"")</f>
        <v>9.4781802107183566E-2</v>
      </c>
      <c r="N180" s="66">
        <f t="shared" si="53"/>
        <v>1.5482687273361329E-2</v>
      </c>
      <c r="O180" s="61">
        <v>2.06656</v>
      </c>
      <c r="P180" s="58">
        <f t="shared" si="47"/>
        <v>239662.31403793106</v>
      </c>
      <c r="Q180" s="58">
        <f t="shared" si="61"/>
        <v>495276.55169822683</v>
      </c>
      <c r="R180" s="58">
        <f t="shared" si="54"/>
        <v>-1547.9849219113478</v>
      </c>
      <c r="S180" s="58">
        <f t="shared" si="55"/>
        <v>493728.56677631551</v>
      </c>
      <c r="T180" s="67">
        <f>IF(AND($A180&gt;$B$2,$A180&lt;=$B$3),IRR((R$5:R179,S180),0.001)*12,"")</f>
        <v>0.10552687508505443</v>
      </c>
      <c r="U180" s="66">
        <f t="shared" si="56"/>
        <v>2.6227760251232191E-2</v>
      </c>
      <c r="V180" s="70">
        <v>307.59916328224665</v>
      </c>
      <c r="W180" s="58">
        <f t="shared" si="48"/>
        <v>2024.110984263938</v>
      </c>
      <c r="X180" s="58">
        <f t="shared" si="62"/>
        <v>622614.84514999203</v>
      </c>
      <c r="Y180" s="58">
        <f t="shared" si="57"/>
        <v>-1547.9849219113478</v>
      </c>
      <c r="Z180" s="58">
        <f t="shared" si="58"/>
        <v>621066.86022808065</v>
      </c>
      <c r="AA180" s="67">
        <f>IF(AND($A180&gt;$B$2,$A180&lt;=$B$3),IRR((Y$5:Y179,Z180),0.001)*12,"")</f>
        <v>0.13170435099312527</v>
      </c>
      <c r="AB180" s="66">
        <f t="shared" si="59"/>
        <v>5.2405236159303037E-2</v>
      </c>
      <c r="AC180" s="4"/>
      <c r="AD180" s="4"/>
      <c r="AE180" s="3"/>
      <c r="AF180" s="3"/>
      <c r="AG180" s="3"/>
      <c r="AH180" s="3"/>
      <c r="AI180" s="3"/>
      <c r="AJ180" s="3"/>
      <c r="AK180" s="3"/>
    </row>
    <row r="181" spans="1:37" x14ac:dyDescent="0.4">
      <c r="A181" s="1">
        <v>34578</v>
      </c>
      <c r="B181" s="61">
        <v>4.2733540000000003</v>
      </c>
      <c r="C181" s="58">
        <f t="shared" si="44"/>
        <v>93118.150529366263</v>
      </c>
      <c r="D181" s="58">
        <f t="shared" si="45"/>
        <v>397926.82103726949</v>
      </c>
      <c r="E181" s="58">
        <f t="shared" si="49"/>
        <v>-1551.854884216126</v>
      </c>
      <c r="F181" s="58">
        <f t="shared" si="50"/>
        <v>396374.96615305333</v>
      </c>
      <c r="G181" s="60">
        <f>IF(AND($A181&gt;$B$2,$A181&lt;=$B$3),IRR((E$5:E180,F181),0.001)*12,"")</f>
        <v>7.7954572982923409E-2</v>
      </c>
      <c r="H181" s="61">
        <v>3.2484600000000001</v>
      </c>
      <c r="I181" s="58">
        <f t="shared" si="46"/>
        <v>137699.85372593423</v>
      </c>
      <c r="J181" s="58">
        <f t="shared" si="60"/>
        <v>447312.46683454834</v>
      </c>
      <c r="K181" s="58">
        <f t="shared" si="51"/>
        <v>-1551.854884216126</v>
      </c>
      <c r="L181" s="58">
        <f t="shared" si="52"/>
        <v>445760.61195033218</v>
      </c>
      <c r="M181" s="67">
        <f>IF(AND($A181&gt;$B$2,$A181&lt;=$B$3),IRR((K$5:K180,L181),0.001)*12,"")</f>
        <v>9.2122982503277662E-2</v>
      </c>
      <c r="N181" s="66">
        <f t="shared" si="53"/>
        <v>1.4168409520354253E-2</v>
      </c>
      <c r="O181" s="61">
        <v>2.0174949999999998</v>
      </c>
      <c r="P181" s="58">
        <f t="shared" si="47"/>
        <v>240431.51291288051</v>
      </c>
      <c r="Q181" s="58">
        <f t="shared" si="61"/>
        <v>485069.37514417182</v>
      </c>
      <c r="R181" s="58">
        <f t="shared" si="54"/>
        <v>-1551.854884216126</v>
      </c>
      <c r="S181" s="58">
        <f t="shared" si="55"/>
        <v>483517.52025995567</v>
      </c>
      <c r="T181" s="67">
        <f>IF(AND($A181&gt;$B$2,$A181&lt;=$B$3),IRR((R$5:R180,S181),0.001)*12,"")</f>
        <v>0.1017097002697156</v>
      </c>
      <c r="U181" s="66">
        <f t="shared" si="56"/>
        <v>2.3755127286792188E-2</v>
      </c>
      <c r="V181" s="70">
        <v>310.11951526190001</v>
      </c>
      <c r="W181" s="58">
        <f t="shared" si="48"/>
        <v>2029.1150385328399</v>
      </c>
      <c r="X181" s="58">
        <f t="shared" si="62"/>
        <v>629268.17216043582</v>
      </c>
      <c r="Y181" s="58">
        <f t="shared" si="57"/>
        <v>-1551.854884216126</v>
      </c>
      <c r="Z181" s="58">
        <f t="shared" si="58"/>
        <v>627716.31727621972</v>
      </c>
      <c r="AA181" s="67">
        <f>IF(AND($A181&gt;$B$2,$A181&lt;=$B$3),IRR((Y$5:Y180,Z181),0.001)*12,"")</f>
        <v>0.13139893538172664</v>
      </c>
      <c r="AB181" s="66">
        <f t="shared" si="59"/>
        <v>5.3444362398803236E-2</v>
      </c>
      <c r="AC181" s="4"/>
      <c r="AD181" s="4"/>
      <c r="AE181" s="3"/>
      <c r="AF181" s="3"/>
      <c r="AG181" s="3"/>
      <c r="AH181" s="3"/>
      <c r="AI181" s="3"/>
      <c r="AJ181" s="3"/>
      <c r="AK181" s="3"/>
    </row>
    <row r="182" spans="1:37" x14ac:dyDescent="0.4">
      <c r="A182" s="1">
        <v>34608</v>
      </c>
      <c r="B182" s="61">
        <v>4.2760300000000004</v>
      </c>
      <c r="C182" s="58">
        <f t="shared" si="44"/>
        <v>93481.977378435768</v>
      </c>
      <c r="D182" s="58">
        <f t="shared" si="45"/>
        <v>399731.73972951272</v>
      </c>
      <c r="E182" s="58">
        <f t="shared" si="49"/>
        <v>-1555.7345214266663</v>
      </c>
      <c r="F182" s="58">
        <f t="shared" si="50"/>
        <v>398176.00520808605</v>
      </c>
      <c r="G182" s="60">
        <f>IF(AND($A182&gt;$B$2,$A182&lt;=$B$3),IRR((E$5:E181,F182),0.001)*12,"")</f>
        <v>7.724262127740289E-2</v>
      </c>
      <c r="H182" s="61">
        <v>3.2464710000000001</v>
      </c>
      <c r="I182" s="58">
        <f t="shared" si="46"/>
        <v>138179.06161703402</v>
      </c>
      <c r="J182" s="58">
        <f t="shared" si="60"/>
        <v>448594.3163469141</v>
      </c>
      <c r="K182" s="58">
        <f t="shared" si="51"/>
        <v>-1555.7345214266663</v>
      </c>
      <c r="L182" s="58">
        <f t="shared" si="52"/>
        <v>447038.58182548743</v>
      </c>
      <c r="M182" s="67">
        <f>IF(AND($A182&gt;$B$2,$A182&lt;=$B$3),IRR((K$5:K181,L182),0.001)*12,"")</f>
        <v>9.1145348704668727E-2</v>
      </c>
      <c r="N182" s="66">
        <f t="shared" si="53"/>
        <v>1.3902727427265837E-2</v>
      </c>
      <c r="O182" s="61">
        <v>2.0081259999999999</v>
      </c>
      <c r="P182" s="58">
        <f t="shared" si="47"/>
        <v>241206.23248796031</v>
      </c>
      <c r="Q182" s="58">
        <f t="shared" si="61"/>
        <v>484372.50682111777</v>
      </c>
      <c r="R182" s="58">
        <f t="shared" si="54"/>
        <v>-1555.7345214266663</v>
      </c>
      <c r="S182" s="58">
        <f t="shared" si="55"/>
        <v>482816.7722996911</v>
      </c>
      <c r="T182" s="67">
        <f>IF(AND($A182&gt;$B$2,$A182&lt;=$B$3),IRR((R$5:R181,S182),0.001)*12,"")</f>
        <v>0.10018724270150603</v>
      </c>
      <c r="U182" s="66">
        <f t="shared" si="56"/>
        <v>2.294462142410314E-2</v>
      </c>
      <c r="V182" s="70">
        <v>308.73938190596044</v>
      </c>
      <c r="W182" s="58">
        <f t="shared" si="48"/>
        <v>2034.1540280903837</v>
      </c>
      <c r="X182" s="58">
        <f t="shared" si="62"/>
        <v>628023.45733414474</v>
      </c>
      <c r="Y182" s="58">
        <f t="shared" si="57"/>
        <v>-1555.7345214266663</v>
      </c>
      <c r="Z182" s="58">
        <f t="shared" si="58"/>
        <v>626467.72281271813</v>
      </c>
      <c r="AA182" s="67">
        <f>IF(AND($A182&gt;$B$2,$A182&lt;=$B$3),IRR((Y$5:Y181,Z182),0.001)*12,"")</f>
        <v>0.12970583511929146</v>
      </c>
      <c r="AB182" s="66">
        <f t="shared" si="59"/>
        <v>5.2463213841888567E-2</v>
      </c>
      <c r="AC182" s="4"/>
      <c r="AD182" s="4"/>
      <c r="AE182" s="3"/>
      <c r="AF182" s="3"/>
      <c r="AG182" s="3"/>
      <c r="AH182" s="3"/>
      <c r="AI182" s="3"/>
      <c r="AJ182" s="3"/>
      <c r="AK182" s="3"/>
    </row>
    <row r="183" spans="1:37" x14ac:dyDescent="0.4">
      <c r="A183" s="1">
        <v>34639</v>
      </c>
      <c r="B183" s="61">
        <v>4.2573860000000003</v>
      </c>
      <c r="C183" s="58">
        <f t="shared" si="44"/>
        <v>93848.311053073267</v>
      </c>
      <c r="D183" s="58">
        <f t="shared" si="45"/>
        <v>399548.48560099944</v>
      </c>
      <c r="E183" s="58">
        <f t="shared" si="49"/>
        <v>-1559.6238577302329</v>
      </c>
      <c r="F183" s="58">
        <f t="shared" si="50"/>
        <v>397988.8617432692</v>
      </c>
      <c r="G183" s="60">
        <f>IF(AND($A183&gt;$B$2,$A183&lt;=$B$3),IRR((E$5:E182,F183),0.001)*12,"")</f>
        <v>7.5935155956640799E-2</v>
      </c>
      <c r="H183" s="61">
        <v>3.2406350000000002</v>
      </c>
      <c r="I183" s="58">
        <f t="shared" si="46"/>
        <v>138660.33268203525</v>
      </c>
      <c r="J183" s="58">
        <f t="shared" si="60"/>
        <v>449347.52720104734</v>
      </c>
      <c r="K183" s="58">
        <f t="shared" si="51"/>
        <v>-1559.6238577302329</v>
      </c>
      <c r="L183" s="58">
        <f t="shared" si="52"/>
        <v>447787.9033433171</v>
      </c>
      <c r="M183" s="67">
        <f>IF(AND($A183&gt;$B$2,$A183&lt;=$B$3),IRR((K$5:K182,L183),0.001)*12,"")</f>
        <v>9.0041549439151325E-2</v>
      </c>
      <c r="N183" s="66">
        <f t="shared" si="53"/>
        <v>1.4106393482510526E-2</v>
      </c>
      <c r="O183" s="61">
        <v>2.0137700000000001</v>
      </c>
      <c r="P183" s="58">
        <f t="shared" si="47"/>
        <v>241980.71212452766</v>
      </c>
      <c r="Q183" s="58">
        <f t="shared" si="61"/>
        <v>487293.49865501007</v>
      </c>
      <c r="R183" s="58">
        <f t="shared" si="54"/>
        <v>-1559.6238577302329</v>
      </c>
      <c r="S183" s="58">
        <f t="shared" si="55"/>
        <v>485733.87479727983</v>
      </c>
      <c r="T183" s="67">
        <f>IF(AND($A183&gt;$B$2,$A183&lt;=$B$3),IRR((R$5:R182,S183),0.001)*12,"")</f>
        <v>9.9549679869294749E-2</v>
      </c>
      <c r="U183" s="66">
        <f t="shared" si="56"/>
        <v>2.3614523912653951E-2</v>
      </c>
      <c r="V183" s="70">
        <v>307.59472842849812</v>
      </c>
      <c r="W183" s="58">
        <f t="shared" si="48"/>
        <v>2039.224413612588</v>
      </c>
      <c r="X183" s="58">
        <f t="shared" si="62"/>
        <v>627254.6797099273</v>
      </c>
      <c r="Y183" s="58">
        <f t="shared" si="57"/>
        <v>-1559.6238577302329</v>
      </c>
      <c r="Z183" s="58">
        <f t="shared" si="58"/>
        <v>625695.05585219711</v>
      </c>
      <c r="AA183" s="67">
        <f>IF(AND($A183&gt;$B$2,$A183&lt;=$B$3),IRR((Y$5:Y182,Z183),0.001)*12,"")</f>
        <v>0.12811650427256449</v>
      </c>
      <c r="AB183" s="66">
        <f t="shared" si="59"/>
        <v>5.2181348315923692E-2</v>
      </c>
      <c r="AC183" s="4"/>
      <c r="AD183" s="4"/>
      <c r="AE183" s="3"/>
      <c r="AF183" s="3"/>
      <c r="AG183" s="3"/>
      <c r="AH183" s="3"/>
      <c r="AI183" s="3"/>
      <c r="AJ183" s="3"/>
      <c r="AK183" s="3"/>
    </row>
    <row r="184" spans="1:37" x14ac:dyDescent="0.4">
      <c r="A184" s="1">
        <v>34669</v>
      </c>
      <c r="B184" s="61">
        <v>4.2653749999999997</v>
      </c>
      <c r="C184" s="58">
        <f t="shared" si="44"/>
        <v>94214.872707646326</v>
      </c>
      <c r="D184" s="58">
        <f t="shared" si="45"/>
        <v>401861.7626753769</v>
      </c>
      <c r="E184" s="58">
        <f t="shared" si="49"/>
        <v>-1563.5229173745583</v>
      </c>
      <c r="F184" s="58">
        <f t="shared" si="50"/>
        <v>400298.23975800234</v>
      </c>
      <c r="G184" s="60">
        <f>IF(AND($A184&gt;$B$2,$A184&lt;=$B$3),IRR((E$5:E183,F184),0.001)*12,"")</f>
        <v>7.5400024665004395E-2</v>
      </c>
      <c r="H184" s="61">
        <v>3.2669570000000001</v>
      </c>
      <c r="I184" s="58">
        <f t="shared" si="46"/>
        <v>139138.91961090348</v>
      </c>
      <c r="J184" s="58">
        <f t="shared" si="60"/>
        <v>454560.86739527842</v>
      </c>
      <c r="K184" s="58">
        <f t="shared" si="51"/>
        <v>-1563.5229173745583</v>
      </c>
      <c r="L184" s="58">
        <f t="shared" si="52"/>
        <v>452997.34447790385</v>
      </c>
      <c r="M184" s="67">
        <f>IF(AND($A184&gt;$B$2,$A184&lt;=$B$3),IRR((K$5:K183,L184),0.001)*12,"")</f>
        <v>9.0113557005514267E-2</v>
      </c>
      <c r="N184" s="66">
        <f t="shared" si="53"/>
        <v>1.4713532340509872E-2</v>
      </c>
      <c r="O184" s="61">
        <v>2.0420500000000001</v>
      </c>
      <c r="P184" s="58">
        <f t="shared" si="47"/>
        <v>242746.37551052438</v>
      </c>
      <c r="Q184" s="58">
        <f t="shared" si="61"/>
        <v>495700.23611126636</v>
      </c>
      <c r="R184" s="58">
        <f t="shared" si="54"/>
        <v>-1563.5229173745583</v>
      </c>
      <c r="S184" s="58">
        <f t="shared" si="55"/>
        <v>494136.7131938918</v>
      </c>
      <c r="T184" s="67">
        <f>IF(AND($A184&gt;$B$2,$A184&lt;=$B$3),IRR((R$5:R183,S184),0.001)*12,"")</f>
        <v>0.10020348364256471</v>
      </c>
      <c r="U184" s="66">
        <f t="shared" si="56"/>
        <v>2.4803458977560311E-2</v>
      </c>
      <c r="V184" s="70">
        <v>304.43222321609272</v>
      </c>
      <c r="W184" s="58">
        <f t="shared" si="48"/>
        <v>2044.3602789978522</v>
      </c>
      <c r="X184" s="58">
        <f t="shared" si="62"/>
        <v>622369.14478998771</v>
      </c>
      <c r="Y184" s="58">
        <f t="shared" si="57"/>
        <v>-1563.5229173745583</v>
      </c>
      <c r="Z184" s="58">
        <f t="shared" si="58"/>
        <v>620805.62187261321</v>
      </c>
      <c r="AA184" s="67">
        <f>IF(AND($A184&gt;$B$2,$A184&lt;=$B$3),IRR((Y$5:Y183,Z184),0.001)*12,"")</f>
        <v>0.12582165582361249</v>
      </c>
      <c r="AB184" s="66">
        <f t="shared" si="59"/>
        <v>5.0421631158608093E-2</v>
      </c>
      <c r="AC184" s="4"/>
      <c r="AD184" s="4"/>
      <c r="AE184" s="3"/>
      <c r="AF184" s="3"/>
      <c r="AG184" s="3"/>
      <c r="AH184" s="3"/>
      <c r="AI184" s="3"/>
      <c r="AJ184" s="3"/>
      <c r="AK184" s="3"/>
    </row>
    <row r="185" spans="1:37" x14ac:dyDescent="0.4">
      <c r="A185" s="1">
        <v>34700</v>
      </c>
      <c r="B185" s="61">
        <v>4.3310930000000001</v>
      </c>
      <c r="C185" s="58">
        <f t="shared" si="44"/>
        <v>94576.774824425622</v>
      </c>
      <c r="D185" s="58">
        <f t="shared" si="45"/>
        <v>409620.80740464607</v>
      </c>
      <c r="E185" s="58">
        <f t="shared" si="49"/>
        <v>-1567.4317246679946</v>
      </c>
      <c r="F185" s="58">
        <f t="shared" si="50"/>
        <v>408053.37567997805</v>
      </c>
      <c r="G185" s="60">
        <f>IF(AND($A185&gt;$B$2,$A185&lt;=$B$3),IRR((E$5:E184,F185),0.001)*12,"")</f>
        <v>7.6482320900677081E-2</v>
      </c>
      <c r="H185" s="61">
        <v>3.3291010000000001</v>
      </c>
      <c r="I185" s="58">
        <f t="shared" si="46"/>
        <v>139609.74693776079</v>
      </c>
      <c r="J185" s="58">
        <f t="shared" si="60"/>
        <v>464774.94814024639</v>
      </c>
      <c r="K185" s="58">
        <f t="shared" si="51"/>
        <v>-1567.4317246679946</v>
      </c>
      <c r="L185" s="58">
        <f t="shared" si="52"/>
        <v>463207.51641557837</v>
      </c>
      <c r="M185" s="67">
        <f>IF(AND($A185&gt;$B$2,$A185&lt;=$B$3),IRR((K$5:K184,L185),0.001)*12,"")</f>
        <v>9.1435451210201357E-2</v>
      </c>
      <c r="N185" s="66">
        <f t="shared" si="53"/>
        <v>1.4953130309524276E-2</v>
      </c>
      <c r="O185" s="61">
        <v>2.088336</v>
      </c>
      <c r="P185" s="58">
        <f t="shared" si="47"/>
        <v>243496.94042185473</v>
      </c>
      <c r="Q185" s="58">
        <f t="shared" si="61"/>
        <v>508503.42657281441</v>
      </c>
      <c r="R185" s="58">
        <f t="shared" si="54"/>
        <v>-1567.4317246679946</v>
      </c>
      <c r="S185" s="58">
        <f t="shared" si="55"/>
        <v>506935.99484814639</v>
      </c>
      <c r="T185" s="67">
        <f>IF(AND($A185&gt;$B$2,$A185&lt;=$B$3),IRR((R$5:R184,S185),0.001)*12,"")</f>
        <v>0.10181137270594842</v>
      </c>
      <c r="U185" s="66">
        <f t="shared" si="56"/>
        <v>2.5329051805271341E-2</v>
      </c>
      <c r="V185" s="70">
        <v>311.91242280215408</v>
      </c>
      <c r="W185" s="58">
        <f t="shared" si="48"/>
        <v>2049.3855091909509</v>
      </c>
      <c r="X185" s="58">
        <f t="shared" si="62"/>
        <v>639228.79942737566</v>
      </c>
      <c r="Y185" s="58">
        <f t="shared" si="57"/>
        <v>-1567.4317246679946</v>
      </c>
      <c r="Z185" s="58">
        <f t="shared" si="58"/>
        <v>637661.36770270765</v>
      </c>
      <c r="AA185" s="67">
        <f>IF(AND($A185&gt;$B$2,$A185&lt;=$B$3),IRR((Y$5:Y184,Z185),0.001)*12,"")</f>
        <v>0.12732890038024358</v>
      </c>
      <c r="AB185" s="66">
        <f t="shared" si="59"/>
        <v>5.08465794795665E-2</v>
      </c>
      <c r="AC185" s="4"/>
      <c r="AD185" s="4"/>
      <c r="AE185" s="3"/>
      <c r="AF185" s="3"/>
      <c r="AG185" s="3"/>
      <c r="AH185" s="3"/>
      <c r="AI185" s="3"/>
      <c r="AJ185" s="3"/>
      <c r="AK185" s="3"/>
    </row>
    <row r="186" spans="1:37" x14ac:dyDescent="0.4">
      <c r="A186" s="1">
        <v>34731</v>
      </c>
      <c r="B186" s="61">
        <v>4.4006489999999996</v>
      </c>
      <c r="C186" s="58">
        <f t="shared" si="44"/>
        <v>94933.847225332778</v>
      </c>
      <c r="D186" s="58">
        <f t="shared" si="45"/>
        <v>417770.53985831345</v>
      </c>
      <c r="E186" s="58">
        <f t="shared" si="49"/>
        <v>-1571.3503039796644</v>
      </c>
      <c r="F186" s="58">
        <f t="shared" si="50"/>
        <v>416199.1895543338</v>
      </c>
      <c r="G186" s="60">
        <f>IF(AND($A186&gt;$B$2,$A186&lt;=$B$3),IRR((E$5:E185,F186),0.001)*12,"")</f>
        <v>7.7621284993039552E-2</v>
      </c>
      <c r="H186" s="61">
        <v>3.4015919999999999</v>
      </c>
      <c r="I186" s="58">
        <f t="shared" si="46"/>
        <v>140071.6924926597</v>
      </c>
      <c r="J186" s="58">
        <f t="shared" si="60"/>
        <v>476466.74860949127</v>
      </c>
      <c r="K186" s="58">
        <f t="shared" si="51"/>
        <v>-1571.3503039796644</v>
      </c>
      <c r="L186" s="58">
        <f t="shared" si="52"/>
        <v>474895.39830551163</v>
      </c>
      <c r="M186" s="67">
        <f>IF(AND($A186&gt;$B$2,$A186&lt;=$B$3),IRR((K$5:K185,L186),0.001)*12,"")</f>
        <v>9.3043781417562421E-2</v>
      </c>
      <c r="N186" s="66">
        <f t="shared" si="53"/>
        <v>1.5422496424522869E-2</v>
      </c>
      <c r="O186" s="61">
        <v>2.145095</v>
      </c>
      <c r="P186" s="58">
        <f t="shared" si="47"/>
        <v>244229.47222300092</v>
      </c>
      <c r="Q186" s="58">
        <f t="shared" si="61"/>
        <v>523895.41971819813</v>
      </c>
      <c r="R186" s="58">
        <f t="shared" si="54"/>
        <v>-1571.3503039796644</v>
      </c>
      <c r="S186" s="58">
        <f t="shared" si="55"/>
        <v>522324.06941421848</v>
      </c>
      <c r="T186" s="67">
        <f>IF(AND($A186&gt;$B$2,$A186&lt;=$B$3),IRR((R$5:R185,S186),0.001)*12,"")</f>
        <v>0.1038858080944598</v>
      </c>
      <c r="U186" s="66">
        <f t="shared" si="56"/>
        <v>2.6264523101420245E-2</v>
      </c>
      <c r="V186" s="70">
        <v>323.85283861269653</v>
      </c>
      <c r="W186" s="58">
        <f t="shared" si="48"/>
        <v>2054.2375596182715</v>
      </c>
      <c r="X186" s="58">
        <f t="shared" si="62"/>
        <v>665270.66486719565</v>
      </c>
      <c r="Y186" s="58">
        <f t="shared" si="57"/>
        <v>-1571.3503039796644</v>
      </c>
      <c r="Z186" s="58">
        <f t="shared" si="58"/>
        <v>663699.31456321594</v>
      </c>
      <c r="AA186" s="67">
        <f>IF(AND($A186&gt;$B$2,$A186&lt;=$B$3),IRR((Y$5:Y185,Z186),0.001)*12,"")</f>
        <v>0.13023978111036882</v>
      </c>
      <c r="AB186" s="66">
        <f t="shared" si="59"/>
        <v>5.2618496117329272E-2</v>
      </c>
      <c r="AC186" s="4"/>
      <c r="AD186" s="4"/>
      <c r="AE186" s="3"/>
      <c r="AF186" s="3"/>
      <c r="AG186" s="3"/>
      <c r="AH186" s="3"/>
      <c r="AI186" s="3"/>
      <c r="AJ186" s="3"/>
      <c r="AK186" s="3"/>
    </row>
    <row r="187" spans="1:37" x14ac:dyDescent="0.4">
      <c r="A187" s="1">
        <v>34759</v>
      </c>
      <c r="B187" s="61">
        <v>4.4283070000000002</v>
      </c>
      <c r="C187" s="58">
        <f t="shared" si="44"/>
        <v>95289.576554789746</v>
      </c>
      <c r="D187" s="58">
        <f t="shared" si="45"/>
        <v>421971.49888461136</v>
      </c>
      <c r="E187" s="58">
        <f t="shared" si="49"/>
        <v>-1575.2786797396136</v>
      </c>
      <c r="F187" s="58">
        <f t="shared" si="50"/>
        <v>420396.22020487173</v>
      </c>
      <c r="G187" s="60">
        <f>IF(AND($A187&gt;$B$2,$A187&lt;=$B$3),IRR((E$5:E186,F187),0.001)*12,"")</f>
        <v>7.7599765065223814E-2</v>
      </c>
      <c r="H187" s="61">
        <v>3.424744</v>
      </c>
      <c r="I187" s="58">
        <f t="shared" si="46"/>
        <v>140531.66225382715</v>
      </c>
      <c r="J187" s="58">
        <f t="shared" si="60"/>
        <v>481284.96711382101</v>
      </c>
      <c r="K187" s="58">
        <f t="shared" si="51"/>
        <v>-1575.2786797396136</v>
      </c>
      <c r="L187" s="58">
        <f t="shared" si="52"/>
        <v>479709.68843408138</v>
      </c>
      <c r="M187" s="67">
        <f>IF(AND($A187&gt;$B$2,$A187&lt;=$B$3),IRR((K$5:K186,L187),0.001)*12,"")</f>
        <v>9.29361741160184E-2</v>
      </c>
      <c r="N187" s="66">
        <f t="shared" si="53"/>
        <v>1.5336409050794586E-2</v>
      </c>
      <c r="O187" s="61">
        <v>2.1716250000000001</v>
      </c>
      <c r="P187" s="58">
        <f t="shared" si="47"/>
        <v>244954.8638904111</v>
      </c>
      <c r="Q187" s="58">
        <f t="shared" si="61"/>
        <v>531950.10629601404</v>
      </c>
      <c r="R187" s="58">
        <f t="shared" si="54"/>
        <v>-1575.2786797396136</v>
      </c>
      <c r="S187" s="58">
        <f t="shared" si="55"/>
        <v>530374.82761627447</v>
      </c>
      <c r="T187" s="67">
        <f>IF(AND($A187&gt;$B$2,$A187&lt;=$B$3),IRR((R$5:R186,S187),0.001)*12,"")</f>
        <v>0.10429694641979914</v>
      </c>
      <c r="U187" s="66">
        <f t="shared" si="56"/>
        <v>2.6697181354575328E-2</v>
      </c>
      <c r="V187" s="70">
        <v>332.15646971368727</v>
      </c>
      <c r="W187" s="58">
        <f t="shared" si="48"/>
        <v>2058.9801397676133</v>
      </c>
      <c r="X187" s="58">
        <f t="shared" si="62"/>
        <v>683903.57443580485</v>
      </c>
      <c r="Y187" s="58">
        <f t="shared" si="57"/>
        <v>-1575.2786797396136</v>
      </c>
      <c r="Z187" s="58">
        <f t="shared" si="58"/>
        <v>682328.29575606529</v>
      </c>
      <c r="AA187" s="67">
        <f>IF(AND($A187&gt;$B$2,$A187&lt;=$B$3),IRR((Y$5:Y186,Z187),0.001)*12,"")</f>
        <v>0.13178869821938211</v>
      </c>
      <c r="AB187" s="66">
        <f t="shared" si="59"/>
        <v>5.4188933154158292E-2</v>
      </c>
      <c r="AC187" s="4"/>
      <c r="AD187" s="4"/>
      <c r="AE187" s="3"/>
      <c r="AF187" s="3"/>
      <c r="AG187" s="3"/>
      <c r="AH187" s="3"/>
      <c r="AI187" s="3"/>
      <c r="AJ187" s="3"/>
      <c r="AK187" s="3"/>
    </row>
    <row r="188" spans="1:37" x14ac:dyDescent="0.4">
      <c r="A188" s="1">
        <v>34790</v>
      </c>
      <c r="B188" s="61">
        <v>4.4730829999999999</v>
      </c>
      <c r="C188" s="58">
        <f t="shared" si="44"/>
        <v>95642.625419842996</v>
      </c>
      <c r="D188" s="58">
        <f t="shared" si="45"/>
        <v>427817.40184086753</v>
      </c>
      <c r="E188" s="58">
        <f t="shared" si="49"/>
        <v>-1579.2168764389626</v>
      </c>
      <c r="F188" s="58">
        <f t="shared" si="50"/>
        <v>426238.1849644286</v>
      </c>
      <c r="G188" s="60">
        <f>IF(AND($A188&gt;$B$2,$A188&lt;=$B$3),IRR((E$5:E187,F188),0.001)*12,"")</f>
        <v>7.8023737270108917E-2</v>
      </c>
      <c r="H188" s="61">
        <v>3.4697740000000001</v>
      </c>
      <c r="I188" s="58">
        <f t="shared" si="46"/>
        <v>140986.79762472998</v>
      </c>
      <c r="J188" s="58">
        <f t="shared" si="60"/>
        <v>489192.32474154985</v>
      </c>
      <c r="K188" s="58">
        <f t="shared" si="51"/>
        <v>-1579.2168764389626</v>
      </c>
      <c r="L188" s="58">
        <f t="shared" si="52"/>
        <v>487613.10786511091</v>
      </c>
      <c r="M188" s="67">
        <f>IF(AND($A188&gt;$B$2,$A188&lt;=$B$3),IRR((K$5:K187,L188),0.001)*12,"")</f>
        <v>9.3543937685305778E-2</v>
      </c>
      <c r="N188" s="66">
        <f t="shared" si="53"/>
        <v>1.5520200415196861E-2</v>
      </c>
      <c r="O188" s="61">
        <v>2.2055560000000001</v>
      </c>
      <c r="P188" s="58">
        <f t="shared" si="47"/>
        <v>245670.8814734781</v>
      </c>
      <c r="Q188" s="58">
        <f t="shared" si="61"/>
        <v>541840.88665911846</v>
      </c>
      <c r="R188" s="58">
        <f t="shared" si="54"/>
        <v>-1579.2168764389626</v>
      </c>
      <c r="S188" s="58">
        <f t="shared" si="55"/>
        <v>540261.66978267953</v>
      </c>
      <c r="T188" s="67">
        <f>IF(AND($A188&gt;$B$2,$A188&lt;=$B$3),IRR((R$5:R187,S188),0.001)*12,"")</f>
        <v>0.10505827480599716</v>
      </c>
      <c r="U188" s="66">
        <f t="shared" si="56"/>
        <v>2.7034537535888248E-2</v>
      </c>
      <c r="V188" s="70">
        <v>342.86096002414155</v>
      </c>
      <c r="W188" s="58">
        <f t="shared" si="48"/>
        <v>2063.5861377101255</v>
      </c>
      <c r="X188" s="58">
        <f t="shared" si="62"/>
        <v>707523.12426780397</v>
      </c>
      <c r="Y188" s="58">
        <f t="shared" si="57"/>
        <v>-1579.2168764389626</v>
      </c>
      <c r="Z188" s="58">
        <f t="shared" si="58"/>
        <v>705943.90739136504</v>
      </c>
      <c r="AA188" s="67">
        <f>IF(AND($A188&gt;$B$2,$A188&lt;=$B$3),IRR((Y$5:Y187,Z188),0.001)*12,"")</f>
        <v>0.13398552946215325</v>
      </c>
      <c r="AB188" s="66">
        <f t="shared" si="59"/>
        <v>5.5961792192044335E-2</v>
      </c>
      <c r="AC188" s="4"/>
      <c r="AD188" s="4"/>
      <c r="AE188" s="3"/>
      <c r="AF188" s="3"/>
      <c r="AG188" s="3"/>
      <c r="AH188" s="3"/>
      <c r="AI188" s="3"/>
      <c r="AJ188" s="3"/>
      <c r="AK188" s="3"/>
    </row>
    <row r="189" spans="1:37" x14ac:dyDescent="0.4">
      <c r="A189" s="1">
        <v>34820</v>
      </c>
      <c r="B189" s="61">
        <v>4.5639219999999998</v>
      </c>
      <c r="C189" s="58">
        <f t="shared" si="44"/>
        <v>95989.512355822633</v>
      </c>
      <c r="D189" s="58">
        <f t="shared" si="45"/>
        <v>438088.64721001073</v>
      </c>
      <c r="E189" s="58">
        <f t="shared" si="49"/>
        <v>-1583.1649186300599</v>
      </c>
      <c r="F189" s="58">
        <f t="shared" si="50"/>
        <v>436505.4822913807</v>
      </c>
      <c r="G189" s="60">
        <f>IF(AND($A189&gt;$B$2,$A189&lt;=$B$3),IRR((E$5:E188,F189),0.001)*12,"")</f>
        <v>7.960873973895044E-2</v>
      </c>
      <c r="H189" s="61">
        <v>3.6069529999999999</v>
      </c>
      <c r="I189" s="58">
        <f t="shared" si="46"/>
        <v>141425.71793187843</v>
      </c>
      <c r="J189" s="58">
        <f t="shared" si="60"/>
        <v>510115.91757154267</v>
      </c>
      <c r="K189" s="58">
        <f t="shared" si="51"/>
        <v>-1583.1649186300599</v>
      </c>
      <c r="L189" s="58">
        <f t="shared" si="52"/>
        <v>508532.75265291263</v>
      </c>
      <c r="M189" s="67">
        <f>IF(AND($A189&gt;$B$2,$A189&lt;=$B$3),IRR((K$5:K188,L189),0.001)*12,"")</f>
        <v>9.7032125248617263E-2</v>
      </c>
      <c r="N189" s="66">
        <f t="shared" si="53"/>
        <v>1.7423385509666822E-2</v>
      </c>
      <c r="O189" s="61">
        <v>2.3390490000000002</v>
      </c>
      <c r="P189" s="58">
        <f t="shared" si="47"/>
        <v>246347.72275325892</v>
      </c>
      <c r="Q189" s="58">
        <f t="shared" si="61"/>
        <v>576219.39455828757</v>
      </c>
      <c r="R189" s="58">
        <f t="shared" si="54"/>
        <v>-1583.1649186300599</v>
      </c>
      <c r="S189" s="58">
        <f t="shared" si="55"/>
        <v>574636.22963965754</v>
      </c>
      <c r="T189" s="67">
        <f>IF(AND($A189&gt;$B$2,$A189&lt;=$B$3),IRR((R$5:R188,S189),0.001)*12,"")</f>
        <v>0.11055338344265486</v>
      </c>
      <c r="U189" s="66">
        <f t="shared" si="56"/>
        <v>3.0944643703704422E-2</v>
      </c>
      <c r="V189" s="70">
        <v>354.36411699473382</v>
      </c>
      <c r="W189" s="58">
        <f t="shared" si="48"/>
        <v>2068.0537596918784</v>
      </c>
      <c r="X189" s="58">
        <f t="shared" si="62"/>
        <v>732844.04445085197</v>
      </c>
      <c r="Y189" s="58">
        <f t="shared" si="57"/>
        <v>-1583.1649186300599</v>
      </c>
      <c r="Z189" s="58">
        <f t="shared" si="58"/>
        <v>731260.87953222194</v>
      </c>
      <c r="AA189" s="67">
        <f>IF(AND($A189&gt;$B$2,$A189&lt;=$B$3),IRR((Y$5:Y188,Z189),0.001)*12,"")</f>
        <v>0.13627501171795142</v>
      </c>
      <c r="AB189" s="66">
        <f t="shared" si="59"/>
        <v>5.6666271979000982E-2</v>
      </c>
      <c r="AC189" s="4"/>
      <c r="AD189" s="4"/>
      <c r="AE189" s="3"/>
      <c r="AF189" s="3"/>
      <c r="AG189" s="3"/>
      <c r="AH189" s="3"/>
      <c r="AI189" s="3"/>
      <c r="AJ189" s="3"/>
      <c r="AK189" s="3"/>
    </row>
    <row r="190" spans="1:37" x14ac:dyDescent="0.4">
      <c r="A190" s="1">
        <v>34851</v>
      </c>
      <c r="B190" s="61">
        <v>4.5911419999999996</v>
      </c>
      <c r="C190" s="58">
        <f t="shared" si="44"/>
        <v>96335.204741491965</v>
      </c>
      <c r="D190" s="58">
        <f t="shared" si="45"/>
        <v>442288.60456726287</v>
      </c>
      <c r="E190" s="58">
        <f t="shared" si="49"/>
        <v>-1587.1228309266351</v>
      </c>
      <c r="F190" s="58">
        <f t="shared" si="50"/>
        <v>440701.48173633625</v>
      </c>
      <c r="G190" s="60">
        <f>IF(AND($A190&gt;$B$2,$A190&lt;=$B$3),IRR((E$5:E189,F190),0.001)*12,"")</f>
        <v>7.9531874249814116E-2</v>
      </c>
      <c r="H190" s="61">
        <v>3.6309339999999999</v>
      </c>
      <c r="I190" s="58">
        <f t="shared" si="46"/>
        <v>141862.82938334701</v>
      </c>
      <c r="J190" s="58">
        <f t="shared" si="60"/>
        <v>515094.57054419367</v>
      </c>
      <c r="K190" s="58">
        <f t="shared" si="51"/>
        <v>-1587.1228309266351</v>
      </c>
      <c r="L190" s="58">
        <f t="shared" si="52"/>
        <v>513507.44771326706</v>
      </c>
      <c r="M190" s="67">
        <f>IF(AND($A190&gt;$B$2,$A190&lt;=$B$3),IRR((K$5:K189,L190),0.001)*12,"")</f>
        <v>9.6873114922628289E-2</v>
      </c>
      <c r="N190" s="66">
        <f t="shared" si="53"/>
        <v>1.7341240672814173E-2</v>
      </c>
      <c r="O190" s="61">
        <v>2.3577170000000001</v>
      </c>
      <c r="P190" s="58">
        <f t="shared" si="47"/>
        <v>247020.88362495243</v>
      </c>
      <c r="Q190" s="58">
        <f t="shared" si="61"/>
        <v>582405.33667757199</v>
      </c>
      <c r="R190" s="58">
        <f t="shared" si="54"/>
        <v>-1587.1228309266351</v>
      </c>
      <c r="S190" s="58">
        <f t="shared" si="55"/>
        <v>580818.21384664532</v>
      </c>
      <c r="T190" s="67">
        <f>IF(AND($A190&gt;$B$2,$A190&lt;=$B$3),IRR((R$5:R189,S190),0.001)*12,"")</f>
        <v>0.11042079923320358</v>
      </c>
      <c r="U190" s="66">
        <f t="shared" si="56"/>
        <v>3.0888924983389465E-2</v>
      </c>
      <c r="V190" s="70">
        <v>365.65119808245362</v>
      </c>
      <c r="W190" s="58">
        <f t="shared" si="48"/>
        <v>2072.3942974482152</v>
      </c>
      <c r="X190" s="58">
        <f t="shared" si="62"/>
        <v>757773.45776118466</v>
      </c>
      <c r="Y190" s="58">
        <f t="shared" si="57"/>
        <v>-1587.1228309266351</v>
      </c>
      <c r="Z190" s="58">
        <f t="shared" si="58"/>
        <v>756186.33493025799</v>
      </c>
      <c r="AA190" s="67">
        <f>IF(AND($A190&gt;$B$2,$A190&lt;=$B$3),IRR((Y$5:Y189,Z190),0.001)*12,"")</f>
        <v>0.13835169717514884</v>
      </c>
      <c r="AB190" s="66">
        <f t="shared" si="59"/>
        <v>5.8819822925334719E-2</v>
      </c>
      <c r="AC190" s="4"/>
      <c r="AD190" s="4"/>
      <c r="AE190" s="3"/>
      <c r="AF190" s="3"/>
      <c r="AG190" s="3"/>
      <c r="AH190" s="3"/>
      <c r="AI190" s="3"/>
      <c r="AJ190" s="3"/>
      <c r="AK190" s="3"/>
    </row>
    <row r="191" spans="1:37" x14ac:dyDescent="0.4">
      <c r="A191" s="1">
        <v>34881</v>
      </c>
      <c r="B191" s="61">
        <v>4.6008110000000002</v>
      </c>
      <c r="C191" s="58">
        <f t="shared" si="44"/>
        <v>96681.033039590708</v>
      </c>
      <c r="D191" s="58">
        <f t="shared" si="45"/>
        <v>444811.16029991239</v>
      </c>
      <c r="E191" s="58">
        <f t="shared" si="49"/>
        <v>-1591.0906380039517</v>
      </c>
      <c r="F191" s="58">
        <f t="shared" si="50"/>
        <v>443220.06966190843</v>
      </c>
      <c r="G191" s="60">
        <f>IF(AND($A191&gt;$B$2,$A191&lt;=$B$3),IRR((E$5:E190,F191),0.001)*12,"")</f>
        <v>7.9014808667162484E-2</v>
      </c>
      <c r="H191" s="61">
        <v>3.6218759999999999</v>
      </c>
      <c r="I191" s="58">
        <f t="shared" si="46"/>
        <v>142302.12952449042</v>
      </c>
      <c r="J191" s="58">
        <f t="shared" si="60"/>
        <v>515400.66767364321</v>
      </c>
      <c r="K191" s="58">
        <f t="shared" si="51"/>
        <v>-1591.0906380039517</v>
      </c>
      <c r="L191" s="58">
        <f t="shared" si="52"/>
        <v>513809.57703563926</v>
      </c>
      <c r="M191" s="67">
        <f>IF(AND($A191&gt;$B$2,$A191&lt;=$B$3),IRR((K$5:K190,L191),0.001)*12,"")</f>
        <v>9.5704425203657628E-2</v>
      </c>
      <c r="N191" s="66">
        <f t="shared" si="53"/>
        <v>1.6689616536495144E-2</v>
      </c>
      <c r="O191" s="61">
        <v>2.334689</v>
      </c>
      <c r="P191" s="58">
        <f t="shared" si="47"/>
        <v>247702.38366114738</v>
      </c>
      <c r="Q191" s="58">
        <f t="shared" si="61"/>
        <v>578308.03040746052</v>
      </c>
      <c r="R191" s="58">
        <f t="shared" si="54"/>
        <v>-1591.0906380039517</v>
      </c>
      <c r="S191" s="58">
        <f t="shared" si="55"/>
        <v>576716.93976945663</v>
      </c>
      <c r="T191" s="67">
        <f>IF(AND($A191&gt;$B$2,$A191&lt;=$B$3),IRR((R$5:R190,S191),0.001)*12,"")</f>
        <v>0.10836938695736453</v>
      </c>
      <c r="U191" s="66">
        <f t="shared" si="56"/>
        <v>2.9354578290202049E-2</v>
      </c>
      <c r="V191" s="70">
        <v>378.64943229784387</v>
      </c>
      <c r="W191" s="58">
        <f t="shared" si="48"/>
        <v>2076.5963125637495</v>
      </c>
      <c r="X191" s="58">
        <f t="shared" si="62"/>
        <v>786302.01486405975</v>
      </c>
      <c r="Y191" s="58">
        <f t="shared" si="57"/>
        <v>-1591.0906380039517</v>
      </c>
      <c r="Z191" s="58">
        <f t="shared" si="58"/>
        <v>784710.92422605585</v>
      </c>
      <c r="AA191" s="67">
        <f>IF(AND($A191&gt;$B$2,$A191&lt;=$B$3),IRR((Y$5:Y190,Z191),0.001)*12,"")</f>
        <v>0.14075630944648676</v>
      </c>
      <c r="AB191" s="66">
        <f t="shared" si="59"/>
        <v>6.1741500779324276E-2</v>
      </c>
      <c r="AC191" s="4"/>
      <c r="AD191" s="4"/>
      <c r="AE191" s="3"/>
      <c r="AF191" s="3"/>
      <c r="AG191" s="3"/>
      <c r="AH191" s="3"/>
      <c r="AI191" s="3"/>
      <c r="AJ191" s="3"/>
      <c r="AK191" s="3"/>
    </row>
    <row r="192" spans="1:37" x14ac:dyDescent="0.4">
      <c r="A192" s="1">
        <v>34912</v>
      </c>
      <c r="B192" s="61">
        <v>4.6333029999999997</v>
      </c>
      <c r="C192" s="58">
        <f t="shared" si="44"/>
        <v>97025.294652655721</v>
      </c>
      <c r="D192" s="58">
        <f t="shared" si="45"/>
        <v>449547.58879003371</v>
      </c>
      <c r="E192" s="58">
        <f t="shared" si="49"/>
        <v>-1595.0683645989614</v>
      </c>
      <c r="F192" s="58">
        <f t="shared" si="50"/>
        <v>447952.52042543475</v>
      </c>
      <c r="G192" s="60">
        <f>IF(AND($A192&gt;$B$2,$A192&lt;=$B$3),IRR((E$5:E191,F192),0.001)*12,"")</f>
        <v>7.9069003058832799E-2</v>
      </c>
      <c r="H192" s="61">
        <v>3.6646640000000001</v>
      </c>
      <c r="I192" s="58">
        <f t="shared" si="46"/>
        <v>142737.38589849876</v>
      </c>
      <c r="J192" s="58">
        <f t="shared" si="60"/>
        <v>523084.55955633608</v>
      </c>
      <c r="K192" s="58">
        <f t="shared" si="51"/>
        <v>-1595.0683645989614</v>
      </c>
      <c r="L192" s="58">
        <f t="shared" si="52"/>
        <v>521489.49119173712</v>
      </c>
      <c r="M192" s="67">
        <f>IF(AND($A192&gt;$B$2,$A192&lt;=$B$3),IRR((K$5:K191,L192),0.001)*12,"")</f>
        <v>9.6123696995899621E-2</v>
      </c>
      <c r="N192" s="66">
        <f t="shared" si="53"/>
        <v>1.7054693937066823E-2</v>
      </c>
      <c r="O192" s="61">
        <v>2.38063</v>
      </c>
      <c r="P192" s="58">
        <f t="shared" si="47"/>
        <v>248372.40309491029</v>
      </c>
      <c r="Q192" s="58">
        <f t="shared" si="61"/>
        <v>591282.79397983628</v>
      </c>
      <c r="R192" s="58">
        <f t="shared" si="54"/>
        <v>-1595.0683645989614</v>
      </c>
      <c r="S192" s="58">
        <f t="shared" si="55"/>
        <v>589687.72561523737</v>
      </c>
      <c r="T192" s="67">
        <f>IF(AND($A192&gt;$B$2,$A192&lt;=$B$3),IRR((R$5:R191,S192),0.001)*12,"")</f>
        <v>0.10949815670175855</v>
      </c>
      <c r="U192" s="66">
        <f t="shared" si="56"/>
        <v>3.0429153642925755E-2</v>
      </c>
      <c r="V192" s="70">
        <v>380.59628600817524</v>
      </c>
      <c r="W192" s="58">
        <f t="shared" si="48"/>
        <v>2080.7872845286329</v>
      </c>
      <c r="X192" s="58">
        <f t="shared" si="62"/>
        <v>791939.91246463382</v>
      </c>
      <c r="Y192" s="58">
        <f t="shared" si="57"/>
        <v>-1595.0683645989614</v>
      </c>
      <c r="Z192" s="58">
        <f t="shared" si="58"/>
        <v>790344.84410003491</v>
      </c>
      <c r="AA192" s="67">
        <f>IF(AND($A192&gt;$B$2,$A192&lt;=$B$3),IRR((Y$5:Y191,Z192),0.001)*12,"")</f>
        <v>0.14009211840834723</v>
      </c>
      <c r="AB192" s="66">
        <f t="shared" si="59"/>
        <v>6.1023115349514434E-2</v>
      </c>
      <c r="AC192" s="4"/>
      <c r="AD192" s="4"/>
      <c r="AE192" s="3"/>
      <c r="AF192" s="3"/>
      <c r="AG192" s="3"/>
      <c r="AH192" s="3"/>
      <c r="AI192" s="3"/>
      <c r="AJ192" s="3"/>
      <c r="AK192" s="3"/>
    </row>
    <row r="193" spans="1:37" x14ac:dyDescent="0.4">
      <c r="A193" s="1">
        <v>34943</v>
      </c>
      <c r="B193" s="61">
        <v>4.6604960000000002</v>
      </c>
      <c r="C193" s="58">
        <f t="shared" si="44"/>
        <v>97368.403204945105</v>
      </c>
      <c r="D193" s="58">
        <f t="shared" si="45"/>
        <v>453785.05366303388</v>
      </c>
      <c r="E193" s="58">
        <f t="shared" si="49"/>
        <v>-1599.0560355104587</v>
      </c>
      <c r="F193" s="58">
        <f t="shared" si="50"/>
        <v>452185.99762752344</v>
      </c>
      <c r="G193" s="60">
        <f>IF(AND($A193&gt;$B$2,$A193&lt;=$B$3),IRR((E$5:E192,F193),0.001)*12,"")</f>
        <v>7.8987737762167498E-2</v>
      </c>
      <c r="H193" s="61">
        <v>3.6995230000000001</v>
      </c>
      <c r="I193" s="58">
        <f t="shared" si="46"/>
        <v>143169.61892840842</v>
      </c>
      <c r="J193" s="58">
        <f t="shared" si="60"/>
        <v>529659.29812688229</v>
      </c>
      <c r="K193" s="58">
        <f t="shared" si="51"/>
        <v>-1599.0560355104587</v>
      </c>
      <c r="L193" s="58">
        <f t="shared" si="52"/>
        <v>528060.24209137179</v>
      </c>
      <c r="M193" s="67">
        <f>IF(AND($A193&gt;$B$2,$A193&lt;=$B$3),IRR((K$5:K192,L193),0.001)*12,"")</f>
        <v>9.6286848034898398E-2</v>
      </c>
      <c r="N193" s="66">
        <f t="shared" si="53"/>
        <v>1.72991102727309E-2</v>
      </c>
      <c r="O193" s="61">
        <v>2.4213110000000002</v>
      </c>
      <c r="P193" s="58">
        <f t="shared" si="47"/>
        <v>249032.81228460564</v>
      </c>
      <c r="Q193" s="58">
        <f t="shared" si="61"/>
        <v>602985.88774565083</v>
      </c>
      <c r="R193" s="58">
        <f t="shared" si="54"/>
        <v>-1599.0560355104587</v>
      </c>
      <c r="S193" s="58">
        <f t="shared" si="55"/>
        <v>601386.83171014034</v>
      </c>
      <c r="T193" s="67">
        <f>IF(AND($A193&gt;$B$2,$A193&lt;=$B$3),IRR((R$5:R192,S193),0.001)*12,"")</f>
        <v>0.11033672208487744</v>
      </c>
      <c r="U193" s="66">
        <f t="shared" si="56"/>
        <v>3.1348984322709939E-2</v>
      </c>
      <c r="V193" s="70">
        <v>394.77412731774331</v>
      </c>
      <c r="W193" s="58">
        <f t="shared" si="48"/>
        <v>2084.8378438861446</v>
      </c>
      <c r="X193" s="58">
        <f t="shared" si="62"/>
        <v>823040.04041915829</v>
      </c>
      <c r="Y193" s="58">
        <f t="shared" si="57"/>
        <v>-1599.0560355104587</v>
      </c>
      <c r="Z193" s="58">
        <f t="shared" si="58"/>
        <v>821440.9843836478</v>
      </c>
      <c r="AA193" s="67">
        <f>IF(AND($A193&gt;$B$2,$A193&lt;=$B$3),IRR((Y$5:Y192,Z193),0.001)*12,"")</f>
        <v>0.14261056398322047</v>
      </c>
      <c r="AB193" s="66">
        <f t="shared" si="59"/>
        <v>6.3622826221052975E-2</v>
      </c>
      <c r="AC193" s="4"/>
      <c r="AD193" s="4"/>
      <c r="AE193" s="3"/>
      <c r="AF193" s="3"/>
      <c r="AG193" s="3"/>
      <c r="AH193" s="3"/>
      <c r="AI193" s="3"/>
      <c r="AJ193" s="3"/>
      <c r="AK193" s="3"/>
    </row>
    <row r="194" spans="1:37" x14ac:dyDescent="0.4">
      <c r="A194" s="1">
        <v>34973</v>
      </c>
      <c r="B194" s="61">
        <v>4.7066850000000002</v>
      </c>
      <c r="C194" s="58">
        <f t="shared" si="44"/>
        <v>97708.994018989222</v>
      </c>
      <c r="D194" s="58">
        <f t="shared" si="45"/>
        <v>459885.45651426632</v>
      </c>
      <c r="E194" s="58">
        <f t="shared" si="49"/>
        <v>-1603.0536755992348</v>
      </c>
      <c r="F194" s="58">
        <f t="shared" si="50"/>
        <v>458282.4028386671</v>
      </c>
      <c r="G194" s="60">
        <f>IF(AND($A194&gt;$B$2,$A194&lt;=$B$3),IRR((E$5:E193,F194),0.001)*12,"")</f>
        <v>7.9360326533405967E-2</v>
      </c>
      <c r="H194" s="61">
        <v>3.7540079999999998</v>
      </c>
      <c r="I194" s="58">
        <f t="shared" si="46"/>
        <v>143596.64350470109</v>
      </c>
      <c r="J194" s="58">
        <f t="shared" si="60"/>
        <v>539062.9484897959</v>
      </c>
      <c r="K194" s="58">
        <f t="shared" si="51"/>
        <v>-1603.0536755992348</v>
      </c>
      <c r="L194" s="58">
        <f t="shared" si="52"/>
        <v>537459.89481419662</v>
      </c>
      <c r="M194" s="67">
        <f>IF(AND($A194&gt;$B$2,$A194&lt;=$B$3),IRR((K$5:K193,L194),0.001)*12,"")</f>
        <v>9.7008189242048459E-2</v>
      </c>
      <c r="N194" s="66">
        <f t="shared" si="53"/>
        <v>1.7647862708642492E-2</v>
      </c>
      <c r="O194" s="61">
        <v>2.4704250000000001</v>
      </c>
      <c r="P194" s="58">
        <f t="shared" si="47"/>
        <v>249681.71021739018</v>
      </c>
      <c r="Q194" s="58">
        <f t="shared" si="61"/>
        <v>616819.93896379613</v>
      </c>
      <c r="R194" s="58">
        <f t="shared" si="54"/>
        <v>-1603.0536755992348</v>
      </c>
      <c r="S194" s="58">
        <f t="shared" si="55"/>
        <v>615216.88528819685</v>
      </c>
      <c r="T194" s="67">
        <f>IF(AND($A194&gt;$B$2,$A194&lt;=$B$3),IRR((R$5:R193,S194),0.001)*12,"")</f>
        <v>0.11149324403898309</v>
      </c>
      <c r="U194" s="66">
        <f t="shared" si="56"/>
        <v>3.2132917505577119E-2</v>
      </c>
      <c r="V194" s="70">
        <v>398.38376544041495</v>
      </c>
      <c r="W194" s="58">
        <f t="shared" si="48"/>
        <v>2088.8617369627791</v>
      </c>
      <c r="X194" s="58">
        <f t="shared" si="62"/>
        <v>832168.6042556375</v>
      </c>
      <c r="Y194" s="58">
        <f t="shared" si="57"/>
        <v>-1603.0536755992348</v>
      </c>
      <c r="Z194" s="58">
        <f t="shared" si="58"/>
        <v>830565.55058003822</v>
      </c>
      <c r="AA194" s="67">
        <f>IF(AND($A194&gt;$B$2,$A194&lt;=$B$3),IRR((Y$5:Y193,Z194),0.001)*12,"")</f>
        <v>0.14233922806093258</v>
      </c>
      <c r="AB194" s="66">
        <f t="shared" si="59"/>
        <v>6.297890152752661E-2</v>
      </c>
      <c r="AC194" s="4"/>
      <c r="AD194" s="4"/>
      <c r="AE194" s="3"/>
      <c r="AF194" s="3"/>
      <c r="AG194" s="3"/>
      <c r="AH194" s="3"/>
      <c r="AI194" s="3"/>
      <c r="AJ194" s="3"/>
      <c r="AK194" s="3"/>
    </row>
    <row r="195" spans="1:37" x14ac:dyDescent="0.4">
      <c r="A195" s="1">
        <v>35004</v>
      </c>
      <c r="B195" s="61">
        <v>4.752656</v>
      </c>
      <c r="C195" s="58">
        <f t="shared" si="44"/>
        <v>98047.133642346816</v>
      </c>
      <c r="D195" s="58">
        <f t="shared" si="45"/>
        <v>465984.29798810143</v>
      </c>
      <c r="E195" s="58">
        <f t="shared" si="49"/>
        <v>-1607.0613097882328</v>
      </c>
      <c r="F195" s="58">
        <f t="shared" si="50"/>
        <v>464377.23667831317</v>
      </c>
      <c r="G195" s="60">
        <f>IF(AND($A195&gt;$B$2,$A195&lt;=$B$3),IRR((E$5:E194,F195),0.001)*12,"")</f>
        <v>7.9711058816611668E-2</v>
      </c>
      <c r="H195" s="61">
        <v>3.808093</v>
      </c>
      <c r="I195" s="58">
        <f t="shared" si="46"/>
        <v>144018.65560098871</v>
      </c>
      <c r="J195" s="58">
        <f t="shared" si="60"/>
        <v>548436.43426353589</v>
      </c>
      <c r="K195" s="58">
        <f t="shared" si="51"/>
        <v>-1607.0613097882328</v>
      </c>
      <c r="L195" s="58">
        <f t="shared" si="52"/>
        <v>546829.37295374763</v>
      </c>
      <c r="M195" s="67">
        <f>IF(AND($A195&gt;$B$2,$A195&lt;=$B$3),IRR((K$5:K194,L195),0.001)*12,"")</f>
        <v>9.7683661832171254E-2</v>
      </c>
      <c r="N195" s="66">
        <f t="shared" si="53"/>
        <v>1.7972603015559585E-2</v>
      </c>
      <c r="O195" s="61">
        <v>2.5250300000000001</v>
      </c>
      <c r="P195" s="58">
        <f t="shared" si="47"/>
        <v>250318.16258024852</v>
      </c>
      <c r="Q195" s="58">
        <f t="shared" si="61"/>
        <v>632060.87006000499</v>
      </c>
      <c r="R195" s="58">
        <f t="shared" si="54"/>
        <v>-1607.0613097882328</v>
      </c>
      <c r="S195" s="58">
        <f t="shared" si="55"/>
        <v>630453.80875021673</v>
      </c>
      <c r="T195" s="67">
        <f>IF(AND($A195&gt;$B$2,$A195&lt;=$B$3),IRR((R$5:R194,S195),0.001)*12,"")</f>
        <v>0.11281695158641547</v>
      </c>
      <c r="U195" s="66">
        <f t="shared" si="56"/>
        <v>3.3105892769803802E-2</v>
      </c>
      <c r="V195" s="70">
        <v>407.79755979722717</v>
      </c>
      <c r="W195" s="58">
        <f t="shared" si="48"/>
        <v>2092.8025680716933</v>
      </c>
      <c r="X195" s="58">
        <f t="shared" si="62"/>
        <v>853439.78039700689</v>
      </c>
      <c r="Y195" s="58">
        <f t="shared" si="57"/>
        <v>-1607.0613097882328</v>
      </c>
      <c r="Z195" s="58">
        <f t="shared" si="58"/>
        <v>851832.71908721863</v>
      </c>
      <c r="AA195" s="67">
        <f>IF(AND($A195&gt;$B$2,$A195&lt;=$B$3),IRR((Y$5:Y194,Z195),0.001)*12,"")</f>
        <v>0.14348797601802676</v>
      </c>
      <c r="AB195" s="66">
        <f t="shared" si="59"/>
        <v>6.3776917201415095E-2</v>
      </c>
      <c r="AC195" s="4"/>
      <c r="AD195" s="4"/>
      <c r="AE195" s="3"/>
      <c r="AF195" s="3"/>
      <c r="AG195" s="3"/>
      <c r="AH195" s="3"/>
      <c r="AI195" s="3"/>
      <c r="AJ195" s="3"/>
      <c r="AK195" s="3"/>
    </row>
    <row r="196" spans="1:37" x14ac:dyDescent="0.4">
      <c r="A196" s="1">
        <v>35034</v>
      </c>
      <c r="B196" s="61">
        <v>4.7904419999999996</v>
      </c>
      <c r="C196" s="58">
        <f t="shared" si="44"/>
        <v>98383.444772522838</v>
      </c>
      <c r="D196" s="58">
        <f t="shared" si="45"/>
        <v>471300.18594297383</v>
      </c>
      <c r="E196" s="58">
        <f t="shared" si="49"/>
        <v>-1611.0789630627035</v>
      </c>
      <c r="F196" s="58">
        <f t="shared" si="50"/>
        <v>469689.1069799111</v>
      </c>
      <c r="G196" s="60">
        <f>IF(AND($A196&gt;$B$2,$A196&lt;=$B$3),IRR((E$5:E195,F196),0.001)*12,"")</f>
        <v>7.9855718359425509E-2</v>
      </c>
      <c r="H196" s="61">
        <v>3.863191</v>
      </c>
      <c r="I196" s="58">
        <f t="shared" si="46"/>
        <v>144435.68881603365</v>
      </c>
      <c r="J196" s="58">
        <f t="shared" si="60"/>
        <v>557982.65311290184</v>
      </c>
      <c r="K196" s="58">
        <f t="shared" si="51"/>
        <v>-1611.0789630627035</v>
      </c>
      <c r="L196" s="58">
        <f t="shared" si="52"/>
        <v>556371.57414983911</v>
      </c>
      <c r="M196" s="67">
        <f>IF(AND($A196&gt;$B$2,$A196&lt;=$B$3),IRR((K$5:K195,L196),0.001)*12,"")</f>
        <v>9.8354699951865854E-2</v>
      </c>
      <c r="N196" s="66">
        <f t="shared" si="53"/>
        <v>1.8498981592440344E-2</v>
      </c>
      <c r="O196" s="61">
        <v>2.5828799999999998</v>
      </c>
      <c r="P196" s="58">
        <f t="shared" si="47"/>
        <v>250941.91550839954</v>
      </c>
      <c r="Q196" s="58">
        <f t="shared" si="61"/>
        <v>648152.85472833493</v>
      </c>
      <c r="R196" s="58">
        <f t="shared" si="54"/>
        <v>-1611.0789630627035</v>
      </c>
      <c r="S196" s="58">
        <f t="shared" si="55"/>
        <v>646541.77576527221</v>
      </c>
      <c r="T196" s="67">
        <f>IF(AND($A196&gt;$B$2,$A196&lt;=$B$3),IRR((R$5:R195,S196),0.001)*12,"")</f>
        <v>0.11419999317694529</v>
      </c>
      <c r="U196" s="66">
        <f t="shared" si="56"/>
        <v>3.4344274817519782E-2</v>
      </c>
      <c r="V196" s="70">
        <v>421.64496678578803</v>
      </c>
      <c r="W196" s="58">
        <f t="shared" si="48"/>
        <v>2096.6235053292726</v>
      </c>
      <c r="X196" s="58">
        <f t="shared" si="62"/>
        <v>884030.74826686364</v>
      </c>
      <c r="Y196" s="58">
        <f t="shared" si="57"/>
        <v>-1611.0789630627035</v>
      </c>
      <c r="Z196" s="58">
        <f t="shared" si="58"/>
        <v>882419.66930380091</v>
      </c>
      <c r="AA196" s="67">
        <f>IF(AND($A196&gt;$B$2,$A196&lt;=$B$3),IRR((Y$5:Y195,Z196),0.001)*12,"")</f>
        <v>0.14560541793886017</v>
      </c>
      <c r="AB196" s="66">
        <f t="shared" si="59"/>
        <v>6.5749699579434662E-2</v>
      </c>
      <c r="AC196" s="4"/>
      <c r="AD196" s="4"/>
      <c r="AE196" s="3"/>
      <c r="AF196" s="3"/>
      <c r="AG196" s="3"/>
      <c r="AH196" s="3"/>
      <c r="AI196" s="3"/>
      <c r="AJ196" s="3"/>
      <c r="AK196" s="3"/>
    </row>
    <row r="197" spans="1:37" x14ac:dyDescent="0.4">
      <c r="A197" s="1">
        <v>35065</v>
      </c>
      <c r="B197" s="61">
        <v>4.8279690000000004</v>
      </c>
      <c r="C197" s="58">
        <f t="shared" si="44"/>
        <v>98717.976054821949</v>
      </c>
      <c r="D197" s="58">
        <f t="shared" si="45"/>
        <v>476607.32813542272</v>
      </c>
      <c r="E197" s="58">
        <f t="shared" si="49"/>
        <v>-1615.1066604703601</v>
      </c>
      <c r="F197" s="58">
        <f t="shared" si="50"/>
        <v>474992.22147495236</v>
      </c>
      <c r="G197" s="60">
        <f>IF(AND($A197&gt;$B$2,$A197&lt;=$B$3),IRR((E$5:E196,F197),0.001)*12,"")</f>
        <v>7.9985344283105775E-2</v>
      </c>
      <c r="H197" s="61">
        <v>3.8877250000000001</v>
      </c>
      <c r="I197" s="58">
        <f t="shared" si="46"/>
        <v>144851.12629179913</v>
      </c>
      <c r="J197" s="58">
        <f t="shared" si="60"/>
        <v>563141.34496278479</v>
      </c>
      <c r="K197" s="58">
        <f t="shared" si="51"/>
        <v>-1615.1066604703601</v>
      </c>
      <c r="L197" s="58">
        <f t="shared" si="52"/>
        <v>561526.23830231442</v>
      </c>
      <c r="M197" s="67">
        <f>IF(AND($A197&gt;$B$2,$A197&lt;=$B$3),IRR((K$5:K196,L197),0.001)*12,"")</f>
        <v>9.8159484577043266E-2</v>
      </c>
      <c r="N197" s="66">
        <f t="shared" si="53"/>
        <v>1.8174140293937491E-2</v>
      </c>
      <c r="O197" s="61">
        <v>2.5837940000000001</v>
      </c>
      <c r="P197" s="58">
        <f t="shared" si="47"/>
        <v>251567.0066187862</v>
      </c>
      <c r="Q197" s="58">
        <f t="shared" si="61"/>
        <v>649997.32229958009</v>
      </c>
      <c r="R197" s="58">
        <f t="shared" si="54"/>
        <v>-1615.1066604703601</v>
      </c>
      <c r="S197" s="58">
        <f t="shared" si="55"/>
        <v>648382.21563910972</v>
      </c>
      <c r="T197" s="67">
        <f>IF(AND($A197&gt;$B$2,$A197&lt;=$B$3),IRR((R$5:R196,S197),0.001)*12,"")</f>
        <v>0.11325759321236273</v>
      </c>
      <c r="U197" s="66">
        <f t="shared" si="56"/>
        <v>3.3272248929256953E-2</v>
      </c>
      <c r="V197" s="70">
        <v>422.33176053827731</v>
      </c>
      <c r="W197" s="58">
        <f t="shared" si="48"/>
        <v>2100.4477658073665</v>
      </c>
      <c r="X197" s="58">
        <f t="shared" si="62"/>
        <v>887085.80285211629</v>
      </c>
      <c r="Y197" s="58">
        <f t="shared" si="57"/>
        <v>-1615.1066604703601</v>
      </c>
      <c r="Z197" s="58">
        <f t="shared" si="58"/>
        <v>885470.69619164593</v>
      </c>
      <c r="AA197" s="67">
        <f>IF(AND($A197&gt;$B$2,$A197&lt;=$B$3),IRR((Y$5:Y196,Z197),0.001)*12,"")</f>
        <v>0.14458552058537677</v>
      </c>
      <c r="AB197" s="66">
        <f t="shared" si="59"/>
        <v>6.4600176302270995E-2</v>
      </c>
      <c r="AC197" s="4"/>
      <c r="AD197" s="4"/>
      <c r="AE197" s="3"/>
      <c r="AF197" s="3"/>
      <c r="AG197" s="3"/>
      <c r="AH197" s="3"/>
      <c r="AI197" s="3"/>
      <c r="AJ197" s="3"/>
      <c r="AK197" s="3"/>
    </row>
    <row r="198" spans="1:37" x14ac:dyDescent="0.4">
      <c r="A198" s="1">
        <v>35096</v>
      </c>
      <c r="B198" s="61">
        <v>4.8088240000000004</v>
      </c>
      <c r="C198" s="58">
        <f t="shared" ref="C198:C261" si="63">IF($A198&lt;$B$2,0,-E198/B198)+C197</f>
        <v>99054.678838521562</v>
      </c>
      <c r="D198" s="58">
        <f t="shared" ref="D198:D261" si="64">C198*B198</f>
        <v>476336.51691097463</v>
      </c>
      <c r="E198" s="58">
        <f t="shared" si="49"/>
        <v>-1619.144427121536</v>
      </c>
      <c r="F198" s="58">
        <f t="shared" si="50"/>
        <v>474717.37248385308</v>
      </c>
      <c r="G198" s="60">
        <f>IF(AND($A198&gt;$B$2,$A198&lt;=$B$3),IRR((E$5:E197,F198),0.001)*12,"")</f>
        <v>7.8815134485474836E-2</v>
      </c>
      <c r="H198" s="61">
        <v>3.8192439999999999</v>
      </c>
      <c r="I198" s="58">
        <f t="shared" ref="I198:I261" si="65">IF($A198&lt;$B$2,0,-K198/H198)+I197</f>
        <v>145275.06999037444</v>
      </c>
      <c r="J198" s="58">
        <f t="shared" si="60"/>
        <v>554840.93941031757</v>
      </c>
      <c r="K198" s="58">
        <f t="shared" si="51"/>
        <v>-1619.144427121536</v>
      </c>
      <c r="L198" s="58">
        <f t="shared" si="52"/>
        <v>553221.79498319607</v>
      </c>
      <c r="M198" s="67">
        <f>IF(AND($A198&gt;$B$2,$A198&lt;=$B$3),IRR((K$5:K197,L198),0.001)*12,"")</f>
        <v>9.5405980458178163E-2</v>
      </c>
      <c r="N198" s="66">
        <f t="shared" si="53"/>
        <v>1.6590845972703328E-2</v>
      </c>
      <c r="O198" s="61">
        <v>2.4849549999999998</v>
      </c>
      <c r="P198" s="58">
        <f t="shared" ref="P198:P261" si="66">IF($A198&lt;$B$2,0,-R198/O198)+P197</f>
        <v>252218.58559189498</v>
      </c>
      <c r="Q198" s="58">
        <f t="shared" si="61"/>
        <v>626751.83535950736</v>
      </c>
      <c r="R198" s="58">
        <f t="shared" si="54"/>
        <v>-1619.144427121536</v>
      </c>
      <c r="S198" s="58">
        <f t="shared" si="55"/>
        <v>625132.69093238586</v>
      </c>
      <c r="T198" s="67">
        <f>IF(AND($A198&gt;$B$2,$A198&lt;=$B$3),IRR((R$5:R197,S198),0.001)*12,"")</f>
        <v>0.10825691373164492</v>
      </c>
      <c r="U198" s="66">
        <f t="shared" si="56"/>
        <v>2.9441779246170086E-2</v>
      </c>
      <c r="V198" s="70">
        <v>447.31496667682848</v>
      </c>
      <c r="W198" s="58">
        <f t="shared" ref="W198:W261" si="67">IF($A198&lt;$B$2,0,-Y198/V198)+W197</f>
        <v>2104.067462324902</v>
      </c>
      <c r="X198" s="58">
        <f t="shared" si="62"/>
        <v>941180.86679566256</v>
      </c>
      <c r="Y198" s="58">
        <f t="shared" si="57"/>
        <v>-1619.144427121536</v>
      </c>
      <c r="Z198" s="58">
        <f t="shared" si="58"/>
        <v>939561.72236854106</v>
      </c>
      <c r="AA198" s="67">
        <f>IF(AND($A198&gt;$B$2,$A198&lt;=$B$3),IRR((Y$5:Y197,Z198),0.001)*12,"")</f>
        <v>0.14899296924432992</v>
      </c>
      <c r="AB198" s="66">
        <f t="shared" si="59"/>
        <v>7.0177834758855084E-2</v>
      </c>
      <c r="AC198" s="4"/>
      <c r="AD198" s="4"/>
      <c r="AE198" s="3"/>
      <c r="AF198" s="3"/>
      <c r="AG198" s="3"/>
      <c r="AH198" s="3"/>
      <c r="AI198" s="3"/>
      <c r="AJ198" s="3"/>
      <c r="AK198" s="3"/>
    </row>
    <row r="199" spans="1:37" x14ac:dyDescent="0.4">
      <c r="A199" s="1">
        <v>35125</v>
      </c>
      <c r="B199" s="61">
        <v>4.8000280000000002</v>
      </c>
      <c r="C199" s="58">
        <f t="shared" si="63"/>
        <v>99392.841925942994</v>
      </c>
      <c r="D199" s="58">
        <f t="shared" si="64"/>
        <v>477088.42424410029</v>
      </c>
      <c r="E199" s="58">
        <f t="shared" ref="E199:E262" si="68">IF(OR($A199&lt;$B$2,$A199&gt;=$B$3),0,IF($A199=$B$2,-$B$1,E198*(1+$E$1/12)))</f>
        <v>-1623.1922881893397</v>
      </c>
      <c r="F199" s="58">
        <f t="shared" ref="F199:F262" si="69">D199+E199</f>
        <v>475465.23195591097</v>
      </c>
      <c r="G199" s="60">
        <f>IF(AND($A199&gt;$B$2,$A199&lt;=$B$3),IRR((E$5:E198,F199),0.001)*12,"")</f>
        <v>7.7894913939426047E-2</v>
      </c>
      <c r="H199" s="61">
        <v>3.7901639999999999</v>
      </c>
      <c r="I199" s="58">
        <f t="shared" si="65"/>
        <v>145703.33438426064</v>
      </c>
      <c r="J199" s="58">
        <f t="shared" si="60"/>
        <v>552239.53266318678</v>
      </c>
      <c r="K199" s="58">
        <f t="shared" ref="K199:K262" si="70">IF(OR($A199&lt;$B$2,$A199&gt;=$B$3),0,IF($A199=$B$2,-$B$1,K198*(1+$E$1/12)))</f>
        <v>-1623.1922881893397</v>
      </c>
      <c r="L199" s="58">
        <f t="shared" ref="L199:L262" si="71">J199+K199</f>
        <v>550616.34037499747</v>
      </c>
      <c r="M199" s="67">
        <f>IF(AND($A199&gt;$B$2,$A199&lt;=$B$3),IRR((K$5:K198,L199),0.001)*12,"")</f>
        <v>9.375488982837954E-2</v>
      </c>
      <c r="N199" s="66">
        <f t="shared" ref="N199:N262" si="72">IF(AND($A199&gt;$B$2,$A199&lt;=$B$3),M199-$G199,"")</f>
        <v>1.5859975888953493E-2</v>
      </c>
      <c r="O199" s="61">
        <v>2.4625189999999999</v>
      </c>
      <c r="P199" s="58">
        <f t="shared" si="66"/>
        <v>252877.74488698645</v>
      </c>
      <c r="Q199" s="58">
        <f t="shared" si="61"/>
        <v>622716.25146135699</v>
      </c>
      <c r="R199" s="58">
        <f t="shared" ref="R199:R262" si="73">IF(OR($A199&lt;$B$2,$A199&gt;=$B$3),0,IF($A199=$B$2,-$B$1,R198*(1+$E$1/12)))</f>
        <v>-1623.1922881893397</v>
      </c>
      <c r="S199" s="58">
        <f t="shared" ref="S199:S262" si="74">Q199+R199</f>
        <v>621093.05917316768</v>
      </c>
      <c r="T199" s="67">
        <f>IF(AND($A199&gt;$B$2,$A199&lt;=$B$3),IRR((R$5:R198,S199),0.001)*12,"")</f>
        <v>0.10639051431011737</v>
      </c>
      <c r="U199" s="66">
        <f t="shared" ref="U199:U262" si="75">IF(AND($A199&gt;$B$2,$A199&lt;=$B$3),T199-$G199,"")</f>
        <v>2.8495600370691321E-2</v>
      </c>
      <c r="V199" s="70">
        <v>446.41560323777134</v>
      </c>
      <c r="W199" s="58">
        <f t="shared" si="67"/>
        <v>2107.7035186733283</v>
      </c>
      <c r="X199" s="58">
        <f t="shared" si="62"/>
        <v>940911.7377349271</v>
      </c>
      <c r="Y199" s="58">
        <f t="shared" ref="Y199:Y262" si="76">IF(OR($A199&lt;$B$2,$A199&gt;=$B$3),0,IF($A199=$B$2,-$B$1,Y198*(1+$E$1/12)))</f>
        <v>-1623.1922881893397</v>
      </c>
      <c r="Z199" s="58">
        <f t="shared" ref="Z199:Z262" si="77">X199+Y199</f>
        <v>939288.54544673779</v>
      </c>
      <c r="AA199" s="67">
        <f>IF(AND($A199&gt;$B$2,$A199&lt;=$B$3),IRR((Y$5:Y198,Z199),0.001)*12,"")</f>
        <v>0.1476145875662267</v>
      </c>
      <c r="AB199" s="66">
        <f t="shared" ref="AB199:AB262" si="78">IF(AND($A199&gt;$B$2,$A199&lt;=$B$3),AA199-$G199,"")</f>
        <v>6.9719673626800649E-2</v>
      </c>
      <c r="AC199" s="4"/>
      <c r="AD199" s="4"/>
      <c r="AE199" s="3"/>
      <c r="AF199" s="3"/>
      <c r="AG199" s="3"/>
      <c r="AH199" s="3"/>
      <c r="AI199" s="3"/>
      <c r="AJ199" s="3"/>
      <c r="AK199" s="3"/>
    </row>
    <row r="200" spans="1:37" x14ac:dyDescent="0.4">
      <c r="A200" s="1">
        <v>35156</v>
      </c>
      <c r="B200" s="61">
        <v>4.795356</v>
      </c>
      <c r="C200" s="58">
        <f t="shared" si="63"/>
        <v>99732.180708905056</v>
      </c>
      <c r="D200" s="58">
        <f t="shared" si="64"/>
        <v>478251.31115553214</v>
      </c>
      <c r="E200" s="58">
        <f t="shared" si="68"/>
        <v>-1627.250268909813</v>
      </c>
      <c r="F200" s="58">
        <f t="shared" si="69"/>
        <v>476624.06088662235</v>
      </c>
      <c r="G200" s="60">
        <f>IF(AND($A200&gt;$B$2,$A200&lt;=$B$3),IRR((E$5:E199,F200),0.001)*12,"")</f>
        <v>7.7080273657932352E-2</v>
      </c>
      <c r="H200" s="61">
        <v>3.7716470000000002</v>
      </c>
      <c r="I200" s="58">
        <f t="shared" si="65"/>
        <v>146134.77727085893</v>
      </c>
      <c r="J200" s="58">
        <f t="shared" si="60"/>
        <v>551168.79428930336</v>
      </c>
      <c r="K200" s="58">
        <f t="shared" si="70"/>
        <v>-1627.250268909813</v>
      </c>
      <c r="L200" s="58">
        <f t="shared" si="71"/>
        <v>549541.54402039351</v>
      </c>
      <c r="M200" s="67">
        <f>IF(AND($A200&gt;$B$2,$A200&lt;=$B$3),IRR((K$5:K199,L200),0.001)*12,"")</f>
        <v>9.2413233579232923E-2</v>
      </c>
      <c r="N200" s="66">
        <f t="shared" si="72"/>
        <v>1.5332959921300571E-2</v>
      </c>
      <c r="O200" s="61">
        <v>2.4289770000000002</v>
      </c>
      <c r="P200" s="58">
        <f t="shared" si="66"/>
        <v>253547.67723665867</v>
      </c>
      <c r="Q200" s="58">
        <f t="shared" si="61"/>
        <v>615861.47641126753</v>
      </c>
      <c r="R200" s="58">
        <f t="shared" si="73"/>
        <v>-1627.250268909813</v>
      </c>
      <c r="S200" s="58">
        <f t="shared" si="74"/>
        <v>614234.22614235769</v>
      </c>
      <c r="T200" s="67">
        <f>IF(AND($A200&gt;$B$2,$A200&lt;=$B$3),IRR((R$5:R199,S200),0.001)*12,"")</f>
        <v>0.10406392341018567</v>
      </c>
      <c r="U200" s="66">
        <f t="shared" si="75"/>
        <v>2.6983649752253314E-2</v>
      </c>
      <c r="V200" s="70">
        <v>447.29682989864983</v>
      </c>
      <c r="W200" s="58">
        <f t="shared" si="67"/>
        <v>2111.3414838010458</v>
      </c>
      <c r="X200" s="58">
        <f t="shared" si="62"/>
        <v>944396.3525377193</v>
      </c>
      <c r="Y200" s="58">
        <f t="shared" si="76"/>
        <v>-1627.250268909813</v>
      </c>
      <c r="Z200" s="58">
        <f t="shared" si="77"/>
        <v>942769.10226880945</v>
      </c>
      <c r="AA200" s="67">
        <f>IF(AND($A200&gt;$B$2,$A200&lt;=$B$3),IRR((Y$5:Y199,Z200),0.001)*12,"")</f>
        <v>0.14663394690507481</v>
      </c>
      <c r="AB200" s="66">
        <f t="shared" si="78"/>
        <v>6.9553673247142456E-2</v>
      </c>
      <c r="AC200" s="4"/>
      <c r="AD200" s="4"/>
      <c r="AE200" s="3"/>
      <c r="AF200" s="3"/>
      <c r="AG200" s="3"/>
      <c r="AH200" s="3"/>
      <c r="AI200" s="3"/>
      <c r="AJ200" s="3"/>
      <c r="AK200" s="3"/>
    </row>
    <row r="201" spans="1:37" x14ac:dyDescent="0.4">
      <c r="A201" s="1">
        <v>35186</v>
      </c>
      <c r="B201" s="61">
        <v>4.7963889999999996</v>
      </c>
      <c r="C201" s="58">
        <f t="shared" si="63"/>
        <v>100072.29457260171</v>
      </c>
      <c r="D201" s="58">
        <f t="shared" si="64"/>
        <v>479985.65289278649</v>
      </c>
      <c r="E201" s="58">
        <f t="shared" si="68"/>
        <v>-1631.3183945820874</v>
      </c>
      <c r="F201" s="58">
        <f t="shared" si="69"/>
        <v>478354.33449820441</v>
      </c>
      <c r="G201" s="60">
        <f>IF(AND($A201&gt;$B$2,$A201&lt;=$B$3),IRR((E$5:E200,F201),0.001)*12,"")</f>
        <v>7.6405849363449185E-2</v>
      </c>
      <c r="H201" s="61">
        <v>3.7650800000000002</v>
      </c>
      <c r="I201" s="58">
        <f t="shared" si="65"/>
        <v>146568.05316262806</v>
      </c>
      <c r="J201" s="58">
        <f t="shared" si="60"/>
        <v>551840.44560154772</v>
      </c>
      <c r="K201" s="58">
        <f t="shared" si="70"/>
        <v>-1631.3183945820874</v>
      </c>
      <c r="L201" s="58">
        <f t="shared" si="71"/>
        <v>550209.12720696558</v>
      </c>
      <c r="M201" s="67">
        <f>IF(AND($A201&gt;$B$2,$A201&lt;=$B$3),IRR((K$5:K200,L201),0.001)*12,"")</f>
        <v>9.1420444304120885E-2</v>
      </c>
      <c r="N201" s="66">
        <f t="shared" si="72"/>
        <v>1.5014594940671699E-2</v>
      </c>
      <c r="O201" s="61">
        <v>2.4239030000000001</v>
      </c>
      <c r="P201" s="58">
        <f t="shared" si="66"/>
        <v>254220.69030466597</v>
      </c>
      <c r="Q201" s="58">
        <f t="shared" si="61"/>
        <v>616206.29389155086</v>
      </c>
      <c r="R201" s="58">
        <f t="shared" si="73"/>
        <v>-1631.3183945820874</v>
      </c>
      <c r="S201" s="58">
        <f t="shared" si="74"/>
        <v>614574.97549696872</v>
      </c>
      <c r="T201" s="67">
        <f>IF(AND($A201&gt;$B$2,$A201&lt;=$B$3),IRR((R$5:R200,S201),0.001)*12,"")</f>
        <v>0.10295958836296926</v>
      </c>
      <c r="U201" s="66">
        <f t="shared" si="75"/>
        <v>2.6553738999520071E-2</v>
      </c>
      <c r="V201" s="70">
        <v>457.8491260319426</v>
      </c>
      <c r="W201" s="58">
        <f t="shared" si="67"/>
        <v>2114.9044880787219</v>
      </c>
      <c r="X201" s="58">
        <f t="shared" si="62"/>
        <v>968307.17150787578</v>
      </c>
      <c r="Y201" s="58">
        <f t="shared" si="76"/>
        <v>-1631.3183945820874</v>
      </c>
      <c r="Z201" s="58">
        <f t="shared" si="77"/>
        <v>966675.85311329365</v>
      </c>
      <c r="AA201" s="67">
        <f>IF(AND($A201&gt;$B$2,$A201&lt;=$B$3),IRR((Y$5:Y200,Z201),0.001)*12,"")</f>
        <v>0.14769574325478274</v>
      </c>
      <c r="AB201" s="66">
        <f t="shared" si="78"/>
        <v>7.1289893891333556E-2</v>
      </c>
      <c r="AC201" s="4"/>
      <c r="AD201" s="4"/>
      <c r="AE201" s="3"/>
      <c r="AF201" s="3"/>
      <c r="AG201" s="3"/>
      <c r="AH201" s="3"/>
      <c r="AI201" s="3"/>
      <c r="AJ201" s="3"/>
      <c r="AK201" s="3"/>
    </row>
    <row r="202" spans="1:37" x14ac:dyDescent="0.4">
      <c r="A202" s="1">
        <v>35217</v>
      </c>
      <c r="B202" s="61">
        <v>4.8401909999999999</v>
      </c>
      <c r="C202" s="58">
        <f t="shared" si="63"/>
        <v>100410.17311718156</v>
      </c>
      <c r="D202" s="58">
        <f t="shared" si="64"/>
        <v>486004.41623022413</v>
      </c>
      <c r="E202" s="58">
        <f t="shared" si="68"/>
        <v>-1635.3966905685425</v>
      </c>
      <c r="F202" s="58">
        <f t="shared" si="69"/>
        <v>484369.01953965559</v>
      </c>
      <c r="G202" s="60">
        <f>IF(AND($A202&gt;$B$2,$A202&lt;=$B$3),IRR((E$5:E201,F202),0.001)*12,"")</f>
        <v>7.6703378901504138E-2</v>
      </c>
      <c r="H202" s="61">
        <v>3.8134420000000002</v>
      </c>
      <c r="I202" s="58">
        <f t="shared" si="65"/>
        <v>146996.90371039265</v>
      </c>
      <c r="J202" s="58">
        <f t="shared" si="60"/>
        <v>560564.16647916718</v>
      </c>
      <c r="K202" s="58">
        <f t="shared" si="70"/>
        <v>-1635.3966905685425</v>
      </c>
      <c r="L202" s="58">
        <f t="shared" si="71"/>
        <v>558928.76978859864</v>
      </c>
      <c r="M202" s="67">
        <f>IF(AND($A202&gt;$B$2,$A202&lt;=$B$3),IRR((K$5:K201,L202),0.001)*12,"")</f>
        <v>9.1963153603176195E-2</v>
      </c>
      <c r="N202" s="66">
        <f t="shared" si="72"/>
        <v>1.5259774701672058E-2</v>
      </c>
      <c r="O202" s="61">
        <v>2.4628489999999998</v>
      </c>
      <c r="P202" s="58">
        <f t="shared" si="66"/>
        <v>254884.7166784179</v>
      </c>
      <c r="Q202" s="58">
        <f t="shared" si="61"/>
        <v>627742.56958672486</v>
      </c>
      <c r="R202" s="58">
        <f t="shared" si="73"/>
        <v>-1635.3966905685425</v>
      </c>
      <c r="S202" s="58">
        <f t="shared" si="74"/>
        <v>626107.17289615632</v>
      </c>
      <c r="T202" s="67">
        <f>IF(AND($A202&gt;$B$2,$A202&lt;=$B$3),IRR((R$5:R201,S202),0.001)*12,"")</f>
        <v>0.10371694890480487</v>
      </c>
      <c r="U202" s="66">
        <f t="shared" si="75"/>
        <v>2.7013570003300735E-2</v>
      </c>
      <c r="V202" s="70">
        <v>463.71365868321232</v>
      </c>
      <c r="W202" s="58">
        <f t="shared" si="67"/>
        <v>2118.4312263145816</v>
      </c>
      <c r="X202" s="58">
        <f t="shared" si="62"/>
        <v>982345.49462309876</v>
      </c>
      <c r="Y202" s="58">
        <f t="shared" si="76"/>
        <v>-1635.3966905685425</v>
      </c>
      <c r="Z202" s="58">
        <f t="shared" si="77"/>
        <v>980710.09793253022</v>
      </c>
      <c r="AA202" s="67">
        <f>IF(AND($A202&gt;$B$2,$A202&lt;=$B$3),IRR((Y$5:Y201,Z202),0.001)*12,"")</f>
        <v>0.14774242980975671</v>
      </c>
      <c r="AB202" s="66">
        <f t="shared" si="78"/>
        <v>7.1039050908252577E-2</v>
      </c>
      <c r="AC202" s="4"/>
      <c r="AD202" s="4"/>
      <c r="AE202" s="3"/>
      <c r="AF202" s="3"/>
      <c r="AG202" s="3"/>
      <c r="AH202" s="3"/>
      <c r="AI202" s="3"/>
      <c r="AJ202" s="3"/>
      <c r="AK202" s="3"/>
    </row>
    <row r="203" spans="1:37" x14ac:dyDescent="0.4">
      <c r="A203" s="1">
        <v>35247</v>
      </c>
      <c r="B203" s="61">
        <v>4.8557829999999997</v>
      </c>
      <c r="C203" s="58">
        <f t="shared" si="63"/>
        <v>100747.80871216078</v>
      </c>
      <c r="D203" s="58">
        <f t="shared" si="64"/>
        <v>489209.4968317622</v>
      </c>
      <c r="E203" s="58">
        <f t="shared" si="68"/>
        <v>-1639.4851822949638</v>
      </c>
      <c r="F203" s="58">
        <f t="shared" si="69"/>
        <v>487570.01164946723</v>
      </c>
      <c r="G203" s="60">
        <f>IF(AND($A203&gt;$B$2,$A203&lt;=$B$3),IRR((E$5:E202,F203),0.001)*12,"")</f>
        <v>7.6363114998205361E-2</v>
      </c>
      <c r="H203" s="61">
        <v>3.8230740000000001</v>
      </c>
      <c r="I203" s="58">
        <f t="shared" si="65"/>
        <v>147425.74322076963</v>
      </c>
      <c r="J203" s="58">
        <f t="shared" si="60"/>
        <v>563619.52583800058</v>
      </c>
      <c r="K203" s="58">
        <f t="shared" si="70"/>
        <v>-1639.4851822949638</v>
      </c>
      <c r="L203" s="58">
        <f t="shared" si="71"/>
        <v>561980.04065570561</v>
      </c>
      <c r="M203" s="67">
        <f>IF(AND($A203&gt;$B$2,$A203&lt;=$B$3),IRR((K$5:K202,L203),0.001)*12,"")</f>
        <v>9.1430001027954511E-2</v>
      </c>
      <c r="N203" s="66">
        <f t="shared" si="72"/>
        <v>1.5066886029749149E-2</v>
      </c>
      <c r="O203" s="61">
        <v>2.4636130000000001</v>
      </c>
      <c r="P203" s="58">
        <f t="shared" si="66"/>
        <v>255550.19667965794</v>
      </c>
      <c r="Q203" s="58">
        <f t="shared" si="61"/>
        <v>629576.78669256216</v>
      </c>
      <c r="R203" s="58">
        <f t="shared" si="73"/>
        <v>-1639.4851822949638</v>
      </c>
      <c r="S203" s="58">
        <f t="shared" si="74"/>
        <v>627937.30151026719</v>
      </c>
      <c r="T203" s="67">
        <f>IF(AND($A203&gt;$B$2,$A203&lt;=$B$3),IRR((R$5:R202,S203),0.001)*12,"")</f>
        <v>0.10287235627989233</v>
      </c>
      <c r="U203" s="66">
        <f t="shared" si="75"/>
        <v>2.6509241281686968E-2</v>
      </c>
      <c r="V203" s="70">
        <v>447.5636258686493</v>
      </c>
      <c r="W203" s="58">
        <f t="shared" si="67"/>
        <v>2122.0943595263411</v>
      </c>
      <c r="X203" s="58">
        <f t="shared" si="62"/>
        <v>949772.24598501832</v>
      </c>
      <c r="Y203" s="58">
        <f t="shared" si="76"/>
        <v>-1639.4851822949638</v>
      </c>
      <c r="Z203" s="58">
        <f t="shared" si="77"/>
        <v>948132.76080272335</v>
      </c>
      <c r="AA203" s="67">
        <f>IF(AND($A203&gt;$B$2,$A203&lt;=$B$3),IRR((Y$5:Y202,Z203),0.001)*12,"")</f>
        <v>0.1432527519616924</v>
      </c>
      <c r="AB203" s="66">
        <f t="shared" si="78"/>
        <v>6.6889636963487042E-2</v>
      </c>
      <c r="AC203" s="4"/>
      <c r="AD203" s="4"/>
      <c r="AE203" s="3"/>
      <c r="AF203" s="3"/>
      <c r="AG203" s="3"/>
      <c r="AH203" s="3"/>
      <c r="AI203" s="3"/>
      <c r="AJ203" s="3"/>
      <c r="AK203" s="3"/>
    </row>
    <row r="204" spans="1:37" x14ac:dyDescent="0.4">
      <c r="A204" s="1">
        <v>35278</v>
      </c>
      <c r="B204" s="61">
        <v>4.8713559999999996</v>
      </c>
      <c r="C204" s="58">
        <f t="shared" si="63"/>
        <v>101085.20632696264</v>
      </c>
      <c r="D204" s="58">
        <f t="shared" si="64"/>
        <v>492422.02635208739</v>
      </c>
      <c r="E204" s="58">
        <f t="shared" si="68"/>
        <v>-1643.5838952507011</v>
      </c>
      <c r="F204" s="58">
        <f t="shared" si="69"/>
        <v>490778.4424568367</v>
      </c>
      <c r="G204" s="60">
        <f>IF(AND($A204&gt;$B$2,$A204&lt;=$B$3),IRR((E$5:E203,F204),0.001)*12,"")</f>
        <v>7.6025978134627081E-2</v>
      </c>
      <c r="H204" s="61">
        <v>3.816773</v>
      </c>
      <c r="I204" s="58">
        <f t="shared" si="65"/>
        <v>147856.36455854651</v>
      </c>
      <c r="J204" s="58">
        <f t="shared" si="60"/>
        <v>564334.1801252173</v>
      </c>
      <c r="K204" s="58">
        <f t="shared" si="70"/>
        <v>-1643.5838952507011</v>
      </c>
      <c r="L204" s="58">
        <f t="shared" si="71"/>
        <v>562690.59622996661</v>
      </c>
      <c r="M204" s="67">
        <f>IF(AND($A204&gt;$B$2,$A204&lt;=$B$3),IRR((K$5:K203,L204),0.001)*12,"")</f>
        <v>9.0470247467862031E-2</v>
      </c>
      <c r="N204" s="66">
        <f t="shared" si="72"/>
        <v>1.4444269333234949E-2</v>
      </c>
      <c r="O204" s="61">
        <v>2.4444469999999998</v>
      </c>
      <c r="P204" s="58">
        <f t="shared" si="66"/>
        <v>256222.57120659621</v>
      </c>
      <c r="Q204" s="58">
        <f t="shared" si="61"/>
        <v>626322.49551825039</v>
      </c>
      <c r="R204" s="58">
        <f t="shared" si="73"/>
        <v>-1643.5838952507011</v>
      </c>
      <c r="S204" s="58">
        <f t="shared" si="74"/>
        <v>624678.9116229997</v>
      </c>
      <c r="T204" s="67">
        <f>IF(AND($A204&gt;$B$2,$A204&lt;=$B$3),IRR((R$5:R203,S204),0.001)*12,"")</f>
        <v>0.10121353434437541</v>
      </c>
      <c r="U204" s="66">
        <f t="shared" si="75"/>
        <v>2.518755620974833E-2</v>
      </c>
      <c r="V204" s="70">
        <v>461.35527181333157</v>
      </c>
      <c r="W204" s="58">
        <f t="shared" si="67"/>
        <v>2125.6568719666793</v>
      </c>
      <c r="X204" s="58">
        <f t="shared" si="62"/>
        <v>980683.00394806347</v>
      </c>
      <c r="Y204" s="58">
        <f t="shared" si="76"/>
        <v>-1643.5838952507011</v>
      </c>
      <c r="Z204" s="58">
        <f t="shared" si="77"/>
        <v>979039.42005281278</v>
      </c>
      <c r="AA204" s="67">
        <f>IF(AND($A204&gt;$B$2,$A204&lt;=$B$3),IRR((Y$5:Y203,Z204),0.001)*12,"")</f>
        <v>0.1449864629699178</v>
      </c>
      <c r="AB204" s="66">
        <f t="shared" si="78"/>
        <v>6.8960484835290714E-2</v>
      </c>
      <c r="AC204" s="4"/>
      <c r="AD204" s="4"/>
      <c r="AE204" s="3"/>
      <c r="AF204" s="3"/>
      <c r="AG204" s="3"/>
      <c r="AH204" s="3"/>
      <c r="AI204" s="3"/>
      <c r="AJ204" s="3"/>
      <c r="AK204" s="3"/>
    </row>
    <row r="205" spans="1:37" x14ac:dyDescent="0.4">
      <c r="A205" s="1">
        <v>35309</v>
      </c>
      <c r="B205" s="61">
        <v>4.9206089999999998</v>
      </c>
      <c r="C205" s="58">
        <f t="shared" si="63"/>
        <v>101420.06180013453</v>
      </c>
      <c r="D205" s="58">
        <f t="shared" si="64"/>
        <v>499048.46887429815</v>
      </c>
      <c r="E205" s="58">
        <f t="shared" si="68"/>
        <v>-1647.6928549888278</v>
      </c>
      <c r="F205" s="58">
        <f t="shared" si="69"/>
        <v>497400.7760193093</v>
      </c>
      <c r="G205" s="60">
        <f>IF(AND($A205&gt;$B$2,$A205&lt;=$B$3),IRR((E$5:E204,F205),0.001)*12,"")</f>
        <v>7.6425579225158913E-2</v>
      </c>
      <c r="H205" s="61">
        <v>3.8817179999999998</v>
      </c>
      <c r="I205" s="58">
        <f t="shared" si="65"/>
        <v>148280.83971490481</v>
      </c>
      <c r="J205" s="58">
        <f t="shared" ref="J205:J268" si="79">I205*H205</f>
        <v>575584.40457646083</v>
      </c>
      <c r="K205" s="58">
        <f t="shared" si="70"/>
        <v>-1647.6928549888278</v>
      </c>
      <c r="L205" s="58">
        <f t="shared" si="71"/>
        <v>573936.71172147198</v>
      </c>
      <c r="M205" s="67">
        <f>IF(AND($A205&gt;$B$2,$A205&lt;=$B$3),IRR((K$5:K204,L205),0.001)*12,"")</f>
        <v>9.1437144931327374E-2</v>
      </c>
      <c r="N205" s="66">
        <f t="shared" si="72"/>
        <v>1.5011565706168462E-2</v>
      </c>
      <c r="O205" s="61">
        <v>2.5052680000000001</v>
      </c>
      <c r="P205" s="58">
        <f t="shared" si="66"/>
        <v>256880.26246157926</v>
      </c>
      <c r="Q205" s="58">
        <f t="shared" ref="Q205:Q268" si="80">P205*O205</f>
        <v>643553.90137659572</v>
      </c>
      <c r="R205" s="58">
        <f t="shared" si="73"/>
        <v>-1647.6928549888278</v>
      </c>
      <c r="S205" s="58">
        <f t="shared" si="74"/>
        <v>641906.20852160687</v>
      </c>
      <c r="T205" s="67">
        <f>IF(AND($A205&gt;$B$2,$A205&lt;=$B$3),IRR((R$5:R204,S205),0.001)*12,"")</f>
        <v>0.10284586200356749</v>
      </c>
      <c r="U205" s="66">
        <f t="shared" si="75"/>
        <v>2.6420282778408577E-2</v>
      </c>
      <c r="V205" s="70">
        <v>470.70893328318078</v>
      </c>
      <c r="W205" s="58">
        <f t="shared" si="67"/>
        <v>2129.1573214769451</v>
      </c>
      <c r="X205" s="58">
        <f t="shared" ref="X205:X268" si="81">W205*V205</f>
        <v>1002213.3715844873</v>
      </c>
      <c r="Y205" s="58">
        <f t="shared" si="76"/>
        <v>-1647.6928549888278</v>
      </c>
      <c r="Z205" s="58">
        <f t="shared" si="77"/>
        <v>1000565.6787294984</v>
      </c>
      <c r="AA205" s="67">
        <f>IF(AND($A205&gt;$B$2,$A205&lt;=$B$3),IRR((Y$5:Y204,Z205),0.001)*12,"")</f>
        <v>0.14573655743874614</v>
      </c>
      <c r="AB205" s="66">
        <f t="shared" si="78"/>
        <v>6.9310978213587227E-2</v>
      </c>
      <c r="AC205" s="4"/>
      <c r="AD205" s="4"/>
      <c r="AE205" s="3"/>
      <c r="AF205" s="3"/>
      <c r="AG205" s="3"/>
      <c r="AH205" s="3"/>
      <c r="AI205" s="3"/>
      <c r="AJ205" s="3"/>
      <c r="AK205" s="3"/>
    </row>
    <row r="206" spans="1:37" x14ac:dyDescent="0.4">
      <c r="A206" s="1">
        <v>35339</v>
      </c>
      <c r="B206" s="61">
        <v>4.9853050000000003</v>
      </c>
      <c r="C206" s="58">
        <f t="shared" si="63"/>
        <v>101751.39801469438</v>
      </c>
      <c r="D206" s="58">
        <f t="shared" si="64"/>
        <v>507261.75327964599</v>
      </c>
      <c r="E206" s="58">
        <f t="shared" si="68"/>
        <v>-1651.8120871262997</v>
      </c>
      <c r="F206" s="58">
        <f t="shared" si="69"/>
        <v>505609.94119251968</v>
      </c>
      <c r="G206" s="60">
        <f>IF(AND($A206&gt;$B$2,$A206&lt;=$B$3),IRR((E$5:E205,F206),0.001)*12,"")</f>
        <v>7.7137203528219622E-2</v>
      </c>
      <c r="H206" s="61">
        <v>3.9674969999999998</v>
      </c>
      <c r="I206" s="58">
        <f t="shared" si="65"/>
        <v>148697.17577946297</v>
      </c>
      <c r="J206" s="58">
        <f t="shared" si="79"/>
        <v>589955.59881349199</v>
      </c>
      <c r="K206" s="58">
        <f t="shared" si="70"/>
        <v>-1651.8120871262997</v>
      </c>
      <c r="L206" s="58">
        <f t="shared" si="71"/>
        <v>588303.78672636568</v>
      </c>
      <c r="M206" s="67">
        <f>IF(AND($A206&gt;$B$2,$A206&lt;=$B$3),IRR((K$5:K205,L206),0.001)*12,"")</f>
        <v>9.2898514244186714E-2</v>
      </c>
      <c r="N206" s="66">
        <f t="shared" si="72"/>
        <v>1.5761310715967092E-2</v>
      </c>
      <c r="O206" s="61">
        <v>2.590274</v>
      </c>
      <c r="P206" s="58">
        <f t="shared" si="66"/>
        <v>257517.96028317121</v>
      </c>
      <c r="Q206" s="58">
        <f t="shared" si="80"/>
        <v>667042.07705453096</v>
      </c>
      <c r="R206" s="58">
        <f t="shared" si="73"/>
        <v>-1651.8120871262997</v>
      </c>
      <c r="S206" s="58">
        <f t="shared" si="74"/>
        <v>665390.26496740466</v>
      </c>
      <c r="T206" s="67">
        <f>IF(AND($A206&gt;$B$2,$A206&lt;=$B$3),IRR((R$5:R205,S206),0.001)*12,"")</f>
        <v>0.10532674724256186</v>
      </c>
      <c r="U206" s="66">
        <f t="shared" si="75"/>
        <v>2.8189543714342236E-2</v>
      </c>
      <c r="V206" s="70">
        <v>490.13494230381872</v>
      </c>
      <c r="W206" s="58">
        <f t="shared" si="67"/>
        <v>2132.5274384479208</v>
      </c>
      <c r="X206" s="58">
        <f t="shared" si="81"/>
        <v>1045226.213004982</v>
      </c>
      <c r="Y206" s="58">
        <f t="shared" si="76"/>
        <v>-1651.8120871262997</v>
      </c>
      <c r="Z206" s="58">
        <f t="shared" si="77"/>
        <v>1043574.4009178557</v>
      </c>
      <c r="AA206" s="67">
        <f>IF(AND($A206&gt;$B$2,$A206&lt;=$B$3),IRR((Y$5:Y205,Z206),0.001)*12,"")</f>
        <v>0.14835295386339187</v>
      </c>
      <c r="AB206" s="66">
        <f t="shared" si="78"/>
        <v>7.1215750335172245E-2</v>
      </c>
      <c r="AC206" s="4"/>
      <c r="AD206" s="4"/>
      <c r="AE206" s="3"/>
      <c r="AF206" s="3"/>
      <c r="AG206" s="3"/>
      <c r="AH206" s="3"/>
      <c r="AI206" s="3"/>
      <c r="AJ206" s="3"/>
      <c r="AK206" s="3"/>
    </row>
    <row r="207" spans="1:37" x14ac:dyDescent="0.4">
      <c r="A207" s="1">
        <v>35370</v>
      </c>
      <c r="B207" s="61">
        <v>5.0301960000000001</v>
      </c>
      <c r="C207" s="58">
        <f t="shared" si="63"/>
        <v>102080.59823220958</v>
      </c>
      <c r="D207" s="58">
        <f t="shared" si="64"/>
        <v>513485.41690526769</v>
      </c>
      <c r="E207" s="58">
        <f t="shared" si="68"/>
        <v>-1655.9416173441155</v>
      </c>
      <c r="F207" s="58">
        <f t="shared" si="69"/>
        <v>511829.47528792359</v>
      </c>
      <c r="G207" s="60">
        <f>IF(AND($A207&gt;$B$2,$A207&lt;=$B$3),IRR((E$5:E206,F207),0.001)*12,"")</f>
        <v>7.7406429689192535E-2</v>
      </c>
      <c r="H207" s="61">
        <v>4.0372880000000002</v>
      </c>
      <c r="I207" s="58">
        <f t="shared" si="65"/>
        <v>149107.33765479713</v>
      </c>
      <c r="J207" s="58">
        <f t="shared" si="79"/>
        <v>601989.26502566063</v>
      </c>
      <c r="K207" s="58">
        <f t="shared" si="70"/>
        <v>-1655.9416173441155</v>
      </c>
      <c r="L207" s="58">
        <f t="shared" si="71"/>
        <v>600333.32340831647</v>
      </c>
      <c r="M207" s="67">
        <f>IF(AND($A207&gt;$B$2,$A207&lt;=$B$3),IRR((K$5:K206,L207),0.001)*12,"")</f>
        <v>9.3886560506819983E-2</v>
      </c>
      <c r="N207" s="66">
        <f t="shared" si="72"/>
        <v>1.6480130817627447E-2</v>
      </c>
      <c r="O207" s="61">
        <v>2.669435</v>
      </c>
      <c r="P207" s="58">
        <f t="shared" si="66"/>
        <v>258138.29440531469</v>
      </c>
      <c r="Q207" s="58">
        <f t="shared" si="80"/>
        <v>689083.39792585128</v>
      </c>
      <c r="R207" s="58">
        <f t="shared" si="73"/>
        <v>-1655.9416173441155</v>
      </c>
      <c r="S207" s="58">
        <f t="shared" si="74"/>
        <v>687427.45630850713</v>
      </c>
      <c r="T207" s="67">
        <f>IF(AND($A207&gt;$B$2,$A207&lt;=$B$3),IRR((R$5:R206,S207),0.001)*12,"")</f>
        <v>0.10743887199007496</v>
      </c>
      <c r="U207" s="66">
        <f t="shared" si="75"/>
        <v>3.0032442300882423E-2</v>
      </c>
      <c r="V207" s="70">
        <v>514.94039782736229</v>
      </c>
      <c r="W207" s="58">
        <f t="shared" si="67"/>
        <v>2135.7432312354567</v>
      </c>
      <c r="X207" s="58">
        <f t="shared" si="81"/>
        <v>1099780.4691494822</v>
      </c>
      <c r="Y207" s="58">
        <f t="shared" si="76"/>
        <v>-1655.9416173441155</v>
      </c>
      <c r="Z207" s="58">
        <f t="shared" si="77"/>
        <v>1098124.5275321382</v>
      </c>
      <c r="AA207" s="67">
        <f>IF(AND($A207&gt;$B$2,$A207&lt;=$B$3),IRR((Y$5:Y206,Z207),0.001)*12,"")</f>
        <v>0.15173570659484881</v>
      </c>
      <c r="AB207" s="66">
        <f t="shared" si="78"/>
        <v>7.4329276905656272E-2</v>
      </c>
      <c r="AC207" s="4"/>
      <c r="AD207" s="4"/>
      <c r="AE207" s="3"/>
      <c r="AF207" s="3"/>
      <c r="AG207" s="3"/>
      <c r="AH207" s="3"/>
      <c r="AI207" s="3"/>
      <c r="AJ207" s="3"/>
      <c r="AK207" s="3"/>
    </row>
    <row r="208" spans="1:37" x14ac:dyDescent="0.4">
      <c r="A208" s="1">
        <v>35400</v>
      </c>
      <c r="B208" s="61">
        <v>5.0213830000000002</v>
      </c>
      <c r="C208" s="58">
        <f t="shared" si="63"/>
        <v>102411.20067209267</v>
      </c>
      <c r="D208" s="58">
        <f t="shared" si="64"/>
        <v>514245.86206443474</v>
      </c>
      <c r="E208" s="58">
        <f t="shared" si="68"/>
        <v>-1660.0814713874756</v>
      </c>
      <c r="F208" s="58">
        <f t="shared" si="69"/>
        <v>512585.78059304727</v>
      </c>
      <c r="G208" s="60">
        <f>IF(AND($A208&gt;$B$2,$A208&lt;=$B$3),IRR((E$5:E207,F208),0.001)*12,"")</f>
        <v>7.6548870412458392E-2</v>
      </c>
      <c r="H208" s="61">
        <v>4.0029139999999996</v>
      </c>
      <c r="I208" s="58">
        <f t="shared" si="65"/>
        <v>149522.05590040208</v>
      </c>
      <c r="J208" s="58">
        <f t="shared" si="79"/>
        <v>598523.93087250204</v>
      </c>
      <c r="K208" s="58">
        <f t="shared" si="70"/>
        <v>-1660.0814713874756</v>
      </c>
      <c r="L208" s="58">
        <f t="shared" si="71"/>
        <v>596863.84940111451</v>
      </c>
      <c r="M208" s="67">
        <f>IF(AND($A208&gt;$B$2,$A208&lt;=$B$3),IRR((K$5:K207,L208),0.001)*12,"")</f>
        <v>9.2234326964464763E-2</v>
      </c>
      <c r="N208" s="66">
        <f t="shared" si="72"/>
        <v>1.5685456552006372E-2</v>
      </c>
      <c r="O208" s="61">
        <v>2.6142240000000001</v>
      </c>
      <c r="P208" s="58">
        <f t="shared" si="66"/>
        <v>258773.31323743751</v>
      </c>
      <c r="Q208" s="58">
        <f t="shared" si="80"/>
        <v>676491.40602482692</v>
      </c>
      <c r="R208" s="58">
        <f t="shared" si="73"/>
        <v>-1660.0814713874756</v>
      </c>
      <c r="S208" s="58">
        <f t="shared" si="74"/>
        <v>674831.32455343939</v>
      </c>
      <c r="T208" s="67">
        <f>IF(AND($A208&gt;$B$2,$A208&lt;=$B$3),IRR((R$5:R207,S208),0.001)*12,"")</f>
        <v>0.10450583929534307</v>
      </c>
      <c r="U208" s="66">
        <f t="shared" si="75"/>
        <v>2.7956968882884681E-2</v>
      </c>
      <c r="V208" s="70">
        <v>521.12093062719919</v>
      </c>
      <c r="W208" s="58">
        <f t="shared" si="67"/>
        <v>2138.9288286156839</v>
      </c>
      <c r="X208" s="58">
        <f t="shared" si="81"/>
        <v>1114640.5817135503</v>
      </c>
      <c r="Y208" s="58">
        <f t="shared" si="76"/>
        <v>-1660.0814713874756</v>
      </c>
      <c r="Z208" s="58">
        <f t="shared" si="77"/>
        <v>1112980.5002421627</v>
      </c>
      <c r="AA208" s="67">
        <f>IF(AND($A208&gt;$B$2,$A208&lt;=$B$3),IRR((Y$5:Y207,Z208),0.001)*12,"")</f>
        <v>0.15167833819315568</v>
      </c>
      <c r="AB208" s="66">
        <f t="shared" si="78"/>
        <v>7.512946778069729E-2</v>
      </c>
      <c r="AC208" s="4"/>
      <c r="AD208" s="4"/>
      <c r="AE208" s="3"/>
      <c r="AF208" s="3"/>
      <c r="AG208" s="3"/>
      <c r="AH208" s="3"/>
      <c r="AI208" s="3"/>
      <c r="AJ208" s="3"/>
      <c r="AK208" s="3"/>
    </row>
    <row r="209" spans="1:37" x14ac:dyDescent="0.4">
      <c r="A209" s="1">
        <v>35431</v>
      </c>
      <c r="B209" s="61">
        <v>5.047898</v>
      </c>
      <c r="C209" s="58">
        <f t="shared" si="63"/>
        <v>102740.88872741113</v>
      </c>
      <c r="D209" s="58">
        <f t="shared" si="64"/>
        <v>518625.52672532119</v>
      </c>
      <c r="E209" s="58">
        <f t="shared" si="68"/>
        <v>-1664.2316750659443</v>
      </c>
      <c r="F209" s="58">
        <f t="shared" si="69"/>
        <v>516961.29505025526</v>
      </c>
      <c r="G209" s="60">
        <f>IF(AND($A209&gt;$B$2,$A209&lt;=$B$3),IRR((E$5:E208,F209),0.001)*12,"")</f>
        <v>7.6434899923012445E-2</v>
      </c>
      <c r="H209" s="61">
        <v>4.0128899999999996</v>
      </c>
      <c r="I209" s="58">
        <f t="shared" si="65"/>
        <v>149936.77737920312</v>
      </c>
      <c r="J209" s="58">
        <f t="shared" si="79"/>
        <v>601679.79457723035</v>
      </c>
      <c r="K209" s="58">
        <f t="shared" si="70"/>
        <v>-1664.2316750659443</v>
      </c>
      <c r="L209" s="58">
        <f t="shared" si="71"/>
        <v>600015.56290216441</v>
      </c>
      <c r="M209" s="67">
        <f>IF(AND($A209&gt;$B$2,$A209&lt;=$B$3),IRR((K$5:K208,L209),0.001)*12,"")</f>
        <v>9.1713600456961863E-2</v>
      </c>
      <c r="N209" s="66">
        <f t="shared" si="72"/>
        <v>1.5278700533949419E-2</v>
      </c>
      <c r="O209" s="61">
        <v>2.6061160000000001</v>
      </c>
      <c r="P209" s="58">
        <f t="shared" si="66"/>
        <v>259411.90019023084</v>
      </c>
      <c r="Q209" s="58">
        <f t="shared" si="80"/>
        <v>676057.50367616361</v>
      </c>
      <c r="R209" s="58">
        <f t="shared" si="73"/>
        <v>-1664.2316750659443</v>
      </c>
      <c r="S209" s="58">
        <f t="shared" si="74"/>
        <v>674393.27200109768</v>
      </c>
      <c r="T209" s="67">
        <f>IF(AND($A209&gt;$B$2,$A209&lt;=$B$3),IRR((R$5:R208,S209),0.001)*12,"")</f>
        <v>0.10334887073972965</v>
      </c>
      <c r="U209" s="66">
        <f t="shared" si="75"/>
        <v>2.6913970816717203E-2</v>
      </c>
      <c r="V209" s="70">
        <v>538.12506076774423</v>
      </c>
      <c r="W209" s="58">
        <f t="shared" si="67"/>
        <v>2142.0214771399724</v>
      </c>
      <c r="X209" s="58">
        <f t="shared" si="81"/>
        <v>1152675.4375517608</v>
      </c>
      <c r="Y209" s="58">
        <f t="shared" si="76"/>
        <v>-1664.2316750659443</v>
      </c>
      <c r="Z209" s="58">
        <f t="shared" si="77"/>
        <v>1151011.2058766948</v>
      </c>
      <c r="AA209" s="67">
        <f>IF(AND($A209&gt;$B$2,$A209&lt;=$B$3),IRR((Y$5:Y208,Z209),0.001)*12,"")</f>
        <v>0.15343315860297846</v>
      </c>
      <c r="AB209" s="66">
        <f t="shared" si="78"/>
        <v>7.6998258679966014E-2</v>
      </c>
      <c r="AC209" s="4"/>
      <c r="AD209" s="4"/>
      <c r="AE209" s="3"/>
      <c r="AF209" s="3"/>
      <c r="AG209" s="3"/>
      <c r="AH209" s="3"/>
      <c r="AI209" s="3"/>
      <c r="AJ209" s="3"/>
      <c r="AK209" s="3"/>
    </row>
    <row r="210" spans="1:37" x14ac:dyDescent="0.4">
      <c r="A210" s="1">
        <v>35462</v>
      </c>
      <c r="B210" s="61">
        <v>5.0570009999999996</v>
      </c>
      <c r="C210" s="58">
        <f t="shared" si="63"/>
        <v>103070.80605474676</v>
      </c>
      <c r="D210" s="58">
        <f t="shared" si="64"/>
        <v>521229.16928966041</v>
      </c>
      <c r="E210" s="58">
        <f t="shared" si="68"/>
        <v>-1668.3922542536091</v>
      </c>
      <c r="F210" s="58">
        <f t="shared" si="69"/>
        <v>519560.77703540679</v>
      </c>
      <c r="G210" s="60">
        <f>IF(AND($A210&gt;$B$2,$A210&lt;=$B$3),IRR((E$5:E209,F210),0.001)*12,"")</f>
        <v>7.5962631329884012E-2</v>
      </c>
      <c r="H210" s="61">
        <v>4.0174779999999997</v>
      </c>
      <c r="I210" s="58">
        <f t="shared" si="65"/>
        <v>150352.06086159023</v>
      </c>
      <c r="J210" s="58">
        <f t="shared" si="79"/>
        <v>604036.0967660998</v>
      </c>
      <c r="K210" s="58">
        <f t="shared" si="70"/>
        <v>-1668.3922542536091</v>
      </c>
      <c r="L210" s="58">
        <f t="shared" si="71"/>
        <v>602367.70451184618</v>
      </c>
      <c r="M210" s="67">
        <f>IF(AND($A210&gt;$B$2,$A210&lt;=$B$3),IRR((K$5:K209,L210),0.001)*12,"")</f>
        <v>9.1064323244380851E-2</v>
      </c>
      <c r="N210" s="66">
        <f t="shared" si="72"/>
        <v>1.510169191449684E-2</v>
      </c>
      <c r="O210" s="61">
        <v>2.6115979999999999</v>
      </c>
      <c r="P210" s="58">
        <f t="shared" si="66"/>
        <v>260050.7398027032</v>
      </c>
      <c r="Q210" s="58">
        <f t="shared" si="80"/>
        <v>679147.99196726002</v>
      </c>
      <c r="R210" s="58">
        <f t="shared" si="73"/>
        <v>-1668.3922542536091</v>
      </c>
      <c r="S210" s="58">
        <f t="shared" si="74"/>
        <v>677479.59971300641</v>
      </c>
      <c r="T210" s="67">
        <f>IF(AND($A210&gt;$B$2,$A210&lt;=$B$3),IRR((R$5:R209,S210),0.001)*12,"")</f>
        <v>0.10271527266865377</v>
      </c>
      <c r="U210" s="66">
        <f t="shared" si="75"/>
        <v>2.6752641338769756E-2</v>
      </c>
      <c r="V210" s="70">
        <v>561.63180462316996</v>
      </c>
      <c r="W210" s="58">
        <f t="shared" si="67"/>
        <v>2144.9920928360921</v>
      </c>
      <c r="X210" s="58">
        <f t="shared" si="81"/>
        <v>1204695.7800019644</v>
      </c>
      <c r="Y210" s="58">
        <f t="shared" si="76"/>
        <v>-1668.3922542536091</v>
      </c>
      <c r="Z210" s="58">
        <f t="shared" si="77"/>
        <v>1203027.3877477108</v>
      </c>
      <c r="AA210" s="67">
        <f>IF(AND($A210&gt;$B$2,$A210&lt;=$B$3),IRR((Y$5:Y209,Z210),0.001)*12,"")</f>
        <v>0.1561051651438401</v>
      </c>
      <c r="AB210" s="66">
        <f t="shared" si="78"/>
        <v>8.0142533813956085E-2</v>
      </c>
      <c r="AC210" s="4"/>
      <c r="AD210" s="4"/>
      <c r="AE210" s="3"/>
      <c r="AF210" s="3"/>
      <c r="AG210" s="3"/>
      <c r="AH210" s="3"/>
      <c r="AI210" s="3"/>
      <c r="AJ210" s="3"/>
      <c r="AK210" s="3"/>
    </row>
    <row r="211" spans="1:37" x14ac:dyDescent="0.4">
      <c r="A211" s="1">
        <v>35490</v>
      </c>
      <c r="B211" s="61">
        <v>5.0430900000000003</v>
      </c>
      <c r="C211" s="58">
        <f t="shared" si="63"/>
        <v>103402.46050368367</v>
      </c>
      <c r="D211" s="58">
        <f t="shared" si="64"/>
        <v>521467.9145415221</v>
      </c>
      <c r="E211" s="58">
        <f t="shared" si="68"/>
        <v>-1672.5632348892429</v>
      </c>
      <c r="F211" s="58">
        <f t="shared" si="69"/>
        <v>519795.35130663286</v>
      </c>
      <c r="G211" s="60">
        <f>IF(AND($A211&gt;$B$2,$A211&lt;=$B$3),IRR((E$5:E210,F211),0.001)*12,"")</f>
        <v>7.5024765834573515E-2</v>
      </c>
      <c r="H211" s="61">
        <v>3.9785430000000002</v>
      </c>
      <c r="I211" s="58">
        <f t="shared" si="65"/>
        <v>150772.45677911313</v>
      </c>
      <c r="J211" s="58">
        <f t="shared" si="79"/>
        <v>599854.70251134306</v>
      </c>
      <c r="K211" s="58">
        <f t="shared" si="70"/>
        <v>-1672.5632348892429</v>
      </c>
      <c r="L211" s="58">
        <f t="shared" si="71"/>
        <v>598182.13927645376</v>
      </c>
      <c r="M211" s="67">
        <f>IF(AND($A211&gt;$B$2,$A211&lt;=$B$3),IRR((K$5:K210,L211),0.001)*12,"")</f>
        <v>8.9333679205098271E-2</v>
      </c>
      <c r="N211" s="66">
        <f t="shared" si="72"/>
        <v>1.4308913370524756E-2</v>
      </c>
      <c r="O211" s="61">
        <v>2.55633</v>
      </c>
      <c r="P211" s="58">
        <f t="shared" si="66"/>
        <v>260705.02279233647</v>
      </c>
      <c r="Q211" s="58">
        <f t="shared" si="80"/>
        <v>666448.07091473346</v>
      </c>
      <c r="R211" s="58">
        <f t="shared" si="73"/>
        <v>-1672.5632348892429</v>
      </c>
      <c r="S211" s="58">
        <f t="shared" si="74"/>
        <v>664775.50767984416</v>
      </c>
      <c r="T211" s="67">
        <f>IF(AND($A211&gt;$B$2,$A211&lt;=$B$3),IRR((R$5:R210,S211),0.001)*12,"")</f>
        <v>9.9793364019518549E-2</v>
      </c>
      <c r="U211" s="66">
        <f t="shared" si="75"/>
        <v>2.4768598184945034E-2</v>
      </c>
      <c r="V211" s="70">
        <v>558.1234939524312</v>
      </c>
      <c r="W211" s="58">
        <f t="shared" si="67"/>
        <v>2147.9888547588785</v>
      </c>
      <c r="X211" s="58">
        <f t="shared" si="81"/>
        <v>1198843.0445889065</v>
      </c>
      <c r="Y211" s="58">
        <f t="shared" si="76"/>
        <v>-1672.5632348892429</v>
      </c>
      <c r="Z211" s="58">
        <f t="shared" si="77"/>
        <v>1197170.4813540173</v>
      </c>
      <c r="AA211" s="67">
        <f>IF(AND($A211&gt;$B$2,$A211&lt;=$B$3),IRR((Y$5:Y210,Z211),0.001)*12,"")</f>
        <v>0.15441011741701249</v>
      </c>
      <c r="AB211" s="66">
        <f t="shared" si="78"/>
        <v>7.9385351582438979E-2</v>
      </c>
      <c r="AC211" s="4"/>
      <c r="AD211" s="4"/>
      <c r="AE211" s="3"/>
      <c r="AF211" s="3"/>
      <c r="AG211" s="3"/>
      <c r="AH211" s="3"/>
      <c r="AI211" s="3"/>
      <c r="AJ211" s="3"/>
      <c r="AK211" s="3"/>
    </row>
    <row r="212" spans="1:37" x14ac:dyDescent="0.4">
      <c r="A212" s="1">
        <v>35521</v>
      </c>
      <c r="B212" s="61">
        <v>5.0886550000000002</v>
      </c>
      <c r="C212" s="58">
        <f t="shared" si="63"/>
        <v>103731.96695341871</v>
      </c>
      <c r="D212" s="58">
        <f t="shared" si="64"/>
        <v>527856.19229734887</v>
      </c>
      <c r="E212" s="58">
        <f t="shared" si="68"/>
        <v>-1676.7446429764659</v>
      </c>
      <c r="F212" s="58">
        <f t="shared" si="69"/>
        <v>526179.44765437243</v>
      </c>
      <c r="G212" s="60">
        <f>IF(AND($A212&gt;$B$2,$A212&lt;=$B$3),IRR((E$5:E211,F212),0.001)*12,"")</f>
        <v>7.5309213631767236E-2</v>
      </c>
      <c r="H212" s="61">
        <v>4.0378489999999996</v>
      </c>
      <c r="I212" s="58">
        <f t="shared" si="65"/>
        <v>151187.71367529139</v>
      </c>
      <c r="J212" s="58">
        <f t="shared" si="79"/>
        <v>610473.15847606165</v>
      </c>
      <c r="K212" s="58">
        <f t="shared" si="70"/>
        <v>-1676.7446429764659</v>
      </c>
      <c r="L212" s="58">
        <f t="shared" si="71"/>
        <v>608796.41383308521</v>
      </c>
      <c r="M212" s="67">
        <f>IF(AND($A212&gt;$B$2,$A212&lt;=$B$3),IRR((K$5:K211,L212),0.001)*12,"")</f>
        <v>9.0068731607867214E-2</v>
      </c>
      <c r="N212" s="66">
        <f t="shared" si="72"/>
        <v>1.4759517976099978E-2</v>
      </c>
      <c r="O212" s="61">
        <v>2.6079629999999998</v>
      </c>
      <c r="P212" s="58">
        <f t="shared" si="66"/>
        <v>261347.95547312085</v>
      </c>
      <c r="Q212" s="58">
        <f t="shared" si="80"/>
        <v>681585.79799954663</v>
      </c>
      <c r="R212" s="58">
        <f t="shared" si="73"/>
        <v>-1676.7446429764659</v>
      </c>
      <c r="S212" s="58">
        <f t="shared" si="74"/>
        <v>679909.05335657019</v>
      </c>
      <c r="T212" s="67">
        <f>IF(AND($A212&gt;$B$2,$A212&lt;=$B$3),IRR((R$5:R211,S212),0.001)*12,"")</f>
        <v>0.10093348418907233</v>
      </c>
      <c r="U212" s="66">
        <f t="shared" si="75"/>
        <v>2.5624270557305096E-2</v>
      </c>
      <c r="V212" s="70">
        <v>539.08785598154111</v>
      </c>
      <c r="W212" s="58">
        <f t="shared" si="67"/>
        <v>2151.0991912733666</v>
      </c>
      <c r="X212" s="58">
        <f t="shared" si="81"/>
        <v>1159631.4510271861</v>
      </c>
      <c r="Y212" s="58">
        <f t="shared" si="76"/>
        <v>-1676.7446429764659</v>
      </c>
      <c r="Z212" s="58">
        <f t="shared" si="77"/>
        <v>1157954.7063842097</v>
      </c>
      <c r="AA212" s="67">
        <f>IF(AND($A212&gt;$B$2,$A212&lt;=$B$3),IRR((Y$5:Y211,Z212),0.001)*12,"")</f>
        <v>0.15022017129610088</v>
      </c>
      <c r="AB212" s="66">
        <f t="shared" si="78"/>
        <v>7.4910957664333644E-2</v>
      </c>
      <c r="AC212" s="4"/>
      <c r="AD212" s="4"/>
      <c r="AE212" s="3"/>
      <c r="AF212" s="3"/>
      <c r="AG212" s="3"/>
      <c r="AH212" s="3"/>
      <c r="AI212" s="3"/>
      <c r="AJ212" s="3"/>
      <c r="AK212" s="3"/>
    </row>
    <row r="213" spans="1:37" x14ac:dyDescent="0.4">
      <c r="A213" s="1">
        <v>35551</v>
      </c>
      <c r="B213" s="61">
        <v>5.125337</v>
      </c>
      <c r="C213" s="58">
        <f t="shared" si="63"/>
        <v>104059.93299830199</v>
      </c>
      <c r="D213" s="58">
        <f t="shared" si="64"/>
        <v>533342.22481371812</v>
      </c>
      <c r="E213" s="58">
        <f t="shared" si="68"/>
        <v>-1680.936504583907</v>
      </c>
      <c r="F213" s="58">
        <f t="shared" si="69"/>
        <v>531661.28830913419</v>
      </c>
      <c r="G213" s="60">
        <f>IF(AND($A213&gt;$B$2,$A213&lt;=$B$3),IRR((E$5:E212,F213),0.001)*12,"")</f>
        <v>7.5404088472577513E-2</v>
      </c>
      <c r="H213" s="61">
        <v>4.0733969999999999</v>
      </c>
      <c r="I213" s="58">
        <f t="shared" si="65"/>
        <v>151600.37576164928</v>
      </c>
      <c r="J213" s="58">
        <f t="shared" si="79"/>
        <v>617528.51582637487</v>
      </c>
      <c r="K213" s="58">
        <f t="shared" si="70"/>
        <v>-1680.936504583907</v>
      </c>
      <c r="L213" s="58">
        <f t="shared" si="71"/>
        <v>615847.57932179095</v>
      </c>
      <c r="M213" s="67">
        <f>IF(AND($A213&gt;$B$2,$A213&lt;=$B$3),IRR((K$5:K212,L213),0.001)*12,"")</f>
        <v>9.0196150183840196E-2</v>
      </c>
      <c r="N213" s="66">
        <f t="shared" si="72"/>
        <v>1.4792061711262683E-2</v>
      </c>
      <c r="O213" s="61">
        <v>2.6331169999999999</v>
      </c>
      <c r="P213" s="58">
        <f t="shared" si="66"/>
        <v>261986.33823567332</v>
      </c>
      <c r="Q213" s="58">
        <f t="shared" si="80"/>
        <v>689840.68097610143</v>
      </c>
      <c r="R213" s="58">
        <f t="shared" si="73"/>
        <v>-1680.936504583907</v>
      </c>
      <c r="S213" s="58">
        <f t="shared" si="74"/>
        <v>688159.74447151751</v>
      </c>
      <c r="T213" s="67">
        <f>IF(AND($A213&gt;$B$2,$A213&lt;=$B$3),IRR((R$5:R212,S213),0.001)*12,"")</f>
        <v>0.10105168095988848</v>
      </c>
      <c r="U213" s="66">
        <f t="shared" si="75"/>
        <v>2.5647592487310966E-2</v>
      </c>
      <c r="V213" s="70">
        <v>588.86201335004966</v>
      </c>
      <c r="W213" s="58">
        <f t="shared" si="67"/>
        <v>2153.9537420280012</v>
      </c>
      <c r="X213" s="58">
        <f t="shared" si="81"/>
        <v>1268381.5371934823</v>
      </c>
      <c r="Y213" s="58">
        <f t="shared" si="76"/>
        <v>-1680.936504583907</v>
      </c>
      <c r="Z213" s="58">
        <f t="shared" si="77"/>
        <v>1266700.6006888985</v>
      </c>
      <c r="AA213" s="67">
        <f>IF(AND($A213&gt;$B$2,$A213&lt;=$B$3),IRR((Y$5:Y212,Z213),0.001)*12,"")</f>
        <v>0.15686232277797174</v>
      </c>
      <c r="AB213" s="66">
        <f t="shared" si="78"/>
        <v>8.1458234305394228E-2</v>
      </c>
      <c r="AC213" s="4"/>
      <c r="AD213" s="4"/>
      <c r="AE213" s="3"/>
      <c r="AF213" s="3"/>
      <c r="AG213" s="3"/>
      <c r="AH213" s="3"/>
      <c r="AI213" s="3"/>
      <c r="AJ213" s="3"/>
      <c r="AK213" s="3"/>
    </row>
    <row r="214" spans="1:37" x14ac:dyDescent="0.4">
      <c r="A214" s="1">
        <v>35582</v>
      </c>
      <c r="B214" s="61">
        <v>5.1611019999999996</v>
      </c>
      <c r="C214" s="58">
        <f t="shared" si="63"/>
        <v>104386.44056312929</v>
      </c>
      <c r="D214" s="58">
        <f t="shared" si="64"/>
        <v>538749.06716324762</v>
      </c>
      <c r="E214" s="58">
        <f t="shared" si="68"/>
        <v>-1685.1388458453666</v>
      </c>
      <c r="F214" s="58">
        <f t="shared" si="69"/>
        <v>537063.92831740226</v>
      </c>
      <c r="G214" s="60">
        <f>IF(AND($A214&gt;$B$2,$A214&lt;=$B$3),IRR((E$5:E213,F214),0.001)*12,"")</f>
        <v>7.5474334572988688E-2</v>
      </c>
      <c r="H214" s="61">
        <v>4.1207079999999996</v>
      </c>
      <c r="I214" s="58">
        <f t="shared" si="65"/>
        <v>152009.31976977733</v>
      </c>
      <c r="J214" s="58">
        <f t="shared" si="79"/>
        <v>626386.02004987956</v>
      </c>
      <c r="K214" s="58">
        <f t="shared" si="70"/>
        <v>-1685.1388458453666</v>
      </c>
      <c r="L214" s="58">
        <f t="shared" si="71"/>
        <v>624700.8812040342</v>
      </c>
      <c r="M214" s="67">
        <f>IF(AND($A214&gt;$B$2,$A214&lt;=$B$3),IRR((K$5:K213,L214),0.001)*12,"")</f>
        <v>9.0595489155565367E-2</v>
      </c>
      <c r="N214" s="66">
        <f t="shared" si="72"/>
        <v>1.5121154582576679E-2</v>
      </c>
      <c r="O214" s="61">
        <v>2.6913749999999999</v>
      </c>
      <c r="P214" s="58">
        <f t="shared" si="66"/>
        <v>262612.46385764919</v>
      </c>
      <c r="Q214" s="58">
        <f t="shared" si="80"/>
        <v>706788.61991488049</v>
      </c>
      <c r="R214" s="58">
        <f t="shared" si="73"/>
        <v>-1685.1388458453666</v>
      </c>
      <c r="S214" s="58">
        <f t="shared" si="74"/>
        <v>705103.48106903513</v>
      </c>
      <c r="T214" s="67">
        <f>IF(AND($A214&gt;$B$2,$A214&lt;=$B$3),IRR((R$5:R213,S214),0.001)*12,"")</f>
        <v>0.10234715349881629</v>
      </c>
      <c r="U214" s="66">
        <f t="shared" si="75"/>
        <v>2.6872818925827602E-2</v>
      </c>
      <c r="V214" s="70">
        <v>620.33617449824976</v>
      </c>
      <c r="W214" s="58">
        <f t="shared" si="67"/>
        <v>2156.6702349799211</v>
      </c>
      <c r="X214" s="58">
        <f t="shared" si="81"/>
        <v>1337860.5632216856</v>
      </c>
      <c r="Y214" s="58">
        <f t="shared" si="76"/>
        <v>-1685.1388458453666</v>
      </c>
      <c r="Z214" s="58">
        <f t="shared" si="77"/>
        <v>1336175.4243758402</v>
      </c>
      <c r="AA214" s="67">
        <f>IF(AND($A214&gt;$B$2,$A214&lt;=$B$3),IRR((Y$5:Y213,Z214),0.001)*12,"")</f>
        <v>0.16023627031588639</v>
      </c>
      <c r="AB214" s="66">
        <f t="shared" si="78"/>
        <v>8.4761935742897698E-2</v>
      </c>
      <c r="AC214" s="4"/>
      <c r="AD214" s="4"/>
      <c r="AE214" s="3"/>
      <c r="AF214" s="3"/>
      <c r="AG214" s="3"/>
      <c r="AH214" s="3"/>
      <c r="AI214" s="3"/>
      <c r="AJ214" s="3"/>
      <c r="AK214" s="3"/>
    </row>
    <row r="215" spans="1:37" x14ac:dyDescent="0.4">
      <c r="A215" s="1">
        <v>35612</v>
      </c>
      <c r="B215" s="61">
        <v>5.2232130000000003</v>
      </c>
      <c r="C215" s="58">
        <f t="shared" si="63"/>
        <v>104709.87207797657</v>
      </c>
      <c r="D215" s="58">
        <f t="shared" si="64"/>
        <v>546921.96506602434</v>
      </c>
      <c r="E215" s="58">
        <f t="shared" si="68"/>
        <v>-1689.35169295998</v>
      </c>
      <c r="F215" s="58">
        <f t="shared" si="69"/>
        <v>545232.61337306432</v>
      </c>
      <c r="G215" s="60">
        <f>IF(AND($A215&gt;$B$2,$A215&lt;=$B$3),IRR((E$5:E214,F215),0.001)*12,"")</f>
        <v>7.6050532366445545E-2</v>
      </c>
      <c r="H215" s="61">
        <v>4.2365149999999998</v>
      </c>
      <c r="I215" s="58">
        <f t="shared" si="65"/>
        <v>152408.07952702118</v>
      </c>
      <c r="J215" s="58">
        <f t="shared" si="79"/>
        <v>645679.11503741809</v>
      </c>
      <c r="K215" s="58">
        <f t="shared" si="70"/>
        <v>-1689.35169295998</v>
      </c>
      <c r="L215" s="58">
        <f t="shared" si="71"/>
        <v>643989.76334445807</v>
      </c>
      <c r="M215" s="67">
        <f>IF(AND($A215&gt;$B$2,$A215&lt;=$B$3),IRR((K$5:K214,L215),0.001)*12,"")</f>
        <v>9.2566106364839307E-2</v>
      </c>
      <c r="N215" s="66">
        <f t="shared" si="72"/>
        <v>1.6515573998393762E-2</v>
      </c>
      <c r="O215" s="61">
        <v>2.8431989999999998</v>
      </c>
      <c r="P215" s="58">
        <f t="shared" si="66"/>
        <v>263206.63672172237</v>
      </c>
      <c r="Q215" s="58">
        <f t="shared" si="80"/>
        <v>748348.84632056428</v>
      </c>
      <c r="R215" s="58">
        <f t="shared" si="73"/>
        <v>-1689.35169295998</v>
      </c>
      <c r="S215" s="58">
        <f t="shared" si="74"/>
        <v>746659.49462760426</v>
      </c>
      <c r="T215" s="67">
        <f>IF(AND($A215&gt;$B$2,$A215&lt;=$B$3),IRR((R$5:R214,S215),0.001)*12,"")</f>
        <v>0.10674772968714485</v>
      </c>
      <c r="U215" s="66">
        <f t="shared" si="75"/>
        <v>3.069719732069931E-2</v>
      </c>
      <c r="V215" s="70">
        <v>655.969561576964</v>
      </c>
      <c r="W215" s="58">
        <f t="shared" si="67"/>
        <v>2159.2455857155542</v>
      </c>
      <c r="X215" s="58">
        <f t="shared" si="81"/>
        <v>1416399.380198827</v>
      </c>
      <c r="Y215" s="58">
        <f t="shared" si="76"/>
        <v>-1689.35169295998</v>
      </c>
      <c r="Z215" s="58">
        <f t="shared" si="77"/>
        <v>1414710.0285058671</v>
      </c>
      <c r="AA215" s="67">
        <f>IF(AND($A215&gt;$B$2,$A215&lt;=$B$3),IRR((Y$5:Y214,Z215),0.001)*12,"")</f>
        <v>0.16387123923741509</v>
      </c>
      <c r="AB215" s="66">
        <f t="shared" si="78"/>
        <v>8.7820706870969545E-2</v>
      </c>
      <c r="AC215" s="4"/>
      <c r="AD215" s="4"/>
      <c r="AE215" s="3"/>
      <c r="AF215" s="3"/>
      <c r="AG215" s="3"/>
      <c r="AH215" s="3"/>
      <c r="AI215" s="3"/>
      <c r="AJ215" s="3"/>
      <c r="AK215" s="3"/>
    </row>
    <row r="216" spans="1:37" x14ac:dyDescent="0.4">
      <c r="A216" s="1">
        <v>35643</v>
      </c>
      <c r="B216" s="61">
        <v>5.2243550000000001</v>
      </c>
      <c r="C216" s="58">
        <f t="shared" si="63"/>
        <v>105034.04129545746</v>
      </c>
      <c r="D216" s="58">
        <f t="shared" si="64"/>
        <v>548735.1188121296</v>
      </c>
      <c r="E216" s="58">
        <f t="shared" si="68"/>
        <v>-1693.5750721923798</v>
      </c>
      <c r="F216" s="58">
        <f t="shared" si="69"/>
        <v>547041.54373993725</v>
      </c>
      <c r="G216" s="60">
        <f>IF(AND($A216&gt;$B$2,$A216&lt;=$B$3),IRR((E$5:E215,F216),0.001)*12,"")</f>
        <v>7.5436442175155882E-2</v>
      </c>
      <c r="H216" s="61">
        <v>4.2002550000000003</v>
      </c>
      <c r="I216" s="58">
        <f t="shared" si="65"/>
        <v>152811.28720660074</v>
      </c>
      <c r="J216" s="58">
        <f t="shared" si="79"/>
        <v>641846.37314596085</v>
      </c>
      <c r="K216" s="58">
        <f t="shared" si="70"/>
        <v>-1693.5750721923798</v>
      </c>
      <c r="L216" s="58">
        <f t="shared" si="71"/>
        <v>640152.7980737685</v>
      </c>
      <c r="M216" s="67">
        <f>IF(AND($A216&gt;$B$2,$A216&lt;=$B$3),IRR((K$5:K215,L216),0.001)*12,"")</f>
        <v>9.098676042254894E-2</v>
      </c>
      <c r="N216" s="66">
        <f t="shared" si="72"/>
        <v>1.5550318247393058E-2</v>
      </c>
      <c r="O216" s="61">
        <v>2.7725469999999999</v>
      </c>
      <c r="P216" s="58">
        <f t="shared" si="66"/>
        <v>263817.47400317958</v>
      </c>
      <c r="Q216" s="58">
        <f t="shared" si="80"/>
        <v>731446.34609509353</v>
      </c>
      <c r="R216" s="58">
        <f t="shared" si="73"/>
        <v>-1693.5750721923798</v>
      </c>
      <c r="S216" s="58">
        <f t="shared" si="74"/>
        <v>729752.77102290117</v>
      </c>
      <c r="T216" s="67">
        <f>IF(AND($A216&gt;$B$2,$A216&lt;=$B$3),IRR((R$5:R215,S216),0.001)*12,"")</f>
        <v>0.10354204025948022</v>
      </c>
      <c r="U216" s="66">
        <f t="shared" si="75"/>
        <v>2.8105598084324335E-2</v>
      </c>
      <c r="V216" s="70">
        <v>658.25408342526362</v>
      </c>
      <c r="W216" s="58">
        <f t="shared" si="67"/>
        <v>2161.8184145286773</v>
      </c>
      <c r="X216" s="58">
        <f t="shared" si="81"/>
        <v>1423025.798987431</v>
      </c>
      <c r="Y216" s="58">
        <f t="shared" si="76"/>
        <v>-1693.5750721923798</v>
      </c>
      <c r="Z216" s="58">
        <f t="shared" si="77"/>
        <v>1421332.2239152386</v>
      </c>
      <c r="AA216" s="67">
        <f>IF(AND($A216&gt;$B$2,$A216&lt;=$B$3),IRR((Y$5:Y215,Z216),0.001)*12,"")</f>
        <v>0.16301714460996841</v>
      </c>
      <c r="AB216" s="66">
        <f t="shared" si="78"/>
        <v>8.758070243481253E-2</v>
      </c>
      <c r="AC216" s="4"/>
      <c r="AD216" s="4"/>
      <c r="AE216" s="3"/>
      <c r="AF216" s="3"/>
      <c r="AG216" s="3"/>
      <c r="AH216" s="3"/>
      <c r="AI216" s="3"/>
      <c r="AJ216" s="3"/>
      <c r="AK216" s="3"/>
    </row>
    <row r="217" spans="1:37" x14ac:dyDescent="0.4">
      <c r="A217" s="1">
        <v>35674</v>
      </c>
      <c r="B217" s="61">
        <v>5.2663859999999998</v>
      </c>
      <c r="C217" s="58">
        <f t="shared" si="63"/>
        <v>105356.42727511654</v>
      </c>
      <c r="D217" s="58">
        <f t="shared" si="64"/>
        <v>554847.61361169186</v>
      </c>
      <c r="E217" s="58">
        <f t="shared" si="68"/>
        <v>-1697.8090098728608</v>
      </c>
      <c r="F217" s="58">
        <f t="shared" si="69"/>
        <v>553149.80460181902</v>
      </c>
      <c r="G217" s="60">
        <f>IF(AND($A217&gt;$B$2,$A217&lt;=$B$3),IRR((E$5:E216,F217),0.001)*12,"")</f>
        <v>7.5611448260123559E-2</v>
      </c>
      <c r="H217" s="61">
        <v>4.2611460000000001</v>
      </c>
      <c r="I217" s="58">
        <f t="shared" si="65"/>
        <v>153209.72673668791</v>
      </c>
      <c r="J217" s="58">
        <f t="shared" si="79"/>
        <v>652849.0142451307</v>
      </c>
      <c r="K217" s="58">
        <f t="shared" si="70"/>
        <v>-1697.8090098728608</v>
      </c>
      <c r="L217" s="58">
        <f t="shared" si="71"/>
        <v>651151.20523525786</v>
      </c>
      <c r="M217" s="67">
        <f>IF(AND($A217&gt;$B$2,$A217&lt;=$B$3),IRR((K$5:K216,L217),0.001)*12,"")</f>
        <v>9.1647363229698797E-2</v>
      </c>
      <c r="N217" s="66">
        <f t="shared" si="72"/>
        <v>1.6035914969575238E-2</v>
      </c>
      <c r="O217" s="61">
        <v>2.8412109999999999</v>
      </c>
      <c r="P217" s="58">
        <f t="shared" si="66"/>
        <v>264415.03927019879</v>
      </c>
      <c r="Q217" s="58">
        <f t="shared" si="80"/>
        <v>751258.9181399208</v>
      </c>
      <c r="R217" s="58">
        <f t="shared" si="73"/>
        <v>-1697.8090098728608</v>
      </c>
      <c r="S217" s="58">
        <f t="shared" si="74"/>
        <v>749561.10913004796</v>
      </c>
      <c r="T217" s="67">
        <f>IF(AND($A217&gt;$B$2,$A217&lt;=$B$3),IRR((R$5:R216,S217),0.001)*12,"")</f>
        <v>0.10503222295456904</v>
      </c>
      <c r="U217" s="66">
        <f t="shared" si="75"/>
        <v>2.9420774694445484E-2</v>
      </c>
      <c r="V217" s="70">
        <v>666.11130998847227</v>
      </c>
      <c r="W217" s="58">
        <f t="shared" si="67"/>
        <v>2164.3672513137822</v>
      </c>
      <c r="X217" s="58">
        <f t="shared" si="81"/>
        <v>1441709.5050687725</v>
      </c>
      <c r="Y217" s="58">
        <f t="shared" si="76"/>
        <v>-1697.8090098728608</v>
      </c>
      <c r="Z217" s="58">
        <f t="shared" si="77"/>
        <v>1440011.6960588996</v>
      </c>
      <c r="AA217" s="67">
        <f>IF(AND($A217&gt;$B$2,$A217&lt;=$B$3),IRR((Y$5:Y216,Z217),0.001)*12,"")</f>
        <v>0.16288002067941143</v>
      </c>
      <c r="AB217" s="66">
        <f t="shared" si="78"/>
        <v>8.7268572419287871E-2</v>
      </c>
      <c r="AC217" s="4"/>
      <c r="AD217" s="4"/>
      <c r="AE217" s="3"/>
      <c r="AF217" s="3"/>
      <c r="AG217" s="3"/>
      <c r="AH217" s="3"/>
      <c r="AI217" s="3"/>
      <c r="AJ217" s="3"/>
      <c r="AK217" s="3"/>
    </row>
    <row r="218" spans="1:37" x14ac:dyDescent="0.4">
      <c r="A218" s="1">
        <v>35704</v>
      </c>
      <c r="B218" s="61">
        <v>5.3045099999999996</v>
      </c>
      <c r="C218" s="58">
        <f t="shared" si="63"/>
        <v>105677.29640956959</v>
      </c>
      <c r="D218" s="58">
        <f t="shared" si="64"/>
        <v>560566.27557752596</v>
      </c>
      <c r="E218" s="58">
        <f t="shared" si="68"/>
        <v>-1702.0535323975428</v>
      </c>
      <c r="F218" s="58">
        <f t="shared" si="69"/>
        <v>558864.22204512847</v>
      </c>
      <c r="G218" s="60">
        <f>IF(AND($A218&gt;$B$2,$A218&lt;=$B$3),IRR((E$5:E217,F218),0.001)*12,"")</f>
        <v>7.5704317044106517E-2</v>
      </c>
      <c r="H218" s="61">
        <v>4.3228150000000003</v>
      </c>
      <c r="I218" s="58">
        <f t="shared" si="65"/>
        <v>153603.46404267891</v>
      </c>
      <c r="J218" s="58">
        <f t="shared" si="79"/>
        <v>663999.35841565311</v>
      </c>
      <c r="K218" s="58">
        <f t="shared" si="70"/>
        <v>-1702.0535323975428</v>
      </c>
      <c r="L218" s="58">
        <f t="shared" si="71"/>
        <v>662297.30488325562</v>
      </c>
      <c r="M218" s="67">
        <f>IF(AND($A218&gt;$B$2,$A218&lt;=$B$3),IRR((K$5:K217,L218),0.001)*12,"")</f>
        <v>9.2295895415077212E-2</v>
      </c>
      <c r="N218" s="66">
        <f t="shared" si="72"/>
        <v>1.6591578370970694E-2</v>
      </c>
      <c r="O218" s="61">
        <v>2.9078040000000001</v>
      </c>
      <c r="P218" s="58">
        <f t="shared" si="66"/>
        <v>265000.37911167281</v>
      </c>
      <c r="Q218" s="58">
        <f t="shared" si="80"/>
        <v>770569.16238243866</v>
      </c>
      <c r="R218" s="58">
        <f t="shared" si="73"/>
        <v>-1702.0535323975428</v>
      </c>
      <c r="S218" s="58">
        <f t="shared" si="74"/>
        <v>768867.10885004117</v>
      </c>
      <c r="T218" s="67">
        <f>IF(AND($A218&gt;$B$2,$A218&lt;=$B$3),IRR((R$5:R217,S218),0.001)*12,"")</f>
        <v>0.10637769992766355</v>
      </c>
      <c r="U218" s="66">
        <f t="shared" si="75"/>
        <v>3.0673382883557032E-2</v>
      </c>
      <c r="V218" s="70">
        <v>677.08630697936167</v>
      </c>
      <c r="W218" s="58">
        <f t="shared" si="67"/>
        <v>2166.8810424137541</v>
      </c>
      <c r="X218" s="58">
        <f t="shared" si="81"/>
        <v>1467165.4826715183</v>
      </c>
      <c r="Y218" s="58">
        <f t="shared" si="76"/>
        <v>-1702.0535323975428</v>
      </c>
      <c r="Z218" s="58">
        <f t="shared" si="77"/>
        <v>1465463.4291391207</v>
      </c>
      <c r="AA218" s="67">
        <f>IF(AND($A218&gt;$B$2,$A218&lt;=$B$3),IRR((Y$5:Y217,Z218),0.001)*12,"")</f>
        <v>0.16311957977801494</v>
      </c>
      <c r="AB218" s="66">
        <f t="shared" si="78"/>
        <v>8.7415262733908428E-2</v>
      </c>
      <c r="AC218" s="4"/>
      <c r="AD218" s="4"/>
      <c r="AE218" s="3"/>
      <c r="AF218" s="3"/>
      <c r="AG218" s="3"/>
      <c r="AH218" s="3"/>
      <c r="AI218" s="3"/>
      <c r="AJ218" s="3"/>
      <c r="AK218" s="3"/>
    </row>
    <row r="219" spans="1:37" x14ac:dyDescent="0.4">
      <c r="A219" s="1">
        <v>35735</v>
      </c>
      <c r="B219" s="61">
        <v>5.3156189999999999</v>
      </c>
      <c r="C219" s="58">
        <f t="shared" si="63"/>
        <v>105998.29546278024</v>
      </c>
      <c r="D219" s="58">
        <f t="shared" si="64"/>
        <v>563446.55332956847</v>
      </c>
      <c r="E219" s="58">
        <f t="shared" si="68"/>
        <v>-1706.3086662285366</v>
      </c>
      <c r="F219" s="58">
        <f t="shared" si="69"/>
        <v>561740.24466333992</v>
      </c>
      <c r="G219" s="60">
        <f>IF(AND($A219&gt;$B$2,$A219&lt;=$B$3),IRR((E$5:E218,F219),0.001)*12,"")</f>
        <v>7.5288069869063889E-2</v>
      </c>
      <c r="H219" s="61">
        <v>4.337116</v>
      </c>
      <c r="I219" s="58">
        <f t="shared" si="65"/>
        <v>153996.8841555439</v>
      </c>
      <c r="J219" s="58">
        <f t="shared" si="79"/>
        <v>667902.35022115591</v>
      </c>
      <c r="K219" s="58">
        <f t="shared" si="70"/>
        <v>-1706.3086662285366</v>
      </c>
      <c r="L219" s="58">
        <f t="shared" si="71"/>
        <v>666196.04155492736</v>
      </c>
      <c r="M219" s="67">
        <f>IF(AND($A219&gt;$B$2,$A219&lt;=$B$3),IRR((K$5:K218,L219),0.001)*12,"")</f>
        <v>9.1880062881286584E-2</v>
      </c>
      <c r="N219" s="66">
        <f t="shared" si="72"/>
        <v>1.6591993012222694E-2</v>
      </c>
      <c r="O219" s="61">
        <v>2.9268299999999998</v>
      </c>
      <c r="P219" s="58">
        <f t="shared" si="66"/>
        <v>265583.36776022043</v>
      </c>
      <c r="Q219" s="58">
        <f t="shared" si="80"/>
        <v>777317.3682616459</v>
      </c>
      <c r="R219" s="58">
        <f t="shared" si="73"/>
        <v>-1706.3086662285366</v>
      </c>
      <c r="S219" s="58">
        <f t="shared" si="74"/>
        <v>775611.05959541735</v>
      </c>
      <c r="T219" s="67">
        <f>IF(AND($A219&gt;$B$2,$A219&lt;=$B$3),IRR((R$5:R218,S219),0.001)*12,"")</f>
        <v>0.10616464000529469</v>
      </c>
      <c r="U219" s="66">
        <f t="shared" si="75"/>
        <v>3.0876570136230796E-2</v>
      </c>
      <c r="V219" s="70">
        <v>669.27545004309877</v>
      </c>
      <c r="W219" s="58">
        <f t="shared" si="67"/>
        <v>2169.4305288264391</v>
      </c>
      <c r="X219" s="58">
        <f t="shared" si="81"/>
        <v>1451946.5935175528</v>
      </c>
      <c r="Y219" s="58">
        <f t="shared" si="76"/>
        <v>-1706.3086662285366</v>
      </c>
      <c r="Z219" s="58">
        <f t="shared" si="77"/>
        <v>1450240.2848513243</v>
      </c>
      <c r="AA219" s="67">
        <f>IF(AND($A219&gt;$B$2,$A219&lt;=$B$3),IRR((Y$5:Y218,Z219),0.001)*12,"")</f>
        <v>0.16102558842883674</v>
      </c>
      <c r="AB219" s="66">
        <f t="shared" si="78"/>
        <v>8.5737518559772852E-2</v>
      </c>
      <c r="AC219" s="4"/>
      <c r="AD219" s="4"/>
      <c r="AE219" s="3"/>
      <c r="AF219" s="3"/>
      <c r="AG219" s="3"/>
      <c r="AH219" s="3"/>
      <c r="AI219" s="3"/>
      <c r="AJ219" s="3"/>
      <c r="AK219" s="3"/>
    </row>
    <row r="220" spans="1:37" x14ac:dyDescent="0.4">
      <c r="A220" s="1">
        <v>35765</v>
      </c>
      <c r="B220" s="61">
        <v>5.3483539999999996</v>
      </c>
      <c r="C220" s="58">
        <f t="shared" si="63"/>
        <v>106318.12740320417</v>
      </c>
      <c r="D220" s="58">
        <f t="shared" si="64"/>
        <v>568626.98196943663</v>
      </c>
      <c r="E220" s="58">
        <f t="shared" si="68"/>
        <v>-1710.5744378941079</v>
      </c>
      <c r="F220" s="58">
        <f t="shared" si="69"/>
        <v>566916.40753154247</v>
      </c>
      <c r="G220" s="60">
        <f>IF(AND($A220&gt;$B$2,$A220&lt;=$B$3),IRR((E$5:E219,F220),0.001)*12,"")</f>
        <v>7.5276714577074522E-2</v>
      </c>
      <c r="H220" s="61">
        <v>4.3822150000000004</v>
      </c>
      <c r="I220" s="58">
        <f t="shared" si="65"/>
        <v>154387.22886430286</v>
      </c>
      <c r="J220" s="58">
        <f t="shared" si="79"/>
        <v>676558.03013758105</v>
      </c>
      <c r="K220" s="58">
        <f t="shared" si="70"/>
        <v>-1710.5744378941079</v>
      </c>
      <c r="L220" s="58">
        <f t="shared" si="71"/>
        <v>674847.45569968689</v>
      </c>
      <c r="M220" s="67">
        <f>IF(AND($A220&gt;$B$2,$A220&lt;=$B$3),IRR((K$5:K219,L220),0.001)*12,"")</f>
        <v>9.2137936073944715E-2</v>
      </c>
      <c r="N220" s="66">
        <f t="shared" si="72"/>
        <v>1.6861221496870193E-2</v>
      </c>
      <c r="O220" s="61">
        <v>2.9757419999999999</v>
      </c>
      <c r="P220" s="58">
        <f t="shared" si="66"/>
        <v>266158.20739278739</v>
      </c>
      <c r="Q220" s="58">
        <f t="shared" si="80"/>
        <v>792018.15638342791</v>
      </c>
      <c r="R220" s="58">
        <f t="shared" si="73"/>
        <v>-1710.5744378941079</v>
      </c>
      <c r="S220" s="58">
        <f t="shared" si="74"/>
        <v>790307.58194553375</v>
      </c>
      <c r="T220" s="67">
        <f>IF(AND($A220&gt;$B$2,$A220&lt;=$B$3),IRR((R$5:R219,S220),0.001)*12,"")</f>
        <v>0.10687846949325674</v>
      </c>
      <c r="U220" s="66">
        <f t="shared" si="75"/>
        <v>3.1601754916182223E-2</v>
      </c>
      <c r="V220" s="70">
        <v>686.93249361628148</v>
      </c>
      <c r="W220" s="58">
        <f t="shared" si="67"/>
        <v>2171.9206926399006</v>
      </c>
      <c r="X220" s="58">
        <f t="shared" si="81"/>
        <v>1491962.8973319281</v>
      </c>
      <c r="Y220" s="58">
        <f t="shared" si="76"/>
        <v>-1710.5744378941079</v>
      </c>
      <c r="Z220" s="58">
        <f t="shared" si="77"/>
        <v>1490252.322894034</v>
      </c>
      <c r="AA220" s="67">
        <f>IF(AND($A220&gt;$B$2,$A220&lt;=$B$3),IRR((Y$5:Y219,Z220),0.001)*12,"")</f>
        <v>0.16208065881309341</v>
      </c>
      <c r="AB220" s="66">
        <f t="shared" si="78"/>
        <v>8.6803944236018893E-2</v>
      </c>
      <c r="AC220" s="4"/>
      <c r="AD220" s="4"/>
      <c r="AE220" s="3"/>
      <c r="AF220" s="3"/>
      <c r="AG220" s="3"/>
      <c r="AH220" s="3"/>
      <c r="AI220" s="3"/>
      <c r="AJ220" s="3"/>
      <c r="AK220" s="3"/>
    </row>
    <row r="221" spans="1:37" x14ac:dyDescent="0.4">
      <c r="A221" s="1">
        <v>35796</v>
      </c>
      <c r="B221" s="61">
        <v>5.406053</v>
      </c>
      <c r="C221" s="58">
        <f t="shared" si="63"/>
        <v>106635.33681161892</v>
      </c>
      <c r="D221" s="58">
        <f t="shared" si="64"/>
        <v>576476.28247646289</v>
      </c>
      <c r="E221" s="58">
        <f t="shared" si="68"/>
        <v>-1714.850873988843</v>
      </c>
      <c r="F221" s="58">
        <f t="shared" si="69"/>
        <v>574761.43160247407</v>
      </c>
      <c r="G221" s="60">
        <f>IF(AND($A221&gt;$B$2,$A221&lt;=$B$3),IRR((E$5:E220,F221),0.001)*12,"")</f>
        <v>7.5716179722452814E-2</v>
      </c>
      <c r="H221" s="61">
        <v>4.4401450000000002</v>
      </c>
      <c r="I221" s="58">
        <f t="shared" si="65"/>
        <v>154773.44392574541</v>
      </c>
      <c r="J221" s="58">
        <f t="shared" si="79"/>
        <v>687216.53317967884</v>
      </c>
      <c r="K221" s="58">
        <f t="shared" si="70"/>
        <v>-1714.850873988843</v>
      </c>
      <c r="L221" s="58">
        <f t="shared" si="71"/>
        <v>685501.68230569002</v>
      </c>
      <c r="M221" s="67">
        <f>IF(AND($A221&gt;$B$2,$A221&lt;=$B$3),IRR((K$5:K220,L221),0.001)*12,"")</f>
        <v>9.2655173361635867E-2</v>
      </c>
      <c r="N221" s="66">
        <f t="shared" si="72"/>
        <v>1.6938993639183053E-2</v>
      </c>
      <c r="O221" s="61">
        <v>3.0118819999999999</v>
      </c>
      <c r="P221" s="58">
        <f t="shared" si="66"/>
        <v>266727.56929806416</v>
      </c>
      <c r="Q221" s="58">
        <f t="shared" si="80"/>
        <v>803351.96487259201</v>
      </c>
      <c r="R221" s="58">
        <f t="shared" si="73"/>
        <v>-1714.850873988843</v>
      </c>
      <c r="S221" s="58">
        <f t="shared" si="74"/>
        <v>801637.11399860319</v>
      </c>
      <c r="T221" s="67">
        <f>IF(AND($A221&gt;$B$2,$A221&lt;=$B$3),IRR((R$5:R220,S221),0.001)*12,"")</f>
        <v>0.10717114948203488</v>
      </c>
      <c r="U221" s="66">
        <f t="shared" si="75"/>
        <v>3.1454969759582063E-2</v>
      </c>
      <c r="V221" s="70">
        <v>688.56331903245575</v>
      </c>
      <c r="W221" s="58">
        <f t="shared" si="67"/>
        <v>2174.4111692984575</v>
      </c>
      <c r="X221" s="58">
        <f t="shared" si="81"/>
        <v>1497219.771673389</v>
      </c>
      <c r="Y221" s="58">
        <f t="shared" si="76"/>
        <v>-1714.850873988843</v>
      </c>
      <c r="Z221" s="58">
        <f t="shared" si="77"/>
        <v>1495504.9207994002</v>
      </c>
      <c r="AA221" s="67">
        <f>IF(AND($A221&gt;$B$2,$A221&lt;=$B$3),IRR((Y$5:Y220,Z221),0.001)*12,"")</f>
        <v>0.16116912568657504</v>
      </c>
      <c r="AB221" s="66">
        <f t="shared" si="78"/>
        <v>8.5452945964122229E-2</v>
      </c>
      <c r="AC221" s="4"/>
      <c r="AD221" s="4"/>
      <c r="AE221" s="3"/>
      <c r="AF221" s="3"/>
      <c r="AG221" s="3"/>
      <c r="AH221" s="3"/>
      <c r="AI221" s="3"/>
      <c r="AJ221" s="3"/>
      <c r="AK221" s="3"/>
    </row>
    <row r="222" spans="1:37" x14ac:dyDescent="0.4">
      <c r="A222" s="1">
        <v>35827</v>
      </c>
      <c r="B222" s="61">
        <v>5.4088349999999998</v>
      </c>
      <c r="C222" s="58">
        <f t="shared" si="63"/>
        <v>106953.17568101942</v>
      </c>
      <c r="D222" s="58">
        <f t="shared" si="64"/>
        <v>578492.07998464664</v>
      </c>
      <c r="E222" s="58">
        <f t="shared" si="68"/>
        <v>-1719.1380011738149</v>
      </c>
      <c r="F222" s="58">
        <f t="shared" si="69"/>
        <v>576772.94198347279</v>
      </c>
      <c r="G222" s="60">
        <f>IF(AND($A222&gt;$B$2,$A222&lt;=$B$3),IRR((E$5:E221,F222),0.001)*12,"")</f>
        <v>7.5152073278746734E-2</v>
      </c>
      <c r="H222" s="61">
        <v>4.4359089999999997</v>
      </c>
      <c r="I222" s="58">
        <f t="shared" si="65"/>
        <v>155160.99425673141</v>
      </c>
      <c r="J222" s="58">
        <f t="shared" si="79"/>
        <v>688280.05087238317</v>
      </c>
      <c r="K222" s="58">
        <f t="shared" si="70"/>
        <v>-1719.1380011738149</v>
      </c>
      <c r="L222" s="58">
        <f t="shared" si="71"/>
        <v>686560.91287120932</v>
      </c>
      <c r="M222" s="67">
        <f>IF(AND($A222&gt;$B$2,$A222&lt;=$B$3),IRR((K$5:K221,L222),0.001)*12,"")</f>
        <v>9.1843705000964171E-2</v>
      </c>
      <c r="N222" s="66">
        <f t="shared" si="72"/>
        <v>1.6691631722217437E-2</v>
      </c>
      <c r="O222" s="61">
        <v>3.0042490000000002</v>
      </c>
      <c r="P222" s="58">
        <f t="shared" si="66"/>
        <v>267299.80482220807</v>
      </c>
      <c r="Q222" s="58">
        <f t="shared" si="80"/>
        <v>803035.17133731383</v>
      </c>
      <c r="R222" s="58">
        <f t="shared" si="73"/>
        <v>-1719.1380011738149</v>
      </c>
      <c r="S222" s="58">
        <f t="shared" si="74"/>
        <v>801316.03333613998</v>
      </c>
      <c r="T222" s="67">
        <f>IF(AND($A222&gt;$B$2,$A222&lt;=$B$3),IRR((R$5:R221,S222),0.001)*12,"")</f>
        <v>0.10613212916821357</v>
      </c>
      <c r="U222" s="66">
        <f t="shared" si="75"/>
        <v>3.098005588946684E-2</v>
      </c>
      <c r="V222" s="70">
        <v>732.70561013475674</v>
      </c>
      <c r="W222" s="58">
        <f t="shared" si="67"/>
        <v>2176.7574567806259</v>
      </c>
      <c r="X222" s="58">
        <f t="shared" si="81"/>
        <v>1594922.4004858299</v>
      </c>
      <c r="Y222" s="58">
        <f t="shared" si="76"/>
        <v>-1719.1380011738149</v>
      </c>
      <c r="Z222" s="58">
        <f t="shared" si="77"/>
        <v>1593203.2624846562</v>
      </c>
      <c r="AA222" s="67">
        <f>IF(AND($A222&gt;$B$2,$A222&lt;=$B$3),IRR((Y$5:Y221,Z222),0.001)*12,"")</f>
        <v>0.16516371687143749</v>
      </c>
      <c r="AB222" s="66">
        <f t="shared" si="78"/>
        <v>9.001164359269076E-2</v>
      </c>
      <c r="AC222" s="4"/>
      <c r="AD222" s="4"/>
      <c r="AE222" s="3"/>
      <c r="AF222" s="3"/>
      <c r="AG222" s="3"/>
      <c r="AH222" s="3"/>
      <c r="AI222" s="3"/>
      <c r="AJ222" s="3"/>
      <c r="AK222" s="3"/>
    </row>
    <row r="223" spans="1:37" x14ac:dyDescent="0.4">
      <c r="A223" s="1">
        <v>35855</v>
      </c>
      <c r="B223" s="61">
        <v>5.4303100000000004</v>
      </c>
      <c r="C223" s="58">
        <f t="shared" si="63"/>
        <v>107270.54906231382</v>
      </c>
      <c r="D223" s="58">
        <f t="shared" si="64"/>
        <v>582512.33527857345</v>
      </c>
      <c r="E223" s="58">
        <f t="shared" si="68"/>
        <v>-1723.4358461767495</v>
      </c>
      <c r="F223" s="58">
        <f t="shared" si="69"/>
        <v>580788.89943239675</v>
      </c>
      <c r="G223" s="60">
        <f>IF(AND($A223&gt;$B$2,$A223&lt;=$B$3),IRR((E$5:E222,F223),0.001)*12,"")</f>
        <v>7.4930233082925568E-2</v>
      </c>
      <c r="H223" s="61">
        <v>4.450558</v>
      </c>
      <c r="I223" s="58">
        <f t="shared" si="65"/>
        <v>155548.23465359327</v>
      </c>
      <c r="J223" s="58">
        <f t="shared" si="79"/>
        <v>692276.44012342673</v>
      </c>
      <c r="K223" s="58">
        <f t="shared" si="70"/>
        <v>-1723.4358461767495</v>
      </c>
      <c r="L223" s="58">
        <f t="shared" si="71"/>
        <v>690553.00427725003</v>
      </c>
      <c r="M223" s="67">
        <f>IF(AND($A223&gt;$B$2,$A223&lt;=$B$3),IRR((K$5:K222,L223),0.001)*12,"")</f>
        <v>9.1439111946046481E-2</v>
      </c>
      <c r="N223" s="66">
        <f t="shared" si="72"/>
        <v>1.6508878863120913E-2</v>
      </c>
      <c r="O223" s="61">
        <v>3.0154109999999998</v>
      </c>
      <c r="P223" s="58">
        <f t="shared" si="66"/>
        <v>267871.3474232587</v>
      </c>
      <c r="Q223" s="58">
        <f t="shared" si="80"/>
        <v>807742.20760491595</v>
      </c>
      <c r="R223" s="58">
        <f t="shared" si="73"/>
        <v>-1723.4358461767495</v>
      </c>
      <c r="S223" s="58">
        <f t="shared" si="74"/>
        <v>806018.77175873925</v>
      </c>
      <c r="T223" s="67">
        <f>IF(AND($A223&gt;$B$2,$A223&lt;=$B$3),IRR((R$5:R222,S223),0.001)*12,"")</f>
        <v>0.10567049038188792</v>
      </c>
      <c r="U223" s="66">
        <f t="shared" si="75"/>
        <v>3.0740257298962348E-2</v>
      </c>
      <c r="V223" s="70">
        <v>771.68281968761994</v>
      </c>
      <c r="W223" s="58">
        <f t="shared" si="67"/>
        <v>2178.9908042158772</v>
      </c>
      <c r="X223" s="58">
        <f t="shared" si="81"/>
        <v>1681489.7678707028</v>
      </c>
      <c r="Y223" s="58">
        <f t="shared" si="76"/>
        <v>-1723.4358461767495</v>
      </c>
      <c r="Z223" s="58">
        <f t="shared" si="77"/>
        <v>1679766.3320245261</v>
      </c>
      <c r="AA223" s="67">
        <f>IF(AND($A223&gt;$B$2,$A223&lt;=$B$3),IRR((Y$5:Y222,Z223),0.001)*12,"")</f>
        <v>0.16825290385044589</v>
      </c>
      <c r="AB223" s="66">
        <f t="shared" si="78"/>
        <v>9.3322670767520322E-2</v>
      </c>
      <c r="AC223" s="4"/>
      <c r="AD223" s="4"/>
      <c r="AE223" s="3"/>
      <c r="AF223" s="3"/>
      <c r="AG223" s="3"/>
      <c r="AH223" s="3"/>
      <c r="AI223" s="3"/>
      <c r="AJ223" s="3"/>
      <c r="AK223" s="3"/>
    </row>
    <row r="224" spans="1:37" x14ac:dyDescent="0.4">
      <c r="A224" s="1">
        <v>35886</v>
      </c>
      <c r="B224" s="61">
        <v>5.4567569999999996</v>
      </c>
      <c r="C224" s="58">
        <f t="shared" si="63"/>
        <v>107587.17383336229</v>
      </c>
      <c r="D224" s="58">
        <f t="shared" si="64"/>
        <v>587077.06392541644</v>
      </c>
      <c r="E224" s="58">
        <f t="shared" si="68"/>
        <v>-1727.7444357921913</v>
      </c>
      <c r="F224" s="58">
        <f t="shared" si="69"/>
        <v>585349.31948962423</v>
      </c>
      <c r="G224" s="60">
        <f>IF(AND($A224&gt;$B$2,$A224&lt;=$B$3),IRR((E$5:E223,F224),0.001)*12,"")</f>
        <v>7.4797944802329042E-2</v>
      </c>
      <c r="H224" s="61">
        <v>4.4737520000000002</v>
      </c>
      <c r="I224" s="58">
        <f t="shared" si="65"/>
        <v>155934.43049900272</v>
      </c>
      <c r="J224" s="58">
        <f t="shared" si="79"/>
        <v>697611.97031377442</v>
      </c>
      <c r="K224" s="58">
        <f t="shared" si="70"/>
        <v>-1727.7444357921913</v>
      </c>
      <c r="L224" s="58">
        <f t="shared" si="71"/>
        <v>695884.22587798222</v>
      </c>
      <c r="M224" s="67">
        <f>IF(AND($A224&gt;$B$2,$A224&lt;=$B$3),IRR((K$5:K223,L224),0.001)*12,"")</f>
        <v>9.1216383984135341E-2</v>
      </c>
      <c r="N224" s="66">
        <f t="shared" si="72"/>
        <v>1.6418439181806299E-2</v>
      </c>
      <c r="O224" s="61">
        <v>3.0351400000000002</v>
      </c>
      <c r="P224" s="58">
        <f t="shared" si="66"/>
        <v>268440.5944549581</v>
      </c>
      <c r="Q224" s="58">
        <f t="shared" si="80"/>
        <v>814754.78585402155</v>
      </c>
      <c r="R224" s="58">
        <f t="shared" si="73"/>
        <v>-1727.7444357921913</v>
      </c>
      <c r="S224" s="58">
        <f t="shared" si="74"/>
        <v>813027.04141822935</v>
      </c>
      <c r="T224" s="67">
        <f>IF(AND($A224&gt;$B$2,$A224&lt;=$B$3),IRR((R$5:R223,S224),0.001)*12,"")</f>
        <v>0.10546801198809508</v>
      </c>
      <c r="U224" s="66">
        <f t="shared" si="75"/>
        <v>3.0670067185766037E-2</v>
      </c>
      <c r="V224" s="70">
        <v>797.99567844891897</v>
      </c>
      <c r="W224" s="58">
        <f t="shared" si="67"/>
        <v>2181.15590921889</v>
      </c>
      <c r="X224" s="58">
        <f t="shared" si="81"/>
        <v>1740552.9895799968</v>
      </c>
      <c r="Y224" s="58">
        <f t="shared" si="76"/>
        <v>-1727.7444357921913</v>
      </c>
      <c r="Z224" s="58">
        <f t="shared" si="77"/>
        <v>1738825.2451442047</v>
      </c>
      <c r="AA224" s="67">
        <f>IF(AND($A224&gt;$B$2,$A224&lt;=$B$3),IRR((Y$5:Y223,Z224),0.001)*12,"")</f>
        <v>0.16982553532530353</v>
      </c>
      <c r="AB224" s="66">
        <f t="shared" si="78"/>
        <v>9.5027590522974492E-2</v>
      </c>
      <c r="AC224" s="4"/>
      <c r="AD224" s="4"/>
      <c r="AE224" s="3"/>
      <c r="AF224" s="3"/>
      <c r="AG224" s="3"/>
      <c r="AH224" s="3"/>
      <c r="AI224" s="3"/>
      <c r="AJ224" s="3"/>
      <c r="AK224" s="3"/>
    </row>
    <row r="225" spans="1:37" x14ac:dyDescent="0.4">
      <c r="A225" s="1">
        <v>35916</v>
      </c>
      <c r="B225" s="61">
        <v>5.4892050000000001</v>
      </c>
      <c r="C225" s="58">
        <f t="shared" si="63"/>
        <v>107902.71384268635</v>
      </c>
      <c r="D225" s="58">
        <f t="shared" si="64"/>
        <v>592300.11633884313</v>
      </c>
      <c r="E225" s="58">
        <f t="shared" si="68"/>
        <v>-1732.0637968816718</v>
      </c>
      <c r="F225" s="58">
        <f t="shared" si="69"/>
        <v>590568.05254196143</v>
      </c>
      <c r="G225" s="60">
        <f>IF(AND($A225&gt;$B$2,$A225&lt;=$B$3),IRR((E$5:E224,F225),0.001)*12,"")</f>
        <v>7.4770481540024747E-2</v>
      </c>
      <c r="H225" s="61">
        <v>4.5195679999999996</v>
      </c>
      <c r="I225" s="58">
        <f t="shared" si="65"/>
        <v>156317.66708198623</v>
      </c>
      <c r="J225" s="58">
        <f t="shared" si="79"/>
        <v>706488.32597839832</v>
      </c>
      <c r="K225" s="58">
        <f t="shared" si="70"/>
        <v>-1732.0637968816718</v>
      </c>
      <c r="L225" s="58">
        <f t="shared" si="71"/>
        <v>704756.26218151662</v>
      </c>
      <c r="M225" s="67">
        <f>IF(AND($A225&gt;$B$2,$A225&lt;=$B$3),IRR((K$5:K224,L225),0.001)*12,"")</f>
        <v>9.1458621168737153E-2</v>
      </c>
      <c r="N225" s="66">
        <f t="shared" si="72"/>
        <v>1.6688139628712406E-2</v>
      </c>
      <c r="O225" s="61">
        <v>3.0915940000000002</v>
      </c>
      <c r="P225" s="58">
        <f t="shared" si="66"/>
        <v>269000.84389161819</v>
      </c>
      <c r="Q225" s="58">
        <f t="shared" si="80"/>
        <v>831641.39497026347</v>
      </c>
      <c r="R225" s="58">
        <f t="shared" si="73"/>
        <v>-1732.0637968816718</v>
      </c>
      <c r="S225" s="58">
        <f t="shared" si="74"/>
        <v>829909.33117338177</v>
      </c>
      <c r="T225" s="67">
        <f>IF(AND($A225&gt;$B$2,$A225&lt;=$B$3),IRR((R$5:R224,S225),0.001)*12,"")</f>
        <v>0.10633533240124038</v>
      </c>
      <c r="U225" s="66">
        <f t="shared" si="75"/>
        <v>3.1564850861215632E-2</v>
      </c>
      <c r="V225" s="70">
        <v>796.22317282924769</v>
      </c>
      <c r="W225" s="58">
        <f t="shared" si="67"/>
        <v>2183.3312588645517</v>
      </c>
      <c r="X225" s="58">
        <f t="shared" si="81"/>
        <v>1738418.9422704089</v>
      </c>
      <c r="Y225" s="58">
        <f t="shared" si="76"/>
        <v>-1732.0637968816718</v>
      </c>
      <c r="Z225" s="58">
        <f t="shared" si="77"/>
        <v>1736686.8784735273</v>
      </c>
      <c r="AA225" s="67">
        <f>IF(AND($A225&gt;$B$2,$A225&lt;=$B$3),IRR((Y$5:Y224,Z225),0.001)*12,"")</f>
        <v>0.16852748488753999</v>
      </c>
      <c r="AB225" s="66">
        <f t="shared" si="78"/>
        <v>9.3757003347515244E-2</v>
      </c>
      <c r="AC225" s="4"/>
      <c r="AD225" s="4"/>
      <c r="AE225" s="3"/>
      <c r="AF225" s="3"/>
      <c r="AG225" s="3"/>
      <c r="AH225" s="3"/>
      <c r="AI225" s="3"/>
      <c r="AJ225" s="3"/>
      <c r="AK225" s="3"/>
    </row>
    <row r="226" spans="1:37" x14ac:dyDescent="0.4">
      <c r="A226" s="1">
        <v>35947</v>
      </c>
      <c r="B226" s="61">
        <v>5.5158339999999999</v>
      </c>
      <c r="C226" s="58">
        <f t="shared" si="63"/>
        <v>108217.51554925945</v>
      </c>
      <c r="D226" s="58">
        <f t="shared" si="64"/>
        <v>596909.85166213394</v>
      </c>
      <c r="E226" s="58">
        <f t="shared" si="68"/>
        <v>-1736.3939563738759</v>
      </c>
      <c r="F226" s="58">
        <f t="shared" si="69"/>
        <v>595173.45770576003</v>
      </c>
      <c r="G226" s="60">
        <f>IF(AND($A226&gt;$B$2,$A226&lt;=$B$3),IRR((E$5:E225,F226),0.001)*12,"")</f>
        <v>7.4638917597804166E-2</v>
      </c>
      <c r="H226" s="61">
        <v>4.5562589999999998</v>
      </c>
      <c r="I226" s="58">
        <f t="shared" si="65"/>
        <v>156698.76788340553</v>
      </c>
      <c r="J226" s="58">
        <f t="shared" si="79"/>
        <v>713960.17145767738</v>
      </c>
      <c r="K226" s="58">
        <f t="shared" si="70"/>
        <v>-1736.3939563738759</v>
      </c>
      <c r="L226" s="58">
        <f t="shared" si="71"/>
        <v>712223.77750130347</v>
      </c>
      <c r="M226" s="67">
        <f>IF(AND($A226&gt;$B$2,$A226&lt;=$B$3),IRR((K$5:K225,L226),0.001)*12,"")</f>
        <v>9.1503998131196695E-2</v>
      </c>
      <c r="N226" s="66">
        <f t="shared" si="72"/>
        <v>1.6865080533392529E-2</v>
      </c>
      <c r="O226" s="61">
        <v>3.1343540000000001</v>
      </c>
      <c r="P226" s="58">
        <f t="shared" si="66"/>
        <v>269554.83171697991</v>
      </c>
      <c r="Q226" s="58">
        <f t="shared" si="80"/>
        <v>844880.26501144283</v>
      </c>
      <c r="R226" s="58">
        <f t="shared" si="73"/>
        <v>-1736.3939563738759</v>
      </c>
      <c r="S226" s="58">
        <f t="shared" si="74"/>
        <v>843143.87105506891</v>
      </c>
      <c r="T226" s="67">
        <f>IF(AND($A226&gt;$B$2,$A226&lt;=$B$3),IRR((R$5:R225,S226),0.001)*12,"")</f>
        <v>0.10677274183033614</v>
      </c>
      <c r="U226" s="66">
        <f t="shared" si="75"/>
        <v>3.2133824232531971E-2</v>
      </c>
      <c r="V226" s="70">
        <v>797.15153719190459</v>
      </c>
      <c r="W226" s="58">
        <f t="shared" si="67"/>
        <v>2185.509507133997</v>
      </c>
      <c r="X226" s="58">
        <f t="shared" si="81"/>
        <v>1742182.2631593875</v>
      </c>
      <c r="Y226" s="58">
        <f t="shared" si="76"/>
        <v>-1736.3939563738759</v>
      </c>
      <c r="Z226" s="58">
        <f t="shared" si="77"/>
        <v>1740445.8692030136</v>
      </c>
      <c r="AA226" s="67">
        <f>IF(AND($A226&gt;$B$2,$A226&lt;=$B$3),IRR((Y$5:Y225,Z226),0.001)*12,"")</f>
        <v>0.16751203580420881</v>
      </c>
      <c r="AB226" s="66">
        <f t="shared" si="78"/>
        <v>9.2873118206404648E-2</v>
      </c>
      <c r="AC226" s="4"/>
      <c r="AD226" s="4"/>
      <c r="AE226" s="3"/>
      <c r="AF226" s="3"/>
      <c r="AG226" s="3"/>
      <c r="AH226" s="3"/>
      <c r="AI226" s="3"/>
      <c r="AJ226" s="3"/>
      <c r="AK226" s="3"/>
    </row>
    <row r="227" spans="1:37" x14ac:dyDescent="0.4">
      <c r="A227" s="1">
        <v>35977</v>
      </c>
      <c r="B227" s="61">
        <v>5.537706</v>
      </c>
      <c r="C227" s="58">
        <f t="shared" si="63"/>
        <v>108531.85779517586</v>
      </c>
      <c r="D227" s="58">
        <f t="shared" si="64"/>
        <v>601017.52010349219</v>
      </c>
      <c r="E227" s="58">
        <f t="shared" si="68"/>
        <v>-1740.7349412648105</v>
      </c>
      <c r="F227" s="58">
        <f t="shared" si="69"/>
        <v>599276.78516222734</v>
      </c>
      <c r="G227" s="60">
        <f>IF(AND($A227&gt;$B$2,$A227&lt;=$B$3),IRR((E$5:E226,F227),0.001)*12,"")</f>
        <v>7.4424816698882346E-2</v>
      </c>
      <c r="H227" s="61">
        <v>4.5666880000000001</v>
      </c>
      <c r="I227" s="58">
        <f t="shared" si="65"/>
        <v>157079.94893655932</v>
      </c>
      <c r="J227" s="58">
        <f t="shared" si="79"/>
        <v>717335.11784919817</v>
      </c>
      <c r="K227" s="58">
        <f t="shared" si="70"/>
        <v>-1740.7349412648105</v>
      </c>
      <c r="L227" s="58">
        <f t="shared" si="71"/>
        <v>715594.38290793332</v>
      </c>
      <c r="M227" s="67">
        <f>IF(AND($A227&gt;$B$2,$A227&lt;=$B$3),IRR((K$5:K226,L227),0.001)*12,"")</f>
        <v>9.1017339674402287E-2</v>
      </c>
      <c r="N227" s="66">
        <f t="shared" si="72"/>
        <v>1.6592522975519941E-2</v>
      </c>
      <c r="O227" s="61">
        <v>3.111005</v>
      </c>
      <c r="P227" s="58">
        <f t="shared" si="66"/>
        <v>270114.37274673232</v>
      </c>
      <c r="Q227" s="58">
        <f t="shared" si="80"/>
        <v>840327.16418694798</v>
      </c>
      <c r="R227" s="58">
        <f t="shared" si="73"/>
        <v>-1740.7349412648105</v>
      </c>
      <c r="S227" s="58">
        <f t="shared" si="74"/>
        <v>838586.42924568313</v>
      </c>
      <c r="T227" s="67">
        <f>IF(AND($A227&gt;$B$2,$A227&lt;=$B$3),IRR((R$5:R226,S227),0.001)*12,"")</f>
        <v>0.10532473222296801</v>
      </c>
      <c r="U227" s="66">
        <f t="shared" si="75"/>
        <v>3.0899915524085664E-2</v>
      </c>
      <c r="V227" s="70">
        <v>832.80836709703203</v>
      </c>
      <c r="W227" s="58">
        <f t="shared" si="67"/>
        <v>2187.5997058039893</v>
      </c>
      <c r="X227" s="58">
        <f t="shared" si="81"/>
        <v>1821851.3388525681</v>
      </c>
      <c r="Y227" s="58">
        <f t="shared" si="76"/>
        <v>-1740.7349412648105</v>
      </c>
      <c r="Z227" s="58">
        <f t="shared" si="77"/>
        <v>1820110.6039113032</v>
      </c>
      <c r="AA227" s="67">
        <f>IF(AND($A227&gt;$B$2,$A227&lt;=$B$3),IRR((Y$5:Y226,Z227),0.001)*12,"")</f>
        <v>0.16987173250457488</v>
      </c>
      <c r="AB227" s="66">
        <f t="shared" si="78"/>
        <v>9.5446915805692534E-2</v>
      </c>
      <c r="AC227" s="4"/>
      <c r="AD227" s="4"/>
      <c r="AE227" s="3"/>
      <c r="AF227" s="3"/>
      <c r="AG227" s="3"/>
      <c r="AH227" s="3"/>
      <c r="AI227" s="3"/>
      <c r="AJ227" s="3"/>
      <c r="AK227" s="3"/>
    </row>
    <row r="228" spans="1:37" x14ac:dyDescent="0.4">
      <c r="A228" s="1">
        <v>36008</v>
      </c>
      <c r="B228" s="61">
        <v>5.6088630000000004</v>
      </c>
      <c r="C228" s="58">
        <f t="shared" si="63"/>
        <v>108842.98801508281</v>
      </c>
      <c r="D228" s="58">
        <f t="shared" si="64"/>
        <v>610485.40828724147</v>
      </c>
      <c r="E228" s="58">
        <f t="shared" si="68"/>
        <v>-1745.0867786179724</v>
      </c>
      <c r="F228" s="58">
        <f t="shared" si="69"/>
        <v>608740.32150862354</v>
      </c>
      <c r="G228" s="60">
        <f>IF(AND($A228&gt;$B$2,$A228&lt;=$B$3),IRR((E$5:E227,F228),0.001)*12,"")</f>
        <v>7.5049845021855077E-2</v>
      </c>
      <c r="H228" s="61">
        <v>4.6538019999999998</v>
      </c>
      <c r="I228" s="58">
        <f t="shared" si="65"/>
        <v>157454.92981856031</v>
      </c>
      <c r="J228" s="58">
        <f t="shared" si="79"/>
        <v>732764.06729947554</v>
      </c>
      <c r="K228" s="58">
        <f t="shared" si="70"/>
        <v>-1745.0867786179724</v>
      </c>
      <c r="L228" s="58">
        <f t="shared" si="71"/>
        <v>731018.98052085761</v>
      </c>
      <c r="M228" s="67">
        <f>IF(AND($A228&gt;$B$2,$A228&lt;=$B$3),IRR((K$5:K227,L228),0.001)*12,"")</f>
        <v>9.2050644870457887E-2</v>
      </c>
      <c r="N228" s="66">
        <f t="shared" si="72"/>
        <v>1.700079984860281E-2</v>
      </c>
      <c r="O228" s="61">
        <v>3.141111</v>
      </c>
      <c r="P228" s="58">
        <f t="shared" si="66"/>
        <v>270669.9362968959</v>
      </c>
      <c r="Q228" s="58">
        <f t="shared" si="80"/>
        <v>850204.31427147903</v>
      </c>
      <c r="R228" s="58">
        <f t="shared" si="73"/>
        <v>-1745.0867786179724</v>
      </c>
      <c r="S228" s="58">
        <f t="shared" si="74"/>
        <v>848459.2274928611</v>
      </c>
      <c r="T228" s="67">
        <f>IF(AND($A228&gt;$B$2,$A228&lt;=$B$3),IRR((R$5:R227,S228),0.001)*12,"")</f>
        <v>0.10540350068314908</v>
      </c>
      <c r="U228" s="66">
        <f t="shared" si="75"/>
        <v>3.0353655661293999E-2</v>
      </c>
      <c r="V228" s="70">
        <v>774.68616130008627</v>
      </c>
      <c r="W228" s="58">
        <f t="shared" si="67"/>
        <v>2189.8523428921353</v>
      </c>
      <c r="X228" s="58">
        <f t="shared" si="81"/>
        <v>1696448.3053291086</v>
      </c>
      <c r="Y228" s="58">
        <f t="shared" si="76"/>
        <v>-1745.0867786179724</v>
      </c>
      <c r="Z228" s="58">
        <f t="shared" si="77"/>
        <v>1694703.2185504907</v>
      </c>
      <c r="AA228" s="67">
        <f>IF(AND($A228&gt;$B$2,$A228&lt;=$B$3),IRR((Y$5:Y227,Z228),0.001)*12,"")</f>
        <v>0.16306577869073635</v>
      </c>
      <c r="AB228" s="66">
        <f t="shared" si="78"/>
        <v>8.8015933668881274E-2</v>
      </c>
      <c r="AC228" s="4"/>
      <c r="AD228" s="4"/>
      <c r="AE228" s="3"/>
      <c r="AF228" s="3"/>
      <c r="AG228" s="3"/>
      <c r="AH228" s="3"/>
      <c r="AI228" s="3"/>
      <c r="AJ228" s="3"/>
      <c r="AK228" s="3"/>
    </row>
    <row r="229" spans="1:37" x14ac:dyDescent="0.4">
      <c r="A229" s="1">
        <v>36039</v>
      </c>
      <c r="B229" s="61">
        <v>5.7007089999999998</v>
      </c>
      <c r="C229" s="58">
        <f t="shared" si="63"/>
        <v>109149.87080730472</v>
      </c>
      <c r="D229" s="58">
        <f t="shared" si="64"/>
        <v>622231.65086003928</v>
      </c>
      <c r="E229" s="58">
        <f t="shared" si="68"/>
        <v>-1749.4494955645173</v>
      </c>
      <c r="F229" s="58">
        <f t="shared" si="69"/>
        <v>620482.20136447472</v>
      </c>
      <c r="G229" s="60">
        <f>IF(AND($A229&gt;$B$2,$A229&lt;=$B$3),IRR((E$5:E228,F229),0.001)*12,"")</f>
        <v>7.5993199090332197E-2</v>
      </c>
      <c r="H229" s="61">
        <v>4.7454809999999998</v>
      </c>
      <c r="I229" s="58">
        <f t="shared" si="65"/>
        <v>157823.58570308803</v>
      </c>
      <c r="J229" s="58">
        <f t="shared" si="79"/>
        <v>748948.82730587584</v>
      </c>
      <c r="K229" s="58">
        <f t="shared" si="70"/>
        <v>-1749.4494955645173</v>
      </c>
      <c r="L229" s="58">
        <f t="shared" si="71"/>
        <v>747199.37781031127</v>
      </c>
      <c r="M229" s="67">
        <f>IF(AND($A229&gt;$B$2,$A229&lt;=$B$3),IRR((K$5:K228,L229),0.001)*12,"")</f>
        <v>9.3123744204357095E-2</v>
      </c>
      <c r="N229" s="66">
        <f t="shared" si="72"/>
        <v>1.7130545114024898E-2</v>
      </c>
      <c r="O229" s="61">
        <v>3.2486769999999998</v>
      </c>
      <c r="P229" s="58">
        <f t="shared" si="66"/>
        <v>271208.44766492804</v>
      </c>
      <c r="Q229" s="58">
        <f t="shared" si="80"/>
        <v>881068.64613475534</v>
      </c>
      <c r="R229" s="58">
        <f t="shared" si="73"/>
        <v>-1749.4494955645173</v>
      </c>
      <c r="S229" s="58">
        <f t="shared" si="74"/>
        <v>879319.19663919078</v>
      </c>
      <c r="T229" s="67">
        <f>IF(AND($A229&gt;$B$2,$A229&lt;=$B$3),IRR((R$5:R228,S229),0.001)*12,"")</f>
        <v>0.10758778815892711</v>
      </c>
      <c r="U229" s="66">
        <f t="shared" si="75"/>
        <v>3.1594589068594914E-2</v>
      </c>
      <c r="V229" s="70">
        <v>736.69115818741477</v>
      </c>
      <c r="W229" s="58">
        <f t="shared" si="67"/>
        <v>2192.2270822603518</v>
      </c>
      <c r="X229" s="58">
        <f t="shared" si="81"/>
        <v>1614994.3082401955</v>
      </c>
      <c r="Y229" s="58">
        <f t="shared" si="76"/>
        <v>-1749.4494955645173</v>
      </c>
      <c r="Z229" s="58">
        <f t="shared" si="77"/>
        <v>1613244.8587446311</v>
      </c>
      <c r="AA229" s="67">
        <f>IF(AND($A229&gt;$B$2,$A229&lt;=$B$3),IRR((Y$5:Y228,Z229),0.001)*12,"")</f>
        <v>0.15802119817314608</v>
      </c>
      <c r="AB229" s="66">
        <f t="shared" si="78"/>
        <v>8.2027999082813885E-2</v>
      </c>
      <c r="AC229" s="4"/>
      <c r="AD229" s="4"/>
      <c r="AE229" s="3"/>
      <c r="AF229" s="3"/>
      <c r="AG229" s="3"/>
      <c r="AH229" s="3"/>
      <c r="AI229" s="3"/>
      <c r="AJ229" s="3"/>
      <c r="AK229" s="3"/>
    </row>
    <row r="230" spans="1:37" x14ac:dyDescent="0.4">
      <c r="A230" s="1">
        <v>36069</v>
      </c>
      <c r="B230" s="61">
        <v>5.7162179999999996</v>
      </c>
      <c r="C230" s="58">
        <f t="shared" si="63"/>
        <v>109456.68610359037</v>
      </c>
      <c r="D230" s="58">
        <f t="shared" si="64"/>
        <v>625678.27932569315</v>
      </c>
      <c r="E230" s="58">
        <f t="shared" si="68"/>
        <v>-1753.8231193034285</v>
      </c>
      <c r="F230" s="58">
        <f t="shared" si="69"/>
        <v>623924.4562063897</v>
      </c>
      <c r="G230" s="60">
        <f>IF(AND($A230&gt;$B$2,$A230&lt;=$B$3),IRR((E$5:E229,F230),0.001)*12,"")</f>
        <v>7.5656178200557811E-2</v>
      </c>
      <c r="H230" s="61">
        <v>4.7191200000000002</v>
      </c>
      <c r="I230" s="58">
        <f t="shared" si="65"/>
        <v>158195.22768703915</v>
      </c>
      <c r="J230" s="58">
        <f t="shared" si="79"/>
        <v>746542.26288246026</v>
      </c>
      <c r="K230" s="58">
        <f t="shared" si="70"/>
        <v>-1753.8231193034285</v>
      </c>
      <c r="L230" s="58">
        <f t="shared" si="71"/>
        <v>744788.43976315681</v>
      </c>
      <c r="M230" s="67">
        <f>IF(AND($A230&gt;$B$2,$A230&lt;=$B$3),IRR((K$5:K229,L230),0.001)*12,"")</f>
        <v>9.1926918223037113E-2</v>
      </c>
      <c r="N230" s="66">
        <f t="shared" si="72"/>
        <v>1.6270740022479302E-2</v>
      </c>
      <c r="O230" s="61">
        <v>3.1662979999999998</v>
      </c>
      <c r="P230" s="58">
        <f t="shared" si="66"/>
        <v>271762.35103072098</v>
      </c>
      <c r="Q230" s="58">
        <f t="shared" si="80"/>
        <v>860480.58854386979</v>
      </c>
      <c r="R230" s="58">
        <f t="shared" si="73"/>
        <v>-1753.8231193034285</v>
      </c>
      <c r="S230" s="58">
        <f t="shared" si="74"/>
        <v>858726.76542456634</v>
      </c>
      <c r="T230" s="67">
        <f>IF(AND($A230&gt;$B$2,$A230&lt;=$B$3),IRR((R$5:R229,S230),0.001)*12,"")</f>
        <v>0.10456784829318622</v>
      </c>
      <c r="U230" s="66">
        <f t="shared" si="75"/>
        <v>2.8911670092628405E-2</v>
      </c>
      <c r="V230" s="70">
        <v>746.21333381774662</v>
      </c>
      <c r="W230" s="58">
        <f t="shared" si="67"/>
        <v>2194.5773794740594</v>
      </c>
      <c r="X230" s="58">
        <f t="shared" si="81"/>
        <v>1637622.9026583519</v>
      </c>
      <c r="Y230" s="58">
        <f t="shared" si="76"/>
        <v>-1753.8231193034285</v>
      </c>
      <c r="Z230" s="58">
        <f t="shared" si="77"/>
        <v>1635869.0795390485</v>
      </c>
      <c r="AA230" s="67">
        <f>IF(AND($A230&gt;$B$2,$A230&lt;=$B$3),IRR((Y$5:Y229,Z230),0.001)*12,"")</f>
        <v>0.15800226552190999</v>
      </c>
      <c r="AB230" s="66">
        <f t="shared" si="78"/>
        <v>8.2346087321352179E-2</v>
      </c>
      <c r="AC230" s="4"/>
      <c r="AD230" s="4"/>
      <c r="AE230" s="3"/>
      <c r="AF230" s="3"/>
      <c r="AG230" s="3"/>
      <c r="AH230" s="3"/>
      <c r="AI230" s="3"/>
      <c r="AJ230" s="3"/>
      <c r="AK230" s="3"/>
    </row>
    <row r="231" spans="1:37" x14ac:dyDescent="0.4">
      <c r="A231" s="1">
        <v>36100</v>
      </c>
      <c r="B231" s="61">
        <v>5.7091630000000002</v>
      </c>
      <c r="C231" s="58">
        <f t="shared" si="63"/>
        <v>109764.64852769731</v>
      </c>
      <c r="D231" s="58">
        <f t="shared" si="64"/>
        <v>626664.27008233394</v>
      </c>
      <c r="E231" s="58">
        <f t="shared" si="68"/>
        <v>-1758.2076771016871</v>
      </c>
      <c r="F231" s="58">
        <f t="shared" si="69"/>
        <v>624906.06240523222</v>
      </c>
      <c r="G231" s="60">
        <f>IF(AND($A231&gt;$B$2,$A231&lt;=$B$3),IRR((E$5:E230,F231),0.001)*12,"")</f>
        <v>7.4953952729609696E-2</v>
      </c>
      <c r="H231" s="61">
        <v>4.7421850000000001</v>
      </c>
      <c r="I231" s="58">
        <f t="shared" si="65"/>
        <v>158565.98666778361</v>
      </c>
      <c r="J231" s="58">
        <f t="shared" si="79"/>
        <v>751949.24348616344</v>
      </c>
      <c r="K231" s="58">
        <f t="shared" si="70"/>
        <v>-1758.2076771016871</v>
      </c>
      <c r="L231" s="58">
        <f t="shared" si="71"/>
        <v>750191.03580906172</v>
      </c>
      <c r="M231" s="67">
        <f>IF(AND($A231&gt;$B$2,$A231&lt;=$B$3),IRR((K$5:K230,L231),0.001)*12,"")</f>
        <v>9.1679793964329903E-2</v>
      </c>
      <c r="N231" s="66">
        <f t="shared" si="72"/>
        <v>1.6725841234720207E-2</v>
      </c>
      <c r="O231" s="61">
        <v>3.2406990000000002</v>
      </c>
      <c r="P231" s="58">
        <f t="shared" si="66"/>
        <v>272304.89067328011</v>
      </c>
      <c r="Q231" s="58">
        <f t="shared" si="80"/>
        <v>882458.18690000824</v>
      </c>
      <c r="R231" s="58">
        <f t="shared" si="73"/>
        <v>-1758.2076771016871</v>
      </c>
      <c r="S231" s="58">
        <f t="shared" si="74"/>
        <v>880699.97922290652</v>
      </c>
      <c r="T231" s="67">
        <f>IF(AND($A231&gt;$B$2,$A231&lt;=$B$3),IRR((R$5:R230,S231),0.001)*12,"")</f>
        <v>0.10583325866302928</v>
      </c>
      <c r="U231" s="66">
        <f t="shared" si="75"/>
        <v>3.0879305933419587E-2</v>
      </c>
      <c r="V231" s="70">
        <v>828.21264967311367</v>
      </c>
      <c r="W231" s="58">
        <f t="shared" si="67"/>
        <v>2196.7002734890152</v>
      </c>
      <c r="X231" s="58">
        <f t="shared" si="81"/>
        <v>1819334.9540439907</v>
      </c>
      <c r="Y231" s="58">
        <f t="shared" si="76"/>
        <v>-1758.2076771016871</v>
      </c>
      <c r="Z231" s="58">
        <f t="shared" si="77"/>
        <v>1817576.746366889</v>
      </c>
      <c r="AA231" s="67">
        <f>IF(AND($A231&gt;$B$2,$A231&lt;=$B$3),IRR((Y$5:Y230,Z231),0.001)*12,"")</f>
        <v>0.1651234580348877</v>
      </c>
      <c r="AB231" s="66">
        <f t="shared" si="78"/>
        <v>9.0169505305278008E-2</v>
      </c>
      <c r="AC231" s="4"/>
      <c r="AD231" s="4"/>
      <c r="AE231" s="3"/>
      <c r="AF231" s="3"/>
      <c r="AG231" s="3"/>
      <c r="AH231" s="3"/>
      <c r="AI231" s="3"/>
      <c r="AJ231" s="3"/>
      <c r="AK231" s="3"/>
    </row>
    <row r="232" spans="1:37" x14ac:dyDescent="0.4">
      <c r="A232" s="1">
        <v>36130</v>
      </c>
      <c r="B232" s="61">
        <v>5.7360239999999996</v>
      </c>
      <c r="C232" s="58">
        <f t="shared" si="63"/>
        <v>110071.93510744217</v>
      </c>
      <c r="D232" s="58">
        <f t="shared" si="64"/>
        <v>631375.26150273078</v>
      </c>
      <c r="E232" s="58">
        <f t="shared" si="68"/>
        <v>-1762.6031962944412</v>
      </c>
      <c r="F232" s="58">
        <f t="shared" si="69"/>
        <v>629612.65830643638</v>
      </c>
      <c r="G232" s="60">
        <f>IF(AND($A232&gt;$B$2,$A232&lt;=$B$3),IRR((E$5:E231,F232),0.001)*12,"")</f>
        <v>7.4811357762410324E-2</v>
      </c>
      <c r="H232" s="61">
        <v>4.7607670000000004</v>
      </c>
      <c r="I232" s="58">
        <f t="shared" si="65"/>
        <v>158936.22179928541</v>
      </c>
      <c r="J232" s="58">
        <f t="shared" si="79"/>
        <v>756658.31984671869</v>
      </c>
      <c r="K232" s="58">
        <f t="shared" si="70"/>
        <v>-1762.6031962944412</v>
      </c>
      <c r="L232" s="58">
        <f t="shared" si="71"/>
        <v>754895.71665042429</v>
      </c>
      <c r="M232" s="67">
        <f>IF(AND($A232&gt;$B$2,$A232&lt;=$B$3),IRR((K$5:K231,L232),0.001)*12,"")</f>
        <v>9.1349427682588136E-2</v>
      </c>
      <c r="N232" s="66">
        <f t="shared" si="72"/>
        <v>1.6538069920177811E-2</v>
      </c>
      <c r="O232" s="61">
        <v>3.252316</v>
      </c>
      <c r="P232" s="58">
        <f t="shared" si="66"/>
        <v>272846.84391407663</v>
      </c>
      <c r="Q232" s="58">
        <f t="shared" si="80"/>
        <v>887384.15601125406</v>
      </c>
      <c r="R232" s="58">
        <f t="shared" si="73"/>
        <v>-1762.6031962944412</v>
      </c>
      <c r="S232" s="58">
        <f t="shared" si="74"/>
        <v>885621.55281495966</v>
      </c>
      <c r="T232" s="67">
        <f>IF(AND($A232&gt;$B$2,$A232&lt;=$B$3),IRR((R$5:R231,S232),0.001)*12,"")</f>
        <v>0.105383530402408</v>
      </c>
      <c r="U232" s="66">
        <f t="shared" si="75"/>
        <v>3.0572172639997675E-2</v>
      </c>
      <c r="V232" s="70">
        <v>862.24346833817003</v>
      </c>
      <c r="W232" s="58">
        <f t="shared" si="67"/>
        <v>2198.7444794018666</v>
      </c>
      <c r="X232" s="58">
        <f t="shared" si="81"/>
        <v>1895853.0659088695</v>
      </c>
      <c r="Y232" s="58">
        <f t="shared" si="76"/>
        <v>-1762.6031962944412</v>
      </c>
      <c r="Z232" s="58">
        <f t="shared" si="77"/>
        <v>1894090.462712575</v>
      </c>
      <c r="AA232" s="67">
        <f>IF(AND($A232&gt;$B$2,$A232&lt;=$B$3),IRR((Y$5:Y231,Z232),0.001)*12,"")</f>
        <v>0.16717476468490933</v>
      </c>
      <c r="AB232" s="66">
        <f t="shared" si="78"/>
        <v>9.2363406922499003E-2</v>
      </c>
      <c r="AC232" s="4"/>
      <c r="AD232" s="4"/>
      <c r="AE232" s="3"/>
      <c r="AF232" s="3"/>
      <c r="AG232" s="3"/>
      <c r="AH232" s="3"/>
      <c r="AI232" s="3"/>
      <c r="AJ232" s="3"/>
      <c r="AK232" s="3"/>
    </row>
    <row r="233" spans="1:37" x14ac:dyDescent="0.4">
      <c r="A233" s="1">
        <v>36161</v>
      </c>
      <c r="B233" s="61">
        <v>5.7624209999999998</v>
      </c>
      <c r="C233" s="58">
        <f t="shared" si="63"/>
        <v>110378.57873939569</v>
      </c>
      <c r="D233" s="58">
        <f t="shared" si="64"/>
        <v>636047.84007804724</v>
      </c>
      <c r="E233" s="58">
        <f t="shared" si="68"/>
        <v>-1767.0097042851771</v>
      </c>
      <c r="F233" s="58">
        <f t="shared" si="69"/>
        <v>634280.83037376206</v>
      </c>
      <c r="G233" s="60">
        <f>IF(AND($A233&gt;$B$2,$A233&lt;=$B$3),IRR((E$5:E232,F233),0.001)*12,"")</f>
        <v>7.4661013135949972E-2</v>
      </c>
      <c r="H233" s="61">
        <v>4.798457</v>
      </c>
      <c r="I233" s="58">
        <f t="shared" si="65"/>
        <v>159304.46719656317</v>
      </c>
      <c r="J233" s="58">
        <f t="shared" si="79"/>
        <v>764415.63575061888</v>
      </c>
      <c r="K233" s="58">
        <f t="shared" si="70"/>
        <v>-1767.0097042851771</v>
      </c>
      <c r="L233" s="58">
        <f t="shared" si="71"/>
        <v>762648.62604633369</v>
      </c>
      <c r="M233" s="67">
        <f>IF(AND($A233&gt;$B$2,$A233&lt;=$B$3),IRR((K$5:K232,L233),0.001)*12,"")</f>
        <v>9.1376265052943495E-2</v>
      </c>
      <c r="N233" s="66">
        <f t="shared" si="72"/>
        <v>1.6715251916993523E-2</v>
      </c>
      <c r="O233" s="61">
        <v>3.3007689999999998</v>
      </c>
      <c r="P233" s="58">
        <f t="shared" si="66"/>
        <v>273382.17665147362</v>
      </c>
      <c r="Q233" s="58">
        <f t="shared" si="80"/>
        <v>902371.41384370788</v>
      </c>
      <c r="R233" s="58">
        <f t="shared" si="73"/>
        <v>-1767.0097042851771</v>
      </c>
      <c r="S233" s="58">
        <f t="shared" si="74"/>
        <v>900604.4041394227</v>
      </c>
      <c r="T233" s="67">
        <f>IF(AND($A233&gt;$B$2,$A233&lt;=$B$3),IRR((R$5:R232,S233),0.001)*12,"")</f>
        <v>0.10590332520462997</v>
      </c>
      <c r="U233" s="66">
        <f t="shared" si="75"/>
        <v>3.124231206868E-2</v>
      </c>
      <c r="V233" s="70">
        <v>905.81624964806645</v>
      </c>
      <c r="W233" s="58">
        <f t="shared" si="67"/>
        <v>2200.6952168775651</v>
      </c>
      <c r="X233" s="58">
        <f t="shared" si="81"/>
        <v>1993425.4879704742</v>
      </c>
      <c r="Y233" s="58">
        <f t="shared" si="76"/>
        <v>-1767.0097042851771</v>
      </c>
      <c r="Z233" s="58">
        <f t="shared" si="77"/>
        <v>1991658.4782661891</v>
      </c>
      <c r="AA233" s="67">
        <f>IF(AND($A233&gt;$B$2,$A233&lt;=$B$3),IRR((Y$5:Y232,Z233),0.001)*12,"")</f>
        <v>0.16988466878978858</v>
      </c>
      <c r="AB233" s="66">
        <f t="shared" si="78"/>
        <v>9.5223655653838613E-2</v>
      </c>
      <c r="AC233" s="4"/>
      <c r="AD233" s="4"/>
      <c r="AE233" s="3"/>
      <c r="AF233" s="3"/>
      <c r="AG233" s="3"/>
      <c r="AH233" s="3"/>
      <c r="AI233" s="3"/>
      <c r="AJ233" s="3"/>
      <c r="AK233" s="3"/>
    </row>
    <row r="234" spans="1:37" x14ac:dyDescent="0.4">
      <c r="A234" s="1">
        <v>36192</v>
      </c>
      <c r="B234" s="61">
        <v>5.7192769999999999</v>
      </c>
      <c r="C234" s="58">
        <f t="shared" si="63"/>
        <v>110688.30796365705</v>
      </c>
      <c r="D234" s="58">
        <f t="shared" si="64"/>
        <v>633057.09390546056</v>
      </c>
      <c r="E234" s="58">
        <f t="shared" si="68"/>
        <v>-1771.4272285458899</v>
      </c>
      <c r="F234" s="58">
        <f t="shared" si="69"/>
        <v>631285.66667691467</v>
      </c>
      <c r="G234" s="60">
        <f>IF(AND($A234&gt;$B$2,$A234&lt;=$B$3),IRR((E$5:E233,F234),0.001)*12,"")</f>
        <v>7.3394554509726539E-2</v>
      </c>
      <c r="H234" s="61">
        <v>4.7137979999999997</v>
      </c>
      <c r="I234" s="58">
        <f t="shared" si="65"/>
        <v>159680.26336528867</v>
      </c>
      <c r="J234" s="58">
        <f t="shared" si="79"/>
        <v>752700.50609077094</v>
      </c>
      <c r="K234" s="58">
        <f t="shared" si="70"/>
        <v>-1771.4272285458899</v>
      </c>
      <c r="L234" s="58">
        <f t="shared" si="71"/>
        <v>750929.07886222505</v>
      </c>
      <c r="M234" s="67">
        <f>IF(AND($A234&gt;$B$2,$A234&lt;=$B$3),IRR((K$5:K233,L234),0.001)*12,"")</f>
        <v>8.9125573715132411E-2</v>
      </c>
      <c r="N234" s="66">
        <f t="shared" si="72"/>
        <v>1.5731019205405872E-2</v>
      </c>
      <c r="O234" s="61">
        <v>3.17916</v>
      </c>
      <c r="P234" s="58">
        <f t="shared" si="66"/>
        <v>273939.37642391224</v>
      </c>
      <c r="Q234" s="58">
        <f t="shared" si="80"/>
        <v>870897.10795184481</v>
      </c>
      <c r="R234" s="58">
        <f t="shared" si="73"/>
        <v>-1771.4272285458899</v>
      </c>
      <c r="S234" s="58">
        <f t="shared" si="74"/>
        <v>869125.68072329892</v>
      </c>
      <c r="T234" s="67">
        <f>IF(AND($A234&gt;$B$2,$A234&lt;=$B$3),IRR((R$5:R233,S234),0.001)*12,"")</f>
        <v>0.1019246126084381</v>
      </c>
      <c r="U234" s="66">
        <f t="shared" si="75"/>
        <v>2.8530058098711564E-2</v>
      </c>
      <c r="V234" s="70">
        <v>905.21132150820722</v>
      </c>
      <c r="W234" s="58">
        <f t="shared" si="67"/>
        <v>2202.6521380808863</v>
      </c>
      <c r="X234" s="58">
        <f t="shared" si="81"/>
        <v>1993865.6527350773</v>
      </c>
      <c r="Y234" s="58">
        <f t="shared" si="76"/>
        <v>-1771.4272285458899</v>
      </c>
      <c r="Z234" s="58">
        <f t="shared" si="77"/>
        <v>1992094.2255065313</v>
      </c>
      <c r="AA234" s="67">
        <f>IF(AND($A234&gt;$B$2,$A234&lt;=$B$3),IRR((Y$5:Y233,Z234),0.001)*12,"")</f>
        <v>0.16876682258858455</v>
      </c>
      <c r="AB234" s="66">
        <f t="shared" si="78"/>
        <v>9.5372268078858013E-2</v>
      </c>
      <c r="AC234" s="4"/>
      <c r="AD234" s="4"/>
      <c r="AE234" s="3"/>
      <c r="AF234" s="3"/>
      <c r="AG234" s="3"/>
      <c r="AH234" s="3"/>
      <c r="AI234" s="3"/>
      <c r="AJ234" s="3"/>
      <c r="AK234" s="3"/>
    </row>
    <row r="235" spans="1:37" x14ac:dyDescent="0.4">
      <c r="A235" s="1">
        <v>36220</v>
      </c>
      <c r="B235" s="61">
        <v>5.757733</v>
      </c>
      <c r="C235" s="58">
        <f t="shared" si="63"/>
        <v>110996.73765232397</v>
      </c>
      <c r="D235" s="58">
        <f t="shared" si="64"/>
        <v>639089.57927312818</v>
      </c>
      <c r="E235" s="58">
        <f t="shared" si="68"/>
        <v>-1775.8557966172546</v>
      </c>
      <c r="F235" s="58">
        <f t="shared" si="69"/>
        <v>637313.72347651096</v>
      </c>
      <c r="G235" s="60">
        <f>IF(AND($A235&gt;$B$2,$A235&lt;=$B$3),IRR((E$5:E234,F235),0.001)*12,"")</f>
        <v>7.3450119721672813E-2</v>
      </c>
      <c r="H235" s="61">
        <v>4.740596</v>
      </c>
      <c r="I235" s="58">
        <f t="shared" si="65"/>
        <v>160054.86938457764</v>
      </c>
      <c r="J235" s="58">
        <f t="shared" si="79"/>
        <v>758755.47358505125</v>
      </c>
      <c r="K235" s="58">
        <f t="shared" si="70"/>
        <v>-1775.8557966172546</v>
      </c>
      <c r="L235" s="58">
        <f t="shared" si="71"/>
        <v>756979.61778843403</v>
      </c>
      <c r="M235" s="67">
        <f>IF(AND($A235&gt;$B$2,$A235&lt;=$B$3),IRR((K$5:K234,L235),0.001)*12,"")</f>
        <v>8.8972448054663644E-2</v>
      </c>
      <c r="N235" s="66">
        <f t="shared" si="72"/>
        <v>1.5522328332990831E-2</v>
      </c>
      <c r="O235" s="61">
        <v>3.1837689999999998</v>
      </c>
      <c r="P235" s="58">
        <f t="shared" si="66"/>
        <v>274497.16054600693</v>
      </c>
      <c r="Q235" s="58">
        <f t="shared" si="80"/>
        <v>873935.55033439992</v>
      </c>
      <c r="R235" s="58">
        <f t="shared" si="73"/>
        <v>-1775.8557966172546</v>
      </c>
      <c r="S235" s="58">
        <f t="shared" si="74"/>
        <v>872159.69453778269</v>
      </c>
      <c r="T235" s="67">
        <f>IF(AND($A235&gt;$B$2,$A235&lt;=$B$3),IRR((R$5:R234,S235),0.001)*12,"")</f>
        <v>0.10132256509706306</v>
      </c>
      <c r="U235" s="66">
        <f t="shared" si="75"/>
        <v>2.7872445375390242E-2</v>
      </c>
      <c r="V235" s="70">
        <v>931.70424954527823</v>
      </c>
      <c r="W235" s="58">
        <f t="shared" si="67"/>
        <v>2204.5581675934532</v>
      </c>
      <c r="X235" s="58">
        <f t="shared" si="81"/>
        <v>2053996.213116572</v>
      </c>
      <c r="Y235" s="58">
        <f t="shared" si="76"/>
        <v>-1775.8557966172546</v>
      </c>
      <c r="Z235" s="58">
        <f t="shared" si="77"/>
        <v>2052220.3573199548</v>
      </c>
      <c r="AA235" s="67">
        <f>IF(AND($A235&gt;$B$2,$A235&lt;=$B$3),IRR((Y$5:Y234,Z235),0.001)*12,"")</f>
        <v>0.16989043177724117</v>
      </c>
      <c r="AB235" s="66">
        <f t="shared" si="78"/>
        <v>9.6440312055568356E-2</v>
      </c>
      <c r="AC235" s="4"/>
      <c r="AD235" s="4"/>
      <c r="AE235" s="3"/>
      <c r="AF235" s="3"/>
      <c r="AG235" s="3"/>
      <c r="AH235" s="3"/>
      <c r="AI235" s="3"/>
      <c r="AJ235" s="3"/>
      <c r="AK235" s="3"/>
    </row>
    <row r="236" spans="1:37" x14ac:dyDescent="0.4">
      <c r="A236" s="1">
        <v>36251</v>
      </c>
      <c r="B236" s="61">
        <v>5.7781760000000002</v>
      </c>
      <c r="C236" s="58">
        <f t="shared" si="63"/>
        <v>111304.84447290347</v>
      </c>
      <c r="D236" s="58">
        <f t="shared" si="64"/>
        <v>643138.98101706349</v>
      </c>
      <c r="E236" s="58">
        <f t="shared" si="68"/>
        <v>-1780.2954361087975</v>
      </c>
      <c r="F236" s="58">
        <f t="shared" si="69"/>
        <v>641358.68558095465</v>
      </c>
      <c r="G236" s="60">
        <f>IF(AND($A236&gt;$B$2,$A236&lt;=$B$3),IRR((E$5:E235,F236),0.001)*12,"")</f>
        <v>7.3215816560008307E-2</v>
      </c>
      <c r="H236" s="61">
        <v>4.7594219999999998</v>
      </c>
      <c r="I236" s="58">
        <f t="shared" si="65"/>
        <v>160428.92645203433</v>
      </c>
      <c r="J236" s="58">
        <f t="shared" si="79"/>
        <v>763548.96199219406</v>
      </c>
      <c r="K236" s="58">
        <f t="shared" si="70"/>
        <v>-1780.2954361087975</v>
      </c>
      <c r="L236" s="58">
        <f t="shared" si="71"/>
        <v>761768.66655608523</v>
      </c>
      <c r="M236" s="67">
        <f>IF(AND($A236&gt;$B$2,$A236&lt;=$B$3),IRR((K$5:K235,L236),0.001)*12,"")</f>
        <v>8.8670883143972645E-2</v>
      </c>
      <c r="N236" s="66">
        <f t="shared" si="72"/>
        <v>1.5455066583964339E-2</v>
      </c>
      <c r="O236" s="61">
        <v>3.1786059999999998</v>
      </c>
      <c r="P236" s="58">
        <f t="shared" si="66"/>
        <v>275057.24740046728</v>
      </c>
      <c r="Q236" s="58">
        <f t="shared" si="80"/>
        <v>874298.61693060969</v>
      </c>
      <c r="R236" s="58">
        <f t="shared" si="73"/>
        <v>-1780.2954361087975</v>
      </c>
      <c r="S236" s="58">
        <f t="shared" si="74"/>
        <v>872518.32149450085</v>
      </c>
      <c r="T236" s="67">
        <f>IF(AND($A236&gt;$B$2,$A236&lt;=$B$3),IRR((R$5:R235,S236),0.001)*12,"")</f>
        <v>0.10046386376035965</v>
      </c>
      <c r="U236" s="66">
        <f t="shared" si="75"/>
        <v>2.7248047200351344E-2</v>
      </c>
      <c r="V236" s="70">
        <v>971.34428416735716</v>
      </c>
      <c r="W236" s="58">
        <f t="shared" si="67"/>
        <v>2206.3909836867037</v>
      </c>
      <c r="X236" s="58">
        <f t="shared" si="81"/>
        <v>2143165.2706424724</v>
      </c>
      <c r="Y236" s="58">
        <f t="shared" si="76"/>
        <v>-1780.2954361087975</v>
      </c>
      <c r="Z236" s="58">
        <f t="shared" si="77"/>
        <v>2141384.9752063635</v>
      </c>
      <c r="AA236" s="67">
        <f>IF(AND($A236&gt;$B$2,$A236&lt;=$B$3),IRR((Y$5:Y235,Z236),0.001)*12,"")</f>
        <v>0.1719587743622002</v>
      </c>
      <c r="AB236" s="66">
        <f t="shared" si="78"/>
        <v>9.8742957802191889E-2</v>
      </c>
      <c r="AC236" s="4"/>
      <c r="AD236" s="4"/>
      <c r="AE236" s="3"/>
      <c r="AF236" s="3"/>
      <c r="AG236" s="3"/>
      <c r="AH236" s="3"/>
      <c r="AI236" s="3"/>
      <c r="AJ236" s="3"/>
      <c r="AK236" s="3"/>
    </row>
    <row r="237" spans="1:37" x14ac:dyDescent="0.4">
      <c r="A237" s="1">
        <v>36281</v>
      </c>
      <c r="B237" s="61">
        <v>5.7600889999999998</v>
      </c>
      <c r="C237" s="58">
        <f t="shared" si="63"/>
        <v>111614.69145177811</v>
      </c>
      <c r="D237" s="58">
        <f t="shared" si="64"/>
        <v>642910.55646978109</v>
      </c>
      <c r="E237" s="58">
        <f t="shared" si="68"/>
        <v>-1784.7461746990693</v>
      </c>
      <c r="F237" s="58">
        <f t="shared" si="69"/>
        <v>641125.81029508205</v>
      </c>
      <c r="G237" s="60">
        <f>IF(AND($A237&gt;$B$2,$A237&lt;=$B$3),IRR((E$5:E236,F237),0.001)*12,"")</f>
        <v>7.2374334531404294E-2</v>
      </c>
      <c r="H237" s="61">
        <v>4.7178769999999997</v>
      </c>
      <c r="I237" s="58">
        <f t="shared" si="65"/>
        <v>160807.22079389595</v>
      </c>
      <c r="J237" s="58">
        <f t="shared" si="79"/>
        <v>758668.68841744342</v>
      </c>
      <c r="K237" s="58">
        <f t="shared" si="70"/>
        <v>-1784.7461746990693</v>
      </c>
      <c r="L237" s="58">
        <f t="shared" si="71"/>
        <v>756883.94224274438</v>
      </c>
      <c r="M237" s="67">
        <f>IF(AND($A237&gt;$B$2,$A237&lt;=$B$3),IRR((K$5:K236,L237),0.001)*12,"")</f>
        <v>8.7254193476744568E-2</v>
      </c>
      <c r="N237" s="66">
        <f t="shared" si="72"/>
        <v>1.4879858945340274E-2</v>
      </c>
      <c r="O237" s="61">
        <v>3.1272799999999998</v>
      </c>
      <c r="P237" s="58">
        <f t="shared" si="66"/>
        <v>275627.94979190617</v>
      </c>
      <c r="Q237" s="58">
        <f t="shared" si="80"/>
        <v>861965.77482523234</v>
      </c>
      <c r="R237" s="58">
        <f t="shared" si="73"/>
        <v>-1784.7461746990693</v>
      </c>
      <c r="S237" s="58">
        <f t="shared" si="74"/>
        <v>860181.02865053329</v>
      </c>
      <c r="T237" s="67">
        <f>IF(AND($A237&gt;$B$2,$A237&lt;=$B$3),IRR((R$5:R236,S237),0.001)*12,"")</f>
        <v>9.8360009128089843E-2</v>
      </c>
      <c r="U237" s="66">
        <f t="shared" si="75"/>
        <v>2.5985674596685548E-2</v>
      </c>
      <c r="V237" s="70">
        <v>970.38330065739342</v>
      </c>
      <c r="W237" s="58">
        <f t="shared" si="67"/>
        <v>2208.2302014200363</v>
      </c>
      <c r="X237" s="58">
        <f t="shared" si="81"/>
        <v>2142829.7114653154</v>
      </c>
      <c r="Y237" s="58">
        <f t="shared" si="76"/>
        <v>-1784.7461746990693</v>
      </c>
      <c r="Z237" s="58">
        <f t="shared" si="77"/>
        <v>2141044.9652906163</v>
      </c>
      <c r="AA237" s="67">
        <f>IF(AND($A237&gt;$B$2,$A237&lt;=$B$3),IRR((Y$5:Y236,Z237),0.001)*12,"")</f>
        <v>0.17082547979380003</v>
      </c>
      <c r="AB237" s="66">
        <f t="shared" si="78"/>
        <v>9.8451145262395734E-2</v>
      </c>
      <c r="AC237" s="4"/>
      <c r="AD237" s="4"/>
      <c r="AE237" s="3"/>
      <c r="AF237" s="3"/>
      <c r="AG237" s="3"/>
      <c r="AH237" s="3"/>
      <c r="AI237" s="3"/>
      <c r="AJ237" s="3"/>
      <c r="AK237" s="3"/>
    </row>
    <row r="238" spans="1:37" x14ac:dyDescent="0.4">
      <c r="A238" s="1">
        <v>36312</v>
      </c>
      <c r="B238" s="61">
        <v>5.7591340000000004</v>
      </c>
      <c r="C238" s="58">
        <f t="shared" si="63"/>
        <v>111925.36455647333</v>
      </c>
      <c r="D238" s="58">
        <f t="shared" si="64"/>
        <v>644593.17247958051</v>
      </c>
      <c r="E238" s="58">
        <f t="shared" si="68"/>
        <v>-1789.2080401358169</v>
      </c>
      <c r="F238" s="58">
        <f t="shared" si="69"/>
        <v>642803.96443944471</v>
      </c>
      <c r="G238" s="60">
        <f>IF(AND($A238&gt;$B$2,$A238&lt;=$B$3),IRR((E$5:E237,F238),0.001)*12,"")</f>
        <v>7.1811927549855881E-2</v>
      </c>
      <c r="H238" s="61">
        <v>4.6948020000000001</v>
      </c>
      <c r="I238" s="58">
        <f t="shared" si="65"/>
        <v>161188.32484048529</v>
      </c>
      <c r="J238" s="58">
        <f t="shared" si="79"/>
        <v>756747.26983776002</v>
      </c>
      <c r="K238" s="58">
        <f t="shared" si="70"/>
        <v>-1789.2080401358169</v>
      </c>
      <c r="L238" s="58">
        <f t="shared" si="71"/>
        <v>754958.06179762422</v>
      </c>
      <c r="M238" s="67">
        <f>IF(AND($A238&gt;$B$2,$A238&lt;=$B$3),IRR((K$5:K237,L238),0.001)*12,"")</f>
        <v>8.6189193659702568E-2</v>
      </c>
      <c r="N238" s="66">
        <f t="shared" si="72"/>
        <v>1.4377266109846687E-2</v>
      </c>
      <c r="O238" s="61">
        <v>3.0899100000000002</v>
      </c>
      <c r="P238" s="58">
        <f t="shared" si="66"/>
        <v>276206.99838559848</v>
      </c>
      <c r="Q238" s="58">
        <f t="shared" si="80"/>
        <v>853454.76638164464</v>
      </c>
      <c r="R238" s="58">
        <f t="shared" si="73"/>
        <v>-1789.2080401358169</v>
      </c>
      <c r="S238" s="58">
        <f t="shared" si="74"/>
        <v>851665.55834150885</v>
      </c>
      <c r="T238" s="67">
        <f>IF(AND($A238&gt;$B$2,$A238&lt;=$B$3),IRR((R$5:R237,S238),0.001)*12,"")</f>
        <v>9.6635805721660972E-2</v>
      </c>
      <c r="U238" s="66">
        <f t="shared" si="75"/>
        <v>2.4823878171805092E-2</v>
      </c>
      <c r="V238" s="70">
        <v>964.4406988690298</v>
      </c>
      <c r="W238" s="58">
        <f t="shared" si="67"/>
        <v>2210.0853782517834</v>
      </c>
      <c r="X238" s="58">
        <f t="shared" si="81"/>
        <v>2131496.2867613742</v>
      </c>
      <c r="Y238" s="58">
        <f t="shared" si="76"/>
        <v>-1789.2080401358169</v>
      </c>
      <c r="Z238" s="58">
        <f t="shared" si="77"/>
        <v>2129707.0787212383</v>
      </c>
      <c r="AA238" s="67">
        <f>IF(AND($A238&gt;$B$2,$A238&lt;=$B$3),IRR((Y$5:Y237,Z238),0.001)*12,"")</f>
        <v>0.16932026160064062</v>
      </c>
      <c r="AB238" s="66">
        <f t="shared" si="78"/>
        <v>9.750833405078474E-2</v>
      </c>
      <c r="AC238" s="4"/>
      <c r="AD238" s="4"/>
      <c r="AE238" s="3"/>
      <c r="AF238" s="3"/>
      <c r="AG238" s="3"/>
      <c r="AH238" s="3"/>
      <c r="AI238" s="3"/>
      <c r="AJ238" s="3"/>
      <c r="AK238" s="3"/>
    </row>
    <row r="239" spans="1:37" x14ac:dyDescent="0.4">
      <c r="A239" s="1">
        <v>36342</v>
      </c>
      <c r="B239" s="61">
        <v>5.7569299999999997</v>
      </c>
      <c r="C239" s="58">
        <f t="shared" si="63"/>
        <v>112236.93358028223</v>
      </c>
      <c r="D239" s="58">
        <f t="shared" si="64"/>
        <v>646140.1700363342</v>
      </c>
      <c r="E239" s="58">
        <f t="shared" si="68"/>
        <v>-1793.6810602361563</v>
      </c>
      <c r="F239" s="58">
        <f t="shared" si="69"/>
        <v>644346.48897609801</v>
      </c>
      <c r="G239" s="60">
        <f>IF(AND($A239&gt;$B$2,$A239&lt;=$B$3),IRR((E$5:E238,F239),0.001)*12,"")</f>
        <v>7.1235885131906151E-2</v>
      </c>
      <c r="H239" s="61">
        <v>4.6766990000000002</v>
      </c>
      <c r="I239" s="58">
        <f t="shared" si="65"/>
        <v>161571.86054809362</v>
      </c>
      <c r="J239" s="58">
        <f t="shared" si="79"/>
        <v>755622.95865340892</v>
      </c>
      <c r="K239" s="58">
        <f t="shared" si="70"/>
        <v>-1793.6810602361563</v>
      </c>
      <c r="L239" s="58">
        <f t="shared" si="71"/>
        <v>753829.27759317274</v>
      </c>
      <c r="M239" s="67">
        <f>IF(AND($A239&gt;$B$2,$A239&lt;=$B$3),IRR((K$5:K238,L239),0.001)*12,"")</f>
        <v>8.5225337847480098E-2</v>
      </c>
      <c r="N239" s="66">
        <f t="shared" si="72"/>
        <v>1.3989452715573947E-2</v>
      </c>
      <c r="O239" s="61">
        <v>3.0597729999999999</v>
      </c>
      <c r="P239" s="58">
        <f t="shared" si="66"/>
        <v>276793.21215382119</v>
      </c>
      <c r="Q239" s="58">
        <f t="shared" si="80"/>
        <v>846924.39713153394</v>
      </c>
      <c r="R239" s="58">
        <f t="shared" si="73"/>
        <v>-1793.6810602361563</v>
      </c>
      <c r="S239" s="58">
        <f t="shared" si="74"/>
        <v>845130.71607129776</v>
      </c>
      <c r="T239" s="67">
        <f>IF(AND($A239&gt;$B$2,$A239&lt;=$B$3),IRR((R$5:R238,S239),0.001)*12,"")</f>
        <v>9.5115175990615697E-2</v>
      </c>
      <c r="U239" s="66">
        <f t="shared" si="75"/>
        <v>2.3879290858709545E-2</v>
      </c>
      <c r="V239" s="70">
        <v>1008.1016975854081</v>
      </c>
      <c r="W239" s="58">
        <f t="shared" si="67"/>
        <v>2211.8646442370828</v>
      </c>
      <c r="X239" s="58">
        <f t="shared" si="81"/>
        <v>2229784.502684548</v>
      </c>
      <c r="Y239" s="58">
        <f t="shared" si="76"/>
        <v>-1793.6810602361563</v>
      </c>
      <c r="Z239" s="58">
        <f t="shared" si="77"/>
        <v>2227990.8216243121</v>
      </c>
      <c r="AA239" s="67">
        <f>IF(AND($A239&gt;$B$2,$A239&lt;=$B$3),IRR((Y$5:Y238,Z239),0.001)*12,"")</f>
        <v>0.17155375608959211</v>
      </c>
      <c r="AB239" s="66">
        <f t="shared" si="78"/>
        <v>0.10031787095768596</v>
      </c>
      <c r="AC239" s="4"/>
      <c r="AD239" s="4"/>
      <c r="AE239" s="3"/>
      <c r="AF239" s="3"/>
      <c r="AG239" s="3"/>
      <c r="AH239" s="3"/>
      <c r="AI239" s="3"/>
      <c r="AJ239" s="3"/>
      <c r="AK239" s="3"/>
    </row>
    <row r="240" spans="1:37" x14ac:dyDescent="0.4">
      <c r="A240" s="1">
        <v>36373</v>
      </c>
      <c r="B240" s="61">
        <v>5.7726220000000001</v>
      </c>
      <c r="C240" s="58">
        <f t="shared" si="63"/>
        <v>112548.43245599014</v>
      </c>
      <c r="D240" s="58">
        <f t="shared" si="64"/>
        <v>649699.55726096279</v>
      </c>
      <c r="E240" s="58">
        <f t="shared" si="68"/>
        <v>-1798.1652628867466</v>
      </c>
      <c r="F240" s="58">
        <f t="shared" si="69"/>
        <v>647901.391998076</v>
      </c>
      <c r="G240" s="60">
        <f>IF(AND($A240&gt;$B$2,$A240&lt;=$B$3),IRR((E$5:E239,F240),0.001)*12,"")</f>
        <v>7.0946895464144788E-2</v>
      </c>
      <c r="H240" s="61">
        <v>4.6729320000000003</v>
      </c>
      <c r="I240" s="58">
        <f t="shared" si="65"/>
        <v>161956.66504832747</v>
      </c>
      <c r="J240" s="58">
        <f t="shared" si="79"/>
        <v>756812.48271761101</v>
      </c>
      <c r="K240" s="58">
        <f t="shared" si="70"/>
        <v>-1798.1652628867466</v>
      </c>
      <c r="L240" s="58">
        <f t="shared" si="71"/>
        <v>755014.31745472422</v>
      </c>
      <c r="M240" s="67">
        <f>IF(AND($A240&gt;$B$2,$A240&lt;=$B$3),IRR((K$5:K239,L240),0.001)*12,"")</f>
        <v>8.4537806737071008E-2</v>
      </c>
      <c r="N240" s="66">
        <f t="shared" si="72"/>
        <v>1.359091127292622E-2</v>
      </c>
      <c r="O240" s="61">
        <v>3.0477859999999999</v>
      </c>
      <c r="P240" s="58">
        <f t="shared" si="66"/>
        <v>277383.20281028026</v>
      </c>
      <c r="Q240" s="58">
        <f t="shared" si="80"/>
        <v>845404.64216033276</v>
      </c>
      <c r="R240" s="58">
        <f t="shared" si="73"/>
        <v>-1798.1652628867466</v>
      </c>
      <c r="S240" s="58">
        <f t="shared" si="74"/>
        <v>843606.47689744597</v>
      </c>
      <c r="T240" s="67">
        <f>IF(AND($A240&gt;$B$2,$A240&lt;=$B$3),IRR((R$5:R239,S240),0.001)*12,"")</f>
        <v>9.4108565066409078E-2</v>
      </c>
      <c r="U240" s="66">
        <f t="shared" si="75"/>
        <v>2.316166960226429E-2</v>
      </c>
      <c r="V240" s="70">
        <v>970.0140983688176</v>
      </c>
      <c r="W240" s="58">
        <f t="shared" si="67"/>
        <v>2213.7183959154454</v>
      </c>
      <c r="X240" s="58">
        <f t="shared" si="81"/>
        <v>2147338.0538563859</v>
      </c>
      <c r="Y240" s="58">
        <f t="shared" si="76"/>
        <v>-1798.1652628867466</v>
      </c>
      <c r="Z240" s="58">
        <f t="shared" si="77"/>
        <v>2145539.8885934991</v>
      </c>
      <c r="AA240" s="67">
        <f>IF(AND($A240&gt;$B$2,$A240&lt;=$B$3),IRR((Y$5:Y239,Z240),0.001)*12,"")</f>
        <v>0.16767927334011912</v>
      </c>
      <c r="AB240" s="66">
        <f t="shared" si="78"/>
        <v>9.6732377875974329E-2</v>
      </c>
      <c r="AC240" s="4"/>
      <c r="AD240" s="4"/>
      <c r="AE240" s="3"/>
      <c r="AF240" s="3"/>
      <c r="AG240" s="3"/>
      <c r="AH240" s="3"/>
      <c r="AI240" s="3"/>
      <c r="AJ240" s="3"/>
      <c r="AK240" s="3"/>
    </row>
    <row r="241" spans="1:37" x14ac:dyDescent="0.4">
      <c r="A241" s="1">
        <v>36404</v>
      </c>
      <c r="B241" s="61">
        <v>5.8174510000000001</v>
      </c>
      <c r="C241" s="58">
        <f t="shared" si="63"/>
        <v>112858.30368241628</v>
      </c>
      <c r="D241" s="58">
        <f t="shared" si="64"/>
        <v>656547.65161557635</v>
      </c>
      <c r="E241" s="58">
        <f t="shared" si="68"/>
        <v>-1802.6606760439633</v>
      </c>
      <c r="F241" s="58">
        <f t="shared" si="69"/>
        <v>654744.99093953241</v>
      </c>
      <c r="G241" s="60">
        <f>IF(AND($A241&gt;$B$2,$A241&lt;=$B$3),IRR((E$5:E240,F241),0.001)*12,"")</f>
        <v>7.1112566712741909E-2</v>
      </c>
      <c r="H241" s="61">
        <v>4.732189</v>
      </c>
      <c r="I241" s="58">
        <f t="shared" si="65"/>
        <v>162337.6009484033</v>
      </c>
      <c r="J241" s="58">
        <f t="shared" si="79"/>
        <v>768212.2094944237</v>
      </c>
      <c r="K241" s="58">
        <f t="shared" si="70"/>
        <v>-1802.6606760439633</v>
      </c>
      <c r="L241" s="58">
        <f t="shared" si="71"/>
        <v>766409.54881837976</v>
      </c>
      <c r="M241" s="67">
        <f>IF(AND($A241&gt;$B$2,$A241&lt;=$B$3),IRR((K$5:K240,L241),0.001)*12,"")</f>
        <v>8.5022354960136326E-2</v>
      </c>
      <c r="N241" s="66">
        <f t="shared" si="72"/>
        <v>1.3909788247394417E-2</v>
      </c>
      <c r="O241" s="61">
        <v>3.0759249999999998</v>
      </c>
      <c r="P241" s="58">
        <f t="shared" si="66"/>
        <v>277969.2576315272</v>
      </c>
      <c r="Q241" s="58">
        <f t="shared" si="80"/>
        <v>855012.58878025529</v>
      </c>
      <c r="R241" s="58">
        <f t="shared" si="73"/>
        <v>-1802.6606760439633</v>
      </c>
      <c r="S241" s="58">
        <f t="shared" si="74"/>
        <v>853209.92810421134</v>
      </c>
      <c r="T241" s="67">
        <f>IF(AND($A241&gt;$B$2,$A241&lt;=$B$3),IRR((R$5:R240,S241),0.001)*12,"")</f>
        <v>9.4225502997848487E-2</v>
      </c>
      <c r="U241" s="66">
        <f t="shared" si="75"/>
        <v>2.3112936285106578E-2</v>
      </c>
      <c r="V241" s="70">
        <v>964.20720997768274</v>
      </c>
      <c r="W241" s="58">
        <f t="shared" si="67"/>
        <v>2215.5879740075711</v>
      </c>
      <c r="X241" s="58">
        <f t="shared" si="81"/>
        <v>2136285.8988779467</v>
      </c>
      <c r="Y241" s="58">
        <f t="shared" si="76"/>
        <v>-1802.6606760439633</v>
      </c>
      <c r="Z241" s="58">
        <f t="shared" si="77"/>
        <v>2134483.2382019027</v>
      </c>
      <c r="AA241" s="67">
        <f>IF(AND($A241&gt;$B$2,$A241&lt;=$B$3),IRR((Y$5:Y240,Z241),0.001)*12,"")</f>
        <v>0.16621937248446894</v>
      </c>
      <c r="AB241" s="66">
        <f t="shared" si="78"/>
        <v>9.5106805771727032E-2</v>
      </c>
      <c r="AC241" s="4"/>
      <c r="AD241" s="4"/>
      <c r="AE241" s="3"/>
      <c r="AF241" s="3"/>
      <c r="AG241" s="3"/>
      <c r="AH241" s="3"/>
      <c r="AI241" s="3"/>
      <c r="AJ241" s="3"/>
      <c r="AK241" s="3"/>
    </row>
    <row r="242" spans="1:37" x14ac:dyDescent="0.4">
      <c r="A242" s="1">
        <v>36434</v>
      </c>
      <c r="B242" s="61">
        <v>5.8397940000000004</v>
      </c>
      <c r="C242" s="58">
        <f t="shared" si="63"/>
        <v>113167.76105843573</v>
      </c>
      <c r="D242" s="58">
        <f t="shared" si="64"/>
        <v>660876.41202248668</v>
      </c>
      <c r="E242" s="58">
        <f t="shared" si="68"/>
        <v>-1807.1673277340731</v>
      </c>
      <c r="F242" s="58">
        <f t="shared" si="69"/>
        <v>659069.24469475262</v>
      </c>
      <c r="G242" s="60">
        <f>IF(AND($A242&gt;$B$2,$A242&lt;=$B$3),IRR((E$5:E241,F242),0.001)*12,"")</f>
        <v>7.092668349669573E-2</v>
      </c>
      <c r="H242" s="61">
        <v>4.7480469999999997</v>
      </c>
      <c r="I242" s="58">
        <f t="shared" si="65"/>
        <v>162718.21371987209</v>
      </c>
      <c r="J242" s="58">
        <f t="shared" si="79"/>
        <v>772593.72649799741</v>
      </c>
      <c r="K242" s="58">
        <f t="shared" si="70"/>
        <v>-1807.1673277340731</v>
      </c>
      <c r="L242" s="58">
        <f t="shared" si="71"/>
        <v>770786.55917026335</v>
      </c>
      <c r="M242" s="67">
        <f>IF(AND($A242&gt;$B$2,$A242&lt;=$B$3),IRR((K$5:K241,L242),0.001)*12,"")</f>
        <v>8.4701459053033723E-2</v>
      </c>
      <c r="N242" s="66">
        <f t="shared" si="72"/>
        <v>1.3774775556337993E-2</v>
      </c>
      <c r="O242" s="61">
        <v>3.0828579999999999</v>
      </c>
      <c r="P242" s="58">
        <f t="shared" si="66"/>
        <v>278555.45632369339</v>
      </c>
      <c r="Q242" s="58">
        <f t="shared" si="80"/>
        <v>858746.91697114869</v>
      </c>
      <c r="R242" s="58">
        <f t="shared" si="73"/>
        <v>-1807.1673277340731</v>
      </c>
      <c r="S242" s="58">
        <f t="shared" si="74"/>
        <v>856939.74964341463</v>
      </c>
      <c r="T242" s="67">
        <f>IF(AND($A242&gt;$B$2,$A242&lt;=$B$3),IRR((R$5:R241,S242),0.001)*12,"")</f>
        <v>9.3755087280410265E-2</v>
      </c>
      <c r="U242" s="66">
        <f t="shared" si="75"/>
        <v>2.2828403783714535E-2</v>
      </c>
      <c r="V242" s="70">
        <v>951.92503072620445</v>
      </c>
      <c r="W242" s="58">
        <f t="shared" si="67"/>
        <v>2217.4864085159647</v>
      </c>
      <c r="X242" s="58">
        <f t="shared" si="81"/>
        <v>2110880.8175615007</v>
      </c>
      <c r="Y242" s="58">
        <f t="shared" si="76"/>
        <v>-1807.1673277340731</v>
      </c>
      <c r="Z242" s="58">
        <f t="shared" si="77"/>
        <v>2109073.6502337665</v>
      </c>
      <c r="AA242" s="67">
        <f>IF(AND($A242&gt;$B$2,$A242&lt;=$B$3),IRR((Y$5:Y241,Z242),0.001)*12,"")</f>
        <v>0.16427261763170176</v>
      </c>
      <c r="AB242" s="66">
        <f t="shared" si="78"/>
        <v>9.3345934135006026E-2</v>
      </c>
      <c r="AC242" s="4"/>
      <c r="AD242" s="4"/>
      <c r="AE242" s="3"/>
      <c r="AF242" s="3"/>
      <c r="AG242" s="3"/>
      <c r="AH242" s="3"/>
      <c r="AI242" s="3"/>
      <c r="AJ242" s="3"/>
      <c r="AK242" s="3"/>
    </row>
    <row r="243" spans="1:37" x14ac:dyDescent="0.4">
      <c r="A243" s="1">
        <v>36465</v>
      </c>
      <c r="B243" s="61">
        <v>5.8569509999999996</v>
      </c>
      <c r="C243" s="58">
        <f t="shared" si="63"/>
        <v>113477.0833058053</v>
      </c>
      <c r="D243" s="58">
        <f t="shared" si="64"/>
        <v>664629.71654501953</v>
      </c>
      <c r="E243" s="58">
        <f t="shared" si="68"/>
        <v>-1811.6852460534083</v>
      </c>
      <c r="F243" s="58">
        <f t="shared" si="69"/>
        <v>662818.03129896615</v>
      </c>
      <c r="G243" s="60">
        <f>IF(AND($A243&gt;$B$2,$A243&lt;=$B$3),IRR((E$5:E242,F243),0.001)*12,"")</f>
        <v>7.0662668190723643E-2</v>
      </c>
      <c r="H243" s="61">
        <v>4.7491890000000003</v>
      </c>
      <c r="I243" s="58">
        <f t="shared" si="65"/>
        <v>163099.68627151268</v>
      </c>
      <c r="J243" s="58">
        <f t="shared" si="79"/>
        <v>774591.23594411905</v>
      </c>
      <c r="K243" s="58">
        <f t="shared" si="70"/>
        <v>-1811.6852460534083</v>
      </c>
      <c r="L243" s="58">
        <f t="shared" si="71"/>
        <v>772779.55069806566</v>
      </c>
      <c r="M243" s="67">
        <f>IF(AND($A243&gt;$B$2,$A243&lt;=$B$3),IRR((K$5:K242,L243),0.001)*12,"")</f>
        <v>8.4116770376969185E-2</v>
      </c>
      <c r="N243" s="66">
        <f t="shared" si="72"/>
        <v>1.3454102186245542E-2</v>
      </c>
      <c r="O243" s="61">
        <v>3.0777899999999998</v>
      </c>
      <c r="P243" s="58">
        <f t="shared" si="66"/>
        <v>279144.08818163478</v>
      </c>
      <c r="Q243" s="58">
        <f t="shared" si="80"/>
        <v>859146.88316455367</v>
      </c>
      <c r="R243" s="58">
        <f t="shared" si="73"/>
        <v>-1811.6852460534083</v>
      </c>
      <c r="S243" s="58">
        <f t="shared" si="74"/>
        <v>857335.19791850029</v>
      </c>
      <c r="T243" s="67">
        <f>IF(AND($A243&gt;$B$2,$A243&lt;=$B$3),IRR((R$5:R242,S243),0.001)*12,"")</f>
        <v>9.296151424557042E-2</v>
      </c>
      <c r="U243" s="66">
        <f t="shared" si="75"/>
        <v>2.2298846054846777E-2</v>
      </c>
      <c r="V243" s="70">
        <v>1019.6406455356934</v>
      </c>
      <c r="W243" s="58">
        <f t="shared" si="67"/>
        <v>2219.2631964990501</v>
      </c>
      <c r="X243" s="58">
        <f t="shared" si="81"/>
        <v>2262850.9582918976</v>
      </c>
      <c r="Y243" s="58">
        <f t="shared" si="76"/>
        <v>-1811.6852460534083</v>
      </c>
      <c r="Z243" s="58">
        <f t="shared" si="77"/>
        <v>2261039.2730458439</v>
      </c>
      <c r="AA243" s="67">
        <f>IF(AND($A243&gt;$B$2,$A243&lt;=$B$3),IRR((Y$5:Y242,Z243),0.001)*12,"")</f>
        <v>0.1682830128850048</v>
      </c>
      <c r="AB243" s="66">
        <f t="shared" si="78"/>
        <v>9.7620344694281158E-2</v>
      </c>
      <c r="AC243" s="4"/>
      <c r="AD243" s="4"/>
      <c r="AE243" s="3"/>
      <c r="AF243" s="3"/>
      <c r="AG243" s="3"/>
      <c r="AH243" s="3"/>
      <c r="AI243" s="3"/>
      <c r="AJ243" s="3"/>
      <c r="AK243" s="3"/>
    </row>
    <row r="244" spans="1:37" x14ac:dyDescent="0.4">
      <c r="A244" s="1">
        <v>36495</v>
      </c>
      <c r="B244" s="61">
        <v>5.8558830000000004</v>
      </c>
      <c r="C244" s="58">
        <f t="shared" si="63"/>
        <v>113787.23541423515</v>
      </c>
      <c r="D244" s="58">
        <f t="shared" si="64"/>
        <v>666324.7374792177</v>
      </c>
      <c r="E244" s="58">
        <f t="shared" si="68"/>
        <v>-1816.2144591685417</v>
      </c>
      <c r="F244" s="58">
        <f t="shared" si="69"/>
        <v>664508.52302004921</v>
      </c>
      <c r="G244" s="60">
        <f>IF(AND($A244&gt;$B$2,$A244&lt;=$B$3),IRR((E$5:E243,F244),0.001)*12,"")</f>
        <v>7.0124550143732201E-2</v>
      </c>
      <c r="H244" s="61">
        <v>4.7266409999999999</v>
      </c>
      <c r="I244" s="58">
        <f t="shared" si="65"/>
        <v>163483.93683320511</v>
      </c>
      <c r="J244" s="58">
        <f t="shared" si="79"/>
        <v>772729.87867723743</v>
      </c>
      <c r="K244" s="58">
        <f t="shared" si="70"/>
        <v>-1816.2144591685417</v>
      </c>
      <c r="L244" s="58">
        <f t="shared" si="71"/>
        <v>770913.66421806894</v>
      </c>
      <c r="M244" s="67">
        <f>IF(AND($A244&gt;$B$2,$A244&lt;=$B$3),IRR((K$5:K243,L244),0.001)*12,"")</f>
        <v>8.3108701583145539E-2</v>
      </c>
      <c r="N244" s="66">
        <f t="shared" si="72"/>
        <v>1.2984151439413338E-2</v>
      </c>
      <c r="O244" s="61">
        <v>3.050881</v>
      </c>
      <c r="P244" s="58">
        <f t="shared" si="66"/>
        <v>279739.39637594606</v>
      </c>
      <c r="Q244" s="58">
        <f t="shared" si="80"/>
        <v>853451.60935484269</v>
      </c>
      <c r="R244" s="58">
        <f t="shared" si="73"/>
        <v>-1816.2144591685417</v>
      </c>
      <c r="S244" s="58">
        <f t="shared" si="74"/>
        <v>851635.3948956742</v>
      </c>
      <c r="T244" s="67">
        <f>IF(AND($A244&gt;$B$2,$A244&lt;=$B$3),IRR((R$5:R243,S244),0.001)*12,"")</f>
        <v>9.1575819551751536E-2</v>
      </c>
      <c r="U244" s="66">
        <f t="shared" si="75"/>
        <v>2.1451269408019336E-2</v>
      </c>
      <c r="V244" s="70">
        <v>1048.3082412118993</v>
      </c>
      <c r="W244" s="58">
        <f t="shared" si="67"/>
        <v>2220.9957159888031</v>
      </c>
      <c r="X244" s="58">
        <f t="shared" si="81"/>
        <v>2328288.1127673853</v>
      </c>
      <c r="Y244" s="58">
        <f t="shared" si="76"/>
        <v>-1816.2144591685417</v>
      </c>
      <c r="Z244" s="58">
        <f t="shared" si="77"/>
        <v>2326471.8983082166</v>
      </c>
      <c r="AA244" s="67">
        <f>IF(AND($A244&gt;$B$2,$A244&lt;=$B$3),IRR((Y$5:Y243,Z244),0.001)*12,"")</f>
        <v>0.16927800426906803</v>
      </c>
      <c r="AB244" s="66">
        <f t="shared" si="78"/>
        <v>9.9153454125335827E-2</v>
      </c>
      <c r="AC244" s="4"/>
      <c r="AD244" s="4"/>
      <c r="AE244" s="3"/>
      <c r="AF244" s="3"/>
      <c r="AG244" s="3"/>
      <c r="AH244" s="3"/>
      <c r="AI244" s="3"/>
      <c r="AJ244" s="3"/>
      <c r="AK244" s="3"/>
    </row>
    <row r="245" spans="1:37" x14ac:dyDescent="0.4">
      <c r="A245" s="1">
        <v>36526</v>
      </c>
      <c r="B245" s="61">
        <v>5.8548390000000001</v>
      </c>
      <c r="C245" s="58">
        <f t="shared" si="63"/>
        <v>114098.21834567297</v>
      </c>
      <c r="D245" s="58">
        <f t="shared" si="64"/>
        <v>668026.69860076159</v>
      </c>
      <c r="E245" s="58">
        <f t="shared" si="68"/>
        <v>-1820.754995316463</v>
      </c>
      <c r="F245" s="58">
        <f t="shared" si="69"/>
        <v>666205.94360544509</v>
      </c>
      <c r="G245" s="60">
        <f>IF(AND($A245&gt;$B$2,$A245&lt;=$B$3),IRR((E$5:E244,F245),0.001)*12,"")</f>
        <v>6.9592444858557201E-2</v>
      </c>
      <c r="H245" s="61">
        <v>4.718299</v>
      </c>
      <c r="I245" s="58">
        <f t="shared" si="65"/>
        <v>163869.82907854955</v>
      </c>
      <c r="J245" s="58">
        <f t="shared" si="79"/>
        <v>773186.85067149124</v>
      </c>
      <c r="K245" s="58">
        <f t="shared" si="70"/>
        <v>-1820.754995316463</v>
      </c>
      <c r="L245" s="58">
        <f t="shared" si="71"/>
        <v>771366.09567617474</v>
      </c>
      <c r="M245" s="67">
        <f>IF(AND($A245&gt;$B$2,$A245&lt;=$B$3),IRR((K$5:K244,L245),0.001)*12,"")</f>
        <v>8.236652019968016E-2</v>
      </c>
      <c r="N245" s="66">
        <f t="shared" si="72"/>
        <v>1.2774075341122959E-2</v>
      </c>
      <c r="O245" s="61">
        <v>3.0576479999999999</v>
      </c>
      <c r="P245" s="58">
        <f t="shared" si="66"/>
        <v>280334.87204721902</v>
      </c>
      <c r="Q245" s="58">
        <f t="shared" si="80"/>
        <v>857165.36084543506</v>
      </c>
      <c r="R245" s="58">
        <f t="shared" si="73"/>
        <v>-1820.754995316463</v>
      </c>
      <c r="S245" s="58">
        <f t="shared" si="74"/>
        <v>855344.60585011856</v>
      </c>
      <c r="T245" s="67">
        <f>IF(AND($A245&gt;$B$2,$A245&lt;=$B$3),IRR((R$5:R244,S245),0.001)*12,"")</f>
        <v>9.112454166045314E-2</v>
      </c>
      <c r="U245" s="66">
        <f t="shared" si="75"/>
        <v>2.1532096801895939E-2</v>
      </c>
      <c r="V245" s="70">
        <v>1047.0602457380601</v>
      </c>
      <c r="W245" s="58">
        <f t="shared" si="67"/>
        <v>2222.7346369369793</v>
      </c>
      <c r="X245" s="58">
        <f t="shared" si="81"/>
        <v>2327337.0751617313</v>
      </c>
      <c r="Y245" s="58">
        <f t="shared" si="76"/>
        <v>-1820.754995316463</v>
      </c>
      <c r="Z245" s="58">
        <f t="shared" si="77"/>
        <v>2325516.3201664151</v>
      </c>
      <c r="AA245" s="67">
        <f>IF(AND($A245&gt;$B$2,$A245&lt;=$B$3),IRR((Y$5:Y244,Z245),0.001)*12,"")</f>
        <v>0.16818775458787716</v>
      </c>
      <c r="AB245" s="66">
        <f t="shared" si="78"/>
        <v>9.8595309729319958E-2</v>
      </c>
      <c r="AC245" s="4"/>
      <c r="AD245" s="4"/>
      <c r="AE245" s="3"/>
      <c r="AF245" s="3"/>
      <c r="AG245" s="3"/>
      <c r="AH245" s="3"/>
      <c r="AI245" s="3"/>
      <c r="AJ245" s="3"/>
      <c r="AK245" s="3"/>
    </row>
    <row r="246" spans="1:37" x14ac:dyDescent="0.4">
      <c r="A246" s="1">
        <v>36557</v>
      </c>
      <c r="B246" s="61">
        <v>5.8882539999999999</v>
      </c>
      <c r="C246" s="58">
        <f t="shared" si="63"/>
        <v>114408.20953878468</v>
      </c>
      <c r="D246" s="58">
        <f t="shared" si="64"/>
        <v>673664.59744958708</v>
      </c>
      <c r="E246" s="58">
        <f t="shared" si="68"/>
        <v>-1825.306882804754</v>
      </c>
      <c r="F246" s="58">
        <f t="shared" si="69"/>
        <v>671839.29056678235</v>
      </c>
      <c r="G246" s="60">
        <f>IF(AND($A246&gt;$B$2,$A246&lt;=$B$3),IRR((E$5:E245,F246),0.001)*12,"")</f>
        <v>6.958435962081122E-2</v>
      </c>
      <c r="H246" s="61">
        <v>4.7741530000000001</v>
      </c>
      <c r="I246" s="58">
        <f t="shared" si="65"/>
        <v>164252.16011879998</v>
      </c>
      <c r="J246" s="58">
        <f t="shared" si="79"/>
        <v>784164.94298764924</v>
      </c>
      <c r="K246" s="58">
        <f t="shared" si="70"/>
        <v>-1825.306882804754</v>
      </c>
      <c r="L246" s="58">
        <f t="shared" si="71"/>
        <v>782339.63610484451</v>
      </c>
      <c r="M246" s="67">
        <f>IF(AND($A246&gt;$B$2,$A246&lt;=$B$3),IRR((K$5:K245,L246),0.001)*12,"")</f>
        <v>8.2786623120677305E-2</v>
      </c>
      <c r="N246" s="66">
        <f t="shared" si="72"/>
        <v>1.3202263499866085E-2</v>
      </c>
      <c r="O246" s="61">
        <v>3.082789</v>
      </c>
      <c r="P246" s="58">
        <f t="shared" si="66"/>
        <v>280926.96799760836</v>
      </c>
      <c r="Q246" s="58">
        <f t="shared" si="80"/>
        <v>866038.56674637902</v>
      </c>
      <c r="R246" s="58">
        <f t="shared" si="73"/>
        <v>-1825.306882804754</v>
      </c>
      <c r="S246" s="58">
        <f t="shared" si="74"/>
        <v>864213.25986357429</v>
      </c>
      <c r="T246" s="67">
        <f>IF(AND($A246&gt;$B$2,$A246&lt;=$B$3),IRR((R$5:R245,S246),0.001)*12,"")</f>
        <v>9.1176567150070831E-2</v>
      </c>
      <c r="U246" s="66">
        <f t="shared" si="75"/>
        <v>2.1592207529259611E-2</v>
      </c>
      <c r="V246" s="70">
        <v>1021.0879088986954</v>
      </c>
      <c r="W246" s="58">
        <f t="shared" si="67"/>
        <v>2224.5222468644865</v>
      </c>
      <c r="X246" s="58">
        <f t="shared" si="81"/>
        <v>2271432.7693494861</v>
      </c>
      <c r="Y246" s="58">
        <f t="shared" si="76"/>
        <v>-1825.306882804754</v>
      </c>
      <c r="Z246" s="58">
        <f t="shared" si="77"/>
        <v>2269607.4624666814</v>
      </c>
      <c r="AA246" s="67">
        <f>IF(AND($A246&gt;$B$2,$A246&lt;=$B$3),IRR((Y$5:Y245,Z246),0.001)*12,"")</f>
        <v>0.16539332719580191</v>
      </c>
      <c r="AB246" s="66">
        <f t="shared" si="78"/>
        <v>9.5808967574990689E-2</v>
      </c>
      <c r="AC246" s="4"/>
      <c r="AD246" s="4"/>
      <c r="AE246" s="3"/>
      <c r="AF246" s="3"/>
      <c r="AG246" s="3"/>
      <c r="AH246" s="3"/>
      <c r="AI246" s="3"/>
      <c r="AJ246" s="3"/>
      <c r="AK246" s="3"/>
    </row>
    <row r="247" spans="1:37" x14ac:dyDescent="0.4">
      <c r="A247" s="1">
        <v>36586</v>
      </c>
      <c r="B247" s="61">
        <v>5.9362110000000001</v>
      </c>
      <c r="C247" s="58">
        <f t="shared" si="63"/>
        <v>114716.46511629224</v>
      </c>
      <c r="D247" s="58">
        <f t="shared" si="64"/>
        <v>680981.14210445026</v>
      </c>
      <c r="E247" s="58">
        <f t="shared" si="68"/>
        <v>-1829.8701500117656</v>
      </c>
      <c r="F247" s="58">
        <f t="shared" si="69"/>
        <v>679151.27195443853</v>
      </c>
      <c r="G247" s="60">
        <f>IF(AND($A247&gt;$B$2,$A247&lt;=$B$3),IRR((E$5:E246,F247),0.001)*12,"")</f>
        <v>6.9788989725959816E-2</v>
      </c>
      <c r="H247" s="61">
        <v>4.8413510000000004</v>
      </c>
      <c r="I247" s="58">
        <f t="shared" si="65"/>
        <v>164630.12696111563</v>
      </c>
      <c r="J247" s="58">
        <f t="shared" si="79"/>
        <v>797032.22979332414</v>
      </c>
      <c r="K247" s="58">
        <f t="shared" si="70"/>
        <v>-1829.8701500117656</v>
      </c>
      <c r="L247" s="58">
        <f t="shared" si="71"/>
        <v>795202.3596433124</v>
      </c>
      <c r="M247" s="67">
        <f>IF(AND($A247&gt;$B$2,$A247&lt;=$B$3),IRR((K$5:K246,L247),0.001)*12,"")</f>
        <v>8.3388438712749924E-2</v>
      </c>
      <c r="N247" s="66">
        <f t="shared" si="72"/>
        <v>1.3599448986790108E-2</v>
      </c>
      <c r="O247" s="61">
        <v>3.1320670000000002</v>
      </c>
      <c r="P247" s="58">
        <f t="shared" si="66"/>
        <v>281511.20522816945</v>
      </c>
      <c r="Q247" s="58">
        <f t="shared" si="80"/>
        <v>881711.95602537703</v>
      </c>
      <c r="R247" s="58">
        <f t="shared" si="73"/>
        <v>-1829.8701500117656</v>
      </c>
      <c r="S247" s="58">
        <f t="shared" si="74"/>
        <v>879882.0858753653</v>
      </c>
      <c r="T247" s="67">
        <f>IF(AND($A247&gt;$B$2,$A247&lt;=$B$3),IRR((R$5:R246,S247),0.001)*12,"")</f>
        <v>9.1864081916119389E-2</v>
      </c>
      <c r="U247" s="66">
        <f t="shared" si="75"/>
        <v>2.2075092190159573E-2</v>
      </c>
      <c r="V247" s="70">
        <v>1061.3689603546561</v>
      </c>
      <c r="W247" s="58">
        <f t="shared" si="67"/>
        <v>2226.2463128758013</v>
      </c>
      <c r="X247" s="58">
        <f t="shared" si="81"/>
        <v>2362868.7345903758</v>
      </c>
      <c r="Y247" s="58">
        <f t="shared" si="76"/>
        <v>-1829.8701500117656</v>
      </c>
      <c r="Z247" s="58">
        <f t="shared" si="77"/>
        <v>2361038.8644403638</v>
      </c>
      <c r="AA247" s="67">
        <f>IF(AND($A247&gt;$B$2,$A247&lt;=$B$3),IRR((Y$5:Y246,Z247),0.001)*12,"")</f>
        <v>0.16717549047813218</v>
      </c>
      <c r="AB247" s="66">
        <f t="shared" si="78"/>
        <v>9.7386500752172367E-2</v>
      </c>
      <c r="AC247" s="4"/>
      <c r="AD247" s="4"/>
      <c r="AE247" s="3"/>
      <c r="AF247" s="3"/>
      <c r="AG247" s="3"/>
      <c r="AH247" s="3"/>
      <c r="AI247" s="3"/>
      <c r="AJ247" s="3"/>
      <c r="AK247" s="3"/>
    </row>
    <row r="248" spans="1:37" x14ac:dyDescent="0.4">
      <c r="A248" s="1">
        <v>36617</v>
      </c>
      <c r="B248" s="61">
        <v>5.942367</v>
      </c>
      <c r="C248" s="58">
        <f t="shared" si="63"/>
        <v>115025.1711967795</v>
      </c>
      <c r="D248" s="58">
        <f t="shared" si="64"/>
        <v>683521.78148909297</v>
      </c>
      <c r="E248" s="58">
        <f t="shared" si="68"/>
        <v>-1834.4448253867949</v>
      </c>
      <c r="F248" s="58">
        <f t="shared" si="69"/>
        <v>681687.33666370623</v>
      </c>
      <c r="G248" s="60">
        <f>IF(AND($A248&gt;$B$2,$A248&lt;=$B$3),IRR((E$5:E247,F248),0.001)*12,"")</f>
        <v>6.9372447810831517E-2</v>
      </c>
      <c r="H248" s="61">
        <v>4.8178710000000002</v>
      </c>
      <c r="I248" s="58">
        <f t="shared" si="65"/>
        <v>165010.88535530816</v>
      </c>
      <c r="J248" s="58">
        <f t="shared" si="79"/>
        <v>795001.15923766396</v>
      </c>
      <c r="K248" s="58">
        <f t="shared" si="70"/>
        <v>-1834.4448253867949</v>
      </c>
      <c r="L248" s="58">
        <f t="shared" si="71"/>
        <v>793166.71441227722</v>
      </c>
      <c r="M248" s="67">
        <f>IF(AND($A248&gt;$B$2,$A248&lt;=$B$3),IRR((K$5:K247,L248),0.001)*12,"")</f>
        <v>8.2393825868888548E-2</v>
      </c>
      <c r="N248" s="66">
        <f t="shared" si="72"/>
        <v>1.3021378058057032E-2</v>
      </c>
      <c r="O248" s="61">
        <v>3.0927579999999999</v>
      </c>
      <c r="P248" s="58">
        <f t="shared" si="66"/>
        <v>282104.34727982263</v>
      </c>
      <c r="Q248" s="58">
        <f t="shared" si="80"/>
        <v>872480.4768844496</v>
      </c>
      <c r="R248" s="58">
        <f t="shared" si="73"/>
        <v>-1834.4448253867949</v>
      </c>
      <c r="S248" s="58">
        <f t="shared" si="74"/>
        <v>870646.03205906285</v>
      </c>
      <c r="T248" s="67">
        <f>IF(AND($A248&gt;$B$2,$A248&lt;=$B$3),IRR((R$5:R247,S248),0.001)*12,"")</f>
        <v>9.0189929050567663E-2</v>
      </c>
      <c r="U248" s="66">
        <f t="shared" si="75"/>
        <v>2.0817481239736146E-2</v>
      </c>
      <c r="V248" s="70">
        <v>1076.504574201525</v>
      </c>
      <c r="W248" s="58">
        <f t="shared" si="67"/>
        <v>2227.9503881480755</v>
      </c>
      <c r="X248" s="58">
        <f t="shared" si="81"/>
        <v>2398398.7839354663</v>
      </c>
      <c r="Y248" s="58">
        <f t="shared" si="76"/>
        <v>-1834.4448253867949</v>
      </c>
      <c r="Z248" s="58">
        <f t="shared" si="77"/>
        <v>2396564.3391100797</v>
      </c>
      <c r="AA248" s="67">
        <f>IF(AND($A248&gt;$B$2,$A248&lt;=$B$3),IRR((Y$5:Y247,Z248),0.001)*12,"")</f>
        <v>0.167198477876914</v>
      </c>
      <c r="AB248" s="66">
        <f t="shared" si="78"/>
        <v>9.7826030066082481E-2</v>
      </c>
      <c r="AC248" s="4"/>
      <c r="AD248" s="4"/>
      <c r="AE248" s="3"/>
      <c r="AF248" s="3"/>
      <c r="AG248" s="3"/>
      <c r="AH248" s="3"/>
      <c r="AI248" s="3"/>
      <c r="AJ248" s="3"/>
      <c r="AK248" s="3"/>
    </row>
    <row r="249" spans="1:37" x14ac:dyDescent="0.4">
      <c r="A249" s="1">
        <v>36647</v>
      </c>
      <c r="B249" s="61">
        <v>5.9552269999999998</v>
      </c>
      <c r="C249" s="58">
        <f t="shared" si="63"/>
        <v>115333.98074131076</v>
      </c>
      <c r="D249" s="58">
        <f t="shared" si="64"/>
        <v>686840.03612813388</v>
      </c>
      <c r="E249" s="58">
        <f t="shared" si="68"/>
        <v>-1839.0309374502619</v>
      </c>
      <c r="F249" s="58">
        <f t="shared" si="69"/>
        <v>685001.00519068365</v>
      </c>
      <c r="G249" s="60">
        <f>IF(AND($A249&gt;$B$2,$A249&lt;=$B$3),IRR((E$5:E248,F249),0.001)*12,"")</f>
        <v>6.9058460884876105E-2</v>
      </c>
      <c r="H249" s="61">
        <v>4.8100269999999998</v>
      </c>
      <c r="I249" s="58">
        <f t="shared" si="65"/>
        <v>165393.2181233883</v>
      </c>
      <c r="J249" s="58">
        <f t="shared" si="79"/>
        <v>795545.84479038708</v>
      </c>
      <c r="K249" s="58">
        <f t="shared" si="70"/>
        <v>-1839.0309374502619</v>
      </c>
      <c r="L249" s="58">
        <f t="shared" si="71"/>
        <v>793706.81385293684</v>
      </c>
      <c r="M249" s="67">
        <f>IF(AND($A249&gt;$B$2,$A249&lt;=$B$3),IRR((K$5:K248,L249),0.001)*12,"")</f>
        <v>8.1680654145830367E-2</v>
      </c>
      <c r="N249" s="66">
        <f t="shared" si="72"/>
        <v>1.2622193260954262E-2</v>
      </c>
      <c r="O249" s="61">
        <v>3.0502470000000002</v>
      </c>
      <c r="P249" s="58">
        <f t="shared" si="66"/>
        <v>282707.25941692176</v>
      </c>
      <c r="Q249" s="58">
        <f t="shared" si="80"/>
        <v>862326.96991468745</v>
      </c>
      <c r="R249" s="58">
        <f t="shared" si="73"/>
        <v>-1839.0309374502619</v>
      </c>
      <c r="S249" s="58">
        <f t="shared" si="74"/>
        <v>860487.93897723721</v>
      </c>
      <c r="T249" s="67">
        <f>IF(AND($A249&gt;$B$2,$A249&lt;=$B$3),IRR((R$5:R248,S249),0.001)*12,"")</f>
        <v>8.8427881333307035E-2</v>
      </c>
      <c r="U249" s="66">
        <f t="shared" si="75"/>
        <v>1.936942044843093E-2</v>
      </c>
      <c r="V249" s="70">
        <v>1045.9156270276198</v>
      </c>
      <c r="W249" s="58">
        <f t="shared" si="67"/>
        <v>2229.7086857486925</v>
      </c>
      <c r="X249" s="58">
        <f t="shared" si="81"/>
        <v>2332087.1581437737</v>
      </c>
      <c r="Y249" s="58">
        <f t="shared" si="76"/>
        <v>-1839.0309374502619</v>
      </c>
      <c r="Z249" s="58">
        <f t="shared" si="77"/>
        <v>2330248.1272063232</v>
      </c>
      <c r="AA249" s="67">
        <f>IF(AND($A249&gt;$B$2,$A249&lt;=$B$3),IRR((Y$5:Y248,Z249),0.001)*12,"")</f>
        <v>0.16418511288839177</v>
      </c>
      <c r="AB249" s="66">
        <f t="shared" si="78"/>
        <v>9.5126652003515666E-2</v>
      </c>
      <c r="AC249" s="4"/>
      <c r="AD249" s="4"/>
      <c r="AE249" s="3"/>
      <c r="AF249" s="3"/>
      <c r="AG249" s="3"/>
      <c r="AH249" s="3"/>
      <c r="AI249" s="3"/>
      <c r="AJ249" s="3"/>
      <c r="AK249" s="3"/>
    </row>
    <row r="250" spans="1:37" x14ac:dyDescent="0.4">
      <c r="A250" s="1">
        <v>36678</v>
      </c>
      <c r="B250" s="61">
        <v>6.0342180000000001</v>
      </c>
      <c r="C250" s="58">
        <f t="shared" si="63"/>
        <v>115639.5097286284</v>
      </c>
      <c r="D250" s="58">
        <f t="shared" si="64"/>
        <v>697794.01111566462</v>
      </c>
      <c r="E250" s="58">
        <f t="shared" si="68"/>
        <v>-1843.6285147938875</v>
      </c>
      <c r="F250" s="58">
        <f t="shared" si="69"/>
        <v>695950.38260087068</v>
      </c>
      <c r="G250" s="60">
        <f>IF(AND($A250&gt;$B$2,$A250&lt;=$B$3),IRR((E$5:E249,F250),0.001)*12,"")</f>
        <v>6.9703537917298775E-2</v>
      </c>
      <c r="H250" s="61">
        <v>4.9134219999999997</v>
      </c>
      <c r="I250" s="58">
        <f t="shared" si="65"/>
        <v>165768.44103621645</v>
      </c>
      <c r="J250" s="58">
        <f t="shared" si="79"/>
        <v>814490.30509304861</v>
      </c>
      <c r="K250" s="58">
        <f t="shared" si="70"/>
        <v>-1843.6285147938875</v>
      </c>
      <c r="L250" s="58">
        <f t="shared" si="71"/>
        <v>812646.67657825467</v>
      </c>
      <c r="M250" s="67">
        <f>IF(AND($A250&gt;$B$2,$A250&lt;=$B$3),IRR((K$5:K249,L250),0.001)*12,"")</f>
        <v>8.2893462525920114E-2</v>
      </c>
      <c r="N250" s="66">
        <f t="shared" si="72"/>
        <v>1.318992460862134E-2</v>
      </c>
      <c r="O250" s="61">
        <v>3.1422330000000001</v>
      </c>
      <c r="P250" s="58">
        <f t="shared" si="66"/>
        <v>283293.98500817927</v>
      </c>
      <c r="Q250" s="58">
        <f t="shared" si="80"/>
        <v>890175.70839420613</v>
      </c>
      <c r="R250" s="58">
        <f t="shared" si="73"/>
        <v>-1843.6285147938875</v>
      </c>
      <c r="S250" s="58">
        <f t="shared" si="74"/>
        <v>888332.07987941219</v>
      </c>
      <c r="T250" s="67">
        <f>IF(AND($A250&gt;$B$2,$A250&lt;=$B$3),IRR((R$5:R249,S250),0.001)*12,"")</f>
        <v>9.0267042334238212E-2</v>
      </c>
      <c r="U250" s="66">
        <f t="shared" si="75"/>
        <v>2.0563504416939438E-2</v>
      </c>
      <c r="V250" s="70">
        <v>1079.0354930697952</v>
      </c>
      <c r="W250" s="58">
        <f t="shared" si="67"/>
        <v>2231.4172750644607</v>
      </c>
      <c r="X250" s="58">
        <f t="shared" si="81"/>
        <v>2407778.4396436391</v>
      </c>
      <c r="Y250" s="58">
        <f t="shared" si="76"/>
        <v>-1843.6285147938875</v>
      </c>
      <c r="Z250" s="58">
        <f t="shared" si="77"/>
        <v>2405934.8111288454</v>
      </c>
      <c r="AA250" s="67">
        <f>IF(AND($A250&gt;$B$2,$A250&lt;=$B$3),IRR((Y$5:Y249,Z250),0.001)*12,"")</f>
        <v>0.16542274025712711</v>
      </c>
      <c r="AB250" s="66">
        <f t="shared" si="78"/>
        <v>9.5719202339828335E-2</v>
      </c>
      <c r="AC250" s="4"/>
      <c r="AD250" s="4"/>
      <c r="AE250" s="3"/>
      <c r="AF250" s="3"/>
      <c r="AG250" s="3"/>
      <c r="AH250" s="3"/>
      <c r="AI250" s="3"/>
      <c r="AJ250" s="3"/>
      <c r="AK250" s="3"/>
    </row>
    <row r="251" spans="1:37" x14ac:dyDescent="0.4">
      <c r="A251" s="1">
        <v>36708</v>
      </c>
      <c r="B251" s="61">
        <v>6.0715909999999997</v>
      </c>
      <c r="C251" s="58">
        <f t="shared" si="63"/>
        <v>115943.91718724689</v>
      </c>
      <c r="D251" s="58">
        <f t="shared" si="64"/>
        <v>703964.04409883346</v>
      </c>
      <c r="E251" s="58">
        <f t="shared" si="68"/>
        <v>-1848.237586080872</v>
      </c>
      <c r="F251" s="58">
        <f t="shared" si="69"/>
        <v>702115.80651275255</v>
      </c>
      <c r="G251" s="60">
        <f>IF(AND($A251&gt;$B$2,$A251&lt;=$B$3),IRR((E$5:E250,F251),0.001)*12,"")</f>
        <v>6.9736534955166185E-2</v>
      </c>
      <c r="H251" s="61">
        <v>4.9570129999999999</v>
      </c>
      <c r="I251" s="58">
        <f t="shared" si="65"/>
        <v>166141.29412053979</v>
      </c>
      <c r="J251" s="58">
        <f t="shared" si="79"/>
        <v>823564.55479233933</v>
      </c>
      <c r="K251" s="58">
        <f t="shared" si="70"/>
        <v>-1848.237586080872</v>
      </c>
      <c r="L251" s="58">
        <f t="shared" si="71"/>
        <v>821716.31720625842</v>
      </c>
      <c r="M251" s="67">
        <f>IF(AND($A251&gt;$B$2,$A251&lt;=$B$3),IRR((K$5:K250,L251),0.001)*12,"")</f>
        <v>8.3055579700343607E-2</v>
      </c>
      <c r="N251" s="66">
        <f t="shared" si="72"/>
        <v>1.3319044745177422E-2</v>
      </c>
      <c r="O251" s="61">
        <v>3.1922220000000001</v>
      </c>
      <c r="P251" s="58">
        <f t="shared" si="66"/>
        <v>283872.96654081729</v>
      </c>
      <c r="Q251" s="58">
        <f t="shared" si="80"/>
        <v>906185.52899686084</v>
      </c>
      <c r="R251" s="58">
        <f t="shared" si="73"/>
        <v>-1848.237586080872</v>
      </c>
      <c r="S251" s="58">
        <f t="shared" si="74"/>
        <v>904337.29141077993</v>
      </c>
      <c r="T251" s="67">
        <f>IF(AND($A251&gt;$B$2,$A251&lt;=$B$3),IRR((R$5:R250,S251),0.001)*12,"")</f>
        <v>9.094323362546497E-2</v>
      </c>
      <c r="U251" s="66">
        <f t="shared" si="75"/>
        <v>2.1206698670298785E-2</v>
      </c>
      <c r="V251" s="70">
        <v>1088.2197327011802</v>
      </c>
      <c r="W251" s="58">
        <f t="shared" si="67"/>
        <v>2233.1156798356124</v>
      </c>
      <c r="X251" s="58">
        <f t="shared" si="81"/>
        <v>2430120.5482015242</v>
      </c>
      <c r="Y251" s="58">
        <f t="shared" si="76"/>
        <v>-1848.237586080872</v>
      </c>
      <c r="Z251" s="58">
        <f t="shared" si="77"/>
        <v>2428272.3106154432</v>
      </c>
      <c r="AA251" s="67">
        <f>IF(AND($A251&gt;$B$2,$A251&lt;=$B$3),IRR((Y$5:Y250,Z251),0.001)*12,"")</f>
        <v>0.16505776981444598</v>
      </c>
      <c r="AB251" s="66">
        <f t="shared" si="78"/>
        <v>9.5321234859279791E-2</v>
      </c>
      <c r="AC251" s="4"/>
      <c r="AD251" s="4"/>
      <c r="AE251" s="3"/>
      <c r="AF251" s="3"/>
      <c r="AG251" s="3"/>
      <c r="AH251" s="3"/>
      <c r="AI251" s="3"/>
      <c r="AJ251" s="3"/>
      <c r="AK251" s="3"/>
    </row>
    <row r="252" spans="1:37" x14ac:dyDescent="0.4">
      <c r="A252" s="1">
        <v>36739</v>
      </c>
      <c r="B252" s="61">
        <v>6.129397</v>
      </c>
      <c r="C252" s="58">
        <f t="shared" si="63"/>
        <v>116246.20763768534</v>
      </c>
      <c r="D252" s="58">
        <f t="shared" si="64"/>
        <v>712519.15635580558</v>
      </c>
      <c r="E252" s="58">
        <f t="shared" si="68"/>
        <v>-1852.858180046074</v>
      </c>
      <c r="F252" s="58">
        <f t="shared" si="69"/>
        <v>710666.2981757595</v>
      </c>
      <c r="G252" s="60">
        <f>IF(AND($A252&gt;$B$2,$A252&lt;=$B$3),IRR((E$5:E251,F252),0.001)*12,"")</f>
        <v>7.0052438539324413E-2</v>
      </c>
      <c r="H252" s="61">
        <v>5.026681</v>
      </c>
      <c r="I252" s="58">
        <f t="shared" si="65"/>
        <v>166509.89880821464</v>
      </c>
      <c r="J252" s="58">
        <f t="shared" si="79"/>
        <v>836992.14465117513</v>
      </c>
      <c r="K252" s="58">
        <f t="shared" si="70"/>
        <v>-1852.858180046074</v>
      </c>
      <c r="L252" s="58">
        <f t="shared" si="71"/>
        <v>835139.28647112905</v>
      </c>
      <c r="M252" s="67">
        <f>IF(AND($A252&gt;$B$2,$A252&lt;=$B$3),IRR((K$5:K251,L252),0.001)*12,"")</f>
        <v>8.3639572241668958E-2</v>
      </c>
      <c r="N252" s="66">
        <f t="shared" si="72"/>
        <v>1.3587133702344545E-2</v>
      </c>
      <c r="O252" s="61">
        <v>3.2390759999999998</v>
      </c>
      <c r="P252" s="58">
        <f t="shared" si="66"/>
        <v>284444.99948479456</v>
      </c>
      <c r="Q252" s="58">
        <f t="shared" si="80"/>
        <v>921338.97115121037</v>
      </c>
      <c r="R252" s="58">
        <f t="shared" si="73"/>
        <v>-1852.858180046074</v>
      </c>
      <c r="S252" s="58">
        <f t="shared" si="74"/>
        <v>919486.11297116429</v>
      </c>
      <c r="T252" s="67">
        <f>IF(AND($A252&gt;$B$2,$A252&lt;=$B$3),IRR((R$5:R251,S252),0.001)*12,"")</f>
        <v>9.1512366869600292E-2</v>
      </c>
      <c r="U252" s="66">
        <f t="shared" si="75"/>
        <v>2.1459928330275879E-2</v>
      </c>
      <c r="V252" s="70">
        <v>1098.4554572674379</v>
      </c>
      <c r="W252" s="58">
        <f t="shared" si="67"/>
        <v>2234.8024648279279</v>
      </c>
      <c r="X252" s="58">
        <f t="shared" si="81"/>
        <v>2454830.9634049586</v>
      </c>
      <c r="Y252" s="58">
        <f t="shared" si="76"/>
        <v>-1852.858180046074</v>
      </c>
      <c r="Z252" s="58">
        <f t="shared" si="77"/>
        <v>2452978.1052249125</v>
      </c>
      <c r="AA252" s="67">
        <f>IF(AND($A252&gt;$B$2,$A252&lt;=$B$3),IRR((Y$5:Y251,Z252),0.001)*12,"")</f>
        <v>0.16475826516248659</v>
      </c>
      <c r="AB252" s="66">
        <f t="shared" si="78"/>
        <v>9.4705826623162181E-2</v>
      </c>
      <c r="AC252" s="4"/>
      <c r="AD252" s="4"/>
      <c r="AE252" s="3"/>
      <c r="AF252" s="3"/>
      <c r="AG252" s="3"/>
      <c r="AH252" s="3"/>
      <c r="AI252" s="3"/>
      <c r="AJ252" s="3"/>
      <c r="AK252" s="3"/>
    </row>
    <row r="253" spans="1:37" x14ac:dyDescent="0.4">
      <c r="A253" s="1">
        <v>36770</v>
      </c>
      <c r="B253" s="61">
        <v>6.1856159999999996</v>
      </c>
      <c r="C253" s="58">
        <f t="shared" si="63"/>
        <v>116546.49952866211</v>
      </c>
      <c r="D253" s="58">
        <f t="shared" si="64"/>
        <v>720911.89222848474</v>
      </c>
      <c r="E253" s="58">
        <f t="shared" si="68"/>
        <v>-1857.4903254961891</v>
      </c>
      <c r="F253" s="58">
        <f t="shared" si="69"/>
        <v>719054.40190298855</v>
      </c>
      <c r="G253" s="60">
        <f>IF(AND($A253&gt;$B$2,$A253&lt;=$B$3),IRR((E$5:E252,F253),0.001)*12,"")</f>
        <v>7.0334936059868625E-2</v>
      </c>
      <c r="H253" s="61">
        <v>5.0651349999999997</v>
      </c>
      <c r="I253" s="58">
        <f t="shared" si="65"/>
        <v>166876.61960153925</v>
      </c>
      <c r="J253" s="58">
        <f t="shared" si="79"/>
        <v>845252.60662544251</v>
      </c>
      <c r="K253" s="58">
        <f t="shared" si="70"/>
        <v>-1857.4903254961891</v>
      </c>
      <c r="L253" s="58">
        <f t="shared" si="71"/>
        <v>843395.11629994633</v>
      </c>
      <c r="M253" s="67">
        <f>IF(AND($A253&gt;$B$2,$A253&lt;=$B$3),IRR((K$5:K252,L253),0.001)*12,"")</f>
        <v>8.3695116644508794E-2</v>
      </c>
      <c r="N253" s="66">
        <f t="shared" si="72"/>
        <v>1.3360180584640169E-2</v>
      </c>
      <c r="O253" s="61">
        <v>3.2498809999999998</v>
      </c>
      <c r="P253" s="58">
        <f t="shared" si="66"/>
        <v>285016.5558973205</v>
      </c>
      <c r="Q253" s="58">
        <f t="shared" si="80"/>
        <v>926269.88969613984</v>
      </c>
      <c r="R253" s="58">
        <f t="shared" si="73"/>
        <v>-1857.4903254961891</v>
      </c>
      <c r="S253" s="58">
        <f t="shared" si="74"/>
        <v>924412.39937064366</v>
      </c>
      <c r="T253" s="67">
        <f>IF(AND($A253&gt;$B$2,$A253&lt;=$B$3),IRR((R$5:R252,S253),0.001)*12,"")</f>
        <v>9.1168195509543359E-2</v>
      </c>
      <c r="U253" s="66">
        <f t="shared" si="75"/>
        <v>2.0833259449674735E-2</v>
      </c>
      <c r="V253" s="70">
        <v>1086.585010797741</v>
      </c>
      <c r="W253" s="58">
        <f t="shared" si="67"/>
        <v>2236.5119402090877</v>
      </c>
      <c r="X253" s="58">
        <f t="shared" si="81"/>
        <v>2430160.3507013684</v>
      </c>
      <c r="Y253" s="58">
        <f t="shared" si="76"/>
        <v>-1857.4903254961891</v>
      </c>
      <c r="Z253" s="58">
        <f t="shared" si="77"/>
        <v>2428302.8603758723</v>
      </c>
      <c r="AA253" s="67">
        <f>IF(AND($A253&gt;$B$2,$A253&lt;=$B$3),IRR((Y$5:Y252,Z253),0.001)*12,"")</f>
        <v>0.16305698854126938</v>
      </c>
      <c r="AB253" s="66">
        <f t="shared" si="78"/>
        <v>9.2722052481400752E-2</v>
      </c>
      <c r="AC253" s="4"/>
      <c r="AD253" s="4"/>
      <c r="AE253" s="3"/>
      <c r="AF253" s="3"/>
      <c r="AG253" s="3"/>
      <c r="AH253" s="3"/>
      <c r="AI253" s="3"/>
      <c r="AJ253" s="3"/>
      <c r="AK253" s="3"/>
    </row>
    <row r="254" spans="1:37" x14ac:dyDescent="0.4">
      <c r="A254" s="1">
        <v>36800</v>
      </c>
      <c r="B254" s="61">
        <v>6.2303649999999999</v>
      </c>
      <c r="C254" s="58">
        <f t="shared" si="63"/>
        <v>116845.37993957062</v>
      </c>
      <c r="D254" s="58">
        <f t="shared" si="64"/>
        <v>727989.36558720283</v>
      </c>
      <c r="E254" s="58">
        <f t="shared" si="68"/>
        <v>-1862.1340513099294</v>
      </c>
      <c r="F254" s="58">
        <f t="shared" si="69"/>
        <v>726127.23153589293</v>
      </c>
      <c r="G254" s="60">
        <f>IF(AND($A254&gt;$B$2,$A254&lt;=$B$3),IRR((E$5:E253,F254),0.001)*12,"")</f>
        <v>7.0450796938650306E-2</v>
      </c>
      <c r="H254" s="61">
        <v>5.0938990000000004</v>
      </c>
      <c r="I254" s="58">
        <f t="shared" si="65"/>
        <v>167242.18123739224</v>
      </c>
      <c r="J254" s="58">
        <f t="shared" si="79"/>
        <v>851914.77976297121</v>
      </c>
      <c r="K254" s="58">
        <f t="shared" si="70"/>
        <v>-1862.1340513099294</v>
      </c>
      <c r="L254" s="58">
        <f t="shared" si="71"/>
        <v>850052.64571166132</v>
      </c>
      <c r="M254" s="67">
        <f>IF(AND($A254&gt;$B$2,$A254&lt;=$B$3),IRR((K$5:K253,L254),0.001)*12,"")</f>
        <v>8.3589652249227875E-2</v>
      </c>
      <c r="N254" s="66">
        <f t="shared" si="72"/>
        <v>1.3138855310577569E-2</v>
      </c>
      <c r="O254" s="61">
        <v>3.2730090000000001</v>
      </c>
      <c r="P254" s="58">
        <f t="shared" si="66"/>
        <v>285585.4923259432</v>
      </c>
      <c r="Q254" s="58">
        <f t="shared" si="80"/>
        <v>934723.88665224297</v>
      </c>
      <c r="R254" s="58">
        <f t="shared" si="73"/>
        <v>-1862.1340513099294</v>
      </c>
      <c r="S254" s="58">
        <f t="shared" si="74"/>
        <v>932861.75260093308</v>
      </c>
      <c r="T254" s="67">
        <f>IF(AND($A254&gt;$B$2,$A254&lt;=$B$3),IRR((R$5:R253,S254),0.001)*12,"")</f>
        <v>9.1129858164404887E-2</v>
      </c>
      <c r="U254" s="66">
        <f t="shared" si="75"/>
        <v>2.067906122575458E-2</v>
      </c>
      <c r="V254" s="70">
        <v>1029.8753394369094</v>
      </c>
      <c r="W254" s="58">
        <f t="shared" si="67"/>
        <v>2238.3200561819667</v>
      </c>
      <c r="X254" s="58">
        <f t="shared" si="81"/>
        <v>2305190.6276288452</v>
      </c>
      <c r="Y254" s="58">
        <f t="shared" si="76"/>
        <v>-1862.1340513099294</v>
      </c>
      <c r="Z254" s="58">
        <f t="shared" si="77"/>
        <v>2303328.4935775353</v>
      </c>
      <c r="AA254" s="67">
        <f>IF(AND($A254&gt;$B$2,$A254&lt;=$B$3),IRR((Y$5:Y253,Z254),0.001)*12,"")</f>
        <v>0.15839655967200539</v>
      </c>
      <c r="AB254" s="66">
        <f t="shared" si="78"/>
        <v>8.7945762733355082E-2</v>
      </c>
      <c r="AC254" s="4"/>
      <c r="AD254" s="4"/>
      <c r="AE254" s="3"/>
      <c r="AF254" s="3"/>
      <c r="AG254" s="3"/>
      <c r="AH254" s="3"/>
      <c r="AI254" s="3"/>
      <c r="AJ254" s="3"/>
      <c r="AK254" s="3"/>
    </row>
    <row r="255" spans="1:37" x14ac:dyDescent="0.4">
      <c r="A255" s="1">
        <v>36831</v>
      </c>
      <c r="B255" s="61">
        <v>6.3071960000000002</v>
      </c>
      <c r="C255" s="58">
        <f t="shared" si="63"/>
        <v>117141.35764288572</v>
      </c>
      <c r="D255" s="58">
        <f t="shared" si="64"/>
        <v>738833.50235977827</v>
      </c>
      <c r="E255" s="58">
        <f t="shared" si="68"/>
        <v>-1866.7893864382042</v>
      </c>
      <c r="F255" s="58">
        <f t="shared" si="69"/>
        <v>736966.71297334007</v>
      </c>
      <c r="G255" s="60">
        <f>IF(AND($A255&gt;$B$2,$A255&lt;=$B$3),IRR((E$5:E254,F255),0.001)*12,"")</f>
        <v>7.0991640822267499E-2</v>
      </c>
      <c r="H255" s="61">
        <v>5.1747110000000003</v>
      </c>
      <c r="I255" s="58">
        <f t="shared" si="65"/>
        <v>167602.93363234497</v>
      </c>
      <c r="J255" s="58">
        <f t="shared" si="79"/>
        <v>867296.74429956556</v>
      </c>
      <c r="K255" s="58">
        <f t="shared" si="70"/>
        <v>-1866.7893864382042</v>
      </c>
      <c r="L255" s="58">
        <f t="shared" si="71"/>
        <v>865429.95491312735</v>
      </c>
      <c r="M255" s="67">
        <f>IF(AND($A255&gt;$B$2,$A255&lt;=$B$3),IRR((K$5:K254,L255),0.001)*12,"")</f>
        <v>8.4306409718524655E-2</v>
      </c>
      <c r="N255" s="66">
        <f t="shared" si="72"/>
        <v>1.3314768896257156E-2</v>
      </c>
      <c r="O255" s="61">
        <v>3.3239230000000002</v>
      </c>
      <c r="P255" s="58">
        <f t="shared" si="66"/>
        <v>286147.11465787992</v>
      </c>
      <c r="Q255" s="58">
        <f t="shared" si="80"/>
        <v>951130.97579496424</v>
      </c>
      <c r="R255" s="58">
        <f t="shared" si="73"/>
        <v>-1866.7893864382042</v>
      </c>
      <c r="S255" s="58">
        <f t="shared" si="74"/>
        <v>949264.18640852603</v>
      </c>
      <c r="T255" s="67">
        <f>IF(AND($A255&gt;$B$2,$A255&lt;=$B$3),IRR((R$5:R254,S255),0.001)*12,"")</f>
        <v>9.1758666059861937E-2</v>
      </c>
      <c r="U255" s="66">
        <f t="shared" si="75"/>
        <v>2.0767025237594439E-2</v>
      </c>
      <c r="V255" s="70">
        <v>1021.9110993979125</v>
      </c>
      <c r="W255" s="58">
        <f t="shared" si="67"/>
        <v>2240.1468191827189</v>
      </c>
      <c r="X255" s="58">
        <f t="shared" si="81"/>
        <v>2289230.8988037491</v>
      </c>
      <c r="Y255" s="58">
        <f t="shared" si="76"/>
        <v>-1866.7893864382042</v>
      </c>
      <c r="Z255" s="58">
        <f t="shared" si="77"/>
        <v>2287364.1094173109</v>
      </c>
      <c r="AA255" s="67">
        <f>IF(AND($A255&gt;$B$2,$A255&lt;=$B$3),IRR((Y$5:Y254,Z255),0.001)*12,"")</f>
        <v>0.15694622093171873</v>
      </c>
      <c r="AB255" s="66">
        <f t="shared" si="78"/>
        <v>8.5954580109451229E-2</v>
      </c>
      <c r="AC255" s="4"/>
      <c r="AD255" s="4"/>
      <c r="AE255" s="3"/>
      <c r="AF255" s="3"/>
      <c r="AG255" s="3"/>
      <c r="AH255" s="3"/>
      <c r="AI255" s="3"/>
      <c r="AJ255" s="3"/>
      <c r="AK255" s="3"/>
    </row>
    <row r="256" spans="1:37" x14ac:dyDescent="0.4">
      <c r="A256" s="1">
        <v>36861</v>
      </c>
      <c r="B256" s="61">
        <v>6.3962469999999998</v>
      </c>
      <c r="C256" s="58">
        <f t="shared" si="63"/>
        <v>117433.94427374977</v>
      </c>
      <c r="D256" s="58">
        <f t="shared" si="64"/>
        <v>751136.51375913911</v>
      </c>
      <c r="E256" s="58">
        <f t="shared" si="68"/>
        <v>-1871.4563599042997</v>
      </c>
      <c r="F256" s="58">
        <f t="shared" si="69"/>
        <v>749265.05739923485</v>
      </c>
      <c r="G256" s="60">
        <f>IF(AND($A256&gt;$B$2,$A256&lt;=$B$3),IRR((E$5:E255,F256),0.001)*12,"")</f>
        <v>7.1673471748882278E-2</v>
      </c>
      <c r="H256" s="61">
        <v>5.2674339999999997</v>
      </c>
      <c r="I256" s="58">
        <f t="shared" si="65"/>
        <v>167958.22168339684</v>
      </c>
      <c r="J256" s="58">
        <f t="shared" si="79"/>
        <v>884708.84747466166</v>
      </c>
      <c r="K256" s="58">
        <f t="shared" si="70"/>
        <v>-1871.4563599042997</v>
      </c>
      <c r="L256" s="58">
        <f t="shared" si="71"/>
        <v>882837.3911147574</v>
      </c>
      <c r="M256" s="67">
        <f>IF(AND($A256&gt;$B$2,$A256&lt;=$B$3),IRR((K$5:K255,L256),0.001)*12,"")</f>
        <v>8.5177057070287887E-2</v>
      </c>
      <c r="N256" s="66">
        <f t="shared" si="72"/>
        <v>1.3503585321405609E-2</v>
      </c>
      <c r="O256" s="61">
        <v>3.4115470000000001</v>
      </c>
      <c r="P256" s="58">
        <f t="shared" si="66"/>
        <v>286695.67997440766</v>
      </c>
      <c r="Q256" s="58">
        <f t="shared" si="80"/>
        <v>978075.78692965058</v>
      </c>
      <c r="R256" s="58">
        <f t="shared" si="73"/>
        <v>-1871.4563599042997</v>
      </c>
      <c r="S256" s="58">
        <f t="shared" si="74"/>
        <v>976204.33056974632</v>
      </c>
      <c r="T256" s="67">
        <f>IF(AND($A256&gt;$B$2,$A256&lt;=$B$3),IRR((R$5:R255,S256),0.001)*12,"")</f>
        <v>9.3218261968327276E-2</v>
      </c>
      <c r="U256" s="66">
        <f t="shared" si="75"/>
        <v>2.1544790219444998E-2</v>
      </c>
      <c r="V256" s="70">
        <v>987.94942797809756</v>
      </c>
      <c r="W256" s="58">
        <f t="shared" si="67"/>
        <v>2242.0411027430973</v>
      </c>
      <c r="X256" s="58">
        <f t="shared" si="81"/>
        <v>2215023.2249584259</v>
      </c>
      <c r="Y256" s="58">
        <f t="shared" si="76"/>
        <v>-1871.4563599042997</v>
      </c>
      <c r="Z256" s="58">
        <f t="shared" si="77"/>
        <v>2213151.7685985216</v>
      </c>
      <c r="AA256" s="67">
        <f>IF(AND($A256&gt;$B$2,$A256&lt;=$B$3),IRR((Y$5:Y255,Z256),0.001)*12,"")</f>
        <v>0.15369825983414565</v>
      </c>
      <c r="AB256" s="66">
        <f t="shared" si="78"/>
        <v>8.2024788085263367E-2</v>
      </c>
      <c r="AC256" s="4"/>
      <c r="AD256" s="4"/>
      <c r="AE256" s="3"/>
      <c r="AF256" s="3"/>
      <c r="AG256" s="3"/>
      <c r="AH256" s="3"/>
      <c r="AI256" s="3"/>
      <c r="AJ256" s="3"/>
      <c r="AK256" s="3"/>
    </row>
    <row r="257" spans="1:37" x14ac:dyDescent="0.4">
      <c r="A257" s="1">
        <v>36892</v>
      </c>
      <c r="B257" s="61">
        <v>6.4964550000000001</v>
      </c>
      <c r="C257" s="58">
        <f t="shared" si="63"/>
        <v>117722.7379313375</v>
      </c>
      <c r="D257" s="58">
        <f t="shared" si="64"/>
        <v>764780.4694477272</v>
      </c>
      <c r="E257" s="58">
        <f t="shared" si="68"/>
        <v>-1876.1350008040604</v>
      </c>
      <c r="F257" s="58">
        <f t="shared" si="69"/>
        <v>762904.33444692311</v>
      </c>
      <c r="G257" s="60">
        <f>IF(AND($A257&gt;$B$2,$A257&lt;=$B$3),IRR((E$5:E256,F257),0.001)*12,"")</f>
        <v>7.2473337285471118E-2</v>
      </c>
      <c r="H257" s="61">
        <v>5.3602600000000002</v>
      </c>
      <c r="I257" s="58">
        <f t="shared" si="65"/>
        <v>168308.2298921039</v>
      </c>
      <c r="J257" s="58">
        <f t="shared" si="79"/>
        <v>902175.87236144894</v>
      </c>
      <c r="K257" s="58">
        <f t="shared" si="70"/>
        <v>-1876.1350008040604</v>
      </c>
      <c r="L257" s="58">
        <f t="shared" si="71"/>
        <v>900299.73736064485</v>
      </c>
      <c r="M257" s="67">
        <f>IF(AND($A257&gt;$B$2,$A257&lt;=$B$3),IRR((K$5:K256,L257),0.001)*12,"")</f>
        <v>8.6012632578658987E-2</v>
      </c>
      <c r="N257" s="66">
        <f t="shared" si="72"/>
        <v>1.353929529318787E-2</v>
      </c>
      <c r="O257" s="61">
        <v>3.503844</v>
      </c>
      <c r="P257" s="58">
        <f t="shared" si="66"/>
        <v>287231.13046843768</v>
      </c>
      <c r="Q257" s="58">
        <f t="shared" si="80"/>
        <v>1006413.0731050526</v>
      </c>
      <c r="R257" s="58">
        <f t="shared" si="73"/>
        <v>-1876.1350008040604</v>
      </c>
      <c r="S257" s="58">
        <f t="shared" si="74"/>
        <v>1004536.9381042485</v>
      </c>
      <c r="T257" s="67">
        <f>IF(AND($A257&gt;$B$2,$A257&lt;=$B$3),IRR((R$5:R256,S257),0.001)*12,"")</f>
        <v>9.4709278889669513E-2</v>
      </c>
      <c r="U257" s="66">
        <f t="shared" si="75"/>
        <v>2.2235941604198395E-2</v>
      </c>
      <c r="V257" s="70">
        <v>992.44925749313438</v>
      </c>
      <c r="W257" s="58">
        <f t="shared" si="67"/>
        <v>2243.9315117354354</v>
      </c>
      <c r="X257" s="58">
        <f t="shared" si="81"/>
        <v>2226988.1626872793</v>
      </c>
      <c r="Y257" s="58">
        <f t="shared" si="76"/>
        <v>-1876.1350008040604</v>
      </c>
      <c r="Z257" s="58">
        <f t="shared" si="77"/>
        <v>2225112.0276864753</v>
      </c>
      <c r="AA257" s="67">
        <f>IF(AND($A257&gt;$B$2,$A257&lt;=$B$3),IRR((Y$5:Y256,Z257),0.001)*12,"")</f>
        <v>0.15313117623110717</v>
      </c>
      <c r="AB257" s="66">
        <f t="shared" si="78"/>
        <v>8.0657838945636051E-2</v>
      </c>
      <c r="AC257" s="4"/>
      <c r="AD257" s="4"/>
      <c r="AE257" s="3"/>
      <c r="AF257" s="3"/>
      <c r="AG257" s="3"/>
      <c r="AH257" s="3"/>
      <c r="AI257" s="3"/>
      <c r="AJ257" s="3"/>
      <c r="AK257" s="3"/>
    </row>
    <row r="258" spans="1:37" x14ac:dyDescent="0.4">
      <c r="A258" s="1">
        <v>36923</v>
      </c>
      <c r="B258" s="61">
        <v>6.5566430000000002</v>
      </c>
      <c r="C258" s="58">
        <f t="shared" si="63"/>
        <v>118009.59590702812</v>
      </c>
      <c r="D258" s="58">
        <f t="shared" si="64"/>
        <v>773746.79093664465</v>
      </c>
      <c r="E258" s="58">
        <f t="shared" si="68"/>
        <v>-1880.8253383060705</v>
      </c>
      <c r="F258" s="58">
        <f t="shared" si="69"/>
        <v>771865.96559833863</v>
      </c>
      <c r="G258" s="60">
        <f>IF(AND($A258&gt;$B$2,$A258&lt;=$B$3),IRR((E$5:E257,F258),0.001)*12,"")</f>
        <v>7.2738716392179548E-2</v>
      </c>
      <c r="H258" s="61">
        <v>5.4093819999999999</v>
      </c>
      <c r="I258" s="58">
        <f t="shared" si="65"/>
        <v>168655.92678951402</v>
      </c>
      <c r="J258" s="58">
        <f t="shared" si="79"/>
        <v>912324.33456851495</v>
      </c>
      <c r="K258" s="58">
        <f t="shared" si="70"/>
        <v>-1880.8253383060705</v>
      </c>
      <c r="L258" s="58">
        <f t="shared" si="71"/>
        <v>910443.50923020893</v>
      </c>
      <c r="M258" s="67">
        <f>IF(AND($A258&gt;$B$2,$A258&lt;=$B$3),IRR((K$5:K257,L258),0.001)*12,"")</f>
        <v>8.6170859361036634E-2</v>
      </c>
      <c r="N258" s="66">
        <f t="shared" si="72"/>
        <v>1.3432142968857086E-2</v>
      </c>
      <c r="O258" s="61">
        <v>3.5458099999999999</v>
      </c>
      <c r="P258" s="58">
        <f t="shared" si="66"/>
        <v>287761.56648681039</v>
      </c>
      <c r="Q258" s="58">
        <f t="shared" si="80"/>
        <v>1020347.8400645971</v>
      </c>
      <c r="R258" s="58">
        <f t="shared" si="73"/>
        <v>-1880.8253383060705</v>
      </c>
      <c r="S258" s="58">
        <f t="shared" si="74"/>
        <v>1018467.0147262911</v>
      </c>
      <c r="T258" s="67">
        <f>IF(AND($A258&gt;$B$2,$A258&lt;=$B$3),IRR((R$5:R257,S258),0.001)*12,"")</f>
        <v>9.5025211101096296E-2</v>
      </c>
      <c r="U258" s="66">
        <f t="shared" si="75"/>
        <v>2.2286494708916749E-2</v>
      </c>
      <c r="V258" s="70">
        <v>971.22657156311357</v>
      </c>
      <c r="W258" s="58">
        <f t="shared" si="67"/>
        <v>2245.8680581535168</v>
      </c>
      <c r="X258" s="58">
        <f t="shared" si="81"/>
        <v>2181246.7343035475</v>
      </c>
      <c r="Y258" s="58">
        <f t="shared" si="76"/>
        <v>-1880.8253383060705</v>
      </c>
      <c r="Z258" s="58">
        <f t="shared" si="77"/>
        <v>2179365.9089652416</v>
      </c>
      <c r="AA258" s="67">
        <f>IF(AND($A258&gt;$B$2,$A258&lt;=$B$3),IRR((Y$5:Y257,Z258),0.001)*12,"")</f>
        <v>0.1507596447801216</v>
      </c>
      <c r="AB258" s="66">
        <f t="shared" si="78"/>
        <v>7.8020928387942057E-2</v>
      </c>
      <c r="AC258" s="4"/>
      <c r="AD258" s="4"/>
      <c r="AE258" s="3"/>
      <c r="AF258" s="3"/>
      <c r="AG258" s="3"/>
      <c r="AH258" s="3"/>
      <c r="AI258" s="3"/>
      <c r="AJ258" s="3"/>
      <c r="AK258" s="3"/>
    </row>
    <row r="259" spans="1:37" x14ac:dyDescent="0.4">
      <c r="A259" s="1">
        <v>36951</v>
      </c>
      <c r="B259" s="61">
        <v>6.6038589999999999</v>
      </c>
      <c r="C259" s="58">
        <f t="shared" si="63"/>
        <v>118295.11493486501</v>
      </c>
      <c r="D259" s="58">
        <f t="shared" si="64"/>
        <v>781204.25941864273</v>
      </c>
      <c r="E259" s="58">
        <f t="shared" si="68"/>
        <v>-1885.5274016518356</v>
      </c>
      <c r="F259" s="58">
        <f t="shared" si="69"/>
        <v>779318.73201699089</v>
      </c>
      <c r="G259" s="60">
        <f>IF(AND($A259&gt;$B$2,$A259&lt;=$B$3),IRR((E$5:E258,F259),0.001)*12,"")</f>
        <v>7.2832123387067682E-2</v>
      </c>
      <c r="H259" s="61">
        <v>5.4390000000000001</v>
      </c>
      <c r="I259" s="58">
        <f t="shared" si="65"/>
        <v>169002.59481702861</v>
      </c>
      <c r="J259" s="58">
        <f t="shared" si="79"/>
        <v>919205.11320981861</v>
      </c>
      <c r="K259" s="58">
        <f t="shared" si="70"/>
        <v>-1885.5274016518356</v>
      </c>
      <c r="L259" s="58">
        <f t="shared" si="71"/>
        <v>917319.58580816677</v>
      </c>
      <c r="M259" s="67">
        <f>IF(AND($A259&gt;$B$2,$A259&lt;=$B$3),IRR((K$5:K258,L259),0.001)*12,"")</f>
        <v>8.6036049616578403E-2</v>
      </c>
      <c r="N259" s="66">
        <f t="shared" si="72"/>
        <v>1.3203926229510721E-2</v>
      </c>
      <c r="O259" s="61">
        <v>3.5410460000000001</v>
      </c>
      <c r="P259" s="58">
        <f t="shared" si="66"/>
        <v>288294.04400945536</v>
      </c>
      <c r="Q259" s="58">
        <f t="shared" si="80"/>
        <v>1020862.4713635059</v>
      </c>
      <c r="R259" s="58">
        <f t="shared" si="73"/>
        <v>-1885.5274016518356</v>
      </c>
      <c r="S259" s="58">
        <f t="shared" si="74"/>
        <v>1018976.9439618541</v>
      </c>
      <c r="T259" s="67">
        <f>IF(AND($A259&gt;$B$2,$A259&lt;=$B$3),IRR((R$5:R258,S259),0.001)*12,"")</f>
        <v>9.430700702106698E-2</v>
      </c>
      <c r="U259" s="66">
        <f t="shared" si="75"/>
        <v>2.1474883633999298E-2</v>
      </c>
      <c r="V259" s="70">
        <v>882.94960487636615</v>
      </c>
      <c r="W259" s="58">
        <f t="shared" si="67"/>
        <v>2248.0035451521389</v>
      </c>
      <c r="X259" s="58">
        <f t="shared" si="81"/>
        <v>1984873.8419527514</v>
      </c>
      <c r="Y259" s="58">
        <f t="shared" si="76"/>
        <v>-1885.5274016518356</v>
      </c>
      <c r="Z259" s="58">
        <f t="shared" si="77"/>
        <v>1982988.3145510997</v>
      </c>
      <c r="AA259" s="67">
        <f>IF(AND($A259&gt;$B$2,$A259&lt;=$B$3),IRR((Y$5:Y258,Z259),0.001)*12,"")</f>
        <v>0.14327662427370225</v>
      </c>
      <c r="AB259" s="66">
        <f t="shared" si="78"/>
        <v>7.0444500886634565E-2</v>
      </c>
      <c r="AC259" s="4"/>
      <c r="AD259" s="4"/>
      <c r="AE259" s="3"/>
      <c r="AF259" s="3"/>
      <c r="AG259" s="3"/>
      <c r="AH259" s="3"/>
      <c r="AI259" s="3"/>
      <c r="AJ259" s="3"/>
      <c r="AK259" s="3"/>
    </row>
    <row r="260" spans="1:37" x14ac:dyDescent="0.4">
      <c r="A260" s="1">
        <v>36982</v>
      </c>
      <c r="B260" s="61">
        <v>6.6231249999999999</v>
      </c>
      <c r="C260" s="58">
        <f t="shared" si="63"/>
        <v>118580.5151379649</v>
      </c>
      <c r="D260" s="58">
        <f t="shared" si="64"/>
        <v>785373.5743231338</v>
      </c>
      <c r="E260" s="58">
        <f t="shared" si="68"/>
        <v>-1890.241220155965</v>
      </c>
      <c r="F260" s="58">
        <f t="shared" si="69"/>
        <v>783483.33310297783</v>
      </c>
      <c r="G260" s="60">
        <f>IF(AND($A260&gt;$B$2,$A260&lt;=$B$3),IRR((E$5:E259,F260),0.001)*12,"")</f>
        <v>7.2574322043863937E-2</v>
      </c>
      <c r="H260" s="61">
        <v>5.4138919999999997</v>
      </c>
      <c r="I260" s="58">
        <f t="shared" si="65"/>
        <v>169351.74127583421</v>
      </c>
      <c r="J260" s="58">
        <f t="shared" si="79"/>
        <v>916852.03727930854</v>
      </c>
      <c r="K260" s="58">
        <f t="shared" si="70"/>
        <v>-1890.241220155965</v>
      </c>
      <c r="L260" s="58">
        <f t="shared" si="71"/>
        <v>914961.79605915258</v>
      </c>
      <c r="M260" s="67">
        <f>IF(AND($A260&gt;$B$2,$A260&lt;=$B$3),IRR((K$5:K259,L260),0.001)*12,"")</f>
        <v>8.5102681723686402E-2</v>
      </c>
      <c r="N260" s="66">
        <f t="shared" si="72"/>
        <v>1.2528359679822465E-2</v>
      </c>
      <c r="O260" s="61">
        <v>3.4903379999999999</v>
      </c>
      <c r="P260" s="58">
        <f t="shared" si="66"/>
        <v>288835.60795545601</v>
      </c>
      <c r="Q260" s="58">
        <f t="shared" si="80"/>
        <v>1008133.8982000304</v>
      </c>
      <c r="R260" s="58">
        <f t="shared" si="73"/>
        <v>-1890.241220155965</v>
      </c>
      <c r="S260" s="58">
        <f t="shared" si="74"/>
        <v>1006243.6569798745</v>
      </c>
      <c r="T260" s="67">
        <f>IF(AND($A260&gt;$B$2,$A260&lt;=$B$3),IRR((R$5:R259,S260),0.001)*12,"")</f>
        <v>9.257847605949987E-2</v>
      </c>
      <c r="U260" s="66">
        <f t="shared" si="75"/>
        <v>2.0004154015635933E-2</v>
      </c>
      <c r="V260" s="70">
        <v>886.91579455187832</v>
      </c>
      <c r="W260" s="58">
        <f t="shared" si="67"/>
        <v>2250.134797331621</v>
      </c>
      <c r="X260" s="58">
        <f t="shared" si="81"/>
        <v>1995680.0916242043</v>
      </c>
      <c r="Y260" s="58">
        <f t="shared" si="76"/>
        <v>-1890.241220155965</v>
      </c>
      <c r="Z260" s="58">
        <f t="shared" si="77"/>
        <v>1993789.8504040483</v>
      </c>
      <c r="AA260" s="67">
        <f>IF(AND($A260&gt;$B$2,$A260&lt;=$B$3),IRR((Y$5:Y259,Z260),0.001)*12,"")</f>
        <v>0.14276239043551087</v>
      </c>
      <c r="AB260" s="66">
        <f t="shared" si="78"/>
        <v>7.0188068391646929E-2</v>
      </c>
      <c r="AC260" s="4"/>
      <c r="AD260" s="4"/>
      <c r="AE260" s="3"/>
      <c r="AF260" s="3"/>
      <c r="AG260" s="3"/>
      <c r="AH260" s="3"/>
      <c r="AI260" s="3"/>
      <c r="AJ260" s="3"/>
      <c r="AK260" s="3"/>
    </row>
    <row r="261" spans="1:37" x14ac:dyDescent="0.4">
      <c r="A261" s="1">
        <v>37012</v>
      </c>
      <c r="B261" s="61">
        <v>6.6541030000000001</v>
      </c>
      <c r="C261" s="58">
        <f t="shared" si="63"/>
        <v>118865.29684681527</v>
      </c>
      <c r="D261" s="58">
        <f t="shared" si="64"/>
        <v>790941.92834428407</v>
      </c>
      <c r="E261" s="58">
        <f t="shared" si="68"/>
        <v>-1894.9668232063548</v>
      </c>
      <c r="F261" s="58">
        <f t="shared" si="69"/>
        <v>789046.96152107767</v>
      </c>
      <c r="G261" s="60">
        <f>IF(AND($A261&gt;$B$2,$A261&lt;=$B$3),IRR((E$5:E260,F261),0.001)*12,"")</f>
        <v>7.2462747509447034E-2</v>
      </c>
      <c r="H261" s="61">
        <v>5.45418</v>
      </c>
      <c r="I261" s="58">
        <f t="shared" si="65"/>
        <v>169699.17513815747</v>
      </c>
      <c r="J261" s="58">
        <f t="shared" si="79"/>
        <v>925569.84705503576</v>
      </c>
      <c r="K261" s="58">
        <f t="shared" si="70"/>
        <v>-1894.9668232063548</v>
      </c>
      <c r="L261" s="58">
        <f t="shared" si="71"/>
        <v>923674.88023182936</v>
      </c>
      <c r="M261" s="67">
        <f>IF(AND($A261&gt;$B$2,$A261&lt;=$B$3),IRR((K$5:K260,L261),0.001)*12,"")</f>
        <v>8.5130120691712108E-2</v>
      </c>
      <c r="N261" s="66">
        <f t="shared" si="72"/>
        <v>1.2667373182265074E-2</v>
      </c>
      <c r="O261" s="61">
        <v>3.5186959999999998</v>
      </c>
      <c r="P261" s="58">
        <f t="shared" si="66"/>
        <v>289374.15030842042</v>
      </c>
      <c r="Q261" s="58">
        <f t="shared" si="80"/>
        <v>1018219.6651936376</v>
      </c>
      <c r="R261" s="58">
        <f t="shared" si="73"/>
        <v>-1894.9668232063548</v>
      </c>
      <c r="S261" s="58">
        <f t="shared" si="74"/>
        <v>1016324.6983704312</v>
      </c>
      <c r="T261" s="67">
        <f>IF(AND($A261&gt;$B$2,$A261&lt;=$B$3),IRR((R$5:R260,S261),0.001)*12,"")</f>
        <v>9.2609987488691203E-2</v>
      </c>
      <c r="U261" s="66">
        <f t="shared" si="75"/>
        <v>2.0147239979244169E-2</v>
      </c>
      <c r="V261" s="70">
        <v>947.99760591678807</v>
      </c>
      <c r="W261" s="58">
        <f t="shared" si="67"/>
        <v>2252.1337125307514</v>
      </c>
      <c r="X261" s="58">
        <f t="shared" si="81"/>
        <v>2135017.3676836402</v>
      </c>
      <c r="Y261" s="58">
        <f t="shared" si="76"/>
        <v>-1894.9668232063548</v>
      </c>
      <c r="Z261" s="58">
        <f t="shared" si="77"/>
        <v>2133122.4008604339</v>
      </c>
      <c r="AA261" s="67">
        <f>IF(AND($A261&gt;$B$2,$A261&lt;=$B$3),IRR((Y$5:Y260,Z261),0.001)*12,"")</f>
        <v>0.14654565808241138</v>
      </c>
      <c r="AB261" s="66">
        <f t="shared" si="78"/>
        <v>7.4082910572964344E-2</v>
      </c>
      <c r="AC261" s="4"/>
      <c r="AD261" s="4"/>
      <c r="AE261" s="3"/>
      <c r="AF261" s="3"/>
      <c r="AG261" s="3"/>
      <c r="AH261" s="3"/>
      <c r="AI261" s="3"/>
      <c r="AJ261" s="3"/>
      <c r="AK261" s="3"/>
    </row>
    <row r="262" spans="1:37" x14ac:dyDescent="0.4">
      <c r="A262" s="1">
        <v>37043</v>
      </c>
      <c r="B262" s="61">
        <v>6.6786960000000004</v>
      </c>
      <c r="C262" s="58">
        <f t="shared" ref="C262:C325" si="82">IF($A262&lt;$B$2,0,-E262/B262)+C261</f>
        <v>119149.73923500966</v>
      </c>
      <c r="D262" s="58">
        <f t="shared" ref="D262:D325" si="83">C262*B262</f>
        <v>795764.88682990219</v>
      </c>
      <c r="E262" s="58">
        <f t="shared" si="68"/>
        <v>-1899.7042402643706</v>
      </c>
      <c r="F262" s="58">
        <f t="shared" si="69"/>
        <v>793865.18258963781</v>
      </c>
      <c r="G262" s="60">
        <f>IF(AND($A262&gt;$B$2,$A262&lt;=$B$3),IRR((E$5:E261,F262),0.001)*12,"")</f>
        <v>7.227270113301909E-2</v>
      </c>
      <c r="H262" s="61">
        <v>5.4830670000000001</v>
      </c>
      <c r="I262" s="58">
        <f t="shared" ref="I262:I325" si="84">IF($A262&lt;$B$2,0,-K262/H262)+I261</f>
        <v>170045.64258790127</v>
      </c>
      <c r="J262" s="58">
        <f t="shared" si="79"/>
        <v>932371.65136751602</v>
      </c>
      <c r="K262" s="58">
        <f t="shared" si="70"/>
        <v>-1899.7042402643706</v>
      </c>
      <c r="L262" s="58">
        <f t="shared" si="71"/>
        <v>930471.94712725165</v>
      </c>
      <c r="M262" s="67">
        <f>IF(AND($A262&gt;$B$2,$A262&lt;=$B$3),IRR((K$5:K261,L262),0.001)*12,"")</f>
        <v>8.4989514360747087E-2</v>
      </c>
      <c r="N262" s="66">
        <f t="shared" si="72"/>
        <v>1.2716813227727997E-2</v>
      </c>
      <c r="O262" s="61">
        <v>3.5377519999999998</v>
      </c>
      <c r="P262" s="58">
        <f t="shared" ref="P262:P325" si="85">IF($A262&lt;$B$2,0,-R262/O262)+P261</f>
        <v>289911.13092217298</v>
      </c>
      <c r="Q262" s="58">
        <f t="shared" si="80"/>
        <v>1025633.6832421792</v>
      </c>
      <c r="R262" s="58">
        <f t="shared" si="73"/>
        <v>-1899.7042402643706</v>
      </c>
      <c r="S262" s="58">
        <f t="shared" si="74"/>
        <v>1023733.9790019148</v>
      </c>
      <c r="T262" s="67">
        <f>IF(AND($A262&gt;$B$2,$A262&lt;=$B$3),IRR((R$5:R261,S262),0.001)*12,"")</f>
        <v>9.2433536178877063E-2</v>
      </c>
      <c r="U262" s="66">
        <f t="shared" si="75"/>
        <v>2.0160835045857972E-2</v>
      </c>
      <c r="V262" s="70">
        <v>925.32977015277663</v>
      </c>
      <c r="W262" s="58">
        <f t="shared" ref="W262:W325" si="86">IF($A262&lt;$B$2,0,-Y262/V262)+W261</f>
        <v>2254.1867149322097</v>
      </c>
      <c r="X262" s="58">
        <f t="shared" si="81"/>
        <v>2085866.0748096642</v>
      </c>
      <c r="Y262" s="58">
        <f t="shared" si="76"/>
        <v>-1899.7042402643706</v>
      </c>
      <c r="Z262" s="58">
        <f t="shared" si="77"/>
        <v>2083966.3705693998</v>
      </c>
      <c r="AA262" s="67">
        <f>IF(AND($A262&gt;$B$2,$A262&lt;=$B$3),IRR((Y$5:Y261,Z262),0.001)*12,"")</f>
        <v>0.14405063145234553</v>
      </c>
      <c r="AB262" s="66">
        <f t="shared" si="78"/>
        <v>7.1777930319326444E-2</v>
      </c>
      <c r="AC262" s="4"/>
      <c r="AD262" s="4"/>
      <c r="AE262" s="3"/>
      <c r="AF262" s="3"/>
      <c r="AG262" s="3"/>
      <c r="AH262" s="3"/>
      <c r="AI262" s="3"/>
      <c r="AJ262" s="3"/>
      <c r="AK262" s="3"/>
    </row>
    <row r="263" spans="1:37" x14ac:dyDescent="0.4">
      <c r="A263" s="1">
        <v>37073</v>
      </c>
      <c r="B263" s="61">
        <v>6.761736</v>
      </c>
      <c r="C263" s="58">
        <f t="shared" si="82"/>
        <v>119431.39079621599</v>
      </c>
      <c r="D263" s="58">
        <f t="shared" si="83"/>
        <v>807563.53467684228</v>
      </c>
      <c r="E263" s="58">
        <f t="shared" ref="E263:E326" si="87">IF(OR($A263&lt;$B$2,$A263&gt;=$B$3),0,IF($A263=$B$2,-$B$1,E262*(1+$E$1/12)))</f>
        <v>-1904.4535008650314</v>
      </c>
      <c r="F263" s="58">
        <f t="shared" ref="F263:F326" si="88">D263+E263</f>
        <v>805659.08117597725</v>
      </c>
      <c r="G263" s="60">
        <f>IF(AND($A263&gt;$B$2,$A263&lt;=$B$3),IRR((E$5:E262,F263),0.001)*12,"")</f>
        <v>7.2788038678802458E-2</v>
      </c>
      <c r="H263" s="61">
        <v>5.605613</v>
      </c>
      <c r="I263" s="58">
        <f t="shared" si="84"/>
        <v>170385.38304106225</v>
      </c>
      <c r="J263" s="58">
        <f t="shared" si="79"/>
        <v>955114.51818495803</v>
      </c>
      <c r="K263" s="58">
        <f t="shared" ref="K263:K326" si="89">IF(OR($A263&lt;$B$2,$A263&gt;=$B$3),0,IF($A263=$B$2,-$B$1,K262*(1+$E$1/12)))</f>
        <v>-1904.4535008650314</v>
      </c>
      <c r="L263" s="58">
        <f t="shared" ref="L263:L326" si="90">J263+K263</f>
        <v>953210.064684093</v>
      </c>
      <c r="M263" s="67">
        <f>IF(AND($A263&gt;$B$2,$A263&lt;=$B$3),IRR((K$5:K262,L263),0.001)*12,"")</f>
        <v>8.6166612512587726E-2</v>
      </c>
      <c r="N263" s="66">
        <f t="shared" ref="N263:N326" si="91">IF(AND($A263&gt;$B$2,$A263&lt;=$B$3),M263-$G263,"")</f>
        <v>1.3378573833785268E-2</v>
      </c>
      <c r="O263" s="61">
        <v>3.6743459999999999</v>
      </c>
      <c r="P263" s="58">
        <f t="shared" si="85"/>
        <v>290429.44180004485</v>
      </c>
      <c r="Q263" s="58">
        <f t="shared" si="80"/>
        <v>1067138.2577602277</v>
      </c>
      <c r="R263" s="58">
        <f t="shared" ref="R263:R326" si="92">IF(OR($A263&lt;$B$2,$A263&gt;=$B$3),0,IF($A263=$B$2,-$B$1,R262*(1+$E$1/12)))</f>
        <v>-1904.4535008650314</v>
      </c>
      <c r="S263" s="58">
        <f t="shared" ref="S263:S326" si="93">Q263+R263</f>
        <v>1065233.8042593626</v>
      </c>
      <c r="T263" s="67">
        <f>IF(AND($A263&gt;$B$2,$A263&lt;=$B$3),IRR((R$5:R262,S263),0.001)*12,"")</f>
        <v>9.4747652267470173E-2</v>
      </c>
      <c r="U263" s="66">
        <f t="shared" ref="U263:U326" si="94">IF(AND($A263&gt;$B$2,$A263&lt;=$B$3),T263-$G263,"")</f>
        <v>2.1959613588667715E-2</v>
      </c>
      <c r="V263" s="70">
        <v>900.6878858419243</v>
      </c>
      <c r="W263" s="58">
        <f t="shared" si="86"/>
        <v>2256.3011582713525</v>
      </c>
      <c r="X263" s="58">
        <f t="shared" si="81"/>
        <v>2032223.1200661096</v>
      </c>
      <c r="Y263" s="58">
        <f t="shared" ref="Y263:Y326" si="95">IF(OR($A263&lt;$B$2,$A263&gt;=$B$3),0,IF($A263=$B$2,-$B$1,Y262*(1+$E$1/12)))</f>
        <v>-1904.4535008650314</v>
      </c>
      <c r="Z263" s="58">
        <f t="shared" ref="Z263:Z326" si="96">X263+Y263</f>
        <v>2030318.6665652446</v>
      </c>
      <c r="AA263" s="67">
        <f>IF(AND($A263&gt;$B$2,$A263&lt;=$B$3),IRR((Y$5:Y262,Z263),0.001)*12,"")</f>
        <v>0.14137789017084224</v>
      </c>
      <c r="AB263" s="66">
        <f t="shared" ref="AB263:AB326" si="97">IF(AND($A263&gt;$B$2,$A263&lt;=$B$3),AA263-$G263,"")</f>
        <v>6.8589851492039777E-2</v>
      </c>
      <c r="AC263" s="4"/>
      <c r="AD263" s="4"/>
      <c r="AE263" s="3"/>
      <c r="AF263" s="3"/>
      <c r="AG263" s="3"/>
      <c r="AH263" s="3"/>
      <c r="AI263" s="3"/>
      <c r="AJ263" s="3"/>
      <c r="AK263" s="3"/>
    </row>
    <row r="264" spans="1:37" x14ac:dyDescent="0.4">
      <c r="A264" s="1">
        <v>37104</v>
      </c>
      <c r="B264" s="61">
        <v>6.8106270000000002</v>
      </c>
      <c r="C264" s="58">
        <f t="shared" si="82"/>
        <v>119711.71955810784</v>
      </c>
      <c r="D264" s="58">
        <f t="shared" si="83"/>
        <v>815311.86943887733</v>
      </c>
      <c r="E264" s="58">
        <f t="shared" si="87"/>
        <v>-1909.214634617194</v>
      </c>
      <c r="F264" s="58">
        <f t="shared" si="88"/>
        <v>813402.65480426012</v>
      </c>
      <c r="G264" s="60">
        <f>IF(AND($A264&gt;$B$2,$A264&lt;=$B$3),IRR((E$5:E263,F264),0.001)*12,"")</f>
        <v>7.2881427703369361E-2</v>
      </c>
      <c r="H264" s="61">
        <v>5.6677770000000001</v>
      </c>
      <c r="I264" s="58">
        <f t="shared" si="84"/>
        <v>170722.23726708724</v>
      </c>
      <c r="J264" s="58">
        <f t="shared" si="79"/>
        <v>967615.56977094</v>
      </c>
      <c r="K264" s="58">
        <f t="shared" si="89"/>
        <v>-1909.214634617194</v>
      </c>
      <c r="L264" s="58">
        <f t="shared" si="90"/>
        <v>965706.35513632279</v>
      </c>
      <c r="M264" s="67">
        <f>IF(AND($A264&gt;$B$2,$A264&lt;=$B$3),IRR((K$5:K263,L264),0.001)*12,"")</f>
        <v>8.6467709555614114E-2</v>
      </c>
      <c r="N264" s="66">
        <f t="shared" si="91"/>
        <v>1.3586281852244753E-2</v>
      </c>
      <c r="O264" s="61">
        <v>3.7402820000000001</v>
      </c>
      <c r="P264" s="58">
        <f t="shared" si="85"/>
        <v>290939.88850823883</v>
      </c>
      <c r="Q264" s="58">
        <f t="shared" si="80"/>
        <v>1088197.2280693725</v>
      </c>
      <c r="R264" s="58">
        <f t="shared" si="92"/>
        <v>-1909.214634617194</v>
      </c>
      <c r="S264" s="58">
        <f t="shared" si="93"/>
        <v>1086288.0134347554</v>
      </c>
      <c r="T264" s="67">
        <f>IF(AND($A264&gt;$B$2,$A264&lt;=$B$3),IRR((R$5:R263,S264),0.001)*12,"")</f>
        <v>9.5501221946026504E-2</v>
      </c>
      <c r="U264" s="66">
        <f t="shared" si="94"/>
        <v>2.2619794242657143E-2</v>
      </c>
      <c r="V264" s="70">
        <v>882.2412131561523</v>
      </c>
      <c r="W264" s="58">
        <f t="shared" si="86"/>
        <v>2258.4652088803546</v>
      </c>
      <c r="X264" s="58">
        <f t="shared" si="81"/>
        <v>1992511.0857535668</v>
      </c>
      <c r="Y264" s="58">
        <f t="shared" si="95"/>
        <v>-1909.214634617194</v>
      </c>
      <c r="Z264" s="58">
        <f t="shared" si="96"/>
        <v>1990601.8711189497</v>
      </c>
      <c r="AA264" s="67">
        <f>IF(AND($A264&gt;$B$2,$A264&lt;=$B$3),IRR((Y$5:Y263,Z264),0.001)*12,"")</f>
        <v>0.13915281278946967</v>
      </c>
      <c r="AB264" s="66">
        <f t="shared" si="97"/>
        <v>6.627138508610031E-2</v>
      </c>
      <c r="AC264" s="4"/>
      <c r="AD264" s="4"/>
      <c r="AE264" s="3"/>
      <c r="AF264" s="3"/>
      <c r="AG264" s="3"/>
      <c r="AH264" s="3"/>
      <c r="AI264" s="3"/>
      <c r="AJ264" s="3"/>
      <c r="AK264" s="3"/>
    </row>
    <row r="265" spans="1:37" x14ac:dyDescent="0.4">
      <c r="A265" s="1">
        <v>37135</v>
      </c>
      <c r="B265" s="61">
        <v>6.9289459999999998</v>
      </c>
      <c r="C265" s="58">
        <f t="shared" si="82"/>
        <v>119987.9502678296</v>
      </c>
      <c r="D265" s="58">
        <f t="shared" si="83"/>
        <v>831390.02805647685</v>
      </c>
      <c r="E265" s="58">
        <f t="shared" si="87"/>
        <v>-1913.9876712037369</v>
      </c>
      <c r="F265" s="58">
        <f t="shared" si="88"/>
        <v>829476.04038527305</v>
      </c>
      <c r="G265" s="60">
        <f>IF(AND($A265&gt;$B$2,$A265&lt;=$B$3),IRR((E$5:E264,F265),0.001)*12,"")</f>
        <v>7.3777588645514314E-2</v>
      </c>
      <c r="H265" s="61">
        <v>5.7186950000000003</v>
      </c>
      <c r="I265" s="58">
        <f t="shared" si="84"/>
        <v>171056.92685469487</v>
      </c>
      <c r="J265" s="58">
        <f t="shared" si="79"/>
        <v>978222.39231930941</v>
      </c>
      <c r="K265" s="58">
        <f t="shared" si="89"/>
        <v>-1913.9876712037369</v>
      </c>
      <c r="L265" s="58">
        <f t="shared" si="90"/>
        <v>976308.40464810561</v>
      </c>
      <c r="M265" s="67">
        <f>IF(AND($A265&gt;$B$2,$A265&lt;=$B$3),IRR((K$5:K264,L265),0.001)*12,"")</f>
        <v>8.6604123826549362E-2</v>
      </c>
      <c r="N265" s="66">
        <f t="shared" si="91"/>
        <v>1.2826535181035048E-2</v>
      </c>
      <c r="O265" s="61">
        <v>3.705031</v>
      </c>
      <c r="P265" s="58">
        <f t="shared" si="85"/>
        <v>291456.48004855355</v>
      </c>
      <c r="Q265" s="58">
        <f t="shared" si="80"/>
        <v>1079855.2937307723</v>
      </c>
      <c r="R265" s="58">
        <f t="shared" si="92"/>
        <v>-1913.9876712037369</v>
      </c>
      <c r="S265" s="58">
        <f t="shared" si="93"/>
        <v>1077941.3060595687</v>
      </c>
      <c r="T265" s="67">
        <f>IF(AND($A265&gt;$B$2,$A265&lt;=$B$3),IRR((R$5:R264,S265),0.001)*12,"")</f>
        <v>9.4184869737897081E-2</v>
      </c>
      <c r="U265" s="66">
        <f t="shared" si="94"/>
        <v>2.0407281092382767E-2</v>
      </c>
      <c r="V265" s="70">
        <v>782.90223191182849</v>
      </c>
      <c r="W265" s="58">
        <f t="shared" si="86"/>
        <v>2260.9099428371474</v>
      </c>
      <c r="X265" s="58">
        <f t="shared" si="81"/>
        <v>1770071.4403988472</v>
      </c>
      <c r="Y265" s="58">
        <f t="shared" si="95"/>
        <v>-1913.9876712037369</v>
      </c>
      <c r="Z265" s="58">
        <f t="shared" si="96"/>
        <v>1768157.4527276435</v>
      </c>
      <c r="AA265" s="67">
        <f>IF(AND($A265&gt;$B$2,$A265&lt;=$B$3),IRR((Y$5:Y264,Z265),0.001)*12,"")</f>
        <v>0.13010090766634175</v>
      </c>
      <c r="AB265" s="66">
        <f t="shared" si="97"/>
        <v>5.6323319020827434E-2</v>
      </c>
      <c r="AC265" s="4"/>
      <c r="AD265" s="4"/>
      <c r="AE265" s="3"/>
      <c r="AF265" s="3"/>
      <c r="AG265" s="3"/>
      <c r="AH265" s="3"/>
      <c r="AI265" s="3"/>
      <c r="AJ265" s="3"/>
      <c r="AK265" s="3"/>
    </row>
    <row r="266" spans="1:37" x14ac:dyDescent="0.4">
      <c r="A266" s="1">
        <v>37165</v>
      </c>
      <c r="B266" s="61">
        <v>7.0084460000000002</v>
      </c>
      <c r="C266" s="58">
        <f t="shared" si="82"/>
        <v>120261.73030985058</v>
      </c>
      <c r="D266" s="58">
        <f t="shared" si="83"/>
        <v>842847.84274315112</v>
      </c>
      <c r="E266" s="58">
        <f t="shared" si="87"/>
        <v>-1918.7726403817462</v>
      </c>
      <c r="F266" s="58">
        <f t="shared" si="88"/>
        <v>840929.07010276942</v>
      </c>
      <c r="G266" s="60">
        <f>IF(AND($A266&gt;$B$2,$A266&lt;=$B$3),IRR((E$5:E265,F266),0.001)*12,"")</f>
        <v>7.4198547008074378E-2</v>
      </c>
      <c r="H266" s="61">
        <v>5.8255039999999996</v>
      </c>
      <c r="I266" s="58">
        <f t="shared" si="84"/>
        <v>171386.30138441484</v>
      </c>
      <c r="J266" s="58">
        <f t="shared" si="79"/>
        <v>998411.58426011412</v>
      </c>
      <c r="K266" s="58">
        <f t="shared" si="89"/>
        <v>-1918.7726403817462</v>
      </c>
      <c r="L266" s="58">
        <f t="shared" si="90"/>
        <v>996492.81161973241</v>
      </c>
      <c r="M266" s="67">
        <f>IF(AND($A266&gt;$B$2,$A266&lt;=$B$3),IRR((K$5:K265,L266),0.001)*12,"")</f>
        <v>8.7474072809936132E-2</v>
      </c>
      <c r="N266" s="66">
        <f t="shared" si="91"/>
        <v>1.3275525801861754E-2</v>
      </c>
      <c r="O266" s="61">
        <v>3.8738130000000002</v>
      </c>
      <c r="P266" s="58">
        <f t="shared" si="85"/>
        <v>291951.79890890681</v>
      </c>
      <c r="Q266" s="58">
        <f t="shared" si="80"/>
        <v>1130966.673986709</v>
      </c>
      <c r="R266" s="58">
        <f t="shared" si="92"/>
        <v>-1918.7726403817462</v>
      </c>
      <c r="S266" s="58">
        <f t="shared" si="93"/>
        <v>1129047.9013463273</v>
      </c>
      <c r="T266" s="67">
        <f>IF(AND($A266&gt;$B$2,$A266&lt;=$B$3),IRR((R$5:R265,S266),0.001)*12,"")</f>
        <v>9.6946565485321656E-2</v>
      </c>
      <c r="U266" s="66">
        <f t="shared" si="94"/>
        <v>2.2748018477247278E-2</v>
      </c>
      <c r="V266" s="70">
        <v>807.86142475502788</v>
      </c>
      <c r="W266" s="58">
        <f t="shared" si="86"/>
        <v>2263.2850687951218</v>
      </c>
      <c r="X266" s="58">
        <f t="shared" si="81"/>
        <v>1828420.7003036083</v>
      </c>
      <c r="Y266" s="58">
        <f t="shared" si="95"/>
        <v>-1918.7726403817462</v>
      </c>
      <c r="Z266" s="58">
        <f t="shared" si="96"/>
        <v>1826501.9276632266</v>
      </c>
      <c r="AA266" s="67">
        <f>IF(AND($A266&gt;$B$2,$A266&lt;=$B$3),IRR((Y$5:Y265,Z266),0.001)*12,"")</f>
        <v>0.13152878143716507</v>
      </c>
      <c r="AB266" s="66">
        <f t="shared" si="97"/>
        <v>5.7330234429090687E-2</v>
      </c>
      <c r="AC266" s="4"/>
      <c r="AD266" s="4"/>
      <c r="AE266" s="3"/>
      <c r="AF266" s="3"/>
      <c r="AG266" s="3"/>
      <c r="AH266" s="3"/>
      <c r="AI266" s="3"/>
      <c r="AJ266" s="3"/>
      <c r="AK266" s="3"/>
    </row>
    <row r="267" spans="1:37" x14ac:dyDescent="0.4">
      <c r="A267" s="1">
        <v>37196</v>
      </c>
      <c r="B267" s="61">
        <v>6.9565890000000001</v>
      </c>
      <c r="C267" s="58">
        <f t="shared" si="82"/>
        <v>120538.24076231265</v>
      </c>
      <c r="D267" s="58">
        <f t="shared" si="83"/>
        <v>838534.99976645585</v>
      </c>
      <c r="E267" s="58">
        <f t="shared" si="87"/>
        <v>-1923.5695719827004</v>
      </c>
      <c r="F267" s="58">
        <f t="shared" si="88"/>
        <v>836611.43019447313</v>
      </c>
      <c r="G267" s="60">
        <f>IF(AND($A267&gt;$B$2,$A267&lt;=$B$3),IRR((E$5:E266,F267),0.001)*12,"")</f>
        <v>7.311840771176481E-2</v>
      </c>
      <c r="H267" s="61">
        <v>5.7476240000000001</v>
      </c>
      <c r="I267" s="58">
        <f t="shared" si="84"/>
        <v>171720.97351536542</v>
      </c>
      <c r="J267" s="58">
        <f t="shared" si="79"/>
        <v>986987.58868027863</v>
      </c>
      <c r="K267" s="58">
        <f t="shared" si="89"/>
        <v>-1923.5695719827004</v>
      </c>
      <c r="L267" s="58">
        <f t="shared" si="90"/>
        <v>985064.01910829591</v>
      </c>
      <c r="M267" s="67">
        <f>IF(AND($A267&gt;$B$2,$A267&lt;=$B$3),IRR((K$5:K266,L267),0.001)*12,"")</f>
        <v>8.5886184582233405E-2</v>
      </c>
      <c r="N267" s="66">
        <f t="shared" si="91"/>
        <v>1.2767776870468595E-2</v>
      </c>
      <c r="O267" s="61">
        <v>3.7869120000000001</v>
      </c>
      <c r="P267" s="58">
        <f t="shared" si="85"/>
        <v>292459.75092151831</v>
      </c>
      <c r="Q267" s="58">
        <f t="shared" si="80"/>
        <v>1107519.3402817089</v>
      </c>
      <c r="R267" s="58">
        <f t="shared" si="92"/>
        <v>-1923.5695719827004</v>
      </c>
      <c r="S267" s="58">
        <f t="shared" si="93"/>
        <v>1105595.7707097263</v>
      </c>
      <c r="T267" s="67">
        <f>IF(AND($A267&gt;$B$2,$A267&lt;=$B$3),IRR((R$5:R266,S267),0.001)*12,"")</f>
        <v>9.4647309340121666E-2</v>
      </c>
      <c r="U267" s="66">
        <f t="shared" si="94"/>
        <v>2.1528901628356856E-2</v>
      </c>
      <c r="V267" s="70">
        <v>848.73364042233402</v>
      </c>
      <c r="W267" s="58">
        <f t="shared" si="86"/>
        <v>2265.5514683819529</v>
      </c>
      <c r="X267" s="58">
        <f t="shared" si="81"/>
        <v>1922849.7453239793</v>
      </c>
      <c r="Y267" s="58">
        <f t="shared" si="95"/>
        <v>-1923.5695719827004</v>
      </c>
      <c r="Z267" s="58">
        <f t="shared" si="96"/>
        <v>1920926.1757519967</v>
      </c>
      <c r="AA267" s="67">
        <f>IF(AND($A267&gt;$B$2,$A267&lt;=$B$3),IRR((Y$5:Y266,Z267),0.001)*12,"")</f>
        <v>0.13417088353406825</v>
      </c>
      <c r="AB267" s="66">
        <f t="shared" si="97"/>
        <v>6.1052475822303442E-2</v>
      </c>
      <c r="AC267" s="4"/>
      <c r="AD267" s="4"/>
      <c r="AE267" s="3"/>
      <c r="AF267" s="3"/>
      <c r="AG267" s="3"/>
      <c r="AH267" s="3"/>
      <c r="AI267" s="3"/>
      <c r="AJ267" s="3"/>
      <c r="AK267" s="3"/>
    </row>
    <row r="268" spans="1:37" x14ac:dyDescent="0.4">
      <c r="A268" s="1">
        <v>37226</v>
      </c>
      <c r="B268" s="61">
        <v>6.9494920000000002</v>
      </c>
      <c r="C268" s="58">
        <f t="shared" si="82"/>
        <v>120815.7255764419</v>
      </c>
      <c r="D268" s="58">
        <f t="shared" si="83"/>
        <v>839607.91836767842</v>
      </c>
      <c r="E268" s="58">
        <f t="shared" si="87"/>
        <v>-1928.3784959126569</v>
      </c>
      <c r="F268" s="58">
        <f t="shared" si="88"/>
        <v>837679.53987176577</v>
      </c>
      <c r="G268" s="60">
        <f>IF(AND($A268&gt;$B$2,$A268&lt;=$B$3),IRR((E$5:E267,F268),0.001)*12,"")</f>
        <v>7.2555568582866492E-2</v>
      </c>
      <c r="H268" s="61">
        <v>5.7092289999999997</v>
      </c>
      <c r="I268" s="58">
        <f t="shared" si="84"/>
        <v>172058.73864896098</v>
      </c>
      <c r="J268" s="58">
        <f t="shared" si="79"/>
        <v>982322.7403980688</v>
      </c>
      <c r="K268" s="58">
        <f t="shared" si="89"/>
        <v>-1928.3784959126569</v>
      </c>
      <c r="L268" s="58">
        <f t="shared" si="90"/>
        <v>980394.36190215615</v>
      </c>
      <c r="M268" s="67">
        <f>IF(AND($A268&gt;$B$2,$A268&lt;=$B$3),IRR((K$5:K267,L268),0.001)*12,"")</f>
        <v>8.482694162462856E-2</v>
      </c>
      <c r="N268" s="66">
        <f t="shared" si="91"/>
        <v>1.2271373041762068E-2</v>
      </c>
      <c r="O268" s="61">
        <v>3.7392409999999998</v>
      </c>
      <c r="P268" s="58">
        <f t="shared" si="85"/>
        <v>292975.46480460651</v>
      </c>
      <c r="Q268" s="58">
        <f t="shared" si="80"/>
        <v>1095505.8699914415</v>
      </c>
      <c r="R268" s="58">
        <f t="shared" si="92"/>
        <v>-1928.3784959126569</v>
      </c>
      <c r="S268" s="58">
        <f t="shared" si="93"/>
        <v>1093577.4914955287</v>
      </c>
      <c r="T268" s="67">
        <f>IF(AND($A268&gt;$B$2,$A268&lt;=$B$3),IRR((R$5:R267,S268),0.001)*12,"")</f>
        <v>9.311111270253658E-2</v>
      </c>
      <c r="U268" s="66">
        <f t="shared" si="94"/>
        <v>2.0555544119670088E-2</v>
      </c>
      <c r="V268" s="70">
        <v>861.19095885836009</v>
      </c>
      <c r="W268" s="58">
        <f t="shared" si="86"/>
        <v>2267.79066803457</v>
      </c>
      <c r="X268" s="58">
        <f t="shared" si="81"/>
        <v>1953000.8198947322</v>
      </c>
      <c r="Y268" s="58">
        <f t="shared" si="95"/>
        <v>-1928.3784959126569</v>
      </c>
      <c r="Z268" s="58">
        <f t="shared" si="96"/>
        <v>1951072.4413988194</v>
      </c>
      <c r="AA268" s="67">
        <f>IF(AND($A268&gt;$B$2,$A268&lt;=$B$3),IRR((Y$5:Y267,Z268),0.001)*12,"")</f>
        <v>0.13440628082011052</v>
      </c>
      <c r="AB268" s="66">
        <f t="shared" si="97"/>
        <v>6.1850712237244032E-2</v>
      </c>
      <c r="AC268" s="4"/>
      <c r="AD268" s="4"/>
      <c r="AE268" s="3"/>
      <c r="AF268" s="3"/>
      <c r="AG268" s="3"/>
      <c r="AH268" s="3"/>
      <c r="AI268" s="3"/>
      <c r="AJ268" s="3"/>
      <c r="AK268" s="3"/>
    </row>
    <row r="269" spans="1:37" x14ac:dyDescent="0.4">
      <c r="A269" s="1">
        <v>37257</v>
      </c>
      <c r="B269" s="61">
        <v>6.9854180000000001</v>
      </c>
      <c r="C269" s="58">
        <f t="shared" si="82"/>
        <v>121092.47343063651</v>
      </c>
      <c r="D269" s="58">
        <f t="shared" si="83"/>
        <v>845881.54356689006</v>
      </c>
      <c r="E269" s="58">
        <f t="shared" si="87"/>
        <v>-1933.1994421524385</v>
      </c>
      <c r="F269" s="58">
        <f t="shared" si="88"/>
        <v>843948.34412473766</v>
      </c>
      <c r="G269" s="60">
        <f>IF(AND($A269&gt;$B$2,$A269&lt;=$B$3),IRR((E$5:E268,F269),0.001)*12,"")</f>
        <v>7.2486642937339418E-2</v>
      </c>
      <c r="H269" s="61">
        <v>5.7543550000000003</v>
      </c>
      <c r="I269" s="58">
        <f t="shared" si="84"/>
        <v>172394.69279884439</v>
      </c>
      <c r="J269" s="58">
        <f t="shared" ref="J269:J332" si="98">I269*H269</f>
        <v>992020.26248049433</v>
      </c>
      <c r="K269" s="58">
        <f t="shared" si="89"/>
        <v>-1933.1994421524385</v>
      </c>
      <c r="L269" s="58">
        <f t="shared" si="90"/>
        <v>990087.06303834193</v>
      </c>
      <c r="M269" s="67">
        <f>IF(AND($A269&gt;$B$2,$A269&lt;=$B$3),IRR((K$5:K268,L269),0.001)*12,"")</f>
        <v>8.4890218988310728E-2</v>
      </c>
      <c r="N269" s="66">
        <f t="shared" si="91"/>
        <v>1.240357605097131E-2</v>
      </c>
      <c r="O269" s="61">
        <v>3.7948580000000001</v>
      </c>
      <c r="P269" s="58">
        <f t="shared" si="85"/>
        <v>293484.89083376294</v>
      </c>
      <c r="Q269" s="58">
        <f t="shared" ref="Q269:Q332" si="99">P269*O269</f>
        <v>1113733.485859632</v>
      </c>
      <c r="R269" s="58">
        <f t="shared" si="92"/>
        <v>-1933.1994421524385</v>
      </c>
      <c r="S269" s="58">
        <f t="shared" si="93"/>
        <v>1111800.2864174796</v>
      </c>
      <c r="T269" s="67">
        <f>IF(AND($A269&gt;$B$2,$A269&lt;=$B$3),IRR((R$5:R268,S269),0.001)*12,"")</f>
        <v>9.3636022549836717E-2</v>
      </c>
      <c r="U269" s="66">
        <f t="shared" si="94"/>
        <v>2.1149379612497299E-2</v>
      </c>
      <c r="V269" s="70">
        <v>858.6243457096474</v>
      </c>
      <c r="W269" s="58">
        <f t="shared" si="86"/>
        <v>2270.0421758701123</v>
      </c>
      <c r="X269" s="58">
        <f t="shared" ref="X269:X332" si="100">W269*V269</f>
        <v>1949113.4779897796</v>
      </c>
      <c r="Y269" s="58">
        <f t="shared" si="95"/>
        <v>-1933.1994421524385</v>
      </c>
      <c r="Z269" s="58">
        <f t="shared" si="96"/>
        <v>1947180.2785476272</v>
      </c>
      <c r="AA269" s="67">
        <f>IF(AND($A269&gt;$B$2,$A269&lt;=$B$3),IRR((Y$5:Y268,Z269),0.001)*12,"")</f>
        <v>0.13344694667580814</v>
      </c>
      <c r="AB269" s="66">
        <f t="shared" si="97"/>
        <v>6.0960303738468724E-2</v>
      </c>
      <c r="AC269" s="4"/>
      <c r="AD269" s="4"/>
      <c r="AE269" s="3"/>
      <c r="AF269" s="3"/>
      <c r="AG269" s="3"/>
      <c r="AH269" s="3"/>
      <c r="AI269" s="3"/>
      <c r="AJ269" s="3"/>
      <c r="AK269" s="3"/>
    </row>
    <row r="270" spans="1:37" x14ac:dyDescent="0.4">
      <c r="A270" s="1">
        <v>37288</v>
      </c>
      <c r="B270" s="61">
        <v>7.0333829999999997</v>
      </c>
      <c r="C270" s="58">
        <f t="shared" si="82"/>
        <v>121368.02112095252</v>
      </c>
      <c r="D270" s="58">
        <f t="shared" si="83"/>
        <v>853627.77649574832</v>
      </c>
      <c r="E270" s="58">
        <f t="shared" si="87"/>
        <v>-1938.0324407578194</v>
      </c>
      <c r="F270" s="58">
        <f t="shared" si="88"/>
        <v>851689.74405499047</v>
      </c>
      <c r="G270" s="60">
        <f>IF(AND($A270&gt;$B$2,$A270&lt;=$B$3),IRR((E$5:E269,F270),0.001)*12,"")</f>
        <v>7.2551243752135619E-2</v>
      </c>
      <c r="H270" s="61">
        <v>5.8036779999999997</v>
      </c>
      <c r="I270" s="58">
        <f t="shared" si="84"/>
        <v>172728.62456431412</v>
      </c>
      <c r="J270" s="58">
        <f t="shared" si="98"/>
        <v>1002461.3183541694</v>
      </c>
      <c r="K270" s="58">
        <f t="shared" si="89"/>
        <v>-1938.0324407578194</v>
      </c>
      <c r="L270" s="58">
        <f t="shared" si="90"/>
        <v>1000523.2859134115</v>
      </c>
      <c r="M270" s="67">
        <f>IF(AND($A270&gt;$B$2,$A270&lt;=$B$3),IRR((K$5:K269,L270),0.001)*12,"")</f>
        <v>8.5003105099817233E-2</v>
      </c>
      <c r="N270" s="66">
        <f t="shared" si="91"/>
        <v>1.2451861347681614E-2</v>
      </c>
      <c r="O270" s="61">
        <v>3.839963</v>
      </c>
      <c r="P270" s="58">
        <f t="shared" si="85"/>
        <v>293989.59164487955</v>
      </c>
      <c r="Q270" s="58">
        <f t="shared" si="99"/>
        <v>1128909.1543014466</v>
      </c>
      <c r="R270" s="58">
        <f t="shared" si="92"/>
        <v>-1938.0324407578194</v>
      </c>
      <c r="S270" s="58">
        <f t="shared" si="93"/>
        <v>1126971.1218606888</v>
      </c>
      <c r="T270" s="67">
        <f>IF(AND($A270&gt;$B$2,$A270&lt;=$B$3),IRR((R$5:R269,S270),0.001)*12,"")</f>
        <v>9.3936033338981595E-2</v>
      </c>
      <c r="U270" s="66">
        <f t="shared" si="94"/>
        <v>2.1384789586845976E-2</v>
      </c>
      <c r="V270" s="70">
        <v>829.80350434375691</v>
      </c>
      <c r="W270" s="58">
        <f t="shared" si="86"/>
        <v>2272.3777076322858</v>
      </c>
      <c r="X270" s="58">
        <f t="shared" si="100"/>
        <v>1885626.9849859038</v>
      </c>
      <c r="Y270" s="58">
        <f t="shared" si="95"/>
        <v>-1938.0324407578194</v>
      </c>
      <c r="Z270" s="58">
        <f t="shared" si="96"/>
        <v>1883688.952545146</v>
      </c>
      <c r="AA270" s="67">
        <f>IF(AND($A270&gt;$B$2,$A270&lt;=$B$3),IRR((Y$5:Y269,Z270),0.001)*12,"")</f>
        <v>0.13037801719418329</v>
      </c>
      <c r="AB270" s="66">
        <f t="shared" si="97"/>
        <v>5.7826773442047674E-2</v>
      </c>
      <c r="AC270" s="4"/>
      <c r="AD270" s="4"/>
      <c r="AE270" s="3"/>
      <c r="AF270" s="3"/>
      <c r="AG270" s="3"/>
      <c r="AH270" s="3"/>
      <c r="AI270" s="3"/>
      <c r="AJ270" s="3"/>
      <c r="AK270" s="3"/>
    </row>
    <row r="271" spans="1:37" x14ac:dyDescent="0.4">
      <c r="A271" s="1">
        <v>37316</v>
      </c>
      <c r="B271" s="61">
        <v>6.9807480000000002</v>
      </c>
      <c r="C271" s="58">
        <f t="shared" si="82"/>
        <v>121646.3405104878</v>
      </c>
      <c r="D271" s="58">
        <f t="shared" si="83"/>
        <v>849182.4482259067</v>
      </c>
      <c r="E271" s="58">
        <f t="shared" si="87"/>
        <v>-1942.8775218597139</v>
      </c>
      <c r="F271" s="58">
        <f t="shared" si="88"/>
        <v>847239.57070404699</v>
      </c>
      <c r="G271" s="60">
        <f>IF(AND($A271&gt;$B$2,$A271&lt;=$B$3),IRR((E$5:E270,F271),0.001)*12,"")</f>
        <v>7.1488302636124601E-2</v>
      </c>
      <c r="H271" s="61">
        <v>5.7190539999999999</v>
      </c>
      <c r="I271" s="58">
        <f t="shared" si="84"/>
        <v>173068.34465121306</v>
      </c>
      <c r="J271" s="58">
        <f t="shared" si="98"/>
        <v>989787.2087508986</v>
      </c>
      <c r="K271" s="58">
        <f t="shared" si="89"/>
        <v>-1942.8775218597139</v>
      </c>
      <c r="L271" s="58">
        <f t="shared" si="90"/>
        <v>987844.33122903889</v>
      </c>
      <c r="M271" s="67">
        <f>IF(AND($A271&gt;$B$2,$A271&lt;=$B$3),IRR((K$5:K270,L271),0.001)*12,"")</f>
        <v>8.3354291830284311E-2</v>
      </c>
      <c r="N271" s="66">
        <f t="shared" si="91"/>
        <v>1.186598919415971E-2</v>
      </c>
      <c r="O271" s="61">
        <v>3.7175959999999999</v>
      </c>
      <c r="P271" s="58">
        <f t="shared" si="85"/>
        <v>294512.20828258299</v>
      </c>
      <c r="Q271" s="58">
        <f t="shared" si="99"/>
        <v>1094877.4074624972</v>
      </c>
      <c r="R271" s="58">
        <f t="shared" si="92"/>
        <v>-1942.8775218597139</v>
      </c>
      <c r="S271" s="58">
        <f t="shared" si="93"/>
        <v>1092934.5299406375</v>
      </c>
      <c r="T271" s="67">
        <f>IF(AND($A271&gt;$B$2,$A271&lt;=$B$3),IRR((R$5:R270,S271),0.001)*12,"")</f>
        <v>9.0956878640819916E-2</v>
      </c>
      <c r="U271" s="66">
        <f t="shared" si="94"/>
        <v>1.9468576004695315E-2</v>
      </c>
      <c r="V271" s="70">
        <v>870.88847414008455</v>
      </c>
      <c r="W271" s="58">
        <f t="shared" si="86"/>
        <v>2274.6086218992109</v>
      </c>
      <c r="X271" s="58">
        <f t="shared" si="100"/>
        <v>1980930.4319916843</v>
      </c>
      <c r="Y271" s="58">
        <f t="shared" si="95"/>
        <v>-1942.8775218597139</v>
      </c>
      <c r="Z271" s="58">
        <f t="shared" si="96"/>
        <v>1978987.5544698245</v>
      </c>
      <c r="AA271" s="67">
        <f>IF(AND($A271&gt;$B$2,$A271&lt;=$B$3),IRR((Y$5:Y270,Z271),0.001)*12,"")</f>
        <v>0.13291506047191959</v>
      </c>
      <c r="AB271" s="66">
        <f t="shared" si="97"/>
        <v>6.1426757835794987E-2</v>
      </c>
      <c r="AC271" s="4"/>
      <c r="AD271" s="4"/>
      <c r="AE271" s="3"/>
      <c r="AF271" s="3"/>
      <c r="AG271" s="3"/>
      <c r="AH271" s="3"/>
      <c r="AI271" s="3"/>
      <c r="AJ271" s="3"/>
      <c r="AK271" s="3"/>
    </row>
    <row r="272" spans="1:37" x14ac:dyDescent="0.4">
      <c r="A272" s="1">
        <v>37347</v>
      </c>
      <c r="B272" s="61">
        <v>7.0894839999999997</v>
      </c>
      <c r="C272" s="58">
        <f t="shared" si="82"/>
        <v>121921.07626215385</v>
      </c>
      <c r="D272" s="58">
        <f t="shared" si="83"/>
        <v>864357.51942331949</v>
      </c>
      <c r="E272" s="58">
        <f t="shared" si="87"/>
        <v>-1947.734715664363</v>
      </c>
      <c r="F272" s="58">
        <f t="shared" si="88"/>
        <v>862409.78470765508</v>
      </c>
      <c r="G272" s="60">
        <f>IF(AND($A272&gt;$B$2,$A272&lt;=$B$3),IRR((E$5:E271,F272),0.001)*12,"")</f>
        <v>7.2232641175598467E-2</v>
      </c>
      <c r="H272" s="61">
        <v>5.8164210000000001</v>
      </c>
      <c r="I272" s="58">
        <f t="shared" si="84"/>
        <v>173403.21290020403</v>
      </c>
      <c r="J272" s="58">
        <f t="shared" si="98"/>
        <v>1008586.0889802177</v>
      </c>
      <c r="K272" s="58">
        <f t="shared" si="89"/>
        <v>-1947.734715664363</v>
      </c>
      <c r="L272" s="58">
        <f t="shared" si="90"/>
        <v>1006638.3542645533</v>
      </c>
      <c r="M272" s="67">
        <f>IF(AND($A272&gt;$B$2,$A272&lt;=$B$3),IRR((K$5:K271,L272),0.001)*12,"")</f>
        <v>8.4107081592506461E-2</v>
      </c>
      <c r="N272" s="66">
        <f t="shared" si="91"/>
        <v>1.1874440416907994E-2</v>
      </c>
      <c r="O272" s="61">
        <v>3.817132</v>
      </c>
      <c r="P272" s="58">
        <f t="shared" si="85"/>
        <v>295022.46957710054</v>
      </c>
      <c r="Q272" s="58">
        <f t="shared" si="99"/>
        <v>1126139.709341777</v>
      </c>
      <c r="R272" s="58">
        <f t="shared" si="92"/>
        <v>-1947.734715664363</v>
      </c>
      <c r="S272" s="58">
        <f t="shared" si="93"/>
        <v>1124191.9746261127</v>
      </c>
      <c r="T272" s="67">
        <f>IF(AND($A272&gt;$B$2,$A272&lt;=$B$3),IRR((R$5:R271,S272),0.001)*12,"")</f>
        <v>9.2352776646679402E-2</v>
      </c>
      <c r="U272" s="66">
        <f t="shared" si="94"/>
        <v>2.0120135471080935E-2</v>
      </c>
      <c r="V272" s="70">
        <v>840.24687739163835</v>
      </c>
      <c r="W272" s="58">
        <f t="shared" si="86"/>
        <v>2276.9266724246836</v>
      </c>
      <c r="X272" s="58">
        <f t="shared" si="100"/>
        <v>1913180.5265545743</v>
      </c>
      <c r="Y272" s="58">
        <f t="shared" si="95"/>
        <v>-1947.734715664363</v>
      </c>
      <c r="Z272" s="58">
        <f t="shared" si="96"/>
        <v>1911232.79183891</v>
      </c>
      <c r="AA272" s="67">
        <f>IF(AND($A272&gt;$B$2,$A272&lt;=$B$3),IRR((Y$5:Y271,Z272),0.001)*12,"")</f>
        <v>0.12976054919383984</v>
      </c>
      <c r="AB272" s="66">
        <f t="shared" si="97"/>
        <v>5.7527908018241369E-2</v>
      </c>
      <c r="AC272" s="4"/>
      <c r="AD272" s="4"/>
      <c r="AE272" s="3"/>
      <c r="AF272" s="3"/>
      <c r="AG272" s="3"/>
      <c r="AH272" s="3"/>
      <c r="AI272" s="3"/>
      <c r="AJ272" s="3"/>
      <c r="AK272" s="3"/>
    </row>
    <row r="273" spans="1:37" x14ac:dyDescent="0.4">
      <c r="A273" s="1">
        <v>37377</v>
      </c>
      <c r="B273" s="61">
        <v>7.1313659999999999</v>
      </c>
      <c r="C273" s="58">
        <f t="shared" si="82"/>
        <v>122194.88131611595</v>
      </c>
      <c r="D273" s="58">
        <f t="shared" si="83"/>
        <v>871416.42199178447</v>
      </c>
      <c r="E273" s="58">
        <f t="shared" si="87"/>
        <v>-1952.6040524535238</v>
      </c>
      <c r="F273" s="58">
        <f t="shared" si="88"/>
        <v>869463.81793933094</v>
      </c>
      <c r="G273" s="60">
        <f>IF(AND($A273&gt;$B$2,$A273&lt;=$B$3),IRR((E$5:E272,F273),0.001)*12,"")</f>
        <v>7.2223997569117238E-2</v>
      </c>
      <c r="H273" s="61">
        <v>5.8637030000000001</v>
      </c>
      <c r="I273" s="58">
        <f t="shared" si="84"/>
        <v>173736.21135739968</v>
      </c>
      <c r="J273" s="58">
        <f t="shared" si="98"/>
        <v>1018737.5437450185</v>
      </c>
      <c r="K273" s="58">
        <f t="shared" si="89"/>
        <v>-1952.6040524535238</v>
      </c>
      <c r="L273" s="58">
        <f t="shared" si="90"/>
        <v>1016784.939692565</v>
      </c>
      <c r="M273" s="67">
        <f>IF(AND($A273&gt;$B$2,$A273&lt;=$B$3),IRR((K$5:K272,L273),0.001)*12,"")</f>
        <v>8.4190651850279075E-2</v>
      </c>
      <c r="N273" s="66">
        <f t="shared" si="91"/>
        <v>1.1966654281161837E-2</v>
      </c>
      <c r="O273" s="61">
        <v>3.8608150000000001</v>
      </c>
      <c r="P273" s="58">
        <f t="shared" si="85"/>
        <v>295528.21876540757</v>
      </c>
      <c r="Q273" s="58">
        <f t="shared" si="99"/>
        <v>1140979.7799327672</v>
      </c>
      <c r="R273" s="58">
        <f t="shared" si="92"/>
        <v>-1952.6040524535238</v>
      </c>
      <c r="S273" s="58">
        <f t="shared" si="93"/>
        <v>1139027.1758803136</v>
      </c>
      <c r="T273" s="67">
        <f>IF(AND($A273&gt;$B$2,$A273&lt;=$B$3),IRR((R$5:R272,S273),0.001)*12,"")</f>
        <v>9.2625579058326579E-2</v>
      </c>
      <c r="U273" s="66">
        <f t="shared" si="94"/>
        <v>2.0401581489209342E-2</v>
      </c>
      <c r="V273" s="70">
        <v>816.52064073108238</v>
      </c>
      <c r="W273" s="58">
        <f t="shared" si="86"/>
        <v>2279.3180437569567</v>
      </c>
      <c r="X273" s="58">
        <f t="shared" si="100"/>
        <v>1861110.2295183477</v>
      </c>
      <c r="Y273" s="58">
        <f t="shared" si="95"/>
        <v>-1952.6040524535238</v>
      </c>
      <c r="Z273" s="58">
        <f t="shared" si="96"/>
        <v>1859157.6254658941</v>
      </c>
      <c r="AA273" s="67">
        <f>IF(AND($A273&gt;$B$2,$A273&lt;=$B$3),IRR((Y$5:Y272,Z273),0.001)*12,"")</f>
        <v>0.12710272910188447</v>
      </c>
      <c r="AB273" s="66">
        <f t="shared" si="97"/>
        <v>5.4878731532767233E-2</v>
      </c>
      <c r="AC273" s="4"/>
      <c r="AD273" s="4"/>
      <c r="AE273" s="3"/>
      <c r="AF273" s="3"/>
      <c r="AG273" s="3"/>
      <c r="AH273" s="3"/>
      <c r="AI273" s="3"/>
      <c r="AJ273" s="3"/>
      <c r="AK273" s="3"/>
    </row>
    <row r="274" spans="1:37" x14ac:dyDescent="0.4">
      <c r="A274" s="1">
        <v>37408</v>
      </c>
      <c r="B274" s="61">
        <v>7.1984469999999998</v>
      </c>
      <c r="C274" s="58">
        <f t="shared" si="82"/>
        <v>122466.81296506531</v>
      </c>
      <c r="D274" s="58">
        <f t="shared" si="83"/>
        <v>881570.86238793551</v>
      </c>
      <c r="E274" s="58">
        <f t="shared" si="87"/>
        <v>-1957.4855625846574</v>
      </c>
      <c r="F274" s="58">
        <f t="shared" si="88"/>
        <v>879613.3768253508</v>
      </c>
      <c r="G274" s="60">
        <f>IF(AND($A274&gt;$B$2,$A274&lt;=$B$3),IRR((E$5:E273,F274),0.001)*12,"")</f>
        <v>7.2484357518117548E-2</v>
      </c>
      <c r="H274" s="61">
        <v>5.8805670000000001</v>
      </c>
      <c r="I274" s="58">
        <f t="shared" si="84"/>
        <v>174069.08496679561</v>
      </c>
      <c r="J274" s="58">
        <f t="shared" si="98"/>
        <v>1023624.9167759344</v>
      </c>
      <c r="K274" s="58">
        <f t="shared" si="89"/>
        <v>-1957.4855625846574</v>
      </c>
      <c r="L274" s="58">
        <f t="shared" si="90"/>
        <v>1021667.4312133497</v>
      </c>
      <c r="M274" s="67">
        <f>IF(AND($A274&gt;$B$2,$A274&lt;=$B$3),IRR((K$5:K273,L274),0.001)*12,"")</f>
        <v>8.388220786313294E-2</v>
      </c>
      <c r="N274" s="66">
        <f t="shared" si="91"/>
        <v>1.1397850345015392E-2</v>
      </c>
      <c r="O274" s="61">
        <v>3.877262</v>
      </c>
      <c r="P274" s="58">
        <f t="shared" si="85"/>
        <v>296033.08162032545</v>
      </c>
      <c r="Q274" s="58">
        <f t="shared" si="99"/>
        <v>1147797.8181093864</v>
      </c>
      <c r="R274" s="58">
        <f t="shared" si="92"/>
        <v>-1957.4855625846574</v>
      </c>
      <c r="S274" s="58">
        <f t="shared" si="93"/>
        <v>1145840.3325468018</v>
      </c>
      <c r="T274" s="67">
        <f>IF(AND($A274&gt;$B$2,$A274&lt;=$B$3),IRR((R$5:R273,S274),0.001)*12,"")</f>
        <v>9.2374024744651173E-2</v>
      </c>
      <c r="U274" s="66">
        <f t="shared" si="94"/>
        <v>1.9889667226533625E-2</v>
      </c>
      <c r="V274" s="70">
        <v>768.11522799163606</v>
      </c>
      <c r="W274" s="58">
        <f t="shared" si="86"/>
        <v>2281.8664707263097</v>
      </c>
      <c r="X274" s="58">
        <f t="shared" si="100"/>
        <v>1752736.3844084092</v>
      </c>
      <c r="Y274" s="58">
        <f t="shared" si="95"/>
        <v>-1957.4855625846574</v>
      </c>
      <c r="Z274" s="58">
        <f t="shared" si="96"/>
        <v>1750778.8988458246</v>
      </c>
      <c r="AA274" s="67">
        <f>IF(AND($A274&gt;$B$2,$A274&lt;=$B$3),IRR((Y$5:Y273,Z274),0.001)*12,"")</f>
        <v>0.12225226369367537</v>
      </c>
      <c r="AB274" s="66">
        <f t="shared" si="97"/>
        <v>4.9767906175557819E-2</v>
      </c>
      <c r="AC274" s="4"/>
      <c r="AD274" s="4"/>
      <c r="AE274" s="3"/>
      <c r="AF274" s="3"/>
      <c r="AG274" s="3"/>
      <c r="AH274" s="3"/>
      <c r="AI274" s="3"/>
      <c r="AJ274" s="3"/>
      <c r="AK274" s="3"/>
    </row>
    <row r="275" spans="1:37" x14ac:dyDescent="0.4">
      <c r="A275" s="1">
        <v>37438</v>
      </c>
      <c r="B275" s="61">
        <v>7.3045619999999998</v>
      </c>
      <c r="C275" s="58">
        <f t="shared" si="82"/>
        <v>122735.46415544348</v>
      </c>
      <c r="D275" s="58">
        <f t="shared" si="83"/>
        <v>896528.80752221448</v>
      </c>
      <c r="E275" s="58">
        <f t="shared" si="87"/>
        <v>-1962.3792764911188</v>
      </c>
      <c r="F275" s="58">
        <f t="shared" si="88"/>
        <v>894566.42824572336</v>
      </c>
      <c r="G275" s="60">
        <f>IF(AND($A275&gt;$B$2,$A275&lt;=$B$3),IRR((E$5:E274,F275),0.001)*12,"")</f>
        <v>7.3147580111599275E-2</v>
      </c>
      <c r="H275" s="61">
        <v>5.9092919999999998</v>
      </c>
      <c r="I275" s="58">
        <f t="shared" si="84"/>
        <v>174401.16862021654</v>
      </c>
      <c r="J275" s="58">
        <f t="shared" si="98"/>
        <v>1030587.4305180967</v>
      </c>
      <c r="K275" s="58">
        <f t="shared" si="89"/>
        <v>-1962.3792764911188</v>
      </c>
      <c r="L275" s="58">
        <f t="shared" si="90"/>
        <v>1028625.0512416055</v>
      </c>
      <c r="M275" s="67">
        <f>IF(AND($A275&gt;$B$2,$A275&lt;=$B$3),IRR((K$5:K274,L275),0.001)*12,"")</f>
        <v>8.3726062565318671E-2</v>
      </c>
      <c r="N275" s="66">
        <f t="shared" si="91"/>
        <v>1.0578482453719396E-2</v>
      </c>
      <c r="O275" s="61">
        <v>3.8945470000000002</v>
      </c>
      <c r="P275" s="58">
        <f t="shared" si="85"/>
        <v>296536.96031956596</v>
      </c>
      <c r="Q275" s="58">
        <f t="shared" si="99"/>
        <v>1154877.1292016846</v>
      </c>
      <c r="R275" s="58">
        <f t="shared" si="92"/>
        <v>-1962.3792764911188</v>
      </c>
      <c r="S275" s="58">
        <f t="shared" si="93"/>
        <v>1152914.7499251936</v>
      </c>
      <c r="T275" s="67">
        <f>IF(AND($A275&gt;$B$2,$A275&lt;=$B$3),IRR((R$5:R274,S275),0.001)*12,"")</f>
        <v>9.2139288036036326E-2</v>
      </c>
      <c r="U275" s="66">
        <f t="shared" si="94"/>
        <v>1.8991707924437051E-2</v>
      </c>
      <c r="V275" s="70">
        <v>685.36848194825211</v>
      </c>
      <c r="W275" s="58">
        <f t="shared" si="86"/>
        <v>2284.7297177652058</v>
      </c>
      <c r="X275" s="58">
        <f t="shared" si="100"/>
        <v>1565881.7383267975</v>
      </c>
      <c r="Y275" s="58">
        <f t="shared" si="95"/>
        <v>-1962.3792764911188</v>
      </c>
      <c r="Z275" s="58">
        <f t="shared" si="96"/>
        <v>1563919.3590503065</v>
      </c>
      <c r="AA275" s="67">
        <f>IF(AND($A275&gt;$B$2,$A275&lt;=$B$3),IRR((Y$5:Y274,Z275),0.001)*12,"")</f>
        <v>0.11376216944129247</v>
      </c>
      <c r="AB275" s="66">
        <f t="shared" si="97"/>
        <v>4.0614589329693196E-2</v>
      </c>
      <c r="AC275" s="4"/>
      <c r="AD275" s="4"/>
      <c r="AE275" s="3"/>
      <c r="AF275" s="3"/>
      <c r="AG275" s="3"/>
      <c r="AH275" s="3"/>
      <c r="AI275" s="3"/>
      <c r="AJ275" s="3"/>
      <c r="AK275" s="3"/>
    </row>
    <row r="276" spans="1:37" x14ac:dyDescent="0.4">
      <c r="A276" s="1">
        <v>37469</v>
      </c>
      <c r="B276" s="61">
        <v>7.3625579999999999</v>
      </c>
      <c r="C276" s="58">
        <f t="shared" si="82"/>
        <v>123002.66547659875</v>
      </c>
      <c r="D276" s="58">
        <f t="shared" si="83"/>
        <v>905614.25872605597</v>
      </c>
      <c r="E276" s="58">
        <f t="shared" si="87"/>
        <v>-1967.2852246823466</v>
      </c>
      <c r="F276" s="58">
        <f t="shared" si="88"/>
        <v>903646.97350137366</v>
      </c>
      <c r="G276" s="60">
        <f>IF(AND($A276&gt;$B$2,$A276&lt;=$B$3),IRR((E$5:E275,F276),0.001)*12,"")</f>
        <v>7.3287855541641633E-2</v>
      </c>
      <c r="H276" s="61">
        <v>6.0074529999999999</v>
      </c>
      <c r="I276" s="58">
        <f t="shared" si="84"/>
        <v>174728.64271359393</v>
      </c>
      <c r="J276" s="58">
        <f t="shared" si="98"/>
        <v>1049674.108855708</v>
      </c>
      <c r="K276" s="58">
        <f t="shared" si="89"/>
        <v>-1967.2852246823466</v>
      </c>
      <c r="L276" s="58">
        <f t="shared" si="90"/>
        <v>1047706.8236310257</v>
      </c>
      <c r="M276" s="67">
        <f>IF(AND($A276&gt;$B$2,$A276&lt;=$B$3),IRR((K$5:K275,L276),0.001)*12,"")</f>
        <v>8.4432852593159247E-2</v>
      </c>
      <c r="N276" s="66">
        <f t="shared" si="91"/>
        <v>1.1144997051517613E-2</v>
      </c>
      <c r="O276" s="61">
        <v>4.0809430000000004</v>
      </c>
      <c r="P276" s="58">
        <f t="shared" si="85"/>
        <v>297019.02665195096</v>
      </c>
      <c r="Q276" s="58">
        <f t="shared" si="99"/>
        <v>1212117.7176820929</v>
      </c>
      <c r="R276" s="58">
        <f t="shared" si="92"/>
        <v>-1967.2852246823466</v>
      </c>
      <c r="S276" s="58">
        <f t="shared" si="93"/>
        <v>1210150.4324574105</v>
      </c>
      <c r="T276" s="67">
        <f>IF(AND($A276&gt;$B$2,$A276&lt;=$B$3),IRR((R$5:R275,S276),0.001)*12,"")</f>
        <v>9.4967503489044702E-2</v>
      </c>
      <c r="U276" s="66">
        <f t="shared" si="94"/>
        <v>2.1679647947403069E-2</v>
      </c>
      <c r="V276" s="70">
        <v>693.18490036339563</v>
      </c>
      <c r="W276" s="58">
        <f t="shared" si="86"/>
        <v>2287.5677559620144</v>
      </c>
      <c r="X276" s="58">
        <f t="shared" si="100"/>
        <v>1585707.4269910455</v>
      </c>
      <c r="Y276" s="58">
        <f t="shared" si="95"/>
        <v>-1967.2852246823466</v>
      </c>
      <c r="Z276" s="58">
        <f t="shared" si="96"/>
        <v>1583740.1417663631</v>
      </c>
      <c r="AA276" s="67">
        <f>IF(AND($A276&gt;$B$2,$A276&lt;=$B$3),IRR((Y$5:Y275,Z276),0.001)*12,"")</f>
        <v>0.1138931255076594</v>
      </c>
      <c r="AB276" s="66">
        <f t="shared" si="97"/>
        <v>4.0605269966017765E-2</v>
      </c>
      <c r="AC276" s="4"/>
      <c r="AD276" s="4"/>
      <c r="AE276" s="3"/>
      <c r="AF276" s="3"/>
      <c r="AG276" s="3"/>
      <c r="AH276" s="3"/>
      <c r="AI276" s="3"/>
      <c r="AJ276" s="3"/>
      <c r="AK276" s="3"/>
    </row>
    <row r="277" spans="1:37" x14ac:dyDescent="0.4">
      <c r="A277" s="1">
        <v>37500</v>
      </c>
      <c r="B277" s="61">
        <v>7.43377</v>
      </c>
      <c r="C277" s="58">
        <f t="shared" si="82"/>
        <v>123267.96873964617</v>
      </c>
      <c r="D277" s="58">
        <f t="shared" si="83"/>
        <v>916345.72797771951</v>
      </c>
      <c r="E277" s="58">
        <f t="shared" si="87"/>
        <v>-1972.2034377440523</v>
      </c>
      <c r="F277" s="58">
        <f t="shared" si="88"/>
        <v>914373.52453997545</v>
      </c>
      <c r="G277" s="60">
        <f>IF(AND($A277&gt;$B$2,$A277&lt;=$B$3),IRR((E$5:E276,F277),0.001)*12,"")</f>
        <v>7.3557504380733718E-2</v>
      </c>
      <c r="H277" s="61">
        <v>6.0996490000000003</v>
      </c>
      <c r="I277" s="58">
        <f t="shared" si="84"/>
        <v>175051.97335733165</v>
      </c>
      <c r="J277" s="58">
        <f t="shared" si="98"/>
        <v>1067755.5942370747</v>
      </c>
      <c r="K277" s="58">
        <f t="shared" si="89"/>
        <v>-1972.2034377440523</v>
      </c>
      <c r="L277" s="58">
        <f t="shared" si="90"/>
        <v>1065783.3907993308</v>
      </c>
      <c r="M277" s="67">
        <f>IF(AND($A277&gt;$B$2,$A277&lt;=$B$3),IRR((K$5:K276,L277),0.001)*12,"")</f>
        <v>8.5039217676583512E-2</v>
      </c>
      <c r="N277" s="66">
        <f t="shared" si="91"/>
        <v>1.1481713295849794E-2</v>
      </c>
      <c r="O277" s="61">
        <v>4.1868439999999998</v>
      </c>
      <c r="P277" s="58">
        <f t="shared" si="85"/>
        <v>297490.07440002658</v>
      </c>
      <c r="Q277" s="58">
        <f t="shared" si="99"/>
        <v>1245544.5330613048</v>
      </c>
      <c r="R277" s="58">
        <f t="shared" si="92"/>
        <v>-1972.2034377440523</v>
      </c>
      <c r="S277" s="58">
        <f t="shared" si="93"/>
        <v>1243572.3296235609</v>
      </c>
      <c r="T277" s="67">
        <f>IF(AND($A277&gt;$B$2,$A277&lt;=$B$3),IRR((R$5:R276,S277),0.001)*12,"")</f>
        <v>9.6237922360375983E-2</v>
      </c>
      <c r="U277" s="66">
        <f t="shared" si="94"/>
        <v>2.2680417979642264E-2</v>
      </c>
      <c r="V277" s="70">
        <v>660.15713805312805</v>
      </c>
      <c r="W277" s="58">
        <f t="shared" si="86"/>
        <v>2290.5552317068959</v>
      </c>
      <c r="X277" s="58">
        <f t="shared" si="100"/>
        <v>1512126.386316244</v>
      </c>
      <c r="Y277" s="58">
        <f t="shared" si="95"/>
        <v>-1972.2034377440523</v>
      </c>
      <c r="Z277" s="58">
        <f t="shared" si="96"/>
        <v>1510154.1828785001</v>
      </c>
      <c r="AA277" s="67">
        <f>IF(AND($A277&gt;$B$2,$A277&lt;=$B$3),IRR((Y$5:Y276,Z277),0.001)*12,"")</f>
        <v>0.10988636998521439</v>
      </c>
      <c r="AB277" s="66">
        <f t="shared" si="97"/>
        <v>3.6328865604480676E-2</v>
      </c>
      <c r="AC277" s="4"/>
      <c r="AD277" s="4"/>
      <c r="AE277" s="3"/>
      <c r="AF277" s="3"/>
      <c r="AG277" s="3"/>
      <c r="AH277" s="3"/>
      <c r="AI277" s="3"/>
      <c r="AJ277" s="3"/>
      <c r="AK277" s="3"/>
    </row>
    <row r="278" spans="1:37" x14ac:dyDescent="0.4">
      <c r="A278" s="1">
        <v>37530</v>
      </c>
      <c r="B278" s="61">
        <v>7.4345369999999997</v>
      </c>
      <c r="C278" s="58">
        <f t="shared" si="82"/>
        <v>123533.90782184301</v>
      </c>
      <c r="D278" s="58">
        <f t="shared" si="83"/>
        <v>918417.40845608118</v>
      </c>
      <c r="E278" s="58">
        <f t="shared" si="87"/>
        <v>-1977.1339463384122</v>
      </c>
      <c r="F278" s="58">
        <f t="shared" si="88"/>
        <v>916440.27450974274</v>
      </c>
      <c r="G278" s="60">
        <f>IF(AND($A278&gt;$B$2,$A278&lt;=$B$3),IRR((E$5:E277,F278),0.001)*12,"")</f>
        <v>7.3101245491573152E-2</v>
      </c>
      <c r="H278" s="61">
        <v>6.0627389999999997</v>
      </c>
      <c r="I278" s="58">
        <f t="shared" si="84"/>
        <v>175378.08568813434</v>
      </c>
      <c r="J278" s="58">
        <f t="shared" si="98"/>
        <v>1063271.5598467938</v>
      </c>
      <c r="K278" s="58">
        <f t="shared" si="89"/>
        <v>-1977.1339463384122</v>
      </c>
      <c r="L278" s="58">
        <f t="shared" si="90"/>
        <v>1061294.4259004553</v>
      </c>
      <c r="M278" s="67">
        <f>IF(AND($A278&gt;$B$2,$A278&lt;=$B$3),IRR((K$5:K277,L278),0.001)*12,"")</f>
        <v>8.4074057099193134E-2</v>
      </c>
      <c r="N278" s="66">
        <f t="shared" si="91"/>
        <v>1.0972811607619981E-2</v>
      </c>
      <c r="O278" s="61">
        <v>4.0269649999999997</v>
      </c>
      <c r="P278" s="58">
        <f t="shared" si="85"/>
        <v>297981.04811008822</v>
      </c>
      <c r="Q278" s="58">
        <f t="shared" si="99"/>
        <v>1199959.2514026414</v>
      </c>
      <c r="R278" s="58">
        <f t="shared" si="92"/>
        <v>-1977.1339463384122</v>
      </c>
      <c r="S278" s="58">
        <f t="shared" si="93"/>
        <v>1197982.117456303</v>
      </c>
      <c r="T278" s="67">
        <f>IF(AND($A278&gt;$B$2,$A278&lt;=$B$3),IRR((R$5:R277,S278),0.001)*12,"")</f>
        <v>9.2882196570353237E-2</v>
      </c>
      <c r="U278" s="66">
        <f t="shared" si="94"/>
        <v>1.9780951078780085E-2</v>
      </c>
      <c r="V278" s="70">
        <v>651.11879479089464</v>
      </c>
      <c r="W278" s="58">
        <f t="shared" si="86"/>
        <v>2293.5917497158307</v>
      </c>
      <c r="X278" s="58">
        <f t="shared" si="100"/>
        <v>1493400.6958173111</v>
      </c>
      <c r="Y278" s="58">
        <f t="shared" si="95"/>
        <v>-1977.1339463384122</v>
      </c>
      <c r="Z278" s="58">
        <f t="shared" si="96"/>
        <v>1491423.5618709726</v>
      </c>
      <c r="AA278" s="67">
        <f>IF(AND($A278&gt;$B$2,$A278&lt;=$B$3),IRR((Y$5:Y277,Z278),0.001)*12,"")</f>
        <v>0.10830787879350634</v>
      </c>
      <c r="AB278" s="66">
        <f t="shared" si="97"/>
        <v>3.5206633301933188E-2</v>
      </c>
      <c r="AC278" s="4"/>
      <c r="AD278" s="4"/>
      <c r="AE278" s="3"/>
      <c r="AF278" s="3"/>
      <c r="AG278" s="3"/>
      <c r="AH278" s="3"/>
      <c r="AI278" s="3"/>
      <c r="AJ278" s="3"/>
      <c r="AK278" s="3"/>
    </row>
    <row r="279" spans="1:37" x14ac:dyDescent="0.4">
      <c r="A279" s="1">
        <v>37561</v>
      </c>
      <c r="B279" s="61">
        <v>7.4092089999999997</v>
      </c>
      <c r="C279" s="58">
        <f t="shared" si="82"/>
        <v>123801.42312357147</v>
      </c>
      <c r="D279" s="58">
        <f t="shared" si="83"/>
        <v>917270.61841997376</v>
      </c>
      <c r="E279" s="58">
        <f t="shared" si="87"/>
        <v>-1982.0767812042582</v>
      </c>
      <c r="F279" s="58">
        <f t="shared" si="88"/>
        <v>915288.54163876956</v>
      </c>
      <c r="G279" s="60">
        <f>IF(AND($A279&gt;$B$2,$A279&lt;=$B$3),IRR((E$5:E278,F279),0.001)*12,"")</f>
        <v>7.2382556975124857E-2</v>
      </c>
      <c r="H279" s="61">
        <v>6.053388</v>
      </c>
      <c r="I279" s="58">
        <f t="shared" si="84"/>
        <v>175705.51832275221</v>
      </c>
      <c r="J279" s="58">
        <f t="shared" si="98"/>
        <v>1063613.6761487282</v>
      </c>
      <c r="K279" s="58">
        <f t="shared" si="89"/>
        <v>-1982.0767812042582</v>
      </c>
      <c r="L279" s="58">
        <f t="shared" si="90"/>
        <v>1061631.599367524</v>
      </c>
      <c r="M279" s="67">
        <f>IF(AND($A279&gt;$B$2,$A279&lt;=$B$3),IRR((K$5:K278,L279),0.001)*12,"")</f>
        <v>8.3448669521176022E-2</v>
      </c>
      <c r="N279" s="66">
        <f t="shared" si="91"/>
        <v>1.1066112546051166E-2</v>
      </c>
      <c r="O279" s="61">
        <v>4.0556950000000001</v>
      </c>
      <c r="P279" s="58">
        <f t="shared" si="85"/>
        <v>298469.76256746339</v>
      </c>
      <c r="Q279" s="58">
        <f t="shared" si="99"/>
        <v>1210502.3236960485</v>
      </c>
      <c r="R279" s="58">
        <f t="shared" si="92"/>
        <v>-1982.0767812042582</v>
      </c>
      <c r="S279" s="58">
        <f t="shared" si="93"/>
        <v>1208520.2469148443</v>
      </c>
      <c r="T279" s="67">
        <f>IF(AND($A279&gt;$B$2,$A279&lt;=$B$3),IRR((R$5:R278,S279),0.001)*12,"")</f>
        <v>9.2839182334230941E-2</v>
      </c>
      <c r="U279" s="66">
        <f t="shared" si="94"/>
        <v>2.0456625359106084E-2</v>
      </c>
      <c r="V279" s="70">
        <v>694.32611591281204</v>
      </c>
      <c r="W279" s="58">
        <f t="shared" si="86"/>
        <v>2296.446426697984</v>
      </c>
      <c r="X279" s="58">
        <f t="shared" si="100"/>
        <v>1594482.7278510674</v>
      </c>
      <c r="Y279" s="58">
        <f t="shared" si="95"/>
        <v>-1982.0767812042582</v>
      </c>
      <c r="Z279" s="58">
        <f t="shared" si="96"/>
        <v>1592500.6510698632</v>
      </c>
      <c r="AA279" s="67">
        <f>IF(AND($A279&gt;$B$2,$A279&lt;=$B$3),IRR((Y$5:Y278,Z279),0.001)*12,"")</f>
        <v>0.11209032655920659</v>
      </c>
      <c r="AB279" s="66">
        <f t="shared" si="97"/>
        <v>3.9707769584081731E-2</v>
      </c>
      <c r="AC279" s="4"/>
      <c r="AD279" s="4"/>
      <c r="AE279" s="3"/>
      <c r="AF279" s="3"/>
      <c r="AG279" s="3"/>
      <c r="AH279" s="3"/>
      <c r="AI279" s="3"/>
      <c r="AJ279" s="3"/>
      <c r="AK279" s="3"/>
    </row>
    <row r="280" spans="1:37" x14ac:dyDescent="0.4">
      <c r="A280" s="1">
        <v>37591</v>
      </c>
      <c r="B280" s="61">
        <v>7.5020990000000003</v>
      </c>
      <c r="C280" s="58">
        <f t="shared" si="82"/>
        <v>124066.28659353597</v>
      </c>
      <c r="D280" s="58">
        <f t="shared" si="83"/>
        <v>930757.56458707969</v>
      </c>
      <c r="E280" s="58">
        <f t="shared" si="87"/>
        <v>-1987.0319731572688</v>
      </c>
      <c r="F280" s="58">
        <f t="shared" si="88"/>
        <v>928770.53261392238</v>
      </c>
      <c r="G280" s="60">
        <f>IF(AND($A280&gt;$B$2,$A280&lt;=$B$3),IRR((E$5:E279,F280),0.001)*12,"")</f>
        <v>7.2869050106040945E-2</v>
      </c>
      <c r="H280" s="61">
        <v>6.1906869999999996</v>
      </c>
      <c r="I280" s="58">
        <f t="shared" si="84"/>
        <v>176026.48948042135</v>
      </c>
      <c r="J280" s="58">
        <f t="shared" si="98"/>
        <v>1089724.9000820811</v>
      </c>
      <c r="K280" s="58">
        <f t="shared" si="89"/>
        <v>-1987.0319731572688</v>
      </c>
      <c r="L280" s="58">
        <f t="shared" si="90"/>
        <v>1087737.8681089238</v>
      </c>
      <c r="M280" s="67">
        <f>IF(AND($A280&gt;$B$2,$A280&lt;=$B$3),IRR((K$5:K279,L280),0.001)*12,"")</f>
        <v>8.4579961962618633E-2</v>
      </c>
      <c r="N280" s="66">
        <f t="shared" si="91"/>
        <v>1.1710911856577688E-2</v>
      </c>
      <c r="O280" s="61">
        <v>4.2361560000000003</v>
      </c>
      <c r="P280" s="58">
        <f t="shared" si="85"/>
        <v>298938.82743975736</v>
      </c>
      <c r="Q280" s="58">
        <f t="shared" si="99"/>
        <v>1266351.5074918929</v>
      </c>
      <c r="R280" s="58">
        <f t="shared" si="92"/>
        <v>-1987.0319731572688</v>
      </c>
      <c r="S280" s="58">
        <f t="shared" si="93"/>
        <v>1264364.4755187356</v>
      </c>
      <c r="T280" s="67">
        <f>IF(AND($A280&gt;$B$2,$A280&lt;=$B$3),IRR((R$5:R279,S280),0.001)*12,"")</f>
        <v>9.5382616895930639E-2</v>
      </c>
      <c r="U280" s="66">
        <f t="shared" si="94"/>
        <v>2.2513566789889694E-2</v>
      </c>
      <c r="V280" s="70">
        <v>687.12888192965613</v>
      </c>
      <c r="W280" s="58">
        <f t="shared" si="86"/>
        <v>2299.3382160338901</v>
      </c>
      <c r="X280" s="58">
        <f t="shared" si="100"/>
        <v>1579941.6975614971</v>
      </c>
      <c r="Y280" s="58">
        <f t="shared" si="95"/>
        <v>-1987.0319731572688</v>
      </c>
      <c r="Z280" s="58">
        <f t="shared" si="96"/>
        <v>1577954.6655883398</v>
      </c>
      <c r="AA280" s="67">
        <f>IF(AND($A280&gt;$B$2,$A280&lt;=$B$3),IRR((Y$5:Y279,Z280),0.001)*12,"")</f>
        <v>0.1107506410420882</v>
      </c>
      <c r="AB280" s="66">
        <f t="shared" si="97"/>
        <v>3.788159093604726E-2</v>
      </c>
      <c r="AC280" s="4"/>
      <c r="AD280" s="4"/>
      <c r="AE280" s="3"/>
      <c r="AF280" s="3"/>
      <c r="AG280" s="3"/>
      <c r="AH280" s="3"/>
      <c r="AI280" s="3"/>
      <c r="AJ280" s="3"/>
      <c r="AK280" s="3"/>
    </row>
    <row r="281" spans="1:37" x14ac:dyDescent="0.4">
      <c r="A281" s="1">
        <v>37622</v>
      </c>
      <c r="B281" s="61">
        <v>7.5106289999999998</v>
      </c>
      <c r="C281" s="58">
        <f t="shared" si="82"/>
        <v>124331.51065840326</v>
      </c>
      <c r="D281" s="58">
        <f t="shared" si="83"/>
        <v>933807.84956481261</v>
      </c>
      <c r="E281" s="58">
        <f t="shared" si="87"/>
        <v>-1991.999553090162</v>
      </c>
      <c r="F281" s="58">
        <f t="shared" si="88"/>
        <v>931815.85001172242</v>
      </c>
      <c r="G281" s="60">
        <f>IF(AND($A281&gt;$B$2,$A281&lt;=$B$3),IRR((E$5:E280,F281),0.001)*12,"")</f>
        <v>7.249945249209766E-2</v>
      </c>
      <c r="H281" s="61">
        <v>6.1944150000000002</v>
      </c>
      <c r="I281" s="58">
        <f t="shared" si="84"/>
        <v>176348.06941219702</v>
      </c>
      <c r="J281" s="58">
        <f t="shared" si="98"/>
        <v>1092373.1263879545</v>
      </c>
      <c r="K281" s="58">
        <f t="shared" si="89"/>
        <v>-1991.999553090162</v>
      </c>
      <c r="L281" s="58">
        <f t="shared" si="90"/>
        <v>1090381.1268348643</v>
      </c>
      <c r="M281" s="67">
        <f>IF(AND($A281&gt;$B$2,$A281&lt;=$B$3),IRR((K$5:K280,L281),0.001)*12,"")</f>
        <v>8.4113613799188691E-2</v>
      </c>
      <c r="N281" s="66">
        <f t="shared" si="91"/>
        <v>1.1614161307091031E-2</v>
      </c>
      <c r="O281" s="61">
        <v>4.2432100000000004</v>
      </c>
      <c r="P281" s="58">
        <f t="shared" si="85"/>
        <v>299408.28324163618</v>
      </c>
      <c r="Q281" s="58">
        <f t="shared" si="99"/>
        <v>1270452.2215337432</v>
      </c>
      <c r="R281" s="58">
        <f t="shared" si="92"/>
        <v>-1991.999553090162</v>
      </c>
      <c r="S281" s="58">
        <f t="shared" si="93"/>
        <v>1268460.221980653</v>
      </c>
      <c r="T281" s="67">
        <f>IF(AND($A281&gt;$B$2,$A281&lt;=$B$3),IRR((R$5:R280,S281),0.001)*12,"")</f>
        <v>9.4941814641606115E-2</v>
      </c>
      <c r="U281" s="66">
        <f t="shared" si="94"/>
        <v>2.2442362149508455E-2</v>
      </c>
      <c r="V281" s="70">
        <v>685.59761901509626</v>
      </c>
      <c r="W281" s="58">
        <f t="shared" si="86"/>
        <v>2302.2437097197517</v>
      </c>
      <c r="X281" s="58">
        <f t="shared" si="100"/>
        <v>1578412.8057763441</v>
      </c>
      <c r="Y281" s="58">
        <f t="shared" si="95"/>
        <v>-1991.999553090162</v>
      </c>
      <c r="Z281" s="58">
        <f t="shared" si="96"/>
        <v>1576420.806223254</v>
      </c>
      <c r="AA281" s="67">
        <f>IF(AND($A281&gt;$B$2,$A281&lt;=$B$3),IRR((Y$5:Y280,Z281),0.001)*12,"")</f>
        <v>0.10997626375232716</v>
      </c>
      <c r="AB281" s="66">
        <f t="shared" si="97"/>
        <v>3.7476811260229503E-2</v>
      </c>
      <c r="AC281" s="4"/>
      <c r="AD281" s="4"/>
      <c r="AE281" s="3"/>
      <c r="AF281" s="3"/>
      <c r="AG281" s="3"/>
      <c r="AH281" s="3"/>
      <c r="AI281" s="3"/>
      <c r="AJ281" s="3"/>
      <c r="AK281" s="3"/>
    </row>
    <row r="282" spans="1:37" x14ac:dyDescent="0.4">
      <c r="A282" s="1">
        <v>37653</v>
      </c>
      <c r="B282" s="61">
        <v>7.5726930000000001</v>
      </c>
      <c r="C282" s="58">
        <f t="shared" si="82"/>
        <v>124595.2186354694</v>
      </c>
      <c r="D282" s="58">
        <f t="shared" si="83"/>
        <v>943521.33999428863</v>
      </c>
      <c r="E282" s="58">
        <f t="shared" si="87"/>
        <v>-1996.9795519728873</v>
      </c>
      <c r="F282" s="58">
        <f t="shared" si="88"/>
        <v>941524.36044231569</v>
      </c>
      <c r="G282" s="60">
        <f>IF(AND($A282&gt;$B$2,$A282&lt;=$B$3),IRR((E$5:E281,F282),0.001)*12,"")</f>
        <v>7.2664629955564664E-2</v>
      </c>
      <c r="H282" s="61">
        <v>6.2802379999999998</v>
      </c>
      <c r="I282" s="58">
        <f t="shared" si="84"/>
        <v>176666.04773594413</v>
      </c>
      <c r="J282" s="58">
        <f t="shared" si="98"/>
        <v>1109504.8263010902</v>
      </c>
      <c r="K282" s="58">
        <f t="shared" si="89"/>
        <v>-1996.9795519728873</v>
      </c>
      <c r="L282" s="58">
        <f t="shared" si="90"/>
        <v>1107507.8467491174</v>
      </c>
      <c r="M282" s="67">
        <f>IF(AND($A282&gt;$B$2,$A282&lt;=$B$3),IRR((K$5:K281,L282),0.001)*12,"")</f>
        <v>8.4603540996741167E-2</v>
      </c>
      <c r="N282" s="66">
        <f t="shared" si="91"/>
        <v>1.1938911041176503E-2</v>
      </c>
      <c r="O282" s="61">
        <v>4.3684050000000001</v>
      </c>
      <c r="P282" s="58">
        <f t="shared" si="85"/>
        <v>299865.42481893336</v>
      </c>
      <c r="Q282" s="58">
        <f t="shared" si="99"/>
        <v>1309933.6211061527</v>
      </c>
      <c r="R282" s="58">
        <f t="shared" si="92"/>
        <v>-1996.9795519728873</v>
      </c>
      <c r="S282" s="58">
        <f t="shared" si="93"/>
        <v>1307936.6415541798</v>
      </c>
      <c r="T282" s="67">
        <f>IF(AND($A282&gt;$B$2,$A282&lt;=$B$3),IRR((R$5:R281,S282),0.001)*12,"")</f>
        <v>9.6427609233238343E-2</v>
      </c>
      <c r="U282" s="66">
        <f t="shared" si="94"/>
        <v>2.3762979277673679E-2</v>
      </c>
      <c r="V282" s="70">
        <v>641.55160821639652</v>
      </c>
      <c r="W282" s="58">
        <f t="shared" si="86"/>
        <v>2305.356443795074</v>
      </c>
      <c r="X282" s="58">
        <f t="shared" si="100"/>
        <v>1479005.1340287626</v>
      </c>
      <c r="Y282" s="58">
        <f t="shared" si="95"/>
        <v>-1996.9795519728873</v>
      </c>
      <c r="Z282" s="58">
        <f t="shared" si="96"/>
        <v>1477008.1544767898</v>
      </c>
      <c r="AA282" s="67">
        <f>IF(AND($A282&gt;$B$2,$A282&lt;=$B$3),IRR((Y$5:Y281,Z282),0.001)*12,"")</f>
        <v>0.10483921569755772</v>
      </c>
      <c r="AB282" s="66">
        <f t="shared" si="97"/>
        <v>3.2174585741993056E-2</v>
      </c>
      <c r="AC282" s="4"/>
      <c r="AD282" s="4"/>
      <c r="AE282" s="3"/>
      <c r="AF282" s="3"/>
      <c r="AG282" s="3"/>
      <c r="AH282" s="3"/>
      <c r="AI282" s="3"/>
      <c r="AJ282" s="3"/>
      <c r="AK282" s="3"/>
    </row>
    <row r="283" spans="1:37" x14ac:dyDescent="0.4">
      <c r="A283" s="1">
        <v>37681</v>
      </c>
      <c r="B283" s="61">
        <v>7.5833930000000001</v>
      </c>
      <c r="C283" s="58">
        <f t="shared" si="82"/>
        <v>124859.21286613274</v>
      </c>
      <c r="D283" s="58">
        <f t="shared" si="83"/>
        <v>946856.48083454103</v>
      </c>
      <c r="E283" s="58">
        <f t="shared" si="87"/>
        <v>-2001.9720008528193</v>
      </c>
      <c r="F283" s="58">
        <f t="shared" si="88"/>
        <v>944854.50883368822</v>
      </c>
      <c r="G283" s="60">
        <f>IF(AND($A283&gt;$B$2,$A283&lt;=$B$3),IRR((E$5:E282,F283),0.001)*12,"")</f>
        <v>7.231964240884281E-2</v>
      </c>
      <c r="H283" s="61">
        <v>6.2726300000000004</v>
      </c>
      <c r="I283" s="58">
        <f t="shared" si="84"/>
        <v>176985.20764189312</v>
      </c>
      <c r="J283" s="58">
        <f t="shared" si="98"/>
        <v>1110162.7230107682</v>
      </c>
      <c r="K283" s="58">
        <f t="shared" si="89"/>
        <v>-2001.9720008528193</v>
      </c>
      <c r="L283" s="58">
        <f t="shared" si="90"/>
        <v>1108160.7510099153</v>
      </c>
      <c r="M283" s="67">
        <f>IF(AND($A283&gt;$B$2,$A283&lt;=$B$3),IRR((K$5:K282,L283),0.001)*12,"")</f>
        <v>8.4010211227057319E-2</v>
      </c>
      <c r="N283" s="66">
        <f t="shared" si="91"/>
        <v>1.1690568818214508E-2</v>
      </c>
      <c r="O283" s="61">
        <v>4.3200029999999998</v>
      </c>
      <c r="P283" s="58">
        <f t="shared" si="85"/>
        <v>300328.84394175641</v>
      </c>
      <c r="Q283" s="58">
        <f t="shared" si="99"/>
        <v>1297421.5068149194</v>
      </c>
      <c r="R283" s="58">
        <f t="shared" si="92"/>
        <v>-2001.9720008528193</v>
      </c>
      <c r="S283" s="58">
        <f t="shared" si="93"/>
        <v>1295419.5348140665</v>
      </c>
      <c r="T283" s="67">
        <f>IF(AND($A283&gt;$B$2,$A283&lt;=$B$3),IRR((R$5:R282,S283),0.001)*12,"")</f>
        <v>9.5091587572607494E-2</v>
      </c>
      <c r="U283" s="66">
        <f t="shared" si="94"/>
        <v>2.2771945163764684E-2</v>
      </c>
      <c r="V283" s="70">
        <v>649.95597977012528</v>
      </c>
      <c r="W283" s="58">
        <f t="shared" si="86"/>
        <v>2308.4366093188391</v>
      </c>
      <c r="X283" s="58">
        <f t="shared" si="100"/>
        <v>1500382.1781470519</v>
      </c>
      <c r="Y283" s="58">
        <f t="shared" si="95"/>
        <v>-2001.9720008528193</v>
      </c>
      <c r="Z283" s="58">
        <f t="shared" si="96"/>
        <v>1498380.206146199</v>
      </c>
      <c r="AA283" s="67">
        <f>IF(AND($A283&gt;$B$2,$A283&lt;=$B$3),IRR((Y$5:Y282,Z283),0.001)*12,"")</f>
        <v>0.10513331241318102</v>
      </c>
      <c r="AB283" s="66">
        <f t="shared" si="97"/>
        <v>3.2813670004338213E-2</v>
      </c>
      <c r="AC283" s="4"/>
      <c r="AD283" s="4"/>
      <c r="AE283" s="3"/>
      <c r="AF283" s="3"/>
      <c r="AG283" s="3"/>
      <c r="AH283" s="3"/>
      <c r="AI283" s="3"/>
      <c r="AJ283" s="3"/>
      <c r="AK283" s="3"/>
    </row>
    <row r="284" spans="1:37" x14ac:dyDescent="0.4">
      <c r="A284" s="1">
        <v>37712</v>
      </c>
      <c r="B284" s="61">
        <v>7.6018999999999997</v>
      </c>
      <c r="C284" s="58">
        <f t="shared" si="82"/>
        <v>125123.22277560997</v>
      </c>
      <c r="D284" s="58">
        <f t="shared" si="83"/>
        <v>951174.22721790941</v>
      </c>
      <c r="E284" s="58">
        <f t="shared" si="87"/>
        <v>-2006.9769308549512</v>
      </c>
      <c r="F284" s="58">
        <f t="shared" si="88"/>
        <v>949167.25028705446</v>
      </c>
      <c r="G284" s="60">
        <f>IF(AND($A284&gt;$B$2,$A284&lt;=$B$3),IRR((E$5:E283,F284),0.001)*12,"")</f>
        <v>7.2054109663099553E-2</v>
      </c>
      <c r="H284" s="61">
        <v>6.3271800000000002</v>
      </c>
      <c r="I284" s="58">
        <f t="shared" si="84"/>
        <v>177302.40692037976</v>
      </c>
      <c r="J284" s="58">
        <f t="shared" si="98"/>
        <v>1121824.2430184884</v>
      </c>
      <c r="K284" s="58">
        <f t="shared" si="89"/>
        <v>-2006.9769308549512</v>
      </c>
      <c r="L284" s="58">
        <f t="shared" si="90"/>
        <v>1119817.2660876336</v>
      </c>
      <c r="M284" s="67">
        <f>IF(AND($A284&gt;$B$2,$A284&lt;=$B$3),IRR((K$5:K283,L284),0.001)*12,"")</f>
        <v>8.413097114835999E-2</v>
      </c>
      <c r="N284" s="66">
        <f t="shared" si="91"/>
        <v>1.2076861485260437E-2</v>
      </c>
      <c r="O284" s="61">
        <v>4.4240550000000001</v>
      </c>
      <c r="P284" s="58">
        <f t="shared" si="85"/>
        <v>300782.49493182206</v>
      </c>
      <c r="Q284" s="58">
        <f t="shared" si="99"/>
        <v>1330678.3006156022</v>
      </c>
      <c r="R284" s="58">
        <f t="shared" si="92"/>
        <v>-2006.9769308549512</v>
      </c>
      <c r="S284" s="58">
        <f t="shared" si="93"/>
        <v>1328671.3236847473</v>
      </c>
      <c r="T284" s="67">
        <f>IF(AND($A284&gt;$B$2,$A284&lt;=$B$3),IRR((R$5:R283,S284),0.001)*12,"")</f>
        <v>9.6197315039278308E-2</v>
      </c>
      <c r="U284" s="66">
        <f t="shared" si="94"/>
        <v>2.4143205376178756E-2</v>
      </c>
      <c r="V284" s="70">
        <v>684.36667292012839</v>
      </c>
      <c r="W284" s="58">
        <f t="shared" si="86"/>
        <v>2311.3692140324665</v>
      </c>
      <c r="X284" s="58">
        <f t="shared" si="100"/>
        <v>1581824.0588974112</v>
      </c>
      <c r="Y284" s="58">
        <f t="shared" si="95"/>
        <v>-2006.9769308549512</v>
      </c>
      <c r="Z284" s="58">
        <f t="shared" si="96"/>
        <v>1579817.0819665564</v>
      </c>
      <c r="AA284" s="67">
        <f>IF(AND($A284&gt;$B$2,$A284&lt;=$B$3),IRR((Y$5:Y283,Z284),0.001)*12,"")</f>
        <v>0.10802995788667147</v>
      </c>
      <c r="AB284" s="66">
        <f t="shared" si="97"/>
        <v>3.5975848223571916E-2</v>
      </c>
      <c r="AC284" s="4"/>
      <c r="AD284" s="4"/>
      <c r="AE284" s="3"/>
      <c r="AF284" s="3"/>
      <c r="AG284" s="3"/>
      <c r="AH284" s="3"/>
      <c r="AI284" s="3"/>
      <c r="AJ284" s="3"/>
      <c r="AK284" s="3"/>
    </row>
    <row r="285" spans="1:37" x14ac:dyDescent="0.4">
      <c r="A285" s="1">
        <v>37742</v>
      </c>
      <c r="B285" s="61">
        <v>7.6488170000000002</v>
      </c>
      <c r="C285" s="58">
        <f t="shared" si="82"/>
        <v>125386.26925367085</v>
      </c>
      <c r="D285" s="58">
        <f t="shared" si="83"/>
        <v>959056.62783405487</v>
      </c>
      <c r="E285" s="58">
        <f t="shared" si="87"/>
        <v>-2011.9943731820886</v>
      </c>
      <c r="F285" s="58">
        <f t="shared" si="88"/>
        <v>957044.63346087281</v>
      </c>
      <c r="G285" s="60">
        <f>IF(AND($A285&gt;$B$2,$A285&lt;=$B$3),IRR((E$5:E284,F285),0.001)*12,"")</f>
        <v>7.2066424579215749E-2</v>
      </c>
      <c r="H285" s="61">
        <v>6.4425100000000004</v>
      </c>
      <c r="I285" s="58">
        <f t="shared" si="84"/>
        <v>177614.70668757951</v>
      </c>
      <c r="J285" s="58">
        <f t="shared" si="98"/>
        <v>1144284.523981798</v>
      </c>
      <c r="K285" s="58">
        <f t="shared" si="89"/>
        <v>-2011.9943731820886</v>
      </c>
      <c r="L285" s="58">
        <f t="shared" si="90"/>
        <v>1142272.5296086159</v>
      </c>
      <c r="M285" s="67">
        <f>IF(AND($A285&gt;$B$2,$A285&lt;=$B$3),IRR((K$5:K284,L285),0.001)*12,"")</f>
        <v>8.4921720943424539E-2</v>
      </c>
      <c r="N285" s="66">
        <f t="shared" si="91"/>
        <v>1.285529636420879E-2</v>
      </c>
      <c r="O285" s="61">
        <v>4.6602969999999999</v>
      </c>
      <c r="P285" s="58">
        <f t="shared" si="85"/>
        <v>301214.22586510424</v>
      </c>
      <c r="Q285" s="58">
        <f t="shared" si="99"/>
        <v>1403747.7531564676</v>
      </c>
      <c r="R285" s="58">
        <f t="shared" si="92"/>
        <v>-2011.9943731820886</v>
      </c>
      <c r="S285" s="58">
        <f t="shared" si="93"/>
        <v>1401735.7587832855</v>
      </c>
      <c r="T285" s="67">
        <f>IF(AND($A285&gt;$B$2,$A285&lt;=$B$3),IRR((R$5:R284,S285),0.001)*12,"")</f>
        <v>9.9228767732784995E-2</v>
      </c>
      <c r="U285" s="66">
        <f t="shared" si="94"/>
        <v>2.7162343153569246E-2</v>
      </c>
      <c r="V285" s="70">
        <v>720.77691790310791</v>
      </c>
      <c r="W285" s="58">
        <f t="shared" si="86"/>
        <v>2314.1606385678629</v>
      </c>
      <c r="X285" s="58">
        <f t="shared" si="100"/>
        <v>1667993.5725996322</v>
      </c>
      <c r="Y285" s="58">
        <f t="shared" si="95"/>
        <v>-2011.9943731820886</v>
      </c>
      <c r="Z285" s="58">
        <f t="shared" si="96"/>
        <v>1665981.5782264501</v>
      </c>
      <c r="AA285" s="67">
        <f>IF(AND($A285&gt;$B$2,$A285&lt;=$B$3),IRR((Y$5:Y284,Z285),0.001)*12,"")</f>
        <v>0.11089426427265803</v>
      </c>
      <c r="AB285" s="66">
        <f t="shared" si="97"/>
        <v>3.8827839693442279E-2</v>
      </c>
      <c r="AC285" s="4"/>
      <c r="AD285" s="4"/>
      <c r="AE285" s="3"/>
      <c r="AF285" s="3"/>
      <c r="AG285" s="3"/>
      <c r="AH285" s="3"/>
      <c r="AI285" s="3"/>
      <c r="AJ285" s="3"/>
      <c r="AK285" s="3"/>
    </row>
    <row r="286" spans="1:37" x14ac:dyDescent="0.4">
      <c r="A286" s="1">
        <v>37773</v>
      </c>
      <c r="B286" s="61">
        <v>7.655303</v>
      </c>
      <c r="C286" s="58">
        <f t="shared" si="82"/>
        <v>125649.74992309896</v>
      </c>
      <c r="D286" s="58">
        <f t="shared" si="83"/>
        <v>961886.90753554925</v>
      </c>
      <c r="E286" s="58">
        <f t="shared" si="87"/>
        <v>-2017.0243591150436</v>
      </c>
      <c r="F286" s="58">
        <f t="shared" si="88"/>
        <v>959869.8831764342</v>
      </c>
      <c r="G286" s="60">
        <f>IF(AND($A286&gt;$B$2,$A286&lt;=$B$3),IRR((E$5:E285,F286),0.001)*12,"")</f>
        <v>7.1686943551417137E-2</v>
      </c>
      <c r="H286" s="61">
        <v>6.4341609999999996</v>
      </c>
      <c r="I286" s="58">
        <f t="shared" si="84"/>
        <v>177928.19345906613</v>
      </c>
      <c r="J286" s="58">
        <f t="shared" si="98"/>
        <v>1144818.6431547783</v>
      </c>
      <c r="K286" s="58">
        <f t="shared" si="89"/>
        <v>-2017.0243591150436</v>
      </c>
      <c r="L286" s="58">
        <f t="shared" si="90"/>
        <v>1142801.6187956634</v>
      </c>
      <c r="M286" s="67">
        <f>IF(AND($A286&gt;$B$2,$A286&lt;=$B$3),IRR((K$5:K285,L286),0.001)*12,"")</f>
        <v>8.4328370730373692E-2</v>
      </c>
      <c r="N286" s="66">
        <f t="shared" si="91"/>
        <v>1.2641427178956555E-2</v>
      </c>
      <c r="O286" s="61">
        <v>4.6008079999999998</v>
      </c>
      <c r="P286" s="58">
        <f t="shared" si="85"/>
        <v>301652.63241437013</v>
      </c>
      <c r="Q286" s="58">
        <f t="shared" si="99"/>
        <v>1387845.8444330934</v>
      </c>
      <c r="R286" s="58">
        <f t="shared" si="92"/>
        <v>-2017.0243591150436</v>
      </c>
      <c r="S286" s="58">
        <f t="shared" si="93"/>
        <v>1385828.8200739785</v>
      </c>
      <c r="T286" s="67">
        <f>IF(AND($A286&gt;$B$2,$A286&lt;=$B$3),IRR((R$5:R285,S286),0.001)*12,"")</f>
        <v>9.7786663902545534E-2</v>
      </c>
      <c r="U286" s="66">
        <f t="shared" si="94"/>
        <v>2.6099720351128397E-2</v>
      </c>
      <c r="V286" s="70">
        <v>761.95070486767338</v>
      </c>
      <c r="W286" s="58">
        <f t="shared" si="86"/>
        <v>2316.8078234135878</v>
      </c>
      <c r="X286" s="58">
        <f t="shared" si="100"/>
        <v>1765293.3540929235</v>
      </c>
      <c r="Y286" s="58">
        <f t="shared" si="95"/>
        <v>-2017.0243591150436</v>
      </c>
      <c r="Z286" s="58">
        <f t="shared" si="96"/>
        <v>1763276.3297338085</v>
      </c>
      <c r="AA286" s="67">
        <f>IF(AND($A286&gt;$B$2,$A286&lt;=$B$3),IRR((Y$5:Y285,Z286),0.001)*12,"")</f>
        <v>0.11395572629954298</v>
      </c>
      <c r="AB286" s="66">
        <f t="shared" si="97"/>
        <v>4.2268782748125844E-2</v>
      </c>
      <c r="AC286" s="4"/>
      <c r="AD286" s="4"/>
      <c r="AE286" s="3"/>
      <c r="AF286" s="3"/>
      <c r="AG286" s="3"/>
      <c r="AH286" s="3"/>
      <c r="AI286" s="3"/>
      <c r="AJ286" s="3"/>
      <c r="AK286" s="3"/>
    </row>
    <row r="287" spans="1:37" x14ac:dyDescent="0.4">
      <c r="A287" s="1">
        <v>37803</v>
      </c>
      <c r="B287" s="61">
        <v>7.5667450000000001</v>
      </c>
      <c r="C287" s="58">
        <f t="shared" si="82"/>
        <v>125916.98067027134</v>
      </c>
      <c r="D287" s="58">
        <f t="shared" si="83"/>
        <v>952781.68390187237</v>
      </c>
      <c r="E287" s="58">
        <f t="shared" si="87"/>
        <v>-2022.0669200128311</v>
      </c>
      <c r="F287" s="58">
        <f t="shared" si="88"/>
        <v>950759.61698185955</v>
      </c>
      <c r="G287" s="60">
        <f>IF(AND($A287&gt;$B$2,$A287&lt;=$B$3),IRR((E$5:E286,F287),0.001)*12,"")</f>
        <v>7.0389975599629118E-2</v>
      </c>
      <c r="H287" s="61">
        <v>6.2193889999999996</v>
      </c>
      <c r="I287" s="58">
        <f t="shared" si="84"/>
        <v>178253.31654109442</v>
      </c>
      <c r="J287" s="58">
        <f t="shared" si="98"/>
        <v>1108626.7161092006</v>
      </c>
      <c r="K287" s="58">
        <f t="shared" si="89"/>
        <v>-2022.0669200128311</v>
      </c>
      <c r="L287" s="58">
        <f t="shared" si="90"/>
        <v>1106604.6491891877</v>
      </c>
      <c r="M287" s="67">
        <f>IF(AND($A287&gt;$B$2,$A287&lt;=$B$3),IRR((K$5:K286,L287),0.001)*12,"")</f>
        <v>8.1414999621811646E-2</v>
      </c>
      <c r="N287" s="66">
        <f t="shared" si="91"/>
        <v>1.1025024022182528E-2</v>
      </c>
      <c r="O287" s="61">
        <v>4.2064940000000002</v>
      </c>
      <c r="P287" s="58">
        <f t="shared" si="85"/>
        <v>302133.33366344188</v>
      </c>
      <c r="Q287" s="58">
        <f t="shared" si="99"/>
        <v>1270922.0552552664</v>
      </c>
      <c r="R287" s="58">
        <f t="shared" si="92"/>
        <v>-2022.0669200128311</v>
      </c>
      <c r="S287" s="58">
        <f t="shared" si="93"/>
        <v>1268899.9883352534</v>
      </c>
      <c r="T287" s="67">
        <f>IF(AND($A287&gt;$B$2,$A287&lt;=$B$3),IRR((R$5:R286,S287),0.001)*12,"")</f>
        <v>9.1057105387631232E-2</v>
      </c>
      <c r="U287" s="66">
        <f t="shared" si="94"/>
        <v>2.0667129788002114E-2</v>
      </c>
      <c r="V287" s="70">
        <v>766.49737634005942</v>
      </c>
      <c r="W287" s="58">
        <f t="shared" si="86"/>
        <v>2319.4458845243353</v>
      </c>
      <c r="X287" s="58">
        <f t="shared" si="100"/>
        <v>1777849.1850506514</v>
      </c>
      <c r="Y287" s="58">
        <f t="shared" si="95"/>
        <v>-2022.0669200128311</v>
      </c>
      <c r="Z287" s="58">
        <f t="shared" si="96"/>
        <v>1775827.1181306385</v>
      </c>
      <c r="AA287" s="67">
        <f>IF(AND($A287&gt;$B$2,$A287&lt;=$B$3),IRR((Y$5:Y286,Z287),0.001)*12,"")</f>
        <v>0.11372619488714353</v>
      </c>
      <c r="AB287" s="66">
        <f t="shared" si="97"/>
        <v>4.333621928751441E-2</v>
      </c>
      <c r="AC287" s="4"/>
      <c r="AD287" s="4"/>
      <c r="AE287" s="3"/>
      <c r="AF287" s="3"/>
      <c r="AG287" s="3"/>
      <c r="AH287" s="3"/>
      <c r="AI287" s="3"/>
      <c r="AJ287" s="3"/>
      <c r="AK287" s="3"/>
    </row>
    <row r="288" spans="1:37" x14ac:dyDescent="0.4">
      <c r="A288" s="1">
        <v>37834</v>
      </c>
      <c r="B288" s="61">
        <v>7.5753539999999999</v>
      </c>
      <c r="C288" s="58">
        <f t="shared" si="82"/>
        <v>126184.57504108395</v>
      </c>
      <c r="D288" s="58">
        <f t="shared" si="83"/>
        <v>955892.82527577551</v>
      </c>
      <c r="E288" s="58">
        <f t="shared" si="87"/>
        <v>-2027.1220873128632</v>
      </c>
      <c r="F288" s="58">
        <f t="shared" si="88"/>
        <v>953865.70318846265</v>
      </c>
      <c r="G288" s="60">
        <f>IF(AND($A288&gt;$B$2,$A288&lt;=$B$3),IRR((E$5:E287,F288),0.001)*12,"")</f>
        <v>7.0043100989937379E-2</v>
      </c>
      <c r="H288" s="61">
        <v>6.2574699999999996</v>
      </c>
      <c r="I288" s="58">
        <f t="shared" si="84"/>
        <v>178577.26888722039</v>
      </c>
      <c r="J288" s="58">
        <f t="shared" si="98"/>
        <v>1117441.9027437149</v>
      </c>
      <c r="K288" s="58">
        <f t="shared" si="89"/>
        <v>-2027.1220873128632</v>
      </c>
      <c r="L288" s="58">
        <f t="shared" si="90"/>
        <v>1115414.780656402</v>
      </c>
      <c r="M288" s="67">
        <f>IF(AND($A288&gt;$B$2,$A288&lt;=$B$3),IRR((K$5:K287,L288),0.001)*12,"")</f>
        <v>8.1368221104541227E-2</v>
      </c>
      <c r="N288" s="66">
        <f t="shared" si="91"/>
        <v>1.1325120114603848E-2</v>
      </c>
      <c r="O288" s="61">
        <v>4.2848519999999999</v>
      </c>
      <c r="P288" s="58">
        <f t="shared" si="85"/>
        <v>302606.42400292453</v>
      </c>
      <c r="Q288" s="58">
        <f t="shared" si="99"/>
        <v>1296623.741101779</v>
      </c>
      <c r="R288" s="58">
        <f t="shared" si="92"/>
        <v>-2027.1220873128632</v>
      </c>
      <c r="S288" s="58">
        <f t="shared" si="93"/>
        <v>1294596.6190144662</v>
      </c>
      <c r="T288" s="67">
        <f>IF(AND($A288&gt;$B$2,$A288&lt;=$B$3),IRR((R$5:R287,S288),0.001)*12,"")</f>
        <v>9.1810569486098892E-2</v>
      </c>
      <c r="U288" s="66">
        <f t="shared" si="94"/>
        <v>2.1767468496161513E-2</v>
      </c>
      <c r="V288" s="70">
        <v>765.22075821325473</v>
      </c>
      <c r="W288" s="58">
        <f t="shared" si="86"/>
        <v>2322.0949528690649</v>
      </c>
      <c r="X288" s="58">
        <f t="shared" si="100"/>
        <v>1776915.2604776379</v>
      </c>
      <c r="Y288" s="58">
        <f t="shared" si="95"/>
        <v>-2027.1220873128632</v>
      </c>
      <c r="Z288" s="58">
        <f t="shared" si="96"/>
        <v>1774888.138390325</v>
      </c>
      <c r="AA288" s="67">
        <f>IF(AND($A288&gt;$B$2,$A288&lt;=$B$3),IRR((Y$5:Y287,Z288),0.001)*12,"")</f>
        <v>0.11300099034337219</v>
      </c>
      <c r="AB288" s="66">
        <f t="shared" si="97"/>
        <v>4.2957889353434808E-2</v>
      </c>
      <c r="AC288" s="4"/>
      <c r="AD288" s="4"/>
      <c r="AE288" s="3"/>
      <c r="AF288" s="3"/>
      <c r="AG288" s="3"/>
      <c r="AH288" s="3"/>
      <c r="AI288" s="3"/>
      <c r="AJ288" s="3"/>
      <c r="AK288" s="3"/>
    </row>
    <row r="289" spans="1:37" x14ac:dyDescent="0.4">
      <c r="A289" s="1">
        <v>37865</v>
      </c>
      <c r="B289" s="61">
        <v>7.6650999999999998</v>
      </c>
      <c r="C289" s="58">
        <f t="shared" si="82"/>
        <v>126449.69746512684</v>
      </c>
      <c r="D289" s="58">
        <f t="shared" si="83"/>
        <v>969249.57603994373</v>
      </c>
      <c r="E289" s="58">
        <f t="shared" si="87"/>
        <v>-2032.1898925311452</v>
      </c>
      <c r="F289" s="58">
        <f t="shared" si="88"/>
        <v>967217.38614741259</v>
      </c>
      <c r="G289" s="60">
        <f>IF(AND($A289&gt;$B$2,$A289&lt;=$B$3),IRR((E$5:E288,F289),0.001)*12,"")</f>
        <v>7.047989971802604E-2</v>
      </c>
      <c r="H289" s="61">
        <v>6.4268510000000001</v>
      </c>
      <c r="I289" s="58">
        <f t="shared" si="84"/>
        <v>178893.47193791057</v>
      </c>
      <c r="J289" s="58">
        <f t="shared" si="98"/>
        <v>1149721.6890176325</v>
      </c>
      <c r="K289" s="58">
        <f t="shared" si="89"/>
        <v>-2032.1898925311452</v>
      </c>
      <c r="L289" s="58">
        <f t="shared" si="90"/>
        <v>1147689.4991251014</v>
      </c>
      <c r="M289" s="67">
        <f>IF(AND($A289&gt;$B$2,$A289&lt;=$B$3),IRR((K$5:K288,L289),0.001)*12,"")</f>
        <v>8.2779280596336768E-2</v>
      </c>
      <c r="N289" s="66">
        <f t="shared" si="91"/>
        <v>1.2299380878310728E-2</v>
      </c>
      <c r="O289" s="61">
        <v>4.5011229999999998</v>
      </c>
      <c r="P289" s="58">
        <f t="shared" si="85"/>
        <v>303057.90908620955</v>
      </c>
      <c r="Q289" s="58">
        <f t="shared" si="99"/>
        <v>1364100.9249198467</v>
      </c>
      <c r="R289" s="58">
        <f t="shared" si="92"/>
        <v>-2032.1898925311452</v>
      </c>
      <c r="S289" s="58">
        <f t="shared" si="93"/>
        <v>1362068.7350273156</v>
      </c>
      <c r="T289" s="67">
        <f>IF(AND($A289&gt;$B$2,$A289&lt;=$B$3),IRR((R$5:R288,S289),0.001)*12,"")</f>
        <v>9.4662176091005357E-2</v>
      </c>
      <c r="U289" s="66">
        <f t="shared" si="94"/>
        <v>2.4182276372979317E-2</v>
      </c>
      <c r="V289" s="70">
        <v>789.44432847230644</v>
      </c>
      <c r="W289" s="58">
        <f t="shared" si="86"/>
        <v>2324.669155785265</v>
      </c>
      <c r="X289" s="58">
        <f t="shared" si="100"/>
        <v>1835196.8806091822</v>
      </c>
      <c r="Y289" s="58">
        <f t="shared" si="95"/>
        <v>-2032.1898925311452</v>
      </c>
      <c r="Z289" s="58">
        <f t="shared" si="96"/>
        <v>1833164.690716651</v>
      </c>
      <c r="AA289" s="67">
        <f>IF(AND($A289&gt;$B$2,$A289&lt;=$B$3),IRR((Y$5:Y288,Z289),0.001)*12,"")</f>
        <v>0.11441761587887367</v>
      </c>
      <c r="AB289" s="66">
        <f t="shared" si="97"/>
        <v>4.3937716160847629E-2</v>
      </c>
      <c r="AC289" s="4"/>
      <c r="AD289" s="4"/>
      <c r="AE289" s="3"/>
      <c r="AF289" s="3"/>
      <c r="AG289" s="3"/>
      <c r="AH289" s="3"/>
      <c r="AI289" s="3"/>
      <c r="AJ289" s="3"/>
      <c r="AK289" s="3"/>
    </row>
    <row r="290" spans="1:37" x14ac:dyDescent="0.4">
      <c r="A290" s="1">
        <v>37895</v>
      </c>
      <c r="B290" s="61">
        <v>7.6335259999999998</v>
      </c>
      <c r="C290" s="58">
        <f t="shared" si="82"/>
        <v>126716.582043402</v>
      </c>
      <c r="D290" s="58">
        <f t="shared" si="83"/>
        <v>967294.32365944225</v>
      </c>
      <c r="E290" s="58">
        <f t="shared" si="87"/>
        <v>-2037.270367262473</v>
      </c>
      <c r="F290" s="58">
        <f t="shared" si="88"/>
        <v>965257.05329217983</v>
      </c>
      <c r="G290" s="60">
        <f>IF(AND($A290&gt;$B$2,$A290&lt;=$B$3),IRR((E$5:E289,F290),0.001)*12,"")</f>
        <v>6.9750453552030578E-2</v>
      </c>
      <c r="H290" s="61">
        <v>6.3652600000000001</v>
      </c>
      <c r="I290" s="58">
        <f t="shared" si="84"/>
        <v>179213.53276296132</v>
      </c>
      <c r="J290" s="58">
        <f t="shared" si="98"/>
        <v>1140740.7315547671</v>
      </c>
      <c r="K290" s="58">
        <f t="shared" si="89"/>
        <v>-2037.270367262473</v>
      </c>
      <c r="L290" s="58">
        <f t="shared" si="90"/>
        <v>1138703.4611875047</v>
      </c>
      <c r="M290" s="67">
        <f>IF(AND($A290&gt;$B$2,$A290&lt;=$B$3),IRR((K$5:K289,L290),0.001)*12,"")</f>
        <v>8.1617153826110567E-2</v>
      </c>
      <c r="N290" s="66">
        <f t="shared" si="91"/>
        <v>1.1866700274079989E-2</v>
      </c>
      <c r="O290" s="61">
        <v>4.422339</v>
      </c>
      <c r="P290" s="58">
        <f t="shared" si="85"/>
        <v>303518.58620012202</v>
      </c>
      <c r="Q290" s="58">
        <f t="shared" si="99"/>
        <v>1342262.0809776615</v>
      </c>
      <c r="R290" s="58">
        <f t="shared" si="92"/>
        <v>-2037.270367262473</v>
      </c>
      <c r="S290" s="58">
        <f t="shared" si="93"/>
        <v>1340224.8106103991</v>
      </c>
      <c r="T290" s="67">
        <f>IF(AND($A290&gt;$B$2,$A290&lt;=$B$3),IRR((R$5:R289,S290),0.001)*12,"")</f>
        <v>9.2923801094885405E-2</v>
      </c>
      <c r="U290" s="66">
        <f t="shared" si="94"/>
        <v>2.3173347542854827E-2</v>
      </c>
      <c r="V290" s="70">
        <v>805.47464884256419</v>
      </c>
      <c r="W290" s="58">
        <f t="shared" si="86"/>
        <v>2327.198435099257</v>
      </c>
      <c r="X290" s="58">
        <f t="shared" si="100"/>
        <v>1874499.3422985389</v>
      </c>
      <c r="Y290" s="58">
        <f t="shared" si="95"/>
        <v>-2037.270367262473</v>
      </c>
      <c r="Z290" s="58">
        <f t="shared" si="96"/>
        <v>1872462.0719312765</v>
      </c>
      <c r="AA290" s="67">
        <f>IF(AND($A290&gt;$B$2,$A290&lt;=$B$3),IRR((Y$5:Y289,Z290),0.001)*12,"")</f>
        <v>0.11510286732335739</v>
      </c>
      <c r="AB290" s="66">
        <f t="shared" si="97"/>
        <v>4.5352413771326816E-2</v>
      </c>
      <c r="AC290" s="4"/>
      <c r="AD290" s="4"/>
      <c r="AE290" s="3"/>
      <c r="AF290" s="3"/>
      <c r="AG290" s="3"/>
      <c r="AH290" s="3"/>
      <c r="AI290" s="3"/>
      <c r="AJ290" s="3"/>
      <c r="AK290" s="3"/>
    </row>
    <row r="291" spans="1:37" x14ac:dyDescent="0.4">
      <c r="A291" s="1">
        <v>37926</v>
      </c>
      <c r="B291" s="61">
        <v>7.6299469999999996</v>
      </c>
      <c r="C291" s="58">
        <f t="shared" si="82"/>
        <v>126984.25933436885</v>
      </c>
      <c r="D291" s="58">
        <f t="shared" si="83"/>
        <v>968883.16855548951</v>
      </c>
      <c r="E291" s="58">
        <f t="shared" si="87"/>
        <v>-2042.363543180629</v>
      </c>
      <c r="F291" s="58">
        <f t="shared" si="88"/>
        <v>966840.80501230888</v>
      </c>
      <c r="G291" s="60">
        <f>IF(AND($A291&gt;$B$2,$A291&lt;=$B$3),IRR((E$5:E290,F291),0.001)*12,"")</f>
        <v>6.9293683807834405E-2</v>
      </c>
      <c r="H291" s="61">
        <v>6.3757910000000004</v>
      </c>
      <c r="I291" s="58">
        <f t="shared" si="84"/>
        <v>179533.86376866407</v>
      </c>
      <c r="J291" s="58">
        <f t="shared" si="98"/>
        <v>1144670.3928114746</v>
      </c>
      <c r="K291" s="58">
        <f t="shared" si="89"/>
        <v>-2042.363543180629</v>
      </c>
      <c r="L291" s="58">
        <f t="shared" si="90"/>
        <v>1142628.0292682941</v>
      </c>
      <c r="M291" s="67">
        <f>IF(AND($A291&gt;$B$2,$A291&lt;=$B$3),IRR((K$5:K290,L291),0.001)*12,"")</f>
        <v>8.1256906161510045E-2</v>
      </c>
      <c r="N291" s="66">
        <f t="shared" si="91"/>
        <v>1.196322235367564E-2</v>
      </c>
      <c r="O291" s="61">
        <v>4.442971</v>
      </c>
      <c r="P291" s="58">
        <f t="shared" si="85"/>
        <v>303978.2703941401</v>
      </c>
      <c r="Q291" s="58">
        <f t="shared" si="99"/>
        <v>1350566.639991323</v>
      </c>
      <c r="R291" s="58">
        <f t="shared" si="92"/>
        <v>-2042.363543180629</v>
      </c>
      <c r="S291" s="58">
        <f t="shared" si="93"/>
        <v>1348524.2764481425</v>
      </c>
      <c r="T291" s="67">
        <f>IF(AND($A291&gt;$B$2,$A291&lt;=$B$3),IRR((R$5:R290,S291),0.001)*12,"")</f>
        <v>9.2715675645898443E-2</v>
      </c>
      <c r="U291" s="66">
        <f t="shared" si="94"/>
        <v>2.3421991838064038E-2</v>
      </c>
      <c r="V291" s="70">
        <v>815.23881846536119</v>
      </c>
      <c r="W291" s="58">
        <f t="shared" si="86"/>
        <v>2329.703668531376</v>
      </c>
      <c r="X291" s="58">
        <f t="shared" si="100"/>
        <v>1899264.8661079365</v>
      </c>
      <c r="Y291" s="58">
        <f t="shared" si="95"/>
        <v>-2042.363543180629</v>
      </c>
      <c r="Z291" s="58">
        <f t="shared" si="96"/>
        <v>1897222.502564756</v>
      </c>
      <c r="AA291" s="67">
        <f>IF(AND($A291&gt;$B$2,$A291&lt;=$B$3),IRR((Y$5:Y290,Z291),0.001)*12,"")</f>
        <v>0.11526364946262646</v>
      </c>
      <c r="AB291" s="66">
        <f t="shared" si="97"/>
        <v>4.5969965654792055E-2</v>
      </c>
      <c r="AC291" s="4"/>
      <c r="AD291" s="4"/>
      <c r="AE291" s="3"/>
      <c r="AF291" s="3"/>
      <c r="AG291" s="3"/>
      <c r="AH291" s="3"/>
      <c r="AI291" s="3"/>
      <c r="AJ291" s="3"/>
      <c r="AK291" s="3"/>
    </row>
    <row r="292" spans="1:37" x14ac:dyDescent="0.4">
      <c r="A292" s="1">
        <v>37956</v>
      </c>
      <c r="B292" s="61">
        <v>7.6711989999999997</v>
      </c>
      <c r="C292" s="58">
        <f t="shared" si="82"/>
        <v>127251.16278088857</v>
      </c>
      <c r="D292" s="58">
        <f t="shared" si="83"/>
        <v>976168.9926735895</v>
      </c>
      <c r="E292" s="58">
        <f t="shared" si="87"/>
        <v>-2047.4694520385804</v>
      </c>
      <c r="F292" s="58">
        <f t="shared" si="88"/>
        <v>974121.52322155097</v>
      </c>
      <c r="G292" s="60">
        <f>IF(AND($A292&gt;$B$2,$A292&lt;=$B$3),IRR((E$5:E291,F292),0.001)*12,"")</f>
        <v>6.9267093999028972E-2</v>
      </c>
      <c r="H292" s="61">
        <v>6.4324669999999999</v>
      </c>
      <c r="I292" s="58">
        <f t="shared" si="84"/>
        <v>179852.16613259981</v>
      </c>
      <c r="J292" s="58">
        <f t="shared" si="98"/>
        <v>1156893.1235264658</v>
      </c>
      <c r="K292" s="58">
        <f t="shared" si="89"/>
        <v>-2047.4694520385804</v>
      </c>
      <c r="L292" s="58">
        <f t="shared" si="90"/>
        <v>1154845.6540744272</v>
      </c>
      <c r="M292" s="67">
        <f>IF(AND($A292&gt;$B$2,$A292&lt;=$B$3),IRR((K$5:K291,L292),0.001)*12,"")</f>
        <v>8.1404060706216974E-2</v>
      </c>
      <c r="N292" s="66">
        <f t="shared" si="91"/>
        <v>1.2136966707188002E-2</v>
      </c>
      <c r="O292" s="61">
        <v>4.5035340000000001</v>
      </c>
      <c r="P292" s="58">
        <f t="shared" si="85"/>
        <v>304432.90656476491</v>
      </c>
      <c r="Q292" s="58">
        <f t="shared" si="99"/>
        <v>1371023.945433242</v>
      </c>
      <c r="R292" s="58">
        <f t="shared" si="92"/>
        <v>-2047.4694520385804</v>
      </c>
      <c r="S292" s="58">
        <f t="shared" si="93"/>
        <v>1368976.4759812034</v>
      </c>
      <c r="T292" s="67">
        <f>IF(AND($A292&gt;$B$2,$A292&lt;=$B$3),IRR((R$5:R291,S292),0.001)*12,"")</f>
        <v>9.3111416536364011E-2</v>
      </c>
      <c r="U292" s="66">
        <f t="shared" si="94"/>
        <v>2.3844322537335039E-2</v>
      </c>
      <c r="V292" s="70">
        <v>840.25018298596353</v>
      </c>
      <c r="W292" s="58">
        <f t="shared" si="86"/>
        <v>2332.1404064143271</v>
      </c>
      <c r="X292" s="58">
        <f t="shared" si="100"/>
        <v>1959581.4032385978</v>
      </c>
      <c r="Y292" s="58">
        <f t="shared" si="95"/>
        <v>-2047.4694520385804</v>
      </c>
      <c r="Z292" s="58">
        <f t="shared" si="96"/>
        <v>1957533.9337865592</v>
      </c>
      <c r="AA292" s="67">
        <f>IF(AND($A292&gt;$B$2,$A292&lt;=$B$3),IRR((Y$5:Y291,Z292),0.001)*12,"")</f>
        <v>0.11658270852296493</v>
      </c>
      <c r="AB292" s="66">
        <f t="shared" si="97"/>
        <v>4.7315614523935956E-2</v>
      </c>
      <c r="AC292" s="4"/>
      <c r="AD292" s="4"/>
      <c r="AE292" s="3"/>
      <c r="AF292" s="3"/>
      <c r="AG292" s="3"/>
      <c r="AH292" s="3"/>
      <c r="AI292" s="3"/>
      <c r="AJ292" s="3"/>
      <c r="AK292" s="3"/>
    </row>
    <row r="293" spans="1:37" x14ac:dyDescent="0.4">
      <c r="A293" s="1">
        <v>37987</v>
      </c>
      <c r="B293" s="61">
        <v>7.7038880000000001</v>
      </c>
      <c r="C293" s="58">
        <f t="shared" si="82"/>
        <v>127517.59813478633</v>
      </c>
      <c r="D293" s="58">
        <f t="shared" si="83"/>
        <v>982381.29405940278</v>
      </c>
      <c r="E293" s="58">
        <f t="shared" si="87"/>
        <v>-2052.5881256686766</v>
      </c>
      <c r="F293" s="58">
        <f t="shared" si="88"/>
        <v>980328.70593373408</v>
      </c>
      <c r="G293" s="60">
        <f>IF(AND($A293&gt;$B$2,$A293&lt;=$B$3),IRR((E$5:E292,F293),0.001)*12,"")</f>
        <v>6.9158223720292789E-2</v>
      </c>
      <c r="H293" s="61">
        <v>6.4881580000000003</v>
      </c>
      <c r="I293" s="58">
        <f t="shared" si="84"/>
        <v>180168.52527885808</v>
      </c>
      <c r="J293" s="58">
        <f t="shared" si="98"/>
        <v>1168961.8586362253</v>
      </c>
      <c r="K293" s="58">
        <f t="shared" si="89"/>
        <v>-2052.5881256686766</v>
      </c>
      <c r="L293" s="58">
        <f t="shared" si="90"/>
        <v>1166909.2705105566</v>
      </c>
      <c r="M293" s="67">
        <f>IF(AND($A293&gt;$B$2,$A293&lt;=$B$3),IRR((K$5:K292,L293),0.001)*12,"")</f>
        <v>8.1533719674552252E-2</v>
      </c>
      <c r="N293" s="66">
        <f t="shared" si="91"/>
        <v>1.2375495954259463E-2</v>
      </c>
      <c r="O293" s="61">
        <v>4.5887989999999999</v>
      </c>
      <c r="P293" s="58">
        <f t="shared" si="85"/>
        <v>304880.21055992111</v>
      </c>
      <c r="Q293" s="58">
        <f t="shared" si="99"/>
        <v>1399034.0053371554</v>
      </c>
      <c r="R293" s="58">
        <f t="shared" si="92"/>
        <v>-2052.5881256686766</v>
      </c>
      <c r="S293" s="58">
        <f t="shared" si="93"/>
        <v>1396981.4172114867</v>
      </c>
      <c r="T293" s="67">
        <f>IF(AND($A293&gt;$B$2,$A293&lt;=$B$3),IRR((R$5:R292,S293),0.001)*12,"")</f>
        <v>9.385407402458501E-2</v>
      </c>
      <c r="U293" s="66">
        <f t="shared" si="94"/>
        <v>2.4695850304292222E-2</v>
      </c>
      <c r="V293" s="70">
        <v>881.77188671629426</v>
      </c>
      <c r="W293" s="58">
        <f t="shared" si="86"/>
        <v>2334.4682058787812</v>
      </c>
      <c r="X293" s="58">
        <f t="shared" si="100"/>
        <v>2058468.4343769352</v>
      </c>
      <c r="Y293" s="58">
        <f t="shared" si="95"/>
        <v>-2052.5881256686766</v>
      </c>
      <c r="Z293" s="58">
        <f t="shared" si="96"/>
        <v>2056415.8462512665</v>
      </c>
      <c r="AA293" s="67">
        <f>IF(AND($A293&gt;$B$2,$A293&lt;=$B$3),IRR((Y$5:Y292,Z293),0.001)*12,"")</f>
        <v>0.11902388569124245</v>
      </c>
      <c r="AB293" s="66">
        <f t="shared" si="97"/>
        <v>4.986566197094966E-2</v>
      </c>
      <c r="AC293" s="4"/>
      <c r="AD293" s="4"/>
      <c r="AE293" s="3"/>
      <c r="AF293" s="3"/>
      <c r="AG293" s="3"/>
      <c r="AH293" s="3"/>
      <c r="AI293" s="3"/>
      <c r="AJ293" s="3"/>
      <c r="AK293" s="3"/>
    </row>
    <row r="294" spans="1:37" x14ac:dyDescent="0.4">
      <c r="A294" s="1">
        <v>38018</v>
      </c>
      <c r="B294" s="61">
        <v>7.749727</v>
      </c>
      <c r="C294" s="58">
        <f t="shared" si="82"/>
        <v>127783.11969393065</v>
      </c>
      <c r="D294" s="58">
        <f t="shared" si="83"/>
        <v>990284.29283628613</v>
      </c>
      <c r="E294" s="58">
        <f t="shared" si="87"/>
        <v>-2057.7195959828482</v>
      </c>
      <c r="F294" s="58">
        <f t="shared" si="88"/>
        <v>988226.57324030332</v>
      </c>
      <c r="G294" s="60">
        <f>IF(AND($A294&gt;$B$2,$A294&lt;=$B$3),IRR((E$5:E293,F294),0.001)*12,"")</f>
        <v>6.9171630579198506E-2</v>
      </c>
      <c r="H294" s="61">
        <v>6.5552960000000002</v>
      </c>
      <c r="I294" s="58">
        <f t="shared" si="84"/>
        <v>180482.42713713922</v>
      </c>
      <c r="J294" s="58">
        <f t="shared" si="98"/>
        <v>1183115.7326823804</v>
      </c>
      <c r="K294" s="58">
        <f t="shared" si="89"/>
        <v>-2057.7195959828482</v>
      </c>
      <c r="L294" s="58">
        <f t="shared" si="90"/>
        <v>1181058.0130863974</v>
      </c>
      <c r="M294" s="67">
        <f>IF(AND($A294&gt;$B$2,$A294&lt;=$B$3),IRR((K$5:K293,L294),0.001)*12,"")</f>
        <v>8.1778224345438133E-2</v>
      </c>
      <c r="N294" s="66">
        <f t="shared" si="91"/>
        <v>1.2606593766239627E-2</v>
      </c>
      <c r="O294" s="61">
        <v>4.6632449999999999</v>
      </c>
      <c r="P294" s="58">
        <f t="shared" si="85"/>
        <v>305321.4740140143</v>
      </c>
      <c r="Q294" s="58">
        <f t="shared" si="99"/>
        <v>1423788.837088482</v>
      </c>
      <c r="R294" s="58">
        <f t="shared" si="92"/>
        <v>-2057.7195959828482</v>
      </c>
      <c r="S294" s="58">
        <f t="shared" si="93"/>
        <v>1421731.1174924991</v>
      </c>
      <c r="T294" s="67">
        <f>IF(AND($A294&gt;$B$2,$A294&lt;=$B$3),IRR((R$5:R293,S294),0.001)*12,"")</f>
        <v>9.4409979995678128E-2</v>
      </c>
      <c r="U294" s="66">
        <f t="shared" si="94"/>
        <v>2.5238349416479622E-2</v>
      </c>
      <c r="V294" s="70">
        <v>891.36619351513821</v>
      </c>
      <c r="W294" s="58">
        <f t="shared" si="86"/>
        <v>2336.7767067070076</v>
      </c>
      <c r="X294" s="58">
        <f t="shared" si="100"/>
        <v>2082923.758152266</v>
      </c>
      <c r="Y294" s="58">
        <f t="shared" si="95"/>
        <v>-2057.7195959828482</v>
      </c>
      <c r="Z294" s="58">
        <f t="shared" si="96"/>
        <v>2080866.0385562831</v>
      </c>
      <c r="AA294" s="67">
        <f>IF(AND($A294&gt;$B$2,$A294&lt;=$B$3),IRR((Y$5:Y293,Z294),0.001)*12,"")</f>
        <v>0.11908372910361464</v>
      </c>
      <c r="AB294" s="66">
        <f t="shared" si="97"/>
        <v>4.9912098524416137E-2</v>
      </c>
      <c r="AC294" s="4"/>
      <c r="AD294" s="4"/>
      <c r="AE294" s="3"/>
      <c r="AF294" s="3"/>
      <c r="AG294" s="3"/>
      <c r="AH294" s="3"/>
      <c r="AI294" s="3"/>
      <c r="AJ294" s="3"/>
      <c r="AK294" s="3"/>
    </row>
    <row r="295" spans="1:37" x14ac:dyDescent="0.4">
      <c r="A295" s="1">
        <v>38047</v>
      </c>
      <c r="B295" s="61">
        <v>7.7767439999999999</v>
      </c>
      <c r="C295" s="58">
        <f t="shared" si="82"/>
        <v>128048.38030878088</v>
      </c>
      <c r="D295" s="58">
        <f t="shared" si="83"/>
        <v>995799.47327602981</v>
      </c>
      <c r="E295" s="58">
        <f t="shared" si="87"/>
        <v>-2062.8638949728052</v>
      </c>
      <c r="F295" s="58">
        <f t="shared" si="88"/>
        <v>993736.60938105697</v>
      </c>
      <c r="G295" s="60">
        <f>IF(AND($A295&gt;$B$2,$A295&lt;=$B$3),IRR((E$5:E294,F295),0.001)*12,"")</f>
        <v>6.9008634487902398E-2</v>
      </c>
      <c r="H295" s="61">
        <v>6.6076639999999998</v>
      </c>
      <c r="I295" s="58">
        <f t="shared" si="84"/>
        <v>180794.61975089391</v>
      </c>
      <c r="J295" s="58">
        <f t="shared" si="98"/>
        <v>1194630.1003216705</v>
      </c>
      <c r="K295" s="58">
        <f t="shared" si="89"/>
        <v>-2062.8638949728052</v>
      </c>
      <c r="L295" s="58">
        <f t="shared" si="90"/>
        <v>1192567.2364266978</v>
      </c>
      <c r="M295" s="67">
        <f>IF(AND($A295&gt;$B$2,$A295&lt;=$B$3),IRR((K$5:K294,L295),0.001)*12,"")</f>
        <v>8.1858726663151415E-2</v>
      </c>
      <c r="N295" s="66">
        <f t="shared" si="91"/>
        <v>1.2850092175249017E-2</v>
      </c>
      <c r="O295" s="61">
        <v>4.7247599999999998</v>
      </c>
      <c r="P295" s="58">
        <f t="shared" si="85"/>
        <v>305758.08114220132</v>
      </c>
      <c r="Q295" s="58">
        <f t="shared" si="99"/>
        <v>1444633.551457427</v>
      </c>
      <c r="R295" s="58">
        <f t="shared" si="92"/>
        <v>-2062.8638949728052</v>
      </c>
      <c r="S295" s="58">
        <f t="shared" si="93"/>
        <v>1442570.6875624543</v>
      </c>
      <c r="T295" s="67">
        <f>IF(AND($A295&gt;$B$2,$A295&lt;=$B$3),IRR((R$5:R294,S295),0.001)*12,"")</f>
        <v>9.4760866033109181E-2</v>
      </c>
      <c r="U295" s="66">
        <f t="shared" si="94"/>
        <v>2.5752231545206783E-2</v>
      </c>
      <c r="V295" s="70">
        <v>877.39642519843017</v>
      </c>
      <c r="W295" s="58">
        <f t="shared" si="86"/>
        <v>2339.1278262645169</v>
      </c>
      <c r="X295" s="58">
        <f t="shared" si="100"/>
        <v>2052342.3928466619</v>
      </c>
      <c r="Y295" s="58">
        <f t="shared" si="95"/>
        <v>-2062.8638949728052</v>
      </c>
      <c r="Z295" s="58">
        <f t="shared" si="96"/>
        <v>2050279.5289516891</v>
      </c>
      <c r="AA295" s="67">
        <f>IF(AND($A295&gt;$B$2,$A295&lt;=$B$3),IRR((Y$5:Y294,Z295),0.001)*12,"")</f>
        <v>0.11747411657888129</v>
      </c>
      <c r="AB295" s="66">
        <f t="shared" si="97"/>
        <v>4.8465482090978895E-2</v>
      </c>
      <c r="AC295" s="4"/>
      <c r="AD295" s="4"/>
      <c r="AE295" s="3"/>
      <c r="AF295" s="3"/>
      <c r="AG295" s="3"/>
      <c r="AH295" s="3"/>
      <c r="AI295" s="3"/>
      <c r="AJ295" s="3"/>
      <c r="AK295" s="3"/>
    </row>
    <row r="296" spans="1:37" x14ac:dyDescent="0.4">
      <c r="A296" s="1">
        <v>38078</v>
      </c>
      <c r="B296" s="61">
        <v>7.6767430000000001</v>
      </c>
      <c r="C296" s="58">
        <f t="shared" si="82"/>
        <v>128317.76812790029</v>
      </c>
      <c r="D296" s="58">
        <f t="shared" si="83"/>
        <v>985062.52825148159</v>
      </c>
      <c r="E296" s="58">
        <f t="shared" si="87"/>
        <v>-2068.021054710237</v>
      </c>
      <c r="F296" s="58">
        <f t="shared" si="88"/>
        <v>982994.50719677133</v>
      </c>
      <c r="G296" s="60">
        <f>IF(AND($A296&gt;$B$2,$A296&lt;=$B$3),IRR((E$5:E295,F296),0.001)*12,"")</f>
        <v>6.7668098863740589E-2</v>
      </c>
      <c r="H296" s="61">
        <v>6.4353389999999999</v>
      </c>
      <c r="I296" s="58">
        <f t="shared" si="84"/>
        <v>181115.97361503536</v>
      </c>
      <c r="J296" s="58">
        <f t="shared" si="98"/>
        <v>1165542.6885278081</v>
      </c>
      <c r="K296" s="58">
        <f t="shared" si="89"/>
        <v>-2068.021054710237</v>
      </c>
      <c r="L296" s="58">
        <f t="shared" si="90"/>
        <v>1163474.6674730978</v>
      </c>
      <c r="M296" s="67">
        <f>IF(AND($A296&gt;$B$2,$A296&lt;=$B$3),IRR((K$5:K295,L296),0.001)*12,"")</f>
        <v>7.9564764967805957E-2</v>
      </c>
      <c r="N296" s="66">
        <f t="shared" si="91"/>
        <v>1.1896666104065368E-2</v>
      </c>
      <c r="O296" s="61">
        <v>4.4800719999999998</v>
      </c>
      <c r="P296" s="58">
        <f t="shared" si="85"/>
        <v>306219.68556612806</v>
      </c>
      <c r="Q296" s="58">
        <f t="shared" si="99"/>
        <v>1371886.2391536145</v>
      </c>
      <c r="R296" s="58">
        <f t="shared" si="92"/>
        <v>-2068.021054710237</v>
      </c>
      <c r="S296" s="58">
        <f t="shared" si="93"/>
        <v>1369818.2180989042</v>
      </c>
      <c r="T296" s="67">
        <f>IF(AND($A296&gt;$B$2,$A296&lt;=$B$3),IRR((R$5:R295,S296),0.001)*12,"")</f>
        <v>9.0690811994528886E-2</v>
      </c>
      <c r="U296" s="66">
        <f t="shared" si="94"/>
        <v>2.3022713130788297E-2</v>
      </c>
      <c r="V296" s="70">
        <v>885.90218887333481</v>
      </c>
      <c r="W296" s="58">
        <f t="shared" si="86"/>
        <v>2341.4621935125992</v>
      </c>
      <c r="X296" s="58">
        <f t="shared" si="100"/>
        <v>2074306.4823969714</v>
      </c>
      <c r="Y296" s="58">
        <f t="shared" si="95"/>
        <v>-2068.021054710237</v>
      </c>
      <c r="Z296" s="58">
        <f t="shared" si="96"/>
        <v>2072238.4613422612</v>
      </c>
      <c r="AA296" s="67">
        <f>IF(AND($A296&gt;$B$2,$A296&lt;=$B$3),IRR((Y$5:Y295,Z296),0.001)*12,"")</f>
        <v>0.11746821922366912</v>
      </c>
      <c r="AB296" s="66">
        <f t="shared" si="97"/>
        <v>4.9800120359928535E-2</v>
      </c>
      <c r="AC296" s="4"/>
      <c r="AD296" s="4"/>
      <c r="AE296" s="3"/>
      <c r="AF296" s="3"/>
      <c r="AG296" s="3"/>
      <c r="AH296" s="3"/>
      <c r="AI296" s="3"/>
      <c r="AJ296" s="3"/>
      <c r="AK296" s="3"/>
    </row>
    <row r="297" spans="1:37" x14ac:dyDescent="0.4">
      <c r="A297" s="1">
        <v>38108</v>
      </c>
      <c r="B297" s="61">
        <v>7.6577219999999997</v>
      </c>
      <c r="C297" s="58">
        <f t="shared" si="82"/>
        <v>128588.50022124959</v>
      </c>
      <c r="D297" s="58">
        <f t="shared" si="83"/>
        <v>984694.98709126783</v>
      </c>
      <c r="E297" s="58">
        <f t="shared" si="87"/>
        <v>-2073.1911073470123</v>
      </c>
      <c r="F297" s="58">
        <f t="shared" si="88"/>
        <v>982621.79598392081</v>
      </c>
      <c r="G297" s="60">
        <f>IF(AND($A297&gt;$B$2,$A297&lt;=$B$3),IRR((E$5:E296,F297),0.001)*12,"")</f>
        <v>6.7086844490534148E-2</v>
      </c>
      <c r="H297" s="61">
        <v>6.4080919999999999</v>
      </c>
      <c r="I297" s="58">
        <f t="shared" si="84"/>
        <v>181439.5006660432</v>
      </c>
      <c r="J297" s="58">
        <f t="shared" si="98"/>
        <v>1162681.012702066</v>
      </c>
      <c r="K297" s="58">
        <f t="shared" si="89"/>
        <v>-2073.1911073470123</v>
      </c>
      <c r="L297" s="58">
        <f t="shared" si="90"/>
        <v>1160607.8215947191</v>
      </c>
      <c r="M297" s="67">
        <f>IF(AND($A297&gt;$B$2,$A297&lt;=$B$3),IRR((K$5:K296,L297),0.001)*12,"")</f>
        <v>7.8815025489854307E-2</v>
      </c>
      <c r="N297" s="66">
        <f t="shared" si="91"/>
        <v>1.1728180999320159E-2</v>
      </c>
      <c r="O297" s="61">
        <v>4.4523599999999997</v>
      </c>
      <c r="P297" s="58">
        <f t="shared" si="85"/>
        <v>306685.32426276244</v>
      </c>
      <c r="Q297" s="58">
        <f t="shared" si="99"/>
        <v>1365473.4703345529</v>
      </c>
      <c r="R297" s="58">
        <f t="shared" si="92"/>
        <v>-2073.1911073470123</v>
      </c>
      <c r="S297" s="58">
        <f t="shared" si="93"/>
        <v>1363400.279227206</v>
      </c>
      <c r="T297" s="67">
        <f>IF(AND($A297&gt;$B$2,$A297&lt;=$B$3),IRR((R$5:R296,S297),0.001)*12,"")</f>
        <v>8.9772350995135142E-2</v>
      </c>
      <c r="U297" s="66">
        <f t="shared" si="94"/>
        <v>2.2685506504600994E-2</v>
      </c>
      <c r="V297" s="70">
        <v>863.15494921864126</v>
      </c>
      <c r="W297" s="58">
        <f t="shared" si="86"/>
        <v>2343.8640694552951</v>
      </c>
      <c r="X297" s="58">
        <f t="shared" si="100"/>
        <v>2023117.8718460831</v>
      </c>
      <c r="Y297" s="58">
        <f t="shared" si="95"/>
        <v>-2073.1911073470123</v>
      </c>
      <c r="Z297" s="58">
        <f t="shared" si="96"/>
        <v>2021044.6807387362</v>
      </c>
      <c r="AA297" s="67">
        <f>IF(AND($A297&gt;$B$2,$A297&lt;=$B$3),IRR((Y$5:Y296,Z297),0.001)*12,"")</f>
        <v>0.11523486462463062</v>
      </c>
      <c r="AB297" s="66">
        <f t="shared" si="97"/>
        <v>4.814802013409647E-2</v>
      </c>
      <c r="AC297" s="4"/>
      <c r="AD297" s="4"/>
      <c r="AE297" s="3"/>
      <c r="AF297" s="3"/>
      <c r="AG297" s="3"/>
      <c r="AH297" s="3"/>
      <c r="AI297" s="3"/>
      <c r="AJ297" s="3"/>
      <c r="AK297" s="3"/>
    </row>
    <row r="298" spans="1:37" x14ac:dyDescent="0.4">
      <c r="A298" s="1">
        <v>38139</v>
      </c>
      <c r="B298" s="61">
        <v>7.6599930000000001</v>
      </c>
      <c r="C298" s="58">
        <f t="shared" si="82"/>
        <v>128859.82867874496</v>
      </c>
      <c r="D298" s="58">
        <f t="shared" si="83"/>
        <v>987065.38566038571</v>
      </c>
      <c r="E298" s="58">
        <f t="shared" si="87"/>
        <v>-2078.3740851153798</v>
      </c>
      <c r="F298" s="58">
        <f t="shared" si="88"/>
        <v>984987.01157527033</v>
      </c>
      <c r="G298" s="60">
        <f>IF(AND($A298&gt;$B$2,$A298&lt;=$B$3),IRR((E$5:E297,F298),0.001)*12,"")</f>
        <v>6.670910316216272E-2</v>
      </c>
      <c r="H298" s="61">
        <v>6.4439260000000003</v>
      </c>
      <c r="I298" s="58">
        <f t="shared" si="84"/>
        <v>181762.03293676066</v>
      </c>
      <c r="J298" s="58">
        <f t="shared" si="98"/>
        <v>1171261.0898540483</v>
      </c>
      <c r="K298" s="58">
        <f t="shared" si="89"/>
        <v>-2078.3740851153798</v>
      </c>
      <c r="L298" s="58">
        <f t="shared" si="90"/>
        <v>1169182.7157689331</v>
      </c>
      <c r="M298" s="67">
        <f>IF(AND($A298&gt;$B$2,$A298&lt;=$B$3),IRR((K$5:K297,L298),0.001)*12,"")</f>
        <v>7.8748184950033995E-2</v>
      </c>
      <c r="N298" s="66">
        <f t="shared" si="91"/>
        <v>1.2039081787871275E-2</v>
      </c>
      <c r="O298" s="61">
        <v>4.4884170000000001</v>
      </c>
      <c r="P298" s="58">
        <f t="shared" si="85"/>
        <v>307148.37706848781</v>
      </c>
      <c r="Q298" s="58">
        <f t="shared" si="99"/>
        <v>1378609.9971566109</v>
      </c>
      <c r="R298" s="58">
        <f t="shared" si="92"/>
        <v>-2078.3740851153798</v>
      </c>
      <c r="S298" s="58">
        <f t="shared" si="93"/>
        <v>1376531.6230714957</v>
      </c>
      <c r="T298" s="67">
        <f>IF(AND($A298&gt;$B$2,$A298&lt;=$B$3),IRR((R$5:R297,S298),0.001)*12,"")</f>
        <v>8.9813205764158965E-2</v>
      </c>
      <c r="U298" s="66">
        <f t="shared" si="94"/>
        <v>2.3104102601996246E-2</v>
      </c>
      <c r="V298" s="70">
        <v>887.85548517433756</v>
      </c>
      <c r="W298" s="58">
        <f t="shared" si="86"/>
        <v>2346.2049617737193</v>
      </c>
      <c r="X298" s="58">
        <f t="shared" si="100"/>
        <v>2083090.9446540438</v>
      </c>
      <c r="Y298" s="58">
        <f t="shared" si="95"/>
        <v>-2078.3740851153798</v>
      </c>
      <c r="Z298" s="58">
        <f t="shared" si="96"/>
        <v>2081012.5705689285</v>
      </c>
      <c r="AA298" s="67">
        <f>IF(AND($A298&gt;$B$2,$A298&lt;=$B$3),IRR((Y$5:Y297,Z298),0.001)*12,"")</f>
        <v>0.11639698316271918</v>
      </c>
      <c r="AB298" s="66">
        <f t="shared" si="97"/>
        <v>4.9687880000556461E-2</v>
      </c>
      <c r="AC298" s="4"/>
      <c r="AD298" s="4"/>
      <c r="AE298" s="3"/>
      <c r="AF298" s="3"/>
      <c r="AG298" s="3"/>
      <c r="AH298" s="3"/>
      <c r="AI298" s="3"/>
      <c r="AJ298" s="3"/>
      <c r="AK298" s="3"/>
    </row>
    <row r="299" spans="1:37" x14ac:dyDescent="0.4">
      <c r="A299" s="1">
        <v>38169</v>
      </c>
      <c r="B299" s="61">
        <v>7.6997640000000001</v>
      </c>
      <c r="C299" s="58">
        <f t="shared" si="82"/>
        <v>129130.43048164803</v>
      </c>
      <c r="D299" s="58">
        <f t="shared" si="83"/>
        <v>994273.83992709615</v>
      </c>
      <c r="E299" s="58">
        <f t="shared" si="87"/>
        <v>-2083.5700203281681</v>
      </c>
      <c r="F299" s="58">
        <f t="shared" si="88"/>
        <v>992190.26990676799</v>
      </c>
      <c r="G299" s="60">
        <f>IF(AND($A299&gt;$B$2,$A299&lt;=$B$3),IRR((E$5:E298,F299),0.001)*12,"")</f>
        <v>6.6683058859373645E-2</v>
      </c>
      <c r="H299" s="61">
        <v>6.5060539999999998</v>
      </c>
      <c r="I299" s="58">
        <f t="shared" si="84"/>
        <v>182082.2838938428</v>
      </c>
      <c r="J299" s="58">
        <f t="shared" si="98"/>
        <v>1184637.1714566716</v>
      </c>
      <c r="K299" s="58">
        <f t="shared" si="89"/>
        <v>-2083.5700203281681</v>
      </c>
      <c r="L299" s="58">
        <f t="shared" si="90"/>
        <v>1182553.6014363433</v>
      </c>
      <c r="M299" s="67">
        <f>IF(AND($A299&gt;$B$2,$A299&lt;=$B$3),IRR((K$5:K298,L299),0.001)*12,"")</f>
        <v>7.8957769145286072E-2</v>
      </c>
      <c r="N299" s="66">
        <f t="shared" si="91"/>
        <v>1.2274710285912427E-2</v>
      </c>
      <c r="O299" s="61">
        <v>4.5657189999999996</v>
      </c>
      <c r="P299" s="58">
        <f t="shared" si="85"/>
        <v>307604.7279784602</v>
      </c>
      <c r="Q299" s="58">
        <f t="shared" si="99"/>
        <v>1404436.7510210872</v>
      </c>
      <c r="R299" s="58">
        <f t="shared" si="92"/>
        <v>-2083.5700203281681</v>
      </c>
      <c r="S299" s="58">
        <f t="shared" si="93"/>
        <v>1402353.1810007589</v>
      </c>
      <c r="T299" s="67">
        <f>IF(AND($A299&gt;$B$2,$A299&lt;=$B$3),IRR((R$5:R298,S299),0.001)*12,"")</f>
        <v>9.0451545092943952E-2</v>
      </c>
      <c r="U299" s="66">
        <f t="shared" si="94"/>
        <v>2.3768486233570307E-2</v>
      </c>
      <c r="V299" s="70">
        <v>867.95112161317627</v>
      </c>
      <c r="W299" s="58">
        <f t="shared" si="86"/>
        <v>2348.6055232436506</v>
      </c>
      <c r="X299" s="58">
        <f t="shared" si="100"/>
        <v>2038474.7981262272</v>
      </c>
      <c r="Y299" s="58">
        <f t="shared" si="95"/>
        <v>-2083.5700203281681</v>
      </c>
      <c r="Z299" s="58">
        <f t="shared" si="96"/>
        <v>2036391.2281058989</v>
      </c>
      <c r="AA299" s="67">
        <f>IF(AND($A299&gt;$B$2,$A299&lt;=$B$3),IRR((Y$5:Y298,Z299),0.001)*12,"")</f>
        <v>0.11438972943505288</v>
      </c>
      <c r="AB299" s="66">
        <f t="shared" si="97"/>
        <v>4.7706670575679233E-2</v>
      </c>
      <c r="AC299" s="4"/>
      <c r="AD299" s="4"/>
      <c r="AE299" s="3"/>
      <c r="AF299" s="3"/>
      <c r="AG299" s="3"/>
      <c r="AH299" s="3"/>
      <c r="AI299" s="3"/>
      <c r="AJ299" s="3"/>
      <c r="AK299" s="3"/>
    </row>
    <row r="300" spans="1:37" x14ac:dyDescent="0.4">
      <c r="A300" s="1">
        <v>38200</v>
      </c>
      <c r="B300" s="61">
        <v>7.7698239999999998</v>
      </c>
      <c r="C300" s="58">
        <f t="shared" si="82"/>
        <v>129399.26269012263</v>
      </c>
      <c r="D300" s="58">
        <f t="shared" si="83"/>
        <v>1005409.4968320194</v>
      </c>
      <c r="E300" s="58">
        <f t="shared" si="87"/>
        <v>-2088.7789453789883</v>
      </c>
      <c r="F300" s="58">
        <f t="shared" si="88"/>
        <v>1003320.7178866405</v>
      </c>
      <c r="G300" s="60">
        <f>IF(AND($A300&gt;$B$2,$A300&lt;=$B$3),IRR((E$5:E299,F300),0.001)*12,"")</f>
        <v>6.6932854472176118E-2</v>
      </c>
      <c r="H300" s="61">
        <v>6.632485</v>
      </c>
      <c r="I300" s="58">
        <f t="shared" si="84"/>
        <v>182397.21546856614</v>
      </c>
      <c r="J300" s="58">
        <f t="shared" si="98"/>
        <v>1209746.7956370329</v>
      </c>
      <c r="K300" s="58">
        <f t="shared" si="89"/>
        <v>-2088.7789453789883</v>
      </c>
      <c r="L300" s="58">
        <f t="shared" si="90"/>
        <v>1207658.016691654</v>
      </c>
      <c r="M300" s="67">
        <f>IF(AND($A300&gt;$B$2,$A300&lt;=$B$3),IRR((K$5:K299,L300),0.001)*12,"")</f>
        <v>7.9823606673405934E-2</v>
      </c>
      <c r="N300" s="66">
        <f t="shared" si="91"/>
        <v>1.2890752201229816E-2</v>
      </c>
      <c r="O300" s="61">
        <v>4.7337040000000004</v>
      </c>
      <c r="P300" s="58">
        <f t="shared" si="85"/>
        <v>308045.98475019308</v>
      </c>
      <c r="Q300" s="58">
        <f t="shared" si="99"/>
        <v>1458198.5101959282</v>
      </c>
      <c r="R300" s="58">
        <f t="shared" si="92"/>
        <v>-2088.7789453789883</v>
      </c>
      <c r="S300" s="58">
        <f t="shared" si="93"/>
        <v>1456109.7312505492</v>
      </c>
      <c r="T300" s="67">
        <f>IF(AND($A300&gt;$B$2,$A300&lt;=$B$3),IRR((R$5:R299,S300),0.001)*12,"")</f>
        <v>9.2336566670904396E-2</v>
      </c>
      <c r="U300" s="66">
        <f t="shared" si="94"/>
        <v>2.5403712198728279E-2</v>
      </c>
      <c r="V300" s="70">
        <v>855.89061688263394</v>
      </c>
      <c r="W300" s="58">
        <f t="shared" si="86"/>
        <v>2351.0459974166083</v>
      </c>
      <c r="X300" s="58">
        <f t="shared" si="100"/>
        <v>2012238.2090483482</v>
      </c>
      <c r="Y300" s="58">
        <f t="shared" si="95"/>
        <v>-2088.7789453789883</v>
      </c>
      <c r="Z300" s="58">
        <f t="shared" si="96"/>
        <v>2010149.4301029693</v>
      </c>
      <c r="AA300" s="67">
        <f>IF(AND($A300&gt;$B$2,$A300&lt;=$B$3),IRR((Y$5:Y299,Z300),0.001)*12,"")</f>
        <v>0.11293165322940446</v>
      </c>
      <c r="AB300" s="66">
        <f t="shared" si="97"/>
        <v>4.5998798757228343E-2</v>
      </c>
      <c r="AC300" s="4"/>
      <c r="AD300" s="4"/>
      <c r="AE300" s="3"/>
      <c r="AF300" s="3"/>
      <c r="AG300" s="3"/>
      <c r="AH300" s="3"/>
      <c r="AI300" s="3"/>
      <c r="AJ300" s="3"/>
      <c r="AK300" s="3"/>
    </row>
    <row r="301" spans="1:37" x14ac:dyDescent="0.4">
      <c r="A301" s="1">
        <v>38231</v>
      </c>
      <c r="B301" s="61">
        <v>7.7661740000000004</v>
      </c>
      <c r="C301" s="58">
        <f t="shared" si="82"/>
        <v>129668.89364260226</v>
      </c>
      <c r="D301" s="58">
        <f t="shared" si="83"/>
        <v>1007031.1904159429</v>
      </c>
      <c r="E301" s="58">
        <f t="shared" si="87"/>
        <v>-2094.0008927424356</v>
      </c>
      <c r="F301" s="58">
        <f t="shared" si="88"/>
        <v>1004937.1895232005</v>
      </c>
      <c r="G301" s="60">
        <f>IF(AND($A301&gt;$B$2,$A301&lt;=$B$3),IRR((E$5:E300,F301),0.001)*12,"")</f>
        <v>6.6505835225589394E-2</v>
      </c>
      <c r="H301" s="61">
        <v>6.6434600000000001</v>
      </c>
      <c r="I301" s="58">
        <f t="shared" si="84"/>
        <v>182712.41280440355</v>
      </c>
      <c r="J301" s="58">
        <f t="shared" si="98"/>
        <v>1213842.6059695429</v>
      </c>
      <c r="K301" s="58">
        <f t="shared" si="89"/>
        <v>-2094.0008927424356</v>
      </c>
      <c r="L301" s="58">
        <f t="shared" si="90"/>
        <v>1211748.6050768003</v>
      </c>
      <c r="M301" s="67">
        <f>IF(AND($A301&gt;$B$2,$A301&lt;=$B$3),IRR((K$5:K300,L301),0.001)*12,"")</f>
        <v>7.9485604302716339E-2</v>
      </c>
      <c r="N301" s="66">
        <f t="shared" si="91"/>
        <v>1.2979769077126946E-2</v>
      </c>
      <c r="O301" s="61">
        <v>4.7801600000000004</v>
      </c>
      <c r="P301" s="58">
        <f t="shared" si="85"/>
        <v>308484.04558764253</v>
      </c>
      <c r="Q301" s="58">
        <f t="shared" si="99"/>
        <v>1474603.0953562255</v>
      </c>
      <c r="R301" s="58">
        <f t="shared" si="92"/>
        <v>-2094.0008927424356</v>
      </c>
      <c r="S301" s="58">
        <f t="shared" si="93"/>
        <v>1472509.094463483</v>
      </c>
      <c r="T301" s="67">
        <f>IF(AND($A301&gt;$B$2,$A301&lt;=$B$3),IRR((R$5:R300,S301),0.001)*12,"")</f>
        <v>9.2473972961809814E-2</v>
      </c>
      <c r="U301" s="66">
        <f t="shared" si="94"/>
        <v>2.596813773622042E-2</v>
      </c>
      <c r="V301" s="70">
        <v>879.7414695736154</v>
      </c>
      <c r="W301" s="58">
        <f t="shared" si="86"/>
        <v>2353.4262431651205</v>
      </c>
      <c r="X301" s="58">
        <f t="shared" si="100"/>
        <v>2070406.6616951958</v>
      </c>
      <c r="Y301" s="58">
        <f t="shared" si="95"/>
        <v>-2094.0008927424356</v>
      </c>
      <c r="Z301" s="58">
        <f t="shared" si="96"/>
        <v>2068312.6608024533</v>
      </c>
      <c r="AA301" s="67">
        <f>IF(AND($A301&gt;$B$2,$A301&lt;=$B$3),IRR((Y$5:Y300,Z301),0.001)*12,"")</f>
        <v>0.11405264882131405</v>
      </c>
      <c r="AB301" s="66">
        <f t="shared" si="97"/>
        <v>4.7546813595724657E-2</v>
      </c>
      <c r="AC301" s="4"/>
      <c r="AD301" s="4"/>
      <c r="AE301" s="3"/>
      <c r="AF301" s="3"/>
      <c r="AG301" s="3"/>
      <c r="AH301" s="3"/>
      <c r="AI301" s="3"/>
      <c r="AJ301" s="3"/>
      <c r="AK301" s="3"/>
    </row>
    <row r="302" spans="1:37" x14ac:dyDescent="0.4">
      <c r="A302" s="1">
        <v>38261</v>
      </c>
      <c r="B302" s="61">
        <v>7.7995520000000003</v>
      </c>
      <c r="C302" s="58">
        <f t="shared" si="82"/>
        <v>129938.04190842243</v>
      </c>
      <c r="D302" s="58">
        <f t="shared" si="83"/>
        <v>1013458.51464292</v>
      </c>
      <c r="E302" s="58">
        <f t="shared" si="87"/>
        <v>-2099.2358949742916</v>
      </c>
      <c r="F302" s="58">
        <f t="shared" si="88"/>
        <v>1011359.2787479457</v>
      </c>
      <c r="G302" s="60">
        <f>IF(AND($A302&gt;$B$2,$A302&lt;=$B$3),IRR((E$5:E301,F302),0.001)*12,"")</f>
        <v>6.6418438680998726E-2</v>
      </c>
      <c r="H302" s="61">
        <v>6.6997619999999998</v>
      </c>
      <c r="I302" s="58">
        <f t="shared" si="84"/>
        <v>183025.74272492525</v>
      </c>
      <c r="J302" s="58">
        <f t="shared" si="98"/>
        <v>1226228.9161302305</v>
      </c>
      <c r="K302" s="58">
        <f t="shared" si="89"/>
        <v>-2099.2358949742916</v>
      </c>
      <c r="L302" s="58">
        <f t="shared" si="90"/>
        <v>1224129.6802352562</v>
      </c>
      <c r="M302" s="67">
        <f>IF(AND($A302&gt;$B$2,$A302&lt;=$B$3),IRR((K$5:K301,L302),0.001)*12,"")</f>
        <v>7.9609935917064334E-2</v>
      </c>
      <c r="N302" s="66">
        <f t="shared" si="91"/>
        <v>1.3191497236065608E-2</v>
      </c>
      <c r="O302" s="61">
        <v>4.8533540000000004</v>
      </c>
      <c r="P302" s="58">
        <f t="shared" si="85"/>
        <v>308916.57861428231</v>
      </c>
      <c r="Q302" s="58">
        <f t="shared" si="99"/>
        <v>1499281.5124839416</v>
      </c>
      <c r="R302" s="58">
        <f t="shared" si="92"/>
        <v>-2099.2358949742916</v>
      </c>
      <c r="S302" s="58">
        <f t="shared" si="93"/>
        <v>1497182.2765889673</v>
      </c>
      <c r="T302" s="67">
        <f>IF(AND($A302&gt;$B$2,$A302&lt;=$B$3),IRR((R$5:R301,S302),0.001)*12,"")</f>
        <v>9.296340701142114E-2</v>
      </c>
      <c r="U302" s="66">
        <f t="shared" si="94"/>
        <v>2.6544968330422414E-2</v>
      </c>
      <c r="V302" s="70">
        <v>880.64533424537331</v>
      </c>
      <c r="W302" s="58">
        <f t="shared" si="86"/>
        <v>2355.8099904165301</v>
      </c>
      <c r="X302" s="58">
        <f t="shared" si="100"/>
        <v>2074633.076428955</v>
      </c>
      <c r="Y302" s="58">
        <f t="shared" si="95"/>
        <v>-2099.2358949742916</v>
      </c>
      <c r="Z302" s="58">
        <f t="shared" si="96"/>
        <v>2072533.8405339806</v>
      </c>
      <c r="AA302" s="67">
        <f>IF(AND($A302&gt;$B$2,$A302&lt;=$B$3),IRR((Y$5:Y301,Z302),0.001)*12,"")</f>
        <v>0.11353342817947798</v>
      </c>
      <c r="AB302" s="66">
        <f t="shared" si="97"/>
        <v>4.7114989498479254E-2</v>
      </c>
      <c r="AC302" s="4"/>
      <c r="AD302" s="4"/>
      <c r="AE302" s="3"/>
      <c r="AF302" s="3"/>
      <c r="AG302" s="3"/>
      <c r="AH302" s="3"/>
      <c r="AI302" s="3"/>
      <c r="AJ302" s="3"/>
      <c r="AK302" s="3"/>
    </row>
    <row r="303" spans="1:37" x14ac:dyDescent="0.4">
      <c r="A303" s="1">
        <v>38292</v>
      </c>
      <c r="B303" s="61">
        <v>7.7506139999999997</v>
      </c>
      <c r="C303" s="58">
        <f t="shared" si="82"/>
        <v>130209.56671725844</v>
      </c>
      <c r="D303" s="58">
        <f t="shared" si="83"/>
        <v>1009204.0907327172</v>
      </c>
      <c r="E303" s="58">
        <f t="shared" si="87"/>
        <v>-2104.4839847117273</v>
      </c>
      <c r="F303" s="58">
        <f t="shared" si="88"/>
        <v>1007099.6067480055</v>
      </c>
      <c r="G303" s="60">
        <f>IF(AND($A303&gt;$B$2,$A303&lt;=$B$3),IRR((E$5:E302,F303),0.001)*12,"")</f>
        <v>6.5586428059578594E-2</v>
      </c>
      <c r="H303" s="61">
        <v>6.6460460000000001</v>
      </c>
      <c r="I303" s="58">
        <f t="shared" si="84"/>
        <v>183342.39475903873</v>
      </c>
      <c r="J303" s="58">
        <f t="shared" si="98"/>
        <v>1218501.9893187303</v>
      </c>
      <c r="K303" s="58">
        <f t="shared" si="89"/>
        <v>-2104.4839847117273</v>
      </c>
      <c r="L303" s="58">
        <f t="shared" si="90"/>
        <v>1216397.5053340185</v>
      </c>
      <c r="M303" s="67">
        <f>IF(AND($A303&gt;$B$2,$A303&lt;=$B$3),IRR((K$5:K302,L303),0.001)*12,"")</f>
        <v>7.8620161908724562E-2</v>
      </c>
      <c r="N303" s="66">
        <f t="shared" si="91"/>
        <v>1.3033733849145968E-2</v>
      </c>
      <c r="O303" s="61">
        <v>4.7785209999999996</v>
      </c>
      <c r="P303" s="58">
        <f t="shared" si="85"/>
        <v>309356.98349786695</v>
      </c>
      <c r="Q303" s="58">
        <f t="shared" si="99"/>
        <v>1478268.8421412106</v>
      </c>
      <c r="R303" s="58">
        <f t="shared" si="92"/>
        <v>-2104.4839847117273</v>
      </c>
      <c r="S303" s="58">
        <f t="shared" si="93"/>
        <v>1476164.3581564988</v>
      </c>
      <c r="T303" s="67">
        <f>IF(AND($A303&gt;$B$2,$A303&lt;=$B$3),IRR((R$5:R302,S303),0.001)*12,"")</f>
        <v>9.14534834328391E-2</v>
      </c>
      <c r="U303" s="66">
        <f t="shared" si="94"/>
        <v>2.5867055373260506E-2</v>
      </c>
      <c r="V303" s="70">
        <v>922.74689014088813</v>
      </c>
      <c r="W303" s="58">
        <f t="shared" si="86"/>
        <v>2358.0906634886337</v>
      </c>
      <c r="X303" s="58">
        <f t="shared" si="100"/>
        <v>2175920.8264044002</v>
      </c>
      <c r="Y303" s="58">
        <f t="shared" si="95"/>
        <v>-2104.4839847117273</v>
      </c>
      <c r="Z303" s="58">
        <f t="shared" si="96"/>
        <v>2173816.3424196886</v>
      </c>
      <c r="AA303" s="67">
        <f>IF(AND($A303&gt;$B$2,$A303&lt;=$B$3),IRR((Y$5:Y302,Z303),0.001)*12,"")</f>
        <v>0.11581485597078078</v>
      </c>
      <c r="AB303" s="66">
        <f t="shared" si="97"/>
        <v>5.0228427911202189E-2</v>
      </c>
      <c r="AC303" s="4"/>
      <c r="AD303" s="4"/>
      <c r="AE303" s="3"/>
      <c r="AF303" s="3"/>
      <c r="AG303" s="3"/>
      <c r="AH303" s="3"/>
      <c r="AI303" s="3"/>
      <c r="AJ303" s="3"/>
      <c r="AK303" s="3"/>
    </row>
    <row r="304" spans="1:37" x14ac:dyDescent="0.4">
      <c r="A304" s="1">
        <v>38322</v>
      </c>
      <c r="B304" s="61">
        <v>7.7752299999999996</v>
      </c>
      <c r="C304" s="58">
        <f t="shared" si="82"/>
        <v>130480.90855469264</v>
      </c>
      <c r="D304" s="58">
        <f t="shared" si="83"/>
        <v>1014519.0746217028</v>
      </c>
      <c r="E304" s="58">
        <f t="shared" si="87"/>
        <v>-2109.7451946735064</v>
      </c>
      <c r="F304" s="58">
        <f t="shared" si="88"/>
        <v>1012409.3294270292</v>
      </c>
      <c r="G304" s="60">
        <f>IF(AND($A304&gt;$B$2,$A304&lt;=$B$3),IRR((E$5:E303,F304),0.001)*12,"")</f>
        <v>6.5426211650156496E-2</v>
      </c>
      <c r="H304" s="61">
        <v>6.7073260000000001</v>
      </c>
      <c r="I304" s="58">
        <f t="shared" si="84"/>
        <v>183656.93816943408</v>
      </c>
      <c r="J304" s="58">
        <f t="shared" si="98"/>
        <v>1231846.9564642378</v>
      </c>
      <c r="K304" s="58">
        <f t="shared" si="89"/>
        <v>-2109.7451946735064</v>
      </c>
      <c r="L304" s="58">
        <f t="shared" si="90"/>
        <v>1229737.2112695642</v>
      </c>
      <c r="M304" s="67">
        <f>IF(AND($A304&gt;$B$2,$A304&lt;=$B$3),IRR((K$5:K303,L304),0.001)*12,"")</f>
        <v>7.8798448480851491E-2</v>
      </c>
      <c r="N304" s="66">
        <f t="shared" si="91"/>
        <v>1.3372236830694995E-2</v>
      </c>
      <c r="O304" s="61">
        <v>4.9087199999999998</v>
      </c>
      <c r="P304" s="58">
        <f t="shared" si="85"/>
        <v>309786.77888132201</v>
      </c>
      <c r="Q304" s="58">
        <f t="shared" si="99"/>
        <v>1520656.5572303229</v>
      </c>
      <c r="R304" s="58">
        <f t="shared" si="92"/>
        <v>-2109.7451946735064</v>
      </c>
      <c r="S304" s="58">
        <f t="shared" si="93"/>
        <v>1518546.8120356493</v>
      </c>
      <c r="T304" s="67">
        <f>IF(AND($A304&gt;$B$2,$A304&lt;=$B$3),IRR((R$5:R303,S304),0.001)*12,"")</f>
        <v>9.2701425750408184E-2</v>
      </c>
      <c r="U304" s="66">
        <f t="shared" si="94"/>
        <v>2.7275214100251688E-2</v>
      </c>
      <c r="V304" s="70">
        <v>947.94908438862637</v>
      </c>
      <c r="W304" s="58">
        <f t="shared" si="86"/>
        <v>2360.3162526362134</v>
      </c>
      <c r="X304" s="58">
        <f t="shared" si="100"/>
        <v>2237459.6305540921</v>
      </c>
      <c r="Y304" s="58">
        <f t="shared" si="95"/>
        <v>-2109.7451946735064</v>
      </c>
      <c r="Z304" s="58">
        <f t="shared" si="96"/>
        <v>2235349.8853594186</v>
      </c>
      <c r="AA304" s="67">
        <f>IF(AND($A304&gt;$B$2,$A304&lt;=$B$3),IRR((Y$5:Y303,Z304),0.001)*12,"")</f>
        <v>0.11686741975764914</v>
      </c>
      <c r="AB304" s="66">
        <f t="shared" si="97"/>
        <v>5.1441208107492642E-2</v>
      </c>
      <c r="AC304" s="4"/>
      <c r="AD304" s="4"/>
      <c r="AE304" s="3"/>
      <c r="AF304" s="3"/>
      <c r="AG304" s="3"/>
      <c r="AH304" s="3"/>
      <c r="AI304" s="3"/>
      <c r="AJ304" s="3"/>
      <c r="AK304" s="3"/>
    </row>
    <row r="305" spans="1:37" x14ac:dyDescent="0.4">
      <c r="A305" s="1">
        <v>38353</v>
      </c>
      <c r="B305" s="61">
        <v>7.7797609999999997</v>
      </c>
      <c r="C305" s="58">
        <f t="shared" si="82"/>
        <v>130752.77031981116</v>
      </c>
      <c r="D305" s="58">
        <f t="shared" si="83"/>
        <v>1017225.3031760243</v>
      </c>
      <c r="E305" s="58">
        <f t="shared" si="87"/>
        <v>-2115.01955766019</v>
      </c>
      <c r="F305" s="58">
        <f t="shared" si="88"/>
        <v>1015110.2836183641</v>
      </c>
      <c r="G305" s="60">
        <f>IF(AND($A305&gt;$B$2,$A305&lt;=$B$3),IRR((E$5:E304,F305),0.001)*12,"")</f>
        <v>6.5086000970797642E-2</v>
      </c>
      <c r="H305" s="61">
        <v>6.7511710000000003</v>
      </c>
      <c r="I305" s="58">
        <f t="shared" si="84"/>
        <v>183970.22005159353</v>
      </c>
      <c r="J305" s="58">
        <f t="shared" si="98"/>
        <v>1242014.4144759367</v>
      </c>
      <c r="K305" s="58">
        <f t="shared" si="89"/>
        <v>-2115.01955766019</v>
      </c>
      <c r="L305" s="58">
        <f t="shared" si="90"/>
        <v>1239899.3949182765</v>
      </c>
      <c r="M305" s="67">
        <f>IF(AND($A305&gt;$B$2,$A305&lt;=$B$3),IRR((K$5:K304,L305),0.001)*12,"")</f>
        <v>7.8796472971588649E-2</v>
      </c>
      <c r="N305" s="66">
        <f t="shared" si="91"/>
        <v>1.3710472000791007E-2</v>
      </c>
      <c r="O305" s="61">
        <v>5.0394259999999997</v>
      </c>
      <c r="P305" s="58">
        <f t="shared" si="85"/>
        <v>310206.47341749741</v>
      </c>
      <c r="Q305" s="58">
        <f t="shared" si="99"/>
        <v>1563262.5675084454</v>
      </c>
      <c r="R305" s="58">
        <f t="shared" si="92"/>
        <v>-2115.01955766019</v>
      </c>
      <c r="S305" s="58">
        <f t="shared" si="93"/>
        <v>1561147.5479507851</v>
      </c>
      <c r="T305" s="67">
        <f>IF(AND($A305&gt;$B$2,$A305&lt;=$B$3),IRR((R$5:R304,S305),0.001)*12,"")</f>
        <v>9.3894780873402084E-2</v>
      </c>
      <c r="U305" s="66">
        <f t="shared" si="94"/>
        <v>2.8808779902604442E-2</v>
      </c>
      <c r="V305" s="70">
        <v>935.14184970446252</v>
      </c>
      <c r="W305" s="58">
        <f t="shared" si="86"/>
        <v>2362.5779625129862</v>
      </c>
      <c r="X305" s="58">
        <f t="shared" si="100"/>
        <v>2209345.5259353942</v>
      </c>
      <c r="Y305" s="58">
        <f t="shared" si="95"/>
        <v>-2115.01955766019</v>
      </c>
      <c r="Z305" s="58">
        <f t="shared" si="96"/>
        <v>2207230.5063777342</v>
      </c>
      <c r="AA305" s="67">
        <f>IF(AND($A305&gt;$B$2,$A305&lt;=$B$3),IRR((Y$5:Y304,Z305),0.001)*12,"")</f>
        <v>0.11545859557291571</v>
      </c>
      <c r="AB305" s="66">
        <f t="shared" si="97"/>
        <v>5.037259460211807E-2</v>
      </c>
      <c r="AC305" s="4"/>
      <c r="AD305" s="4"/>
      <c r="AE305" s="3"/>
      <c r="AF305" s="3"/>
      <c r="AG305" s="3"/>
      <c r="AH305" s="3"/>
      <c r="AI305" s="3"/>
      <c r="AJ305" s="3"/>
      <c r="AK305" s="3"/>
    </row>
    <row r="306" spans="1:37" x14ac:dyDescent="0.4">
      <c r="A306" s="1">
        <v>38384</v>
      </c>
      <c r="B306" s="61">
        <v>7.7603169999999997</v>
      </c>
      <c r="C306" s="58">
        <f t="shared" si="82"/>
        <v>131025.99461033361</v>
      </c>
      <c r="D306" s="58">
        <f t="shared" si="83"/>
        <v>1016803.2534164803</v>
      </c>
      <c r="E306" s="58">
        <f t="shared" si="87"/>
        <v>-2120.3071065543404</v>
      </c>
      <c r="F306" s="58">
        <f t="shared" si="88"/>
        <v>1014682.9463099259</v>
      </c>
      <c r="G306" s="60">
        <f>IF(AND($A306&gt;$B$2,$A306&lt;=$B$3),IRR((E$5:E305,F306),0.001)*12,"")</f>
        <v>6.4532798548089687E-2</v>
      </c>
      <c r="H306" s="61">
        <v>6.709212</v>
      </c>
      <c r="I306" s="58">
        <f t="shared" si="84"/>
        <v>184286.24928223257</v>
      </c>
      <c r="J306" s="58">
        <f t="shared" si="98"/>
        <v>1236415.5151193461</v>
      </c>
      <c r="K306" s="58">
        <f t="shared" si="89"/>
        <v>-2120.3071065543404</v>
      </c>
      <c r="L306" s="58">
        <f t="shared" si="90"/>
        <v>1234295.2080127918</v>
      </c>
      <c r="M306" s="67">
        <f>IF(AND($A306&gt;$B$2,$A306&lt;=$B$3),IRR((K$5:K305,L306),0.001)*12,"")</f>
        <v>7.794172176753289E-2</v>
      </c>
      <c r="N306" s="66">
        <f t="shared" si="91"/>
        <v>1.3408923219443203E-2</v>
      </c>
      <c r="O306" s="61">
        <v>4.9928920000000003</v>
      </c>
      <c r="P306" s="58">
        <f t="shared" si="85"/>
        <v>310631.13854275033</v>
      </c>
      <c r="Q306" s="58">
        <f t="shared" si="99"/>
        <v>1550947.7265809898</v>
      </c>
      <c r="R306" s="58">
        <f t="shared" si="92"/>
        <v>-2120.3071065543404</v>
      </c>
      <c r="S306" s="58">
        <f t="shared" si="93"/>
        <v>1548827.4194744355</v>
      </c>
      <c r="T306" s="67">
        <f>IF(AND($A306&gt;$B$2,$A306&lt;=$B$3),IRR((R$5:R305,S306),0.001)*12,"")</f>
        <v>9.2803019524641428E-2</v>
      </c>
      <c r="U306" s="66">
        <f t="shared" si="94"/>
        <v>2.8270220976551741E-2</v>
      </c>
      <c r="V306" s="70">
        <v>950.88539809013116</v>
      </c>
      <c r="W306" s="58">
        <f t="shared" si="86"/>
        <v>2364.8077865389023</v>
      </c>
      <c r="X306" s="58">
        <f t="shared" si="100"/>
        <v>2248661.1935096858</v>
      </c>
      <c r="Y306" s="58">
        <f t="shared" si="95"/>
        <v>-2120.3071065543404</v>
      </c>
      <c r="Z306" s="58">
        <f t="shared" si="96"/>
        <v>2246540.8864031313</v>
      </c>
      <c r="AA306" s="67">
        <f>IF(AND($A306&gt;$B$2,$A306&lt;=$B$3),IRR((Y$5:Y305,Z306),0.001)*12,"")</f>
        <v>0.11588796515353117</v>
      </c>
      <c r="AB306" s="66">
        <f t="shared" si="97"/>
        <v>5.1355166605441482E-2</v>
      </c>
      <c r="AC306" s="4"/>
      <c r="AD306" s="4"/>
      <c r="AE306" s="3"/>
      <c r="AF306" s="3"/>
      <c r="AG306" s="3"/>
      <c r="AH306" s="3"/>
      <c r="AI306" s="3"/>
      <c r="AJ306" s="3"/>
      <c r="AK306" s="3"/>
    </row>
    <row r="307" spans="1:37" x14ac:dyDescent="0.4">
      <c r="A307" s="1">
        <v>38412</v>
      </c>
      <c r="B307" s="61">
        <v>7.7498969999999998</v>
      </c>
      <c r="C307" s="58">
        <f t="shared" si="82"/>
        <v>131300.27023932853</v>
      </c>
      <c r="D307" s="58">
        <f t="shared" si="83"/>
        <v>1017563.5704269614</v>
      </c>
      <c r="E307" s="58">
        <f t="shared" si="87"/>
        <v>-2125.6078743207263</v>
      </c>
      <c r="F307" s="58">
        <f t="shared" si="88"/>
        <v>1015437.9625526407</v>
      </c>
      <c r="G307" s="60">
        <f>IF(AND($A307&gt;$B$2,$A307&lt;=$B$3),IRR((E$5:E306,F307),0.001)*12,"")</f>
        <v>6.4064748608707589E-2</v>
      </c>
      <c r="H307" s="61">
        <v>6.676507</v>
      </c>
      <c r="I307" s="58">
        <f t="shared" si="84"/>
        <v>184604.62053149819</v>
      </c>
      <c r="J307" s="58">
        <f t="shared" si="98"/>
        <v>1232514.0412108914</v>
      </c>
      <c r="K307" s="58">
        <f t="shared" si="89"/>
        <v>-2125.6078743207263</v>
      </c>
      <c r="L307" s="58">
        <f t="shared" si="90"/>
        <v>1230388.4333365706</v>
      </c>
      <c r="M307" s="67">
        <f>IF(AND($A307&gt;$B$2,$A307&lt;=$B$3),IRR((K$5:K306,L307),0.001)*12,"")</f>
        <v>7.7182830812362546E-2</v>
      </c>
      <c r="N307" s="66">
        <f t="shared" si="91"/>
        <v>1.3118082203654957E-2</v>
      </c>
      <c r="O307" s="61">
        <v>4.9433470000000002</v>
      </c>
      <c r="P307" s="58">
        <f t="shared" si="85"/>
        <v>311061.13220379024</v>
      </c>
      <c r="Q307" s="58">
        <f t="shared" si="99"/>
        <v>1537683.11469621</v>
      </c>
      <c r="R307" s="58">
        <f t="shared" si="92"/>
        <v>-2125.6078743207263</v>
      </c>
      <c r="S307" s="58">
        <f t="shared" si="93"/>
        <v>1535557.5068218892</v>
      </c>
      <c r="T307" s="67">
        <f>IF(AND($A307&gt;$B$2,$A307&lt;=$B$3),IRR((R$5:R306,S307),0.001)*12,"")</f>
        <v>9.1673378798912353E-2</v>
      </c>
      <c r="U307" s="66">
        <f t="shared" si="94"/>
        <v>2.7608630190204764E-2</v>
      </c>
      <c r="V307" s="70">
        <v>948.45167291423832</v>
      </c>
      <c r="W307" s="58">
        <f t="shared" si="86"/>
        <v>2367.0489211533732</v>
      </c>
      <c r="X307" s="58">
        <f t="shared" si="100"/>
        <v>2245031.5091377599</v>
      </c>
      <c r="Y307" s="58">
        <f t="shared" si="95"/>
        <v>-2125.6078743207263</v>
      </c>
      <c r="Z307" s="58">
        <f t="shared" si="96"/>
        <v>2242905.9012634391</v>
      </c>
      <c r="AA307" s="67">
        <f>IF(AND($A307&gt;$B$2,$A307&lt;=$B$3),IRR((Y$5:Y306,Z307),0.001)*12,"")</f>
        <v>0.11515648818209989</v>
      </c>
      <c r="AB307" s="66">
        <f t="shared" si="97"/>
        <v>5.1091739573392303E-2</v>
      </c>
      <c r="AC307" s="4"/>
      <c r="AD307" s="4"/>
      <c r="AE307" s="3"/>
      <c r="AF307" s="3"/>
      <c r="AG307" s="3"/>
      <c r="AH307" s="3"/>
      <c r="AI307" s="3"/>
      <c r="AJ307" s="3"/>
      <c r="AK307" s="3"/>
    </row>
    <row r="308" spans="1:37" x14ac:dyDescent="0.4">
      <c r="A308" s="1">
        <v>38443</v>
      </c>
      <c r="B308" s="61">
        <v>7.7995869999999998</v>
      </c>
      <c r="C308" s="58">
        <f t="shared" si="82"/>
        <v>131573.47982004177</v>
      </c>
      <c r="D308" s="58">
        <f t="shared" si="83"/>
        <v>1026218.8027491601</v>
      </c>
      <c r="E308" s="58">
        <f t="shared" si="87"/>
        <v>-2130.921894006528</v>
      </c>
      <c r="F308" s="58">
        <f t="shared" si="88"/>
        <v>1024087.8808551535</v>
      </c>
      <c r="G308" s="60">
        <f>IF(AND($A308&gt;$B$2,$A308&lt;=$B$3),IRR((E$5:E307,F308),0.001)*12,"")</f>
        <v>6.4138964886836014E-2</v>
      </c>
      <c r="H308" s="61">
        <v>6.7670450000000004</v>
      </c>
      <c r="I308" s="58">
        <f t="shared" si="84"/>
        <v>184919.51749080711</v>
      </c>
      <c r="J308" s="58">
        <f t="shared" si="98"/>
        <v>1251358.6962385788</v>
      </c>
      <c r="K308" s="58">
        <f t="shared" si="89"/>
        <v>-2130.921894006528</v>
      </c>
      <c r="L308" s="58">
        <f t="shared" si="90"/>
        <v>1249227.7743445723</v>
      </c>
      <c r="M308" s="67">
        <f>IF(AND($A308&gt;$B$2,$A308&lt;=$B$3),IRR((K$5:K307,L308),0.001)*12,"")</f>
        <v>7.7652742713257616E-2</v>
      </c>
      <c r="N308" s="66">
        <f t="shared" si="91"/>
        <v>1.3513777826421602E-2</v>
      </c>
      <c r="O308" s="61">
        <v>5.0803739999999999</v>
      </c>
      <c r="P308" s="58">
        <f t="shared" si="85"/>
        <v>311480.57413739723</v>
      </c>
      <c r="Q308" s="58">
        <f t="shared" si="99"/>
        <v>1582437.8103527052</v>
      </c>
      <c r="R308" s="58">
        <f t="shared" si="92"/>
        <v>-2130.921894006528</v>
      </c>
      <c r="S308" s="58">
        <f t="shared" si="93"/>
        <v>1580306.8884586988</v>
      </c>
      <c r="T308" s="67">
        <f>IF(AND($A308&gt;$B$2,$A308&lt;=$B$3),IRR((R$5:R307,S308),0.001)*12,"")</f>
        <v>9.2929223251254633E-2</v>
      </c>
      <c r="U308" s="66">
        <f t="shared" si="94"/>
        <v>2.8790258364418619E-2</v>
      </c>
      <c r="V308" s="70">
        <v>925.57196548945296</v>
      </c>
      <c r="W308" s="58">
        <f t="shared" si="86"/>
        <v>2369.351196906593</v>
      </c>
      <c r="X308" s="58">
        <f t="shared" si="100"/>
        <v>2193005.0442556231</v>
      </c>
      <c r="Y308" s="58">
        <f t="shared" si="95"/>
        <v>-2130.921894006528</v>
      </c>
      <c r="Z308" s="58">
        <f t="shared" si="96"/>
        <v>2190874.1223616167</v>
      </c>
      <c r="AA308" s="67">
        <f>IF(AND($A308&gt;$B$2,$A308&lt;=$B$3),IRR((Y$5:Y307,Z308),0.001)*12,"")</f>
        <v>0.11311664083747086</v>
      </c>
      <c r="AB308" s="66">
        <f t="shared" si="97"/>
        <v>4.8977675950634847E-2</v>
      </c>
      <c r="AC308" s="4"/>
      <c r="AD308" s="4"/>
      <c r="AE308" s="3"/>
      <c r="AF308" s="3"/>
      <c r="AG308" s="3"/>
      <c r="AH308" s="3"/>
      <c r="AI308" s="3"/>
      <c r="AJ308" s="3"/>
      <c r="AK308" s="3"/>
    </row>
    <row r="309" spans="1:37" x14ac:dyDescent="0.4">
      <c r="A309" s="1">
        <v>38473</v>
      </c>
      <c r="B309" s="61">
        <v>7.8434150000000002</v>
      </c>
      <c r="C309" s="58">
        <f t="shared" si="82"/>
        <v>131845.84194785747</v>
      </c>
      <c r="D309" s="58">
        <f t="shared" si="83"/>
        <v>1034121.6544214545</v>
      </c>
      <c r="E309" s="58">
        <f t="shared" si="87"/>
        <v>-2136.2491987415442</v>
      </c>
      <c r="F309" s="58">
        <f t="shared" si="88"/>
        <v>1031985.405222713</v>
      </c>
      <c r="G309" s="60">
        <f>IF(AND($A309&gt;$B$2,$A309&lt;=$B$3),IRR((E$5:E308,F309),0.001)*12,"")</f>
        <v>6.4157876576602213E-2</v>
      </c>
      <c r="H309" s="61">
        <v>6.8387929999999999</v>
      </c>
      <c r="I309" s="58">
        <f t="shared" si="84"/>
        <v>185231.88974695545</v>
      </c>
      <c r="J309" s="58">
        <f t="shared" si="98"/>
        <v>1266762.5509782508</v>
      </c>
      <c r="K309" s="58">
        <f t="shared" si="89"/>
        <v>-2136.2491987415442</v>
      </c>
      <c r="L309" s="58">
        <f t="shared" si="90"/>
        <v>1264626.3017795093</v>
      </c>
      <c r="M309" s="67">
        <f>IF(AND($A309&gt;$B$2,$A309&lt;=$B$3),IRR((K$5:K308,L309),0.001)*12,"")</f>
        <v>7.792412104899693E-2</v>
      </c>
      <c r="N309" s="66">
        <f t="shared" si="91"/>
        <v>1.3766244472394717E-2</v>
      </c>
      <c r="O309" s="61">
        <v>5.1979129999999998</v>
      </c>
      <c r="P309" s="58">
        <f t="shared" si="85"/>
        <v>311891.55623708636</v>
      </c>
      <c r="Q309" s="58">
        <f t="shared" si="99"/>
        <v>1621185.1747549821</v>
      </c>
      <c r="R309" s="58">
        <f t="shared" si="92"/>
        <v>-2136.2491987415442</v>
      </c>
      <c r="S309" s="58">
        <f t="shared" si="93"/>
        <v>1619048.9255562406</v>
      </c>
      <c r="T309" s="67">
        <f>IF(AND($A309&gt;$B$2,$A309&lt;=$B$3),IRR((R$5:R308,S309),0.001)*12,"")</f>
        <v>9.388716620115467E-2</v>
      </c>
      <c r="U309" s="66">
        <f t="shared" si="94"/>
        <v>2.9729289624552457E-2</v>
      </c>
      <c r="V309" s="70">
        <v>937.95454302594442</v>
      </c>
      <c r="W309" s="58">
        <f t="shared" si="86"/>
        <v>2371.6287584522197</v>
      </c>
      <c r="X309" s="58">
        <f t="shared" si="100"/>
        <v>2224479.9683612394</v>
      </c>
      <c r="Y309" s="58">
        <f t="shared" si="95"/>
        <v>-2136.2491987415442</v>
      </c>
      <c r="Z309" s="58">
        <f t="shared" si="96"/>
        <v>2222343.7191624977</v>
      </c>
      <c r="AA309" s="67">
        <f>IF(AND($A309&gt;$B$2,$A309&lt;=$B$3),IRR((Y$5:Y308,Z309),0.001)*12,"")</f>
        <v>0.11335086077873679</v>
      </c>
      <c r="AB309" s="66">
        <f t="shared" si="97"/>
        <v>4.9192984202134582E-2</v>
      </c>
      <c r="AC309" s="4"/>
      <c r="AD309" s="4"/>
      <c r="AE309" s="3"/>
      <c r="AF309" s="3"/>
      <c r="AG309" s="3"/>
      <c r="AH309" s="3"/>
      <c r="AI309" s="3"/>
      <c r="AJ309" s="3"/>
      <c r="AK309" s="3"/>
    </row>
    <row r="310" spans="1:37" x14ac:dyDescent="0.4">
      <c r="A310" s="1">
        <v>38504</v>
      </c>
      <c r="B310" s="61">
        <v>7.8563260000000001</v>
      </c>
      <c r="C310" s="58">
        <f t="shared" si="82"/>
        <v>132118.43626506609</v>
      </c>
      <c r="D310" s="58">
        <f t="shared" si="83"/>
        <v>1037965.5059085817</v>
      </c>
      <c r="E310" s="58">
        <f t="shared" si="87"/>
        <v>-2141.5898217383979</v>
      </c>
      <c r="F310" s="58">
        <f t="shared" si="88"/>
        <v>1035823.9160868432</v>
      </c>
      <c r="G310" s="60">
        <f>IF(AND($A310&gt;$B$2,$A310&lt;=$B$3),IRR((E$5:E309,F310),0.001)*12,"")</f>
        <v>6.3903133615857755E-2</v>
      </c>
      <c r="H310" s="61">
        <v>6.8768500000000001</v>
      </c>
      <c r="I310" s="58">
        <f t="shared" si="84"/>
        <v>185543.30992068883</v>
      </c>
      <c r="J310" s="58">
        <f t="shared" si="98"/>
        <v>1275953.510828089</v>
      </c>
      <c r="K310" s="58">
        <f t="shared" si="89"/>
        <v>-2141.5898217383979</v>
      </c>
      <c r="L310" s="58">
        <f t="shared" si="90"/>
        <v>1273811.9210063505</v>
      </c>
      <c r="M310" s="67">
        <f>IF(AND($A310&gt;$B$2,$A310&lt;=$B$3),IRR((K$5:K309,L310),0.001)*12,"")</f>
        <v>7.7863211879590111E-2</v>
      </c>
      <c r="N310" s="66">
        <f t="shared" si="91"/>
        <v>1.3960078263732356E-2</v>
      </c>
      <c r="O310" s="61">
        <v>5.2885609999999996</v>
      </c>
      <c r="P310" s="58">
        <f t="shared" si="85"/>
        <v>312296.5037874197</v>
      </c>
      <c r="Q310" s="58">
        <f t="shared" si="99"/>
        <v>1651599.1103665</v>
      </c>
      <c r="R310" s="58">
        <f t="shared" si="92"/>
        <v>-2141.5898217383979</v>
      </c>
      <c r="S310" s="58">
        <f t="shared" si="93"/>
        <v>1649457.5205447616</v>
      </c>
      <c r="T310" s="67">
        <f>IF(AND($A310&gt;$B$2,$A310&lt;=$B$3),IRR((R$5:R309,S310),0.001)*12,"")</f>
        <v>9.4483597258244068E-2</v>
      </c>
      <c r="U310" s="66">
        <f t="shared" si="94"/>
        <v>3.0580463642386313E-2</v>
      </c>
      <c r="V310" s="70">
        <v>958.43847769125227</v>
      </c>
      <c r="W310" s="58">
        <f t="shared" si="86"/>
        <v>2373.8632157195211</v>
      </c>
      <c r="X310" s="58">
        <f t="shared" si="100"/>
        <v>2275201.8467214787</v>
      </c>
      <c r="Y310" s="58">
        <f t="shared" si="95"/>
        <v>-2141.5898217383979</v>
      </c>
      <c r="Z310" s="58">
        <f t="shared" si="96"/>
        <v>2273060.2568997405</v>
      </c>
      <c r="AA310" s="67">
        <f>IF(AND($A310&gt;$B$2,$A310&lt;=$B$3),IRR((Y$5:Y309,Z310),0.001)*12,"")</f>
        <v>0.11407853600897688</v>
      </c>
      <c r="AB310" s="66">
        <f t="shared" si="97"/>
        <v>5.0175402393119128E-2</v>
      </c>
      <c r="AC310" s="4"/>
      <c r="AD310" s="4"/>
      <c r="AE310" s="3"/>
      <c r="AF310" s="3"/>
      <c r="AG310" s="3"/>
      <c r="AH310" s="3"/>
      <c r="AI310" s="3"/>
      <c r="AJ310" s="3"/>
      <c r="AK310" s="3"/>
    </row>
    <row r="311" spans="1:37" x14ac:dyDescent="0.4">
      <c r="A311" s="1">
        <v>38534</v>
      </c>
      <c r="B311" s="61">
        <v>7.8252750000000004</v>
      </c>
      <c r="C311" s="58">
        <f t="shared" si="82"/>
        <v>132392.79643723802</v>
      </c>
      <c r="D311" s="58">
        <f t="shared" si="83"/>
        <v>1036010.0401404079</v>
      </c>
      <c r="E311" s="58">
        <f t="shared" si="87"/>
        <v>-2146.9437962927436</v>
      </c>
      <c r="F311" s="58">
        <f t="shared" si="88"/>
        <v>1033863.0963441151</v>
      </c>
      <c r="G311" s="60">
        <f>IF(AND($A311&gt;$B$2,$A311&lt;=$B$3),IRR((E$5:E310,F311),0.001)*12,"")</f>
        <v>6.3263992956438919E-2</v>
      </c>
      <c r="H311" s="61">
        <v>6.8087429999999998</v>
      </c>
      <c r="I311" s="58">
        <f t="shared" si="84"/>
        <v>185858.63152943406</v>
      </c>
      <c r="J311" s="58">
        <f t="shared" si="98"/>
        <v>1265463.6564156134</v>
      </c>
      <c r="K311" s="58">
        <f t="shared" si="89"/>
        <v>-2146.9437962927436</v>
      </c>
      <c r="L311" s="58">
        <f t="shared" si="90"/>
        <v>1263316.7126193207</v>
      </c>
      <c r="M311" s="67">
        <f>IF(AND($A311&gt;$B$2,$A311&lt;=$B$3),IRR((K$5:K310,L311),0.001)*12,"")</f>
        <v>7.6781990251592269E-2</v>
      </c>
      <c r="N311" s="66">
        <f t="shared" si="91"/>
        <v>1.351799729515335E-2</v>
      </c>
      <c r="O311" s="61">
        <v>5.1586119999999998</v>
      </c>
      <c r="P311" s="58">
        <f t="shared" si="85"/>
        <v>312712.69011744275</v>
      </c>
      <c r="Q311" s="58">
        <f t="shared" si="99"/>
        <v>1613163.4357921216</v>
      </c>
      <c r="R311" s="58">
        <f t="shared" si="92"/>
        <v>-2146.9437962927436</v>
      </c>
      <c r="S311" s="58">
        <f t="shared" si="93"/>
        <v>1611016.4919958289</v>
      </c>
      <c r="T311" s="67">
        <f>IF(AND($A311&gt;$B$2,$A311&lt;=$B$3),IRR((R$5:R310,S311),0.001)*12,"")</f>
        <v>9.2431993913820065E-2</v>
      </c>
      <c r="U311" s="66">
        <f t="shared" si="94"/>
        <v>2.9168000957381146E-2</v>
      </c>
      <c r="V311" s="70">
        <v>975.7902147969761</v>
      </c>
      <c r="W311" s="58">
        <f t="shared" si="86"/>
        <v>2376.063426137433</v>
      </c>
      <c r="X311" s="58">
        <f t="shared" si="100"/>
        <v>2318539.4409618848</v>
      </c>
      <c r="Y311" s="58">
        <f t="shared" si="95"/>
        <v>-2146.9437962927436</v>
      </c>
      <c r="Z311" s="58">
        <f t="shared" si="96"/>
        <v>2316392.4971655919</v>
      </c>
      <c r="AA311" s="67">
        <f>IF(AND($A311&gt;$B$2,$A311&lt;=$B$3),IRR((Y$5:Y310,Z311),0.001)*12,"")</f>
        <v>0.1145815024847705</v>
      </c>
      <c r="AB311" s="66">
        <f t="shared" si="97"/>
        <v>5.1317509528331584E-2</v>
      </c>
      <c r="AC311" s="4"/>
      <c r="AD311" s="4"/>
      <c r="AE311" s="3"/>
      <c r="AF311" s="3"/>
      <c r="AG311" s="3"/>
      <c r="AH311" s="3"/>
      <c r="AI311" s="3"/>
      <c r="AJ311" s="3"/>
      <c r="AK311" s="3"/>
    </row>
    <row r="312" spans="1:37" x14ac:dyDescent="0.4">
      <c r="A312" s="1">
        <v>38565</v>
      </c>
      <c r="B312" s="61">
        <v>7.8854790000000001</v>
      </c>
      <c r="C312" s="58">
        <f t="shared" si="82"/>
        <v>132665.74259000609</v>
      </c>
      <c r="D312" s="58">
        <f t="shared" si="83"/>
        <v>1046132.9272128986</v>
      </c>
      <c r="E312" s="58">
        <f t="shared" si="87"/>
        <v>-2152.3111557834754</v>
      </c>
      <c r="F312" s="58">
        <f t="shared" si="88"/>
        <v>1043980.6160571151</v>
      </c>
      <c r="G312" s="60">
        <f>IF(AND($A312&gt;$B$2,$A312&lt;=$B$3),IRR((E$5:E311,F312),0.001)*12,"")</f>
        <v>6.342938529465858E-2</v>
      </c>
      <c r="H312" s="61">
        <v>6.9013949999999999</v>
      </c>
      <c r="I312" s="58">
        <f t="shared" si="84"/>
        <v>186170.497631256</v>
      </c>
      <c r="J312" s="58">
        <f t="shared" si="98"/>
        <v>1284836.1414998621</v>
      </c>
      <c r="K312" s="58">
        <f t="shared" si="89"/>
        <v>-2152.3111557834754</v>
      </c>
      <c r="L312" s="58">
        <f t="shared" si="90"/>
        <v>1282683.8303440786</v>
      </c>
      <c r="M312" s="67">
        <f>IF(AND($A312&gt;$B$2,$A312&lt;=$B$3),IRR((K$5:K311,L312),0.001)*12,"")</f>
        <v>7.7250679541682743E-2</v>
      </c>
      <c r="N312" s="66">
        <f t="shared" si="91"/>
        <v>1.3821294247024163E-2</v>
      </c>
      <c r="O312" s="61">
        <v>5.2988010000000001</v>
      </c>
      <c r="P312" s="58">
        <f t="shared" si="85"/>
        <v>313118.8784524611</v>
      </c>
      <c r="Q312" s="58">
        <f t="shared" si="99"/>
        <v>1659154.6262627793</v>
      </c>
      <c r="R312" s="58">
        <f t="shared" si="92"/>
        <v>-2152.3111557834754</v>
      </c>
      <c r="S312" s="58">
        <f t="shared" si="93"/>
        <v>1657002.3151069959</v>
      </c>
      <c r="T312" s="67">
        <f>IF(AND($A312&gt;$B$2,$A312&lt;=$B$3),IRR((R$5:R311,S312),0.001)*12,"")</f>
        <v>9.362888357495347E-2</v>
      </c>
      <c r="U312" s="66">
        <f t="shared" si="94"/>
        <v>3.019949828029489E-2</v>
      </c>
      <c r="V312" s="70">
        <v>978.81970256489944</v>
      </c>
      <c r="W312" s="58">
        <f t="shared" si="86"/>
        <v>2378.2623103141036</v>
      </c>
      <c r="X312" s="58">
        <f t="shared" si="100"/>
        <v>2327890.0072029615</v>
      </c>
      <c r="Y312" s="58">
        <f t="shared" si="95"/>
        <v>-2152.3111557834754</v>
      </c>
      <c r="Z312" s="58">
        <f t="shared" si="96"/>
        <v>2325737.696047178</v>
      </c>
      <c r="AA312" s="67">
        <f>IF(AND($A312&gt;$B$2,$A312&lt;=$B$3),IRR((Y$5:Y311,Z312),0.001)*12,"")</f>
        <v>0.11420329361344006</v>
      </c>
      <c r="AB312" s="66">
        <f t="shared" si="97"/>
        <v>5.077390831878148E-2</v>
      </c>
      <c r="AC312" s="4"/>
      <c r="AD312" s="4"/>
      <c r="AE312" s="3"/>
      <c r="AF312" s="3"/>
      <c r="AG312" s="3"/>
      <c r="AH312" s="3"/>
      <c r="AI312" s="3"/>
      <c r="AJ312" s="3"/>
      <c r="AK312" s="3"/>
    </row>
    <row r="313" spans="1:37" x14ac:dyDescent="0.4">
      <c r="A313" s="1">
        <v>38596</v>
      </c>
      <c r="B313" s="61">
        <v>7.8611129999999996</v>
      </c>
      <c r="C313" s="58">
        <f t="shared" si="82"/>
        <v>132940.21923646479</v>
      </c>
      <c r="D313" s="58">
        <f t="shared" si="83"/>
        <v>1045058.0856626234</v>
      </c>
      <c r="E313" s="58">
        <f t="shared" si="87"/>
        <v>-2157.6919336729338</v>
      </c>
      <c r="F313" s="58">
        <f t="shared" si="88"/>
        <v>1042900.3937289504</v>
      </c>
      <c r="G313" s="60">
        <f>IF(AND($A313&gt;$B$2,$A313&lt;=$B$3),IRR((E$5:E312,F313),0.001)*12,"")</f>
        <v>6.2855909152988332E-2</v>
      </c>
      <c r="H313" s="61">
        <v>6.8254270000000004</v>
      </c>
      <c r="I313" s="58">
        <f t="shared" si="84"/>
        <v>186486.62319141114</v>
      </c>
      <c r="J313" s="58">
        <f t="shared" si="98"/>
        <v>1272850.8330694837</v>
      </c>
      <c r="K313" s="58">
        <f t="shared" si="89"/>
        <v>-2157.6919336729338</v>
      </c>
      <c r="L313" s="58">
        <f t="shared" si="90"/>
        <v>1270693.1411358109</v>
      </c>
      <c r="M313" s="67">
        <f>IF(AND($A313&gt;$B$2,$A313&lt;=$B$3),IRR((K$5:K312,L313),0.001)*12,"")</f>
        <v>7.6105591699167974E-2</v>
      </c>
      <c r="N313" s="66">
        <f t="shared" si="91"/>
        <v>1.3249682546179642E-2</v>
      </c>
      <c r="O313" s="61">
        <v>5.11883</v>
      </c>
      <c r="P313" s="58">
        <f t="shared" si="85"/>
        <v>313540.39898228389</v>
      </c>
      <c r="Q313" s="58">
        <f t="shared" si="99"/>
        <v>1604960.0005224843</v>
      </c>
      <c r="R313" s="58">
        <f t="shared" si="92"/>
        <v>-2157.6919336729338</v>
      </c>
      <c r="S313" s="58">
        <f t="shared" si="93"/>
        <v>1602802.3085888114</v>
      </c>
      <c r="T313" s="67">
        <f>IF(AND($A313&gt;$B$2,$A313&lt;=$B$3),IRR((R$5:R312,S313),0.001)*12,"")</f>
        <v>9.09866737726297E-2</v>
      </c>
      <c r="U313" s="66">
        <f t="shared" si="94"/>
        <v>2.8130764619641369E-2</v>
      </c>
      <c r="V313" s="70">
        <v>981.56134119205171</v>
      </c>
      <c r="W313" s="58">
        <f t="shared" si="86"/>
        <v>2380.4605345545292</v>
      </c>
      <c r="X313" s="58">
        <f t="shared" si="100"/>
        <v>2336568.034952092</v>
      </c>
      <c r="Y313" s="58">
        <f t="shared" si="95"/>
        <v>-2157.6919336729338</v>
      </c>
      <c r="Z313" s="58">
        <f t="shared" si="96"/>
        <v>2334410.3430184191</v>
      </c>
      <c r="AA313" s="67">
        <f>IF(AND($A313&gt;$B$2,$A313&lt;=$B$3),IRR((Y$5:Y312,Z313),0.001)*12,"")</f>
        <v>0.11381022263305951</v>
      </c>
      <c r="AB313" s="66">
        <f t="shared" si="97"/>
        <v>5.0954313480071178E-2</v>
      </c>
      <c r="AC313" s="4"/>
      <c r="AD313" s="4"/>
      <c r="AE313" s="3"/>
      <c r="AF313" s="3"/>
      <c r="AG313" s="3"/>
      <c r="AH313" s="3"/>
      <c r="AI313" s="3"/>
      <c r="AJ313" s="3"/>
      <c r="AK313" s="3"/>
    </row>
    <row r="314" spans="1:37" x14ac:dyDescent="0.4">
      <c r="A314" s="1">
        <v>38626</v>
      </c>
      <c r="B314" s="61">
        <v>7.8458860000000001</v>
      </c>
      <c r="C314" s="58">
        <f t="shared" si="82"/>
        <v>133215.9161002106</v>
      </c>
      <c r="D314" s="58">
        <f t="shared" si="83"/>
        <v>1045196.8911078169</v>
      </c>
      <c r="E314" s="58">
        <f t="shared" si="87"/>
        <v>-2163.086163507116</v>
      </c>
      <c r="F314" s="58">
        <f t="shared" si="88"/>
        <v>1043033.8049443099</v>
      </c>
      <c r="G314" s="60">
        <f>IF(AND($A314&gt;$B$2,$A314&lt;=$B$3),IRR((E$5:E313,F314),0.001)*12,"")</f>
        <v>6.2365775483018027E-2</v>
      </c>
      <c r="H314" s="61">
        <v>6.7701650000000004</v>
      </c>
      <c r="I314" s="58">
        <f t="shared" si="84"/>
        <v>186806.12591601344</v>
      </c>
      <c r="J314" s="58">
        <f t="shared" si="98"/>
        <v>1264708.2954621871</v>
      </c>
      <c r="K314" s="58">
        <f t="shared" si="89"/>
        <v>-2163.086163507116</v>
      </c>
      <c r="L314" s="58">
        <f t="shared" si="90"/>
        <v>1262545.2092986801</v>
      </c>
      <c r="M314" s="67">
        <f>IF(AND($A314&gt;$B$2,$A314&lt;=$B$3),IRR((K$5:K313,L314),0.001)*12,"")</f>
        <v>7.5159517946215892E-2</v>
      </c>
      <c r="N314" s="66">
        <f t="shared" si="91"/>
        <v>1.2793742463197866E-2</v>
      </c>
      <c r="O314" s="61">
        <v>5.0141299999999998</v>
      </c>
      <c r="P314" s="58">
        <f t="shared" si="85"/>
        <v>313971.79708395002</v>
      </c>
      <c r="Q314" s="58">
        <f t="shared" si="99"/>
        <v>1574295.4069125461</v>
      </c>
      <c r="R314" s="58">
        <f t="shared" si="92"/>
        <v>-2163.086163507116</v>
      </c>
      <c r="S314" s="58">
        <f t="shared" si="93"/>
        <v>1572132.3207490391</v>
      </c>
      <c r="T314" s="67">
        <f>IF(AND($A314&gt;$B$2,$A314&lt;=$B$3),IRR((R$5:R313,S314),0.001)*12,"")</f>
        <v>8.9220465016887296E-2</v>
      </c>
      <c r="U314" s="66">
        <f t="shared" si="94"/>
        <v>2.6854689533869269E-2</v>
      </c>
      <c r="V314" s="70">
        <v>955.7653678744399</v>
      </c>
      <c r="W314" s="58">
        <f t="shared" si="86"/>
        <v>2382.7237324441094</v>
      </c>
      <c r="X314" s="58">
        <f t="shared" si="100"/>
        <v>2277324.8246826027</v>
      </c>
      <c r="Y314" s="58">
        <f t="shared" si="95"/>
        <v>-2163.086163507116</v>
      </c>
      <c r="Z314" s="58">
        <f t="shared" si="96"/>
        <v>2275161.7385190954</v>
      </c>
      <c r="AA314" s="67">
        <f>IF(AND($A314&gt;$B$2,$A314&lt;=$B$3),IRR((Y$5:Y313,Z314),0.001)*12,"")</f>
        <v>0.11168773626840078</v>
      </c>
      <c r="AB314" s="66">
        <f t="shared" si="97"/>
        <v>4.9321960785382757E-2</v>
      </c>
      <c r="AC314" s="4"/>
      <c r="AD314" s="4"/>
      <c r="AE314" s="3"/>
      <c r="AF314" s="3"/>
      <c r="AG314" s="3"/>
      <c r="AH314" s="3"/>
      <c r="AI314" s="3"/>
      <c r="AJ314" s="3"/>
      <c r="AK314" s="3"/>
    </row>
    <row r="315" spans="1:37" x14ac:dyDescent="0.4">
      <c r="A315" s="1">
        <v>38657</v>
      </c>
      <c r="B315" s="61">
        <v>7.8689400000000003</v>
      </c>
      <c r="C315" s="58">
        <f t="shared" si="82"/>
        <v>133491.49246486911</v>
      </c>
      <c r="D315" s="58">
        <f t="shared" si="83"/>
        <v>1050436.5447165072</v>
      </c>
      <c r="E315" s="58">
        <f t="shared" si="87"/>
        <v>-2168.4938789158837</v>
      </c>
      <c r="F315" s="58">
        <f t="shared" si="88"/>
        <v>1048268.0508375913</v>
      </c>
      <c r="G315" s="60">
        <f>IF(AND($A315&gt;$B$2,$A315&lt;=$B$3),IRR((E$5:E314,F315),0.001)*12,"")</f>
        <v>6.221222503267132E-2</v>
      </c>
      <c r="H315" s="61">
        <v>6.8027680000000004</v>
      </c>
      <c r="I315" s="58">
        <f t="shared" si="84"/>
        <v>187124.89231800096</v>
      </c>
      <c r="J315" s="58">
        <f t="shared" si="98"/>
        <v>1272967.2294643428</v>
      </c>
      <c r="K315" s="58">
        <f t="shared" si="89"/>
        <v>-2168.4938789158837</v>
      </c>
      <c r="L315" s="58">
        <f t="shared" si="90"/>
        <v>1270798.7355854269</v>
      </c>
      <c r="M315" s="67">
        <f>IF(AND($A315&gt;$B$2,$A315&lt;=$B$3),IRR((K$5:K314,L315),0.001)*12,"")</f>
        <v>7.5065461983736093E-2</v>
      </c>
      <c r="N315" s="66">
        <f t="shared" si="91"/>
        <v>1.2853236951064773E-2</v>
      </c>
      <c r="O315" s="61">
        <v>5.0529010000000003</v>
      </c>
      <c r="P315" s="58">
        <f t="shared" si="85"/>
        <v>314400.95528018539</v>
      </c>
      <c r="Q315" s="58">
        <f t="shared" si="99"/>
        <v>1588636.901336204</v>
      </c>
      <c r="R315" s="58">
        <f t="shared" si="92"/>
        <v>-2168.4938789158837</v>
      </c>
      <c r="S315" s="58">
        <f t="shared" si="93"/>
        <v>1586468.4074572881</v>
      </c>
      <c r="T315" s="67">
        <f>IF(AND($A315&gt;$B$2,$A315&lt;=$B$3),IRR((R$5:R314,S315),0.001)*12,"")</f>
        <v>8.9238910458096399E-2</v>
      </c>
      <c r="U315" s="66">
        <f t="shared" si="94"/>
        <v>2.7026685425425079E-2</v>
      </c>
      <c r="V315" s="70">
        <v>993.68600029138804</v>
      </c>
      <c r="W315" s="58">
        <f t="shared" si="86"/>
        <v>2384.906005192523</v>
      </c>
      <c r="X315" s="58">
        <f t="shared" si="100"/>
        <v>2369847.7093706704</v>
      </c>
      <c r="Y315" s="58">
        <f t="shared" si="95"/>
        <v>-2168.4938789158837</v>
      </c>
      <c r="Z315" s="58">
        <f t="shared" si="96"/>
        <v>2367679.2154917545</v>
      </c>
      <c r="AA315" s="67">
        <f>IF(AND($A315&gt;$B$2,$A315&lt;=$B$3),IRR((Y$5:Y314,Z315),0.001)*12,"")</f>
        <v>0.11342606744974493</v>
      </c>
      <c r="AB315" s="66">
        <f t="shared" si="97"/>
        <v>5.1213842417073607E-2</v>
      </c>
      <c r="AC315" s="4"/>
      <c r="AD315" s="4"/>
      <c r="AE315" s="3"/>
      <c r="AF315" s="3"/>
      <c r="AG315" s="3"/>
      <c r="AH315" s="3"/>
      <c r="AI315" s="3"/>
      <c r="AJ315" s="3"/>
      <c r="AK315" s="3"/>
    </row>
    <row r="316" spans="1:37" x14ac:dyDescent="0.4">
      <c r="A316" s="1">
        <v>38687</v>
      </c>
      <c r="B316" s="61">
        <v>7.915934</v>
      </c>
      <c r="C316" s="58">
        <f t="shared" si="82"/>
        <v>133766.1176845353</v>
      </c>
      <c r="D316" s="58">
        <f t="shared" si="83"/>
        <v>1058883.7590270143</v>
      </c>
      <c r="E316" s="58">
        <f t="shared" si="87"/>
        <v>-2173.9151136131732</v>
      </c>
      <c r="F316" s="58">
        <f t="shared" si="88"/>
        <v>1056709.843913401</v>
      </c>
      <c r="G316" s="60">
        <f>IF(AND($A316&gt;$B$2,$A316&lt;=$B$3),IRR((E$5:E315,F316),0.001)*12,"")</f>
        <v>6.226551193953167E-2</v>
      </c>
      <c r="H316" s="61">
        <v>6.8702180000000004</v>
      </c>
      <c r="I316" s="58">
        <f t="shared" si="84"/>
        <v>187441.31824707819</v>
      </c>
      <c r="J316" s="58">
        <f t="shared" si="98"/>
        <v>1287762.7185648051</v>
      </c>
      <c r="K316" s="58">
        <f t="shared" si="89"/>
        <v>-2173.9151136131732</v>
      </c>
      <c r="L316" s="58">
        <f t="shared" si="90"/>
        <v>1285588.8034511919</v>
      </c>
      <c r="M316" s="67">
        <f>IF(AND($A316&gt;$B$2,$A316&lt;=$B$3),IRR((K$5:K315,L316),0.001)*12,"")</f>
        <v>7.5301708950434865E-2</v>
      </c>
      <c r="N316" s="66">
        <f t="shared" si="91"/>
        <v>1.3036197010903194E-2</v>
      </c>
      <c r="O316" s="61">
        <v>5.1631150000000003</v>
      </c>
      <c r="P316" s="58">
        <f t="shared" si="85"/>
        <v>314822.00248010503</v>
      </c>
      <c r="Q316" s="58">
        <f t="shared" si="99"/>
        <v>1625462.2033350675</v>
      </c>
      <c r="R316" s="58">
        <f t="shared" si="92"/>
        <v>-2173.9151136131732</v>
      </c>
      <c r="S316" s="58">
        <f t="shared" si="93"/>
        <v>1623288.2882214542</v>
      </c>
      <c r="T316" s="67">
        <f>IF(AND($A316&gt;$B$2,$A316&lt;=$B$3),IRR((R$5:R315,S316),0.001)*12,"")</f>
        <v>9.0120066635392071E-2</v>
      </c>
      <c r="U316" s="66">
        <f t="shared" si="94"/>
        <v>2.7854554695860401E-2</v>
      </c>
      <c r="V316" s="70">
        <v>1015.0235008503727</v>
      </c>
      <c r="W316" s="58">
        <f t="shared" si="86"/>
        <v>2387.0477438929493</v>
      </c>
      <c r="X316" s="58">
        <f t="shared" si="100"/>
        <v>2422909.5577032049</v>
      </c>
      <c r="Y316" s="58">
        <f t="shared" si="95"/>
        <v>-2173.9151136131732</v>
      </c>
      <c r="Z316" s="58">
        <f t="shared" si="96"/>
        <v>2420735.6425895919</v>
      </c>
      <c r="AA316" s="67">
        <f>IF(AND($A316&gt;$B$2,$A316&lt;=$B$3),IRR((Y$5:Y315,Z316),0.001)*12,"")</f>
        <v>0.11411543568376459</v>
      </c>
      <c r="AB316" s="66">
        <f t="shared" si="97"/>
        <v>5.1849923744232917E-2</v>
      </c>
      <c r="AC316" s="4"/>
      <c r="AD316" s="4"/>
      <c r="AE316" s="3"/>
      <c r="AF316" s="3"/>
      <c r="AG316" s="3"/>
      <c r="AH316" s="3"/>
      <c r="AI316" s="3"/>
      <c r="AJ316" s="3"/>
      <c r="AK316" s="3"/>
    </row>
    <row r="317" spans="1:37" x14ac:dyDescent="0.4">
      <c r="A317" s="1">
        <v>38718</v>
      </c>
      <c r="B317" s="61">
        <v>7.9322090000000003</v>
      </c>
      <c r="C317" s="58">
        <f t="shared" si="82"/>
        <v>134040.86459317035</v>
      </c>
      <c r="D317" s="58">
        <f t="shared" si="83"/>
        <v>1063240.1524937272</v>
      </c>
      <c r="E317" s="58">
        <f t="shared" si="87"/>
        <v>-2179.3499013972059</v>
      </c>
      <c r="F317" s="58">
        <f t="shared" si="88"/>
        <v>1061060.8025923299</v>
      </c>
      <c r="G317" s="60">
        <f>IF(AND($A317&gt;$B$2,$A317&lt;=$B$3),IRR((E$5:E316,F317),0.001)*12,"")</f>
        <v>6.2053876370744554E-2</v>
      </c>
      <c r="H317" s="61">
        <v>6.8628099999999996</v>
      </c>
      <c r="I317" s="58">
        <f t="shared" si="84"/>
        <v>187758.87765807708</v>
      </c>
      <c r="J317" s="58">
        <f t="shared" si="98"/>
        <v>1288553.5031806279</v>
      </c>
      <c r="K317" s="58">
        <f t="shared" si="89"/>
        <v>-2179.3499013972059</v>
      </c>
      <c r="L317" s="58">
        <f t="shared" si="90"/>
        <v>1286374.1532792307</v>
      </c>
      <c r="M317" s="67">
        <f>IF(AND($A317&gt;$B$2,$A317&lt;=$B$3),IRR((K$5:K316,L317),0.001)*12,"")</f>
        <v>7.4825981016055643E-2</v>
      </c>
      <c r="N317" s="66">
        <f t="shared" si="91"/>
        <v>1.2772104645311089E-2</v>
      </c>
      <c r="O317" s="61">
        <v>5.1057899999999998</v>
      </c>
      <c r="P317" s="58">
        <f t="shared" si="85"/>
        <v>315248.84140246519</v>
      </c>
      <c r="Q317" s="58">
        <f t="shared" si="99"/>
        <v>1609594.3819442927</v>
      </c>
      <c r="R317" s="58">
        <f t="shared" si="92"/>
        <v>-2179.3499013972059</v>
      </c>
      <c r="S317" s="58">
        <f t="shared" si="93"/>
        <v>1607415.0320428954</v>
      </c>
      <c r="T317" s="67">
        <f>IF(AND($A317&gt;$B$2,$A317&lt;=$B$3),IRR((R$5:R316,S317),0.001)*12,"")</f>
        <v>8.8964309378658513E-2</v>
      </c>
      <c r="U317" s="66">
        <f t="shared" si="94"/>
        <v>2.6910433007913959E-2</v>
      </c>
      <c r="V317" s="70">
        <v>1029.9334384457698</v>
      </c>
      <c r="W317" s="58">
        <f t="shared" si="86"/>
        <v>2389.1637543262896</v>
      </c>
      <c r="X317" s="58">
        <f t="shared" si="100"/>
        <v>2460679.6405032799</v>
      </c>
      <c r="Y317" s="58">
        <f t="shared" si="95"/>
        <v>-2179.3499013972059</v>
      </c>
      <c r="Z317" s="58">
        <f t="shared" si="96"/>
        <v>2458500.2906018826</v>
      </c>
      <c r="AA317" s="67">
        <f>IF(AND($A317&gt;$B$2,$A317&lt;=$B$3),IRR((Y$5:Y316,Z317),0.001)*12,"")</f>
        <v>0.11441193558100959</v>
      </c>
      <c r="AB317" s="66">
        <f t="shared" si="97"/>
        <v>5.235805921026504E-2</v>
      </c>
      <c r="AC317" s="4"/>
      <c r="AD317" s="4"/>
      <c r="AE317" s="3"/>
      <c r="AF317" s="3"/>
      <c r="AG317" s="3"/>
      <c r="AH317" s="3"/>
      <c r="AI317" s="3"/>
      <c r="AJ317" s="3"/>
      <c r="AK317" s="3"/>
    </row>
    <row r="318" spans="1:37" x14ac:dyDescent="0.4">
      <c r="A318" s="1">
        <v>38749</v>
      </c>
      <c r="B318" s="61">
        <v>7.932277</v>
      </c>
      <c r="C318" s="58">
        <f t="shared" si="82"/>
        <v>134316.29600790166</v>
      </c>
      <c r="D318" s="58">
        <f t="shared" si="83"/>
        <v>1065434.0655486702</v>
      </c>
      <c r="E318" s="58">
        <f t="shared" si="87"/>
        <v>-2184.7982761506987</v>
      </c>
      <c r="F318" s="58">
        <f t="shared" si="88"/>
        <v>1063249.2672725196</v>
      </c>
      <c r="G318" s="60">
        <f>IF(AND($A318&gt;$B$2,$A318&lt;=$B$3),IRR((E$5:E317,F318),0.001)*12,"")</f>
        <v>6.170565540485029E-2</v>
      </c>
      <c r="H318" s="61">
        <v>6.8890149999999997</v>
      </c>
      <c r="I318" s="58">
        <f t="shared" si="84"/>
        <v>188076.01998918693</v>
      </c>
      <c r="J318" s="58">
        <f t="shared" si="98"/>
        <v>1295658.5228458084</v>
      </c>
      <c r="K318" s="58">
        <f t="shared" si="89"/>
        <v>-2184.7982761506987</v>
      </c>
      <c r="L318" s="58">
        <f t="shared" si="90"/>
        <v>1293473.7245696578</v>
      </c>
      <c r="M318" s="67">
        <f>IF(AND($A318&gt;$B$2,$A318&lt;=$B$3),IRR((K$5:K317,L318),0.001)*12,"")</f>
        <v>7.4670397051679771E-2</v>
      </c>
      <c r="N318" s="66">
        <f t="shared" si="91"/>
        <v>1.2964741646829481E-2</v>
      </c>
      <c r="O318" s="61">
        <v>5.1713880000000003</v>
      </c>
      <c r="P318" s="58">
        <f t="shared" si="85"/>
        <v>315671.31952171493</v>
      </c>
      <c r="Q318" s="58">
        <f t="shared" si="99"/>
        <v>1632458.8737187625</v>
      </c>
      <c r="R318" s="58">
        <f t="shared" si="92"/>
        <v>-2184.7982761506987</v>
      </c>
      <c r="S318" s="58">
        <f t="shared" si="93"/>
        <v>1630274.0754426119</v>
      </c>
      <c r="T318" s="67">
        <f>IF(AND($A318&gt;$B$2,$A318&lt;=$B$3),IRR((R$5:R317,S318),0.001)*12,"")</f>
        <v>8.9296895958542954E-2</v>
      </c>
      <c r="U318" s="66">
        <f t="shared" si="94"/>
        <v>2.7591240553692664E-2</v>
      </c>
      <c r="V318" s="70">
        <v>1029.7618092369735</v>
      </c>
      <c r="W318" s="58">
        <f t="shared" si="86"/>
        <v>2391.2854083404054</v>
      </c>
      <c r="X318" s="58">
        <f t="shared" si="100"/>
        <v>2462454.3884945908</v>
      </c>
      <c r="Y318" s="58">
        <f t="shared" si="95"/>
        <v>-2184.7982761506987</v>
      </c>
      <c r="Z318" s="58">
        <f t="shared" si="96"/>
        <v>2460269.5902184402</v>
      </c>
      <c r="AA318" s="67">
        <f>IF(AND($A318&gt;$B$2,$A318&lt;=$B$3),IRR((Y$5:Y317,Z318),0.001)*12,"")</f>
        <v>0.11385450642263883</v>
      </c>
      <c r="AB318" s="66">
        <f t="shared" si="97"/>
        <v>5.2148851017788544E-2</v>
      </c>
      <c r="AC318" s="4"/>
      <c r="AD318" s="4"/>
      <c r="AE318" s="3"/>
      <c r="AF318" s="3"/>
      <c r="AG318" s="3"/>
      <c r="AH318" s="3"/>
      <c r="AI318" s="3"/>
      <c r="AJ318" s="3"/>
      <c r="AK318" s="3"/>
    </row>
    <row r="319" spans="1:37" x14ac:dyDescent="0.4">
      <c r="A319" s="1">
        <v>38777</v>
      </c>
      <c r="B319" s="61">
        <v>7.942475</v>
      </c>
      <c r="C319" s="58">
        <f t="shared" si="82"/>
        <v>134592.06146789255</v>
      </c>
      <c r="D319" s="58">
        <f t="shared" si="83"/>
        <v>1068994.0834071999</v>
      </c>
      <c r="E319" s="58">
        <f t="shared" si="87"/>
        <v>-2190.2602718410753</v>
      </c>
      <c r="F319" s="58">
        <f t="shared" si="88"/>
        <v>1066803.823135359</v>
      </c>
      <c r="G319" s="60">
        <f>IF(AND($A319&gt;$B$2,$A319&lt;=$B$3),IRR((E$5:E318,F319),0.001)*12,"")</f>
        <v>6.1446331940249621E-2</v>
      </c>
      <c r="H319" s="61">
        <v>6.8203050000000003</v>
      </c>
      <c r="I319" s="58">
        <f t="shared" si="84"/>
        <v>188397.1581599639</v>
      </c>
      <c r="J319" s="58">
        <f t="shared" si="98"/>
        <v>1284926.0797841926</v>
      </c>
      <c r="K319" s="58">
        <f t="shared" si="89"/>
        <v>-2190.2602718410753</v>
      </c>
      <c r="L319" s="58">
        <f t="shared" si="90"/>
        <v>1282735.8195123516</v>
      </c>
      <c r="M319" s="67">
        <f>IF(AND($A319&gt;$B$2,$A319&lt;=$B$3),IRR((K$5:K318,L319),0.001)*12,"")</f>
        <v>7.3622380575235624E-2</v>
      </c>
      <c r="N319" s="66">
        <f t="shared" si="91"/>
        <v>1.2176048634986003E-2</v>
      </c>
      <c r="O319" s="61">
        <v>4.9766899999999996</v>
      </c>
      <c r="P319" s="58">
        <f t="shared" si="85"/>
        <v>316111.42334008438</v>
      </c>
      <c r="Q319" s="58">
        <f t="shared" si="99"/>
        <v>1573188.5594223645</v>
      </c>
      <c r="R319" s="58">
        <f t="shared" si="92"/>
        <v>-2190.2602718410753</v>
      </c>
      <c r="S319" s="58">
        <f t="shared" si="93"/>
        <v>1570998.2991505235</v>
      </c>
      <c r="T319" s="67">
        <f>IF(AND($A319&gt;$B$2,$A319&lt;=$B$3),IRR((R$5:R318,S319),0.001)*12,"")</f>
        <v>8.6465958867622206E-2</v>
      </c>
      <c r="U319" s="66">
        <f t="shared" si="94"/>
        <v>2.5019626927372585E-2</v>
      </c>
      <c r="V319" s="70">
        <v>1045.0880912672228</v>
      </c>
      <c r="W319" s="58">
        <f t="shared" si="86"/>
        <v>2393.3811745156618</v>
      </c>
      <c r="X319" s="58">
        <f t="shared" si="100"/>
        <v>2501294.1633494766</v>
      </c>
      <c r="Y319" s="58">
        <f t="shared" si="95"/>
        <v>-2190.2602718410753</v>
      </c>
      <c r="Z319" s="58">
        <f t="shared" si="96"/>
        <v>2499103.9030776354</v>
      </c>
      <c r="AA319" s="67">
        <f>IF(AND($A319&gt;$B$2,$A319&lt;=$B$3),IRR((Y$5:Y318,Z319),0.001)*12,"")</f>
        <v>0.11416114168613412</v>
      </c>
      <c r="AB319" s="66">
        <f t="shared" si="97"/>
        <v>5.2714809745884494E-2</v>
      </c>
      <c r="AC319" s="4"/>
      <c r="AD319" s="4"/>
      <c r="AE319" s="3"/>
      <c r="AF319" s="3"/>
      <c r="AG319" s="3"/>
      <c r="AH319" s="3"/>
      <c r="AI319" s="3"/>
      <c r="AJ319" s="3"/>
      <c r="AK319" s="3"/>
    </row>
    <row r="320" spans="1:37" x14ac:dyDescent="0.4">
      <c r="A320" s="1">
        <v>38808</v>
      </c>
      <c r="B320" s="61">
        <v>7.9604929999999996</v>
      </c>
      <c r="C320" s="58">
        <f t="shared" si="82"/>
        <v>134867.89060592718</v>
      </c>
      <c r="D320" s="58">
        <f t="shared" si="83"/>
        <v>1073614.8990932491</v>
      </c>
      <c r="E320" s="58">
        <f t="shared" si="87"/>
        <v>-2195.7359225206778</v>
      </c>
      <c r="F320" s="58">
        <f t="shared" si="88"/>
        <v>1071419.1631707284</v>
      </c>
      <c r="G320" s="60">
        <f>IF(AND($A320&gt;$B$2,$A320&lt;=$B$3),IRR((E$5:E319,F320),0.001)*12,"")</f>
        <v>6.1255170953140592E-2</v>
      </c>
      <c r="H320" s="61">
        <v>6.8066259999999996</v>
      </c>
      <c r="I320" s="58">
        <f t="shared" si="84"/>
        <v>188719.74616796093</v>
      </c>
      <c r="J320" s="58">
        <f t="shared" si="98"/>
        <v>1284544.7309802431</v>
      </c>
      <c r="K320" s="58">
        <f t="shared" si="89"/>
        <v>-2195.7359225206778</v>
      </c>
      <c r="L320" s="58">
        <f t="shared" si="90"/>
        <v>1282348.9950577223</v>
      </c>
      <c r="M320" s="67">
        <f>IF(AND($A320&gt;$B$2,$A320&lt;=$B$3),IRR((K$5:K319,L320),0.001)*12,"")</f>
        <v>7.3098229770452328E-2</v>
      </c>
      <c r="N320" s="66">
        <f t="shared" si="91"/>
        <v>1.1843058817311736E-2</v>
      </c>
      <c r="O320" s="61">
        <v>4.8794979999999999</v>
      </c>
      <c r="P320" s="58">
        <f t="shared" si="85"/>
        <v>316561.41551602556</v>
      </c>
      <c r="Q320" s="58">
        <f t="shared" si="99"/>
        <v>1544660.7938876157</v>
      </c>
      <c r="R320" s="58">
        <f t="shared" si="92"/>
        <v>-2195.7359225206778</v>
      </c>
      <c r="S320" s="58">
        <f t="shared" si="93"/>
        <v>1542465.0579650949</v>
      </c>
      <c r="T320" s="67">
        <f>IF(AND($A320&gt;$B$2,$A320&lt;=$B$3),IRR((R$5:R319,S320),0.001)*12,"")</f>
        <v>8.4797509290730488E-2</v>
      </c>
      <c r="U320" s="66">
        <f t="shared" si="94"/>
        <v>2.3542338337589896E-2</v>
      </c>
      <c r="V320" s="70">
        <v>1053.4436184559042</v>
      </c>
      <c r="W320" s="58">
        <f t="shared" si="86"/>
        <v>2395.4655157030325</v>
      </c>
      <c r="X320" s="58">
        <f t="shared" si="100"/>
        <v>2523487.8607485411</v>
      </c>
      <c r="Y320" s="58">
        <f t="shared" si="95"/>
        <v>-2195.7359225206778</v>
      </c>
      <c r="Z320" s="58">
        <f t="shared" si="96"/>
        <v>2521292.1248260206</v>
      </c>
      <c r="AA320" s="67">
        <f>IF(AND($A320&gt;$B$2,$A320&lt;=$B$3),IRR((Y$5:Y319,Z320),0.001)*12,"")</f>
        <v>0.11407491292650551</v>
      </c>
      <c r="AB320" s="66">
        <f t="shared" si="97"/>
        <v>5.281974197336492E-2</v>
      </c>
      <c r="AC320" s="4"/>
      <c r="AD320" s="4"/>
      <c r="AE320" s="3"/>
      <c r="AF320" s="3"/>
      <c r="AG320" s="3"/>
      <c r="AH320" s="3"/>
      <c r="AI320" s="3"/>
      <c r="AJ320" s="3"/>
      <c r="AK320" s="3"/>
    </row>
    <row r="321" spans="1:37" x14ac:dyDescent="0.4">
      <c r="A321" s="1">
        <v>38838</v>
      </c>
      <c r="B321" s="61">
        <v>7.9714929999999997</v>
      </c>
      <c r="C321" s="58">
        <f t="shared" si="82"/>
        <v>135144.02774389205</v>
      </c>
      <c r="D321" s="58">
        <f t="shared" si="83"/>
        <v>1077299.6711522413</v>
      </c>
      <c r="E321" s="58">
        <f t="shared" si="87"/>
        <v>-2201.2252623269792</v>
      </c>
      <c r="F321" s="58">
        <f t="shared" si="88"/>
        <v>1075098.4458899144</v>
      </c>
      <c r="G321" s="60">
        <f>IF(AND($A321&gt;$B$2,$A321&lt;=$B$3),IRR((E$5:E320,F321),0.001)*12,"")</f>
        <v>6.1006210031339769E-2</v>
      </c>
      <c r="H321" s="61">
        <v>6.8004439999999997</v>
      </c>
      <c r="I321" s="58">
        <f t="shared" si="84"/>
        <v>189043.43463040941</v>
      </c>
      <c r="J321" s="58">
        <f t="shared" si="98"/>
        <v>1285579.2907717598</v>
      </c>
      <c r="K321" s="58">
        <f t="shared" si="89"/>
        <v>-2201.2252623269792</v>
      </c>
      <c r="L321" s="58">
        <f t="shared" si="90"/>
        <v>1283378.0655094329</v>
      </c>
      <c r="M321" s="67">
        <f>IF(AND($A321&gt;$B$2,$A321&lt;=$B$3),IRR((K$5:K320,L321),0.001)*12,"")</f>
        <v>7.2648683163224703E-2</v>
      </c>
      <c r="N321" s="66">
        <f t="shared" si="91"/>
        <v>1.1642473131884934E-2</v>
      </c>
      <c r="O321" s="61">
        <v>4.8707240000000001</v>
      </c>
      <c r="P321" s="58">
        <f t="shared" si="85"/>
        <v>317013.3453035329</v>
      </c>
      <c r="Q321" s="58">
        <f t="shared" si="99"/>
        <v>1544084.5092902051</v>
      </c>
      <c r="R321" s="58">
        <f t="shared" si="92"/>
        <v>-2201.2252623269792</v>
      </c>
      <c r="S321" s="58">
        <f t="shared" si="93"/>
        <v>1541883.2840278782</v>
      </c>
      <c r="T321" s="67">
        <f>IF(AND($A321&gt;$B$2,$A321&lt;=$B$3),IRR((R$5:R320,S321),0.001)*12,"")</f>
        <v>8.4249333555406203E-2</v>
      </c>
      <c r="U321" s="66">
        <f t="shared" si="94"/>
        <v>2.3243123524066434E-2</v>
      </c>
      <c r="V321" s="70">
        <v>1045.1446402067552</v>
      </c>
      <c r="W321" s="58">
        <f t="shared" si="86"/>
        <v>2397.5716598458102</v>
      </c>
      <c r="X321" s="58">
        <f t="shared" si="100"/>
        <v>2505809.169799462</v>
      </c>
      <c r="Y321" s="58">
        <f t="shared" si="95"/>
        <v>-2201.2252623269792</v>
      </c>
      <c r="Z321" s="58">
        <f t="shared" si="96"/>
        <v>2503607.9445371348</v>
      </c>
      <c r="AA321" s="67">
        <f>IF(AND($A321&gt;$B$2,$A321&lt;=$B$3),IRR((Y$5:Y320,Z321),0.001)*12,"")</f>
        <v>0.11308229535968639</v>
      </c>
      <c r="AB321" s="66">
        <f t="shared" si="97"/>
        <v>5.2076085328346622E-2</v>
      </c>
      <c r="AC321" s="4"/>
      <c r="AD321" s="4"/>
      <c r="AE321" s="3"/>
      <c r="AF321" s="3"/>
      <c r="AG321" s="3"/>
      <c r="AH321" s="3"/>
      <c r="AI321" s="3"/>
      <c r="AJ321" s="3"/>
      <c r="AK321" s="3"/>
    </row>
    <row r="322" spans="1:37" x14ac:dyDescent="0.4">
      <c r="A322" s="1">
        <v>38869</v>
      </c>
      <c r="B322" s="61">
        <v>7.9904210000000004</v>
      </c>
      <c r="C322" s="58">
        <f t="shared" si="82"/>
        <v>135420.1994656928</v>
      </c>
      <c r="D322" s="58">
        <f t="shared" si="83"/>
        <v>1082064.4056348605</v>
      </c>
      <c r="E322" s="58">
        <f t="shared" si="87"/>
        <v>-2206.7283254827967</v>
      </c>
      <c r="F322" s="58">
        <f t="shared" si="88"/>
        <v>1079857.6773093778</v>
      </c>
      <c r="G322" s="60">
        <f>IF(AND($A322&gt;$B$2,$A322&lt;=$B$3),IRR((E$5:E321,F322),0.001)*12,"")</f>
        <v>6.0825601676137708E-2</v>
      </c>
      <c r="H322" s="61">
        <v>6.8076119999999998</v>
      </c>
      <c r="I322" s="58">
        <f t="shared" si="84"/>
        <v>189367.59063775573</v>
      </c>
      <c r="J322" s="58">
        <f t="shared" si="98"/>
        <v>1289141.0824366736</v>
      </c>
      <c r="K322" s="58">
        <f t="shared" si="89"/>
        <v>-2206.7283254827967</v>
      </c>
      <c r="L322" s="58">
        <f t="shared" si="90"/>
        <v>1286934.3541111909</v>
      </c>
      <c r="M322" s="67">
        <f>IF(AND($A322&gt;$B$2,$A322&lt;=$B$3),IRR((K$5:K321,L322),0.001)*12,"")</f>
        <v>7.2328617986388011E-2</v>
      </c>
      <c r="N322" s="66">
        <f t="shared" si="91"/>
        <v>1.1503016310250302E-2</v>
      </c>
      <c r="O322" s="61">
        <v>4.8838100000000004</v>
      </c>
      <c r="P322" s="58">
        <f t="shared" si="85"/>
        <v>317465.1909579467</v>
      </c>
      <c r="Q322" s="58">
        <f t="shared" si="99"/>
        <v>1550439.6742523299</v>
      </c>
      <c r="R322" s="58">
        <f t="shared" si="92"/>
        <v>-2206.7283254827967</v>
      </c>
      <c r="S322" s="58">
        <f t="shared" si="93"/>
        <v>1548232.9459268472</v>
      </c>
      <c r="T322" s="67">
        <f>IF(AND($A322&gt;$B$2,$A322&lt;=$B$3),IRR((R$5:R321,S322),0.001)*12,"")</f>
        <v>8.3982559682536539E-2</v>
      </c>
      <c r="U322" s="66">
        <f t="shared" si="94"/>
        <v>2.3156958006398831E-2</v>
      </c>
      <c r="V322" s="70">
        <v>1016.8227073484848</v>
      </c>
      <c r="W322" s="58">
        <f t="shared" si="86"/>
        <v>2399.7418792061126</v>
      </c>
      <c r="X322" s="58">
        <f t="shared" si="100"/>
        <v>2440112.0345518999</v>
      </c>
      <c r="Y322" s="58">
        <f t="shared" si="95"/>
        <v>-2206.7283254827967</v>
      </c>
      <c r="Z322" s="58">
        <f t="shared" si="96"/>
        <v>2437905.306226417</v>
      </c>
      <c r="AA322" s="67">
        <f>IF(AND($A322&gt;$B$2,$A322&lt;=$B$3),IRR((Y$5:Y321,Z322),0.001)*12,"")</f>
        <v>0.11097626934378102</v>
      </c>
      <c r="AB322" s="66">
        <f t="shared" si="97"/>
        <v>5.0150667667643312E-2</v>
      </c>
      <c r="AC322" s="4"/>
      <c r="AD322" s="4"/>
      <c r="AE322" s="3"/>
      <c r="AF322" s="3"/>
      <c r="AG322" s="3"/>
      <c r="AH322" s="3"/>
      <c r="AI322" s="3"/>
      <c r="AJ322" s="3"/>
      <c r="AK322" s="3"/>
    </row>
    <row r="323" spans="1:37" x14ac:dyDescent="0.4">
      <c r="A323" s="1">
        <v>38899</v>
      </c>
      <c r="B323" s="61">
        <v>8.0581569999999996</v>
      </c>
      <c r="C323" s="58">
        <f t="shared" si="82"/>
        <v>135694.73434336972</v>
      </c>
      <c r="D323" s="58">
        <f t="shared" si="83"/>
        <v>1093449.4734121652</v>
      </c>
      <c r="E323" s="58">
        <f t="shared" si="87"/>
        <v>-2212.2451462965037</v>
      </c>
      <c r="F323" s="58">
        <f t="shared" si="88"/>
        <v>1091237.2282658687</v>
      </c>
      <c r="G323" s="60">
        <f>IF(AND($A323&gt;$B$2,$A323&lt;=$B$3),IRR((E$5:E322,F323),0.001)*12,"")</f>
        <v>6.1051304928454897E-2</v>
      </c>
      <c r="H323" s="61">
        <v>6.8993869999999999</v>
      </c>
      <c r="I323" s="58">
        <f t="shared" si="84"/>
        <v>189688.2343625238</v>
      </c>
      <c r="J323" s="58">
        <f t="shared" si="98"/>
        <v>1308732.5382137499</v>
      </c>
      <c r="K323" s="58">
        <f t="shared" si="89"/>
        <v>-2212.2451462965037</v>
      </c>
      <c r="L323" s="58">
        <f t="shared" si="90"/>
        <v>1306520.2930674534</v>
      </c>
      <c r="M323" s="67">
        <f>IF(AND($A323&gt;$B$2,$A323&lt;=$B$3),IRR((K$5:K322,L323),0.001)*12,"")</f>
        <v>7.2801002322403718E-2</v>
      </c>
      <c r="N323" s="66">
        <f t="shared" si="91"/>
        <v>1.1749697393948821E-2</v>
      </c>
      <c r="O323" s="61">
        <v>4.9810499999999998</v>
      </c>
      <c r="P323" s="58">
        <f t="shared" si="85"/>
        <v>317909.32324858755</v>
      </c>
      <c r="Q323" s="58">
        <f t="shared" si="99"/>
        <v>1583522.234567377</v>
      </c>
      <c r="R323" s="58">
        <f t="shared" si="92"/>
        <v>-2212.2451462965037</v>
      </c>
      <c r="S323" s="58">
        <f t="shared" si="93"/>
        <v>1581309.9894210806</v>
      </c>
      <c r="T323" s="67">
        <f>IF(AND($A323&gt;$B$2,$A323&lt;=$B$3),IRR((R$5:R322,S323),0.001)*12,"")</f>
        <v>8.4767053269830583E-2</v>
      </c>
      <c r="U323" s="66">
        <f t="shared" si="94"/>
        <v>2.3715748341375686E-2</v>
      </c>
      <c r="V323" s="70">
        <v>1024.1556741109489</v>
      </c>
      <c r="W323" s="58">
        <f t="shared" si="86"/>
        <v>2401.9019464714888</v>
      </c>
      <c r="X323" s="58">
        <f t="shared" si="100"/>
        <v>2459921.5071369079</v>
      </c>
      <c r="Y323" s="58">
        <f t="shared" si="95"/>
        <v>-2212.2451462965037</v>
      </c>
      <c r="Z323" s="58">
        <f t="shared" si="96"/>
        <v>2457709.2619906114</v>
      </c>
      <c r="AA323" s="67">
        <f>IF(AND($A323&gt;$B$2,$A323&lt;=$B$3),IRR((Y$5:Y322,Z323),0.001)*12,"")</f>
        <v>0.11086095751073888</v>
      </c>
      <c r="AB323" s="66">
        <f t="shared" si="97"/>
        <v>4.9809652582283981E-2</v>
      </c>
      <c r="AC323" s="4"/>
      <c r="AD323" s="4"/>
      <c r="AE323" s="3"/>
      <c r="AF323" s="3"/>
      <c r="AG323" s="3"/>
      <c r="AH323" s="3"/>
      <c r="AI323" s="3"/>
      <c r="AJ323" s="3"/>
      <c r="AK323" s="3"/>
    </row>
    <row r="324" spans="1:37" x14ac:dyDescent="0.4">
      <c r="A324" s="1">
        <v>38930</v>
      </c>
      <c r="B324" s="61">
        <v>8.1269550000000006</v>
      </c>
      <c r="C324" s="58">
        <f t="shared" si="82"/>
        <v>135967.62569802374</v>
      </c>
      <c r="D324" s="58">
        <f t="shared" si="83"/>
        <v>1105002.7755046827</v>
      </c>
      <c r="E324" s="58">
        <f t="shared" si="87"/>
        <v>-2217.7757591622449</v>
      </c>
      <c r="F324" s="58">
        <f t="shared" si="88"/>
        <v>1102784.9997455205</v>
      </c>
      <c r="G324" s="60">
        <f>IF(AND($A324&gt;$B$2,$A324&lt;=$B$3),IRR((E$5:E323,F324),0.001)*12,"")</f>
        <v>6.1278776435181648E-2</v>
      </c>
      <c r="H324" s="61">
        <v>7.0126809999999997</v>
      </c>
      <c r="I324" s="58">
        <f t="shared" si="84"/>
        <v>190004.48655753484</v>
      </c>
      <c r="J324" s="58">
        <f t="shared" si="98"/>
        <v>1332440.8527967799</v>
      </c>
      <c r="K324" s="58">
        <f t="shared" si="89"/>
        <v>-2217.7757591622449</v>
      </c>
      <c r="L324" s="58">
        <f t="shared" si="90"/>
        <v>1330223.0770376178</v>
      </c>
      <c r="M324" s="67">
        <f>IF(AND($A324&gt;$B$2,$A324&lt;=$B$3),IRR((K$5:K323,L324),0.001)*12,"")</f>
        <v>7.3452628925464225E-2</v>
      </c>
      <c r="N324" s="66">
        <f t="shared" si="91"/>
        <v>1.2173852490282577E-2</v>
      </c>
      <c r="O324" s="61">
        <v>5.1405830000000003</v>
      </c>
      <c r="P324" s="58">
        <f t="shared" si="85"/>
        <v>318340.74819769588</v>
      </c>
      <c r="Q324" s="58">
        <f t="shared" si="99"/>
        <v>1636457.0383923561</v>
      </c>
      <c r="R324" s="58">
        <f t="shared" si="92"/>
        <v>-2217.7757591622449</v>
      </c>
      <c r="S324" s="58">
        <f t="shared" si="93"/>
        <v>1634239.262633194</v>
      </c>
      <c r="T324" s="67">
        <f>IF(AND($A324&gt;$B$2,$A324&lt;=$B$3),IRR((R$5:R323,S324),0.001)*12,"")</f>
        <v>8.6263881994640634E-2</v>
      </c>
      <c r="U324" s="66">
        <f t="shared" si="94"/>
        <v>2.4985105559458987E-2</v>
      </c>
      <c r="V324" s="70">
        <v>1047.6636350210738</v>
      </c>
      <c r="W324" s="58">
        <f t="shared" si="86"/>
        <v>2404.0188241457986</v>
      </c>
      <c r="X324" s="58">
        <f t="shared" si="100"/>
        <v>2518603.0999636748</v>
      </c>
      <c r="Y324" s="58">
        <f t="shared" si="95"/>
        <v>-2217.7757591622449</v>
      </c>
      <c r="Z324" s="58">
        <f t="shared" si="96"/>
        <v>2516385.3242045124</v>
      </c>
      <c r="AA324" s="67">
        <f>IF(AND($A324&gt;$B$2,$A324&lt;=$B$3),IRR((Y$5:Y323,Z324),0.001)*12,"")</f>
        <v>0.11162801653263887</v>
      </c>
      <c r="AB324" s="66">
        <f t="shared" si="97"/>
        <v>5.0349240097457226E-2</v>
      </c>
      <c r="AC324" s="4"/>
      <c r="AD324" s="4"/>
      <c r="AE324" s="3"/>
      <c r="AF324" s="3"/>
      <c r="AG324" s="3"/>
      <c r="AH324" s="3"/>
      <c r="AI324" s="3"/>
      <c r="AJ324" s="3"/>
      <c r="AK324" s="3"/>
    </row>
    <row r="325" spans="1:37" x14ac:dyDescent="0.4">
      <c r="A325" s="1">
        <v>38961</v>
      </c>
      <c r="B325" s="61">
        <v>8.1793340000000008</v>
      </c>
      <c r="C325" s="58">
        <f t="shared" si="82"/>
        <v>136239.44736450174</v>
      </c>
      <c r="D325" s="58">
        <f t="shared" si="83"/>
        <v>1114347.9439696795</v>
      </c>
      <c r="E325" s="58">
        <f t="shared" si="87"/>
        <v>-2223.3201985601504</v>
      </c>
      <c r="F325" s="58">
        <f t="shared" si="88"/>
        <v>1112124.6237711194</v>
      </c>
      <c r="G325" s="60">
        <f>IF(AND($A325&gt;$B$2,$A325&lt;=$B$3),IRR((E$5:E324,F325),0.001)*12,"")</f>
        <v>6.1366761352754651E-2</v>
      </c>
      <c r="H325" s="61">
        <v>7.0699170000000002</v>
      </c>
      <c r="I325" s="58">
        <f t="shared" si="84"/>
        <v>190318.96269615996</v>
      </c>
      <c r="J325" s="58">
        <f t="shared" si="98"/>
        <v>1345539.2697879472</v>
      </c>
      <c r="K325" s="58">
        <f t="shared" si="89"/>
        <v>-2223.3201985601504</v>
      </c>
      <c r="L325" s="58">
        <f t="shared" si="90"/>
        <v>1343315.949589387</v>
      </c>
      <c r="M325" s="67">
        <f>IF(AND($A325&gt;$B$2,$A325&lt;=$B$3),IRR((K$5:K324,L325),0.001)*12,"")</f>
        <v>7.3580950144802593E-2</v>
      </c>
      <c r="N325" s="66">
        <f t="shared" si="91"/>
        <v>1.2214188792047942E-2</v>
      </c>
      <c r="O325" s="61">
        <v>5.2382099999999996</v>
      </c>
      <c r="P325" s="58">
        <f t="shared" si="85"/>
        <v>318765.19093644829</v>
      </c>
      <c r="Q325" s="58">
        <f t="shared" si="99"/>
        <v>1669759.0108152127</v>
      </c>
      <c r="R325" s="58">
        <f t="shared" si="92"/>
        <v>-2223.3201985601504</v>
      </c>
      <c r="S325" s="58">
        <f t="shared" si="93"/>
        <v>1667535.6906166526</v>
      </c>
      <c r="T325" s="67">
        <f>IF(AND($A325&gt;$B$2,$A325&lt;=$B$3),IRR((R$5:R324,S325),0.001)*12,"")</f>
        <v>8.6971008335400057E-2</v>
      </c>
      <c r="U325" s="66">
        <f t="shared" si="94"/>
        <v>2.5604246982645407E-2</v>
      </c>
      <c r="V325" s="70">
        <v>1074.2228815187757</v>
      </c>
      <c r="W325" s="58">
        <f t="shared" si="86"/>
        <v>2406.0885251704285</v>
      </c>
      <c r="X325" s="58">
        <f t="shared" si="100"/>
        <v>2584675.3486978388</v>
      </c>
      <c r="Y325" s="58">
        <f t="shared" si="95"/>
        <v>-2223.3201985601504</v>
      </c>
      <c r="Z325" s="58">
        <f t="shared" si="96"/>
        <v>2582452.0284992787</v>
      </c>
      <c r="AA325" s="67">
        <f>IF(AND($A325&gt;$B$2,$A325&lt;=$B$3),IRR((Y$5:Y324,Z325),0.001)*12,"")</f>
        <v>0.1125192114937148</v>
      </c>
      <c r="AB325" s="66">
        <f t="shared" si="97"/>
        <v>5.1152450140960148E-2</v>
      </c>
      <c r="AC325" s="4"/>
      <c r="AD325" s="4"/>
      <c r="AE325" s="3"/>
      <c r="AF325" s="3"/>
      <c r="AG325" s="3"/>
      <c r="AH325" s="3"/>
      <c r="AI325" s="3"/>
      <c r="AJ325" s="3"/>
      <c r="AK325" s="3"/>
    </row>
    <row r="326" spans="1:37" x14ac:dyDescent="0.4">
      <c r="A326" s="1">
        <v>38991</v>
      </c>
      <c r="B326" s="61">
        <v>8.2168569999999992</v>
      </c>
      <c r="C326" s="58">
        <f t="shared" ref="C326:C389" si="101">IF($A326&lt;$B$2,0,-E326/B326)+C325</f>
        <v>136510.7041843608</v>
      </c>
      <c r="D326" s="58">
        <f t="shared" ref="D326:D389" si="102">C326*B326</f>
        <v>1121688.9352521943</v>
      </c>
      <c r="E326" s="58">
        <f t="shared" si="87"/>
        <v>-2228.8784990565505</v>
      </c>
      <c r="F326" s="58">
        <f t="shared" si="88"/>
        <v>1119460.0567531378</v>
      </c>
      <c r="G326" s="60">
        <f>IF(AND($A326&gt;$B$2,$A326&lt;=$B$3),IRR((E$5:E325,F326),0.001)*12,"")</f>
        <v>6.1332254253123608E-2</v>
      </c>
      <c r="H326" s="61">
        <v>7.1211690000000001</v>
      </c>
      <c r="I326" s="58">
        <f t="shared" ref="I326:I389" si="103">IF($A326&lt;$B$2,0,-K326/H326)+I325</f>
        <v>190631.95604023823</v>
      </c>
      <c r="J326" s="58">
        <f t="shared" si="98"/>
        <v>1357522.3757631073</v>
      </c>
      <c r="K326" s="58">
        <f t="shared" si="89"/>
        <v>-2228.8784990565505</v>
      </c>
      <c r="L326" s="58">
        <f t="shared" si="90"/>
        <v>1355293.4972640509</v>
      </c>
      <c r="M326" s="67">
        <f>IF(AND($A326&gt;$B$2,$A326&lt;=$B$3),IRR((K$5:K325,L326),0.001)*12,"")</f>
        <v>7.3650978641966347E-2</v>
      </c>
      <c r="N326" s="66">
        <f t="shared" si="91"/>
        <v>1.2318724388842739E-2</v>
      </c>
      <c r="O326" s="61">
        <v>5.3087650000000002</v>
      </c>
      <c r="P326" s="58">
        <f t="shared" ref="P326:P389" si="104">IF($A326&lt;$B$2,0,-R326/O326)+P325</f>
        <v>319185.03971465875</v>
      </c>
      <c r="Q326" s="58">
        <f t="shared" si="99"/>
        <v>1694478.3673607905</v>
      </c>
      <c r="R326" s="58">
        <f t="shared" si="92"/>
        <v>-2228.8784990565505</v>
      </c>
      <c r="S326" s="58">
        <f t="shared" si="93"/>
        <v>1692249.488861734</v>
      </c>
      <c r="T326" s="67">
        <f>IF(AND($A326&gt;$B$2,$A326&lt;=$B$3),IRR((R$5:R325,S326),0.001)*12,"")</f>
        <v>8.7342774949578761E-2</v>
      </c>
      <c r="U326" s="66">
        <f t="shared" si="94"/>
        <v>2.6010520696455153E-2</v>
      </c>
      <c r="V326" s="70">
        <v>1113.1251373735538</v>
      </c>
      <c r="W326" s="58">
        <f t="shared" ref="W326:W389" si="105">IF($A326&lt;$B$2,0,-Y326/V326)+W325</f>
        <v>2408.0908862924812</v>
      </c>
      <c r="X326" s="58">
        <f t="shared" si="100"/>
        <v>2680506.498612321</v>
      </c>
      <c r="Y326" s="58">
        <f t="shared" si="95"/>
        <v>-2228.8784990565505</v>
      </c>
      <c r="Z326" s="58">
        <f t="shared" si="96"/>
        <v>2678277.6201132643</v>
      </c>
      <c r="AA326" s="67">
        <f>IF(AND($A326&gt;$B$2,$A326&lt;=$B$3),IRR((Y$5:Y325,Z326),0.001)*12,"")</f>
        <v>0.11399158779609664</v>
      </c>
      <c r="AB326" s="66">
        <f t="shared" si="97"/>
        <v>5.265933354297303E-2</v>
      </c>
      <c r="AC326" s="4"/>
      <c r="AD326" s="4"/>
      <c r="AE326" s="3"/>
      <c r="AF326" s="3"/>
      <c r="AG326" s="3"/>
      <c r="AH326" s="3"/>
      <c r="AI326" s="3"/>
      <c r="AJ326" s="3"/>
      <c r="AK326" s="3"/>
    </row>
    <row r="327" spans="1:37" x14ac:dyDescent="0.4">
      <c r="A327" s="1">
        <v>39022</v>
      </c>
      <c r="B327" s="61">
        <v>8.2616599999999991</v>
      </c>
      <c r="C327" s="58">
        <f t="shared" si="101"/>
        <v>136781.16444238453</v>
      </c>
      <c r="D327" s="58">
        <f t="shared" si="102"/>
        <v>1130039.4750270704</v>
      </c>
      <c r="E327" s="58">
        <f t="shared" ref="E327:E390" si="106">IF(OR($A327&lt;$B$2,$A327&gt;=$B$3),0,IF($A327=$B$2,-$B$1,E326*(1+$E$1/12)))</f>
        <v>-2234.4506953041919</v>
      </c>
      <c r="F327" s="58">
        <f t="shared" ref="F327:F390" si="107">D327+E327</f>
        <v>1127805.0243317662</v>
      </c>
      <c r="G327" s="60">
        <f>IF(AND($A327&gt;$B$2,$A327&lt;=$B$3),IRR((E$5:E326,F327),0.001)*12,"")</f>
        <v>6.135455901076714E-2</v>
      </c>
      <c r="H327" s="61">
        <v>7.2003409999999999</v>
      </c>
      <c r="I327" s="58">
        <f t="shared" si="103"/>
        <v>190942.28171721718</v>
      </c>
      <c r="J327" s="58">
        <f t="shared" si="98"/>
        <v>1374849.5396820293</v>
      </c>
      <c r="K327" s="58">
        <f t="shared" ref="K327:K390" si="108">IF(OR($A327&lt;$B$2,$A327&gt;=$B$3),0,IF($A327=$B$2,-$B$1,K326*(1+$E$1/12)))</f>
        <v>-2234.4506953041919</v>
      </c>
      <c r="L327" s="58">
        <f t="shared" ref="L327:L390" si="109">J327+K327</f>
        <v>1372615.0889867251</v>
      </c>
      <c r="M327" s="67">
        <f>IF(AND($A327&gt;$B$2,$A327&lt;=$B$3),IRR((K$5:K326,L327),0.001)*12,"")</f>
        <v>7.3961139844221258E-2</v>
      </c>
      <c r="N327" s="66">
        <f t="shared" ref="N327:N390" si="110">IF(AND($A327&gt;$B$2,$A327&lt;=$B$3),M327-$G327,"")</f>
        <v>1.2606580833454117E-2</v>
      </c>
      <c r="O327" s="61">
        <v>5.4358940000000002</v>
      </c>
      <c r="P327" s="58">
        <f t="shared" si="104"/>
        <v>319596.09458351828</v>
      </c>
      <c r="Q327" s="58">
        <f t="shared" si="99"/>
        <v>1737290.4929699795</v>
      </c>
      <c r="R327" s="58">
        <f t="shared" ref="R327:R390" si="111">IF(OR($A327&lt;$B$2,$A327&gt;=$B$3),0,IF($A327=$B$2,-$B$1,R326*(1+$E$1/12)))</f>
        <v>-2234.4506953041919</v>
      </c>
      <c r="S327" s="58">
        <f t="shared" ref="S327:S390" si="112">Q327+R327</f>
        <v>1735056.0422746753</v>
      </c>
      <c r="T327" s="67">
        <f>IF(AND($A327&gt;$B$2,$A327&lt;=$B$3),IRR((R$5:R326,S327),0.001)*12,"")</f>
        <v>8.832793801445149E-2</v>
      </c>
      <c r="U327" s="66">
        <f t="shared" ref="U327:U390" si="113">IF(AND($A327&gt;$B$2,$A327&lt;=$B$3),T327-$G327,"")</f>
        <v>2.697337900368435E-2</v>
      </c>
      <c r="V327" s="70">
        <v>1135.4391528720842</v>
      </c>
      <c r="W327" s="58">
        <f t="shared" si="105"/>
        <v>2410.0588038948044</v>
      </c>
      <c r="X327" s="58">
        <f t="shared" si="100"/>
        <v>2736475.126666225</v>
      </c>
      <c r="Y327" s="58">
        <f t="shared" ref="Y327:Y390" si="114">IF(OR($A327&lt;$B$2,$A327&gt;=$B$3),0,IF($A327=$B$2,-$B$1,Y326*(1+$E$1/12)))</f>
        <v>-2234.4506953041919</v>
      </c>
      <c r="Z327" s="58">
        <f t="shared" ref="Z327:Z390" si="115">X327+Y327</f>
        <v>2734240.6759709208</v>
      </c>
      <c r="AA327" s="67">
        <f>IF(AND($A327&gt;$B$2,$A327&lt;=$B$3),IRR((Y$5:Y326,Z327),0.001)*12,"")</f>
        <v>0.11457106095826841</v>
      </c>
      <c r="AB327" s="66">
        <f t="shared" ref="AB327:AB390" si="116">IF(AND($A327&gt;$B$2,$A327&lt;=$B$3),AA327-$G327,"")</f>
        <v>5.3216501947501271E-2</v>
      </c>
      <c r="AC327" s="4"/>
      <c r="AD327" s="4"/>
      <c r="AE327" s="3"/>
      <c r="AF327" s="3"/>
      <c r="AG327" s="3"/>
      <c r="AH327" s="3"/>
      <c r="AI327" s="3"/>
      <c r="AJ327" s="3"/>
      <c r="AK327" s="3"/>
    </row>
    <row r="328" spans="1:37" x14ac:dyDescent="0.4">
      <c r="A328" s="1">
        <v>39052</v>
      </c>
      <c r="B328" s="61">
        <v>8.2593650000000007</v>
      </c>
      <c r="C328" s="58">
        <f t="shared" si="101"/>
        <v>137052.37619075048</v>
      </c>
      <c r="D328" s="58">
        <f t="shared" si="102"/>
        <v>1131965.5990767179</v>
      </c>
      <c r="E328" s="58">
        <f t="shared" si="106"/>
        <v>-2240.0368220424521</v>
      </c>
      <c r="F328" s="58">
        <f t="shared" si="107"/>
        <v>1129725.5622546754</v>
      </c>
      <c r="G328" s="60">
        <f>IF(AND($A328&gt;$B$2,$A328&lt;=$B$3),IRR((E$5:E327,F328),0.001)*12,"")</f>
        <v>6.1002522317938457E-2</v>
      </c>
      <c r="H328" s="61">
        <v>7.1661809999999999</v>
      </c>
      <c r="I328" s="58">
        <f t="shared" si="103"/>
        <v>191254.86617776073</v>
      </c>
      <c r="J328" s="58">
        <f t="shared" si="98"/>
        <v>1370566.9881606116</v>
      </c>
      <c r="K328" s="58">
        <f t="shared" si="108"/>
        <v>-2240.0368220424521</v>
      </c>
      <c r="L328" s="58">
        <f t="shared" si="109"/>
        <v>1368326.9513385692</v>
      </c>
      <c r="M328" s="67">
        <f>IF(AND($A328&gt;$B$2,$A328&lt;=$B$3),IRR((K$5:K327,L328),0.001)*12,"")</f>
        <v>7.3278455681993648E-2</v>
      </c>
      <c r="N328" s="66">
        <f t="shared" si="110"/>
        <v>1.2275933364055192E-2</v>
      </c>
      <c r="O328" s="61">
        <v>5.3131550000000001</v>
      </c>
      <c r="P328" s="58">
        <f t="shared" si="104"/>
        <v>320017.69659250212</v>
      </c>
      <c r="Q328" s="58">
        <f t="shared" si="99"/>
        <v>1700303.6247389356</v>
      </c>
      <c r="R328" s="58">
        <f t="shared" si="111"/>
        <v>-2240.0368220424521</v>
      </c>
      <c r="S328" s="58">
        <f t="shared" si="112"/>
        <v>1698063.5879168932</v>
      </c>
      <c r="T328" s="67">
        <f>IF(AND($A328&gt;$B$2,$A328&lt;=$B$3),IRR((R$5:R327,S328),0.001)*12,"")</f>
        <v>8.6521198650482134E-2</v>
      </c>
      <c r="U328" s="66">
        <f t="shared" si="113"/>
        <v>2.5518676332543677E-2</v>
      </c>
      <c r="V328" s="70">
        <v>1159.8674864405157</v>
      </c>
      <c r="W328" s="58">
        <f t="shared" si="105"/>
        <v>2411.9900907428537</v>
      </c>
      <c r="X328" s="58">
        <f t="shared" si="100"/>
        <v>2797588.8838693448</v>
      </c>
      <c r="Y328" s="58">
        <f t="shared" si="114"/>
        <v>-2240.0368220424521</v>
      </c>
      <c r="Z328" s="58">
        <f t="shared" si="115"/>
        <v>2795348.8470473024</v>
      </c>
      <c r="AA328" s="67">
        <f>IF(AND($A328&gt;$B$2,$A328&lt;=$B$3),IRR((Y$5:Y327,Z328),0.001)*12,"")</f>
        <v>0.11522456929114089</v>
      </c>
      <c r="AB328" s="66">
        <f t="shared" si="116"/>
        <v>5.4222046973202431E-2</v>
      </c>
      <c r="AC328" s="4"/>
      <c r="AD328" s="4"/>
      <c r="AE328" s="3"/>
      <c r="AF328" s="3"/>
      <c r="AG328" s="3"/>
      <c r="AH328" s="3"/>
      <c r="AI328" s="3"/>
      <c r="AJ328" s="3"/>
      <c r="AK328" s="3"/>
    </row>
    <row r="329" spans="1:37" x14ac:dyDescent="0.4">
      <c r="A329" s="1">
        <v>39083</v>
      </c>
      <c r="B329" s="61">
        <v>8.2739709999999995</v>
      </c>
      <c r="C329" s="58">
        <f t="shared" si="101"/>
        <v>137323.7860028102</v>
      </c>
      <c r="D329" s="58">
        <f t="shared" si="102"/>
        <v>1136213.0229974575</v>
      </c>
      <c r="E329" s="58">
        <f t="shared" si="106"/>
        <v>-2245.636914097558</v>
      </c>
      <c r="F329" s="58">
        <f t="shared" si="107"/>
        <v>1133967.3860833601</v>
      </c>
      <c r="G329" s="60">
        <f>IF(AND($A329&gt;$B$2,$A329&lt;=$B$3),IRR((E$5:E328,F329),0.001)*12,"")</f>
        <v>6.0786763815871225E-2</v>
      </c>
      <c r="H329" s="61">
        <v>7.1606620000000003</v>
      </c>
      <c r="I329" s="58">
        <f t="shared" si="103"/>
        <v>191568.47362272846</v>
      </c>
      <c r="J329" s="58">
        <f t="shared" si="98"/>
        <v>1371757.089468274</v>
      </c>
      <c r="K329" s="58">
        <f t="shared" si="108"/>
        <v>-2245.636914097558</v>
      </c>
      <c r="L329" s="58">
        <f t="shared" si="109"/>
        <v>1369511.4525541766</v>
      </c>
      <c r="M329" s="67">
        <f>IF(AND($A329&gt;$B$2,$A329&lt;=$B$3),IRR((K$5:K328,L329),0.001)*12,"")</f>
        <v>7.284961268285528E-2</v>
      </c>
      <c r="N329" s="66">
        <f t="shared" si="110"/>
        <v>1.2062848866984055E-2</v>
      </c>
      <c r="O329" s="61">
        <v>5.2818630000000004</v>
      </c>
      <c r="P329" s="58">
        <f t="shared" si="104"/>
        <v>320442.85660026787</v>
      </c>
      <c r="Q329" s="58">
        <f t="shared" si="99"/>
        <v>1692535.2678912608</v>
      </c>
      <c r="R329" s="58">
        <f t="shared" si="111"/>
        <v>-2245.636914097558</v>
      </c>
      <c r="S329" s="58">
        <f t="shared" si="112"/>
        <v>1690289.6309771633</v>
      </c>
      <c r="T329" s="67">
        <f>IF(AND($A329&gt;$B$2,$A329&lt;=$B$3),IRR((R$5:R328,S329),0.001)*12,"")</f>
        <v>8.57369760515585E-2</v>
      </c>
      <c r="U329" s="66">
        <f t="shared" si="113"/>
        <v>2.4950212235687275E-2</v>
      </c>
      <c r="V329" s="70">
        <v>1167.9151359561479</v>
      </c>
      <c r="W329" s="58">
        <f t="shared" si="105"/>
        <v>2413.9128647912089</v>
      </c>
      <c r="X329" s="58">
        <f t="shared" si="100"/>
        <v>2819245.371668919</v>
      </c>
      <c r="Y329" s="58">
        <f t="shared" si="114"/>
        <v>-2245.636914097558</v>
      </c>
      <c r="Z329" s="58">
        <f t="shared" si="115"/>
        <v>2816999.7347548213</v>
      </c>
      <c r="AA329" s="67">
        <f>IF(AND($A329&gt;$B$2,$A329&lt;=$B$3),IRR((Y$5:Y328,Z329),0.001)*12,"")</f>
        <v>0.11507870633423334</v>
      </c>
      <c r="AB329" s="66">
        <f t="shared" si="116"/>
        <v>5.4291942518362113E-2</v>
      </c>
      <c r="AC329" s="4"/>
      <c r="AD329" s="4"/>
      <c r="AE329" s="3"/>
      <c r="AF329" s="3"/>
      <c r="AG329" s="3"/>
      <c r="AH329" s="3"/>
      <c r="AI329" s="3"/>
      <c r="AJ329" s="3"/>
      <c r="AK329" s="3"/>
    </row>
    <row r="330" spans="1:37" x14ac:dyDescent="0.4">
      <c r="A330" s="1">
        <v>39114</v>
      </c>
      <c r="B330" s="61">
        <v>8.359553</v>
      </c>
      <c r="C330" s="58">
        <f t="shared" si="101"/>
        <v>137593.08880002709</v>
      </c>
      <c r="D330" s="58">
        <f t="shared" si="102"/>
        <v>1150216.7182575329</v>
      </c>
      <c r="E330" s="58">
        <f t="shared" si="106"/>
        <v>-2251.2510063828017</v>
      </c>
      <c r="F330" s="58">
        <f t="shared" si="107"/>
        <v>1147965.4672511502</v>
      </c>
      <c r="G330" s="60">
        <f>IF(AND($A330&gt;$B$2,$A330&lt;=$B$3),IRR((E$5:E329,F330),0.001)*12,"")</f>
        <v>6.1127558933850246E-2</v>
      </c>
      <c r="H330" s="61">
        <v>7.2687780000000002</v>
      </c>
      <c r="I330" s="58">
        <f t="shared" si="103"/>
        <v>191878.18881920064</v>
      </c>
      <c r="J330" s="58">
        <f t="shared" si="98"/>
        <v>1394719.9575688518</v>
      </c>
      <c r="K330" s="58">
        <f t="shared" si="108"/>
        <v>-2251.2510063828017</v>
      </c>
      <c r="L330" s="58">
        <f t="shared" si="109"/>
        <v>1392468.706562469</v>
      </c>
      <c r="M330" s="67">
        <f>IF(AND($A330&gt;$B$2,$A330&lt;=$B$3),IRR((K$5:K329,L330),0.001)*12,"")</f>
        <v>7.3406098119738417E-2</v>
      </c>
      <c r="N330" s="66">
        <f t="shared" si="110"/>
        <v>1.2278539185888171E-2</v>
      </c>
      <c r="O330" s="61">
        <v>5.4550140000000003</v>
      </c>
      <c r="P330" s="58">
        <f t="shared" si="104"/>
        <v>320855.55050103198</v>
      </c>
      <c r="Q330" s="58">
        <f t="shared" si="99"/>
        <v>1750271.5199608365</v>
      </c>
      <c r="R330" s="58">
        <f t="shared" si="111"/>
        <v>-2251.2510063828017</v>
      </c>
      <c r="S330" s="58">
        <f t="shared" si="112"/>
        <v>1748020.2689544538</v>
      </c>
      <c r="T330" s="67">
        <f>IF(AND($A330&gt;$B$2,$A330&lt;=$B$3),IRR((R$5:R329,S330),0.001)*12,"")</f>
        <v>8.723566202669808E-2</v>
      </c>
      <c r="U330" s="66">
        <f t="shared" si="113"/>
        <v>2.6108103092847834E-2</v>
      </c>
      <c r="V330" s="70">
        <v>1186.5830219580171</v>
      </c>
      <c r="W330" s="58">
        <f t="shared" si="105"/>
        <v>2415.8101201578565</v>
      </c>
      <c r="X330" s="58">
        <f t="shared" si="100"/>
        <v>2866559.2728536697</v>
      </c>
      <c r="Y330" s="58">
        <f t="shared" si="114"/>
        <v>-2251.2510063828017</v>
      </c>
      <c r="Z330" s="58">
        <f t="shared" si="115"/>
        <v>2864308.0218472867</v>
      </c>
      <c r="AA330" s="67">
        <f>IF(AND($A330&gt;$B$2,$A330&lt;=$B$3),IRR((Y$5:Y329,Z330),0.001)*12,"")</f>
        <v>0.11542589674204873</v>
      </c>
      <c r="AB330" s="66">
        <f t="shared" si="116"/>
        <v>5.4298337808198482E-2</v>
      </c>
      <c r="AC330" s="4"/>
      <c r="AD330" s="4"/>
      <c r="AE330" s="3"/>
      <c r="AF330" s="3"/>
      <c r="AG330" s="3"/>
      <c r="AH330" s="3"/>
      <c r="AI330" s="3"/>
      <c r="AJ330" s="3"/>
      <c r="AK330" s="3"/>
    </row>
    <row r="331" spans="1:37" x14ac:dyDescent="0.4">
      <c r="A331" s="1">
        <v>39142</v>
      </c>
      <c r="B331" s="61">
        <v>8.3920490000000001</v>
      </c>
      <c r="C331" s="58">
        <f t="shared" si="101"/>
        <v>137862.01944305585</v>
      </c>
      <c r="D331" s="58">
        <f t="shared" si="102"/>
        <v>1156944.8224050773</v>
      </c>
      <c r="E331" s="58">
        <f t="shared" si="106"/>
        <v>-2256.8791338987585</v>
      </c>
      <c r="F331" s="58">
        <f t="shared" si="107"/>
        <v>1154687.9432711785</v>
      </c>
      <c r="G331" s="60">
        <f>IF(AND($A331&gt;$B$2,$A331&lt;=$B$3),IRR((E$5:E330,F331),0.001)*12,"")</f>
        <v>6.104970102688867E-2</v>
      </c>
      <c r="H331" s="61">
        <v>7.2703519999999999</v>
      </c>
      <c r="I331" s="58">
        <f t="shared" si="103"/>
        <v>192188.6110840234</v>
      </c>
      <c r="J331" s="58">
        <f t="shared" si="98"/>
        <v>1397278.8529719517</v>
      </c>
      <c r="K331" s="58">
        <f t="shared" si="108"/>
        <v>-2256.8791338987585</v>
      </c>
      <c r="L331" s="58">
        <f t="shared" si="109"/>
        <v>1395021.9738380529</v>
      </c>
      <c r="M331" s="67">
        <f>IF(AND($A331&gt;$B$2,$A331&lt;=$B$3),IRR((K$5:K330,L331),0.001)*12,"")</f>
        <v>7.3041099704784784E-2</v>
      </c>
      <c r="N331" s="66">
        <f t="shared" si="110"/>
        <v>1.1991398677896115E-2</v>
      </c>
      <c r="O331" s="61">
        <v>5.3478399999999997</v>
      </c>
      <c r="P331" s="58">
        <f t="shared" si="104"/>
        <v>321277.56745252991</v>
      </c>
      <c r="Q331" s="58">
        <f t="shared" si="99"/>
        <v>1718141.0263253374</v>
      </c>
      <c r="R331" s="58">
        <f t="shared" si="111"/>
        <v>-2256.8791338987585</v>
      </c>
      <c r="S331" s="58">
        <f t="shared" si="112"/>
        <v>1715884.1471914386</v>
      </c>
      <c r="T331" s="67">
        <f>IF(AND($A331&gt;$B$2,$A331&lt;=$B$3),IRR((R$5:R330,S331),0.001)*12,"")</f>
        <v>8.5626347650414658E-2</v>
      </c>
      <c r="U331" s="66">
        <f t="shared" si="113"/>
        <v>2.4576646623525988E-2</v>
      </c>
      <c r="V331" s="70">
        <v>1157.1853747790681</v>
      </c>
      <c r="W331" s="58">
        <f t="shared" si="105"/>
        <v>2417.7604378710662</v>
      </c>
      <c r="X331" s="58">
        <f t="shared" si="100"/>
        <v>2797797.0184238334</v>
      </c>
      <c r="Y331" s="58">
        <f t="shared" si="114"/>
        <v>-2256.8791338987585</v>
      </c>
      <c r="Z331" s="58">
        <f t="shared" si="115"/>
        <v>2795540.1392899347</v>
      </c>
      <c r="AA331" s="67">
        <f>IF(AND($A331&gt;$B$2,$A331&lt;=$B$3),IRR((Y$5:Y330,Z331),0.001)*12,"")</f>
        <v>0.11352324494864074</v>
      </c>
      <c r="AB331" s="66">
        <f t="shared" si="116"/>
        <v>5.2473543921752075E-2</v>
      </c>
      <c r="AC331" s="4"/>
      <c r="AD331" s="4"/>
      <c r="AE331" s="3"/>
      <c r="AF331" s="3"/>
      <c r="AG331" s="3"/>
      <c r="AH331" s="3"/>
      <c r="AI331" s="3"/>
      <c r="AJ331" s="3"/>
      <c r="AK331" s="3"/>
    </row>
    <row r="332" spans="1:37" x14ac:dyDescent="0.4">
      <c r="A332" s="1">
        <v>39173</v>
      </c>
      <c r="B332" s="61">
        <v>8.4239149999999992</v>
      </c>
      <c r="C332" s="58">
        <f t="shared" si="101"/>
        <v>138130.60255811975</v>
      </c>
      <c r="D332" s="58">
        <f t="shared" si="102"/>
        <v>1163600.4548483831</v>
      </c>
      <c r="E332" s="58">
        <f t="shared" si="106"/>
        <v>-2262.5213317335051</v>
      </c>
      <c r="F332" s="58">
        <f t="shared" si="107"/>
        <v>1161337.9335166495</v>
      </c>
      <c r="G332" s="60">
        <f>IF(AND($A332&gt;$B$2,$A332&lt;=$B$3),IRR((E$5:E331,F332),0.001)*12,"")</f>
        <v>6.0966701898172104E-2</v>
      </c>
      <c r="H332" s="61">
        <v>7.307607</v>
      </c>
      <c r="I332" s="58">
        <f t="shared" si="103"/>
        <v>192498.22288057097</v>
      </c>
      <c r="J332" s="58">
        <f t="shared" si="98"/>
        <v>1406701.3610096206</v>
      </c>
      <c r="K332" s="58">
        <f t="shared" si="108"/>
        <v>-2262.5213317335051</v>
      </c>
      <c r="L332" s="58">
        <f t="shared" si="109"/>
        <v>1404438.839677887</v>
      </c>
      <c r="M332" s="67">
        <f>IF(AND($A332&gt;$B$2,$A332&lt;=$B$3),IRR((K$5:K331,L332),0.001)*12,"")</f>
        <v>7.2981870546596106E-2</v>
      </c>
      <c r="N332" s="66">
        <f t="shared" si="110"/>
        <v>1.2015168648424002E-2</v>
      </c>
      <c r="O332" s="61">
        <v>5.4023279999999998</v>
      </c>
      <c r="P332" s="58">
        <f t="shared" si="104"/>
        <v>321696.37233289512</v>
      </c>
      <c r="Q332" s="58">
        <f t="shared" si="99"/>
        <v>1737909.3197524245</v>
      </c>
      <c r="R332" s="58">
        <f t="shared" si="111"/>
        <v>-2262.5213317335051</v>
      </c>
      <c r="S332" s="58">
        <f t="shared" si="112"/>
        <v>1735646.7984206909</v>
      </c>
      <c r="T332" s="67">
        <f>IF(AND($A332&gt;$B$2,$A332&lt;=$B$3),IRR((R$5:R331,S332),0.001)*12,"")</f>
        <v>8.5805955604143058E-2</v>
      </c>
      <c r="U332" s="66">
        <f t="shared" si="113"/>
        <v>2.4839253705970954E-2</v>
      </c>
      <c r="V332" s="70">
        <v>1205.6318738977502</v>
      </c>
      <c r="W332" s="58">
        <f t="shared" si="105"/>
        <v>2419.63706487531</v>
      </c>
      <c r="X332" s="58">
        <f t="shared" si="100"/>
        <v>2917191.5686780722</v>
      </c>
      <c r="Y332" s="58">
        <f t="shared" si="114"/>
        <v>-2262.5213317335051</v>
      </c>
      <c r="Z332" s="58">
        <f t="shared" si="115"/>
        <v>2914929.0473463386</v>
      </c>
      <c r="AA332" s="67">
        <f>IF(AND($A332&gt;$B$2,$A332&lt;=$B$3),IRR((Y$5:Y331,Z332),0.001)*12,"")</f>
        <v>0.11525169342012642</v>
      </c>
      <c r="AB332" s="66">
        <f t="shared" si="116"/>
        <v>5.4284991521954318E-2</v>
      </c>
      <c r="AC332" s="4"/>
      <c r="AD332" s="4"/>
      <c r="AE332" s="3"/>
      <c r="AF332" s="3"/>
      <c r="AG332" s="3"/>
      <c r="AH332" s="3"/>
      <c r="AI332" s="3"/>
      <c r="AJ332" s="3"/>
      <c r="AK332" s="3"/>
    </row>
    <row r="333" spans="1:37" x14ac:dyDescent="0.4">
      <c r="A333" s="1">
        <v>39203</v>
      </c>
      <c r="B333" s="61">
        <v>8.3987569999999998</v>
      </c>
      <c r="C333" s="58">
        <f t="shared" si="101"/>
        <v>138400.66366776524</v>
      </c>
      <c r="D333" s="58">
        <f t="shared" si="102"/>
        <v>1162393.542784289</v>
      </c>
      <c r="E333" s="58">
        <f t="shared" si="106"/>
        <v>-2268.1776350628388</v>
      </c>
      <c r="F333" s="58">
        <f t="shared" si="107"/>
        <v>1160125.365149226</v>
      </c>
      <c r="G333" s="60">
        <f>IF(AND($A333&gt;$B$2,$A333&lt;=$B$3),IRR((E$5:E332,F333),0.001)*12,"")</f>
        <v>6.0447210570222509E-2</v>
      </c>
      <c r="H333" s="61">
        <v>7.25082</v>
      </c>
      <c r="I333" s="58">
        <f t="shared" si="103"/>
        <v>192811.03958751762</v>
      </c>
      <c r="J333" s="58">
        <f t="shared" ref="J333:J396" si="117">I333*H333</f>
        <v>1398038.1420619646</v>
      </c>
      <c r="K333" s="58">
        <f t="shared" si="108"/>
        <v>-2268.1776350628388</v>
      </c>
      <c r="L333" s="58">
        <f t="shared" si="109"/>
        <v>1395769.9644269017</v>
      </c>
      <c r="M333" s="67">
        <f>IF(AND($A333&gt;$B$2,$A333&lt;=$B$3),IRR((K$5:K332,L333),0.001)*12,"")</f>
        <v>7.2125567518575018E-2</v>
      </c>
      <c r="N333" s="66">
        <f t="shared" si="110"/>
        <v>1.1678356948352508E-2</v>
      </c>
      <c r="O333" s="61">
        <v>5.3058569999999996</v>
      </c>
      <c r="P333" s="58">
        <f t="shared" si="104"/>
        <v>322123.85796529398</v>
      </c>
      <c r="Q333" s="58">
        <f t="shared" ref="Q333:Q396" si="118">P333*O333</f>
        <v>1709143.1266521607</v>
      </c>
      <c r="R333" s="58">
        <f t="shared" si="111"/>
        <v>-2268.1776350628388</v>
      </c>
      <c r="S333" s="58">
        <f t="shared" si="112"/>
        <v>1706874.9490170977</v>
      </c>
      <c r="T333" s="67">
        <f>IF(AND($A333&gt;$B$2,$A333&lt;=$B$3),IRR((R$5:R332,S333),0.001)*12,"")</f>
        <v>8.4316331042201931E-2</v>
      </c>
      <c r="U333" s="66">
        <f t="shared" si="113"/>
        <v>2.3869120471979421E-2</v>
      </c>
      <c r="V333" s="70">
        <v>1246.5838925269825</v>
      </c>
      <c r="W333" s="58">
        <f t="shared" si="105"/>
        <v>2421.4565795093913</v>
      </c>
      <c r="X333" s="58">
        <f t="shared" ref="X333:X396" si="119">W333*V333</f>
        <v>3018548.7684698896</v>
      </c>
      <c r="Y333" s="58">
        <f t="shared" si="114"/>
        <v>-2268.1776350628388</v>
      </c>
      <c r="Z333" s="58">
        <f t="shared" si="115"/>
        <v>3016280.5908348267</v>
      </c>
      <c r="AA333" s="67">
        <f>IF(AND($A333&gt;$B$2,$A333&lt;=$B$3),IRR((Y$5:Y332,Z333),0.001)*12,"")</f>
        <v>0.11654628530784095</v>
      </c>
      <c r="AB333" s="66">
        <f t="shared" si="116"/>
        <v>5.6099074737618437E-2</v>
      </c>
      <c r="AC333" s="4"/>
      <c r="AD333" s="4"/>
      <c r="AE333" s="3"/>
      <c r="AF333" s="3"/>
      <c r="AG333" s="3"/>
      <c r="AH333" s="3"/>
      <c r="AI333" s="3"/>
      <c r="AJ333" s="3"/>
      <c r="AK333" s="3"/>
    </row>
    <row r="334" spans="1:37" x14ac:dyDescent="0.4">
      <c r="A334" s="1">
        <v>39234</v>
      </c>
      <c r="B334" s="61">
        <v>8.4144629999999996</v>
      </c>
      <c r="C334" s="58">
        <f t="shared" si="101"/>
        <v>138670.89458792622</v>
      </c>
      <c r="D334" s="58">
        <f t="shared" si="102"/>
        <v>1166841.1116870053</v>
      </c>
      <c r="E334" s="58">
        <f t="shared" si="106"/>
        <v>-2273.8480791504958</v>
      </c>
      <c r="F334" s="58">
        <f t="shared" si="107"/>
        <v>1164567.2636078547</v>
      </c>
      <c r="G334" s="60">
        <f>IF(AND($A334&gt;$B$2,$A334&lt;=$B$3),IRR((E$5:E333,F334),0.001)*12,"")</f>
        <v>6.0244155221516493E-2</v>
      </c>
      <c r="H334" s="61">
        <v>7.2232159999999999</v>
      </c>
      <c r="I334" s="58">
        <f t="shared" si="103"/>
        <v>193125.83677469165</v>
      </c>
      <c r="J334" s="58">
        <f t="shared" si="117"/>
        <v>1394989.6342043411</v>
      </c>
      <c r="K334" s="58">
        <f t="shared" si="108"/>
        <v>-2273.8480791504958</v>
      </c>
      <c r="L334" s="58">
        <f t="shared" si="109"/>
        <v>1392715.7861251906</v>
      </c>
      <c r="M334" s="67">
        <f>IF(AND($A334&gt;$B$2,$A334&lt;=$B$3),IRR((K$5:K333,L334),0.001)*12,"")</f>
        <v>7.1520462412990149E-2</v>
      </c>
      <c r="N334" s="66">
        <f t="shared" si="110"/>
        <v>1.1276307191473656E-2</v>
      </c>
      <c r="O334" s="61">
        <v>5.2432999999999996</v>
      </c>
      <c r="P334" s="58">
        <f t="shared" si="104"/>
        <v>322557.52532728936</v>
      </c>
      <c r="Q334" s="58">
        <f t="shared" si="118"/>
        <v>1691265.8725485762</v>
      </c>
      <c r="R334" s="58">
        <f t="shared" si="111"/>
        <v>-2273.8480791504958</v>
      </c>
      <c r="S334" s="58">
        <f t="shared" si="112"/>
        <v>1688992.0244694257</v>
      </c>
      <c r="T334" s="67">
        <f>IF(AND($A334&gt;$B$2,$A334&lt;=$B$3),IRR((R$5:R333,S334),0.001)*12,"")</f>
        <v>8.3198204472064496E-2</v>
      </c>
      <c r="U334" s="66">
        <f t="shared" si="113"/>
        <v>2.2954049250548003E-2</v>
      </c>
      <c r="V334" s="70">
        <v>1250.8895389671475</v>
      </c>
      <c r="W334" s="58">
        <f t="shared" si="105"/>
        <v>2423.2743643803306</v>
      </c>
      <c r="X334" s="58">
        <f t="shared" si="119"/>
        <v>3031248.5524506192</v>
      </c>
      <c r="Y334" s="58">
        <f t="shared" si="114"/>
        <v>-2273.8480791504958</v>
      </c>
      <c r="Z334" s="58">
        <f t="shared" si="115"/>
        <v>3028974.7043714686</v>
      </c>
      <c r="AA334" s="67">
        <f>IF(AND($A334&gt;$B$2,$A334&lt;=$B$3),IRR((Y$5:Y333,Z334),0.001)*12,"")</f>
        <v>0.11621038238187875</v>
      </c>
      <c r="AB334" s="66">
        <f t="shared" si="116"/>
        <v>5.5966227160362259E-2</v>
      </c>
      <c r="AC334" s="4"/>
      <c r="AD334" s="4"/>
      <c r="AE334" s="3"/>
      <c r="AF334" s="3"/>
      <c r="AG334" s="3"/>
      <c r="AH334" s="3"/>
      <c r="AI334" s="3"/>
      <c r="AJ334" s="3"/>
      <c r="AK334" s="3"/>
    </row>
    <row r="335" spans="1:37" x14ac:dyDescent="0.4">
      <c r="A335" s="1">
        <v>39264</v>
      </c>
      <c r="B335" s="61">
        <v>8.4885789999999997</v>
      </c>
      <c r="C335" s="58">
        <f t="shared" si="101"/>
        <v>138939.43573001234</v>
      </c>
      <c r="D335" s="58">
        <f t="shared" si="102"/>
        <v>1179398.3764096324</v>
      </c>
      <c r="E335" s="58">
        <f t="shared" si="106"/>
        <v>-2279.5326993483718</v>
      </c>
      <c r="F335" s="58">
        <f t="shared" si="107"/>
        <v>1177118.843710284</v>
      </c>
      <c r="G335" s="60">
        <f>IF(AND($A335&gt;$B$2,$A335&lt;=$B$3),IRR((E$5:E334,F335),0.001)*12,"")</f>
        <v>6.0485328384793924E-2</v>
      </c>
      <c r="H335" s="61">
        <v>7.2836959999999999</v>
      </c>
      <c r="I335" s="58">
        <f t="shared" si="103"/>
        <v>193438.80050894804</v>
      </c>
      <c r="J335" s="58">
        <f t="shared" si="117"/>
        <v>1408949.4175118229</v>
      </c>
      <c r="K335" s="58">
        <f t="shared" si="108"/>
        <v>-2279.5326993483718</v>
      </c>
      <c r="L335" s="58">
        <f t="shared" si="109"/>
        <v>1406669.8848124745</v>
      </c>
      <c r="M335" s="67">
        <f>IF(AND($A335&gt;$B$2,$A335&lt;=$B$3),IRR((K$5:K334,L335),0.001)*12,"")</f>
        <v>7.1667894201703497E-2</v>
      </c>
      <c r="N335" s="66">
        <f t="shared" si="110"/>
        <v>1.1182565816909573E-2</v>
      </c>
      <c r="O335" s="61">
        <v>5.2754700000000003</v>
      </c>
      <c r="P335" s="58">
        <f t="shared" si="104"/>
        <v>322989.62572769885</v>
      </c>
      <c r="Q335" s="58">
        <f t="shared" si="118"/>
        <v>1703922.0808377035</v>
      </c>
      <c r="R335" s="58">
        <f t="shared" si="111"/>
        <v>-2279.5326993483718</v>
      </c>
      <c r="S335" s="58">
        <f t="shared" si="112"/>
        <v>1701642.5481383551</v>
      </c>
      <c r="T335" s="67">
        <f>IF(AND($A335&gt;$B$2,$A335&lt;=$B$3),IRR((R$5:R334,S335),0.001)*12,"")</f>
        <v>8.3151301544080347E-2</v>
      </c>
      <c r="U335" s="66">
        <f t="shared" si="113"/>
        <v>2.2665973159286423E-2</v>
      </c>
      <c r="V335" s="70">
        <v>1258.0877634468029</v>
      </c>
      <c r="W335" s="58">
        <f t="shared" si="105"/>
        <v>2425.0862671470368</v>
      </c>
      <c r="X335" s="58">
        <f t="shared" si="119"/>
        <v>3050971.3580005714</v>
      </c>
      <c r="Y335" s="58">
        <f t="shared" si="114"/>
        <v>-2279.5326993483718</v>
      </c>
      <c r="Z335" s="58">
        <f t="shared" si="115"/>
        <v>3048691.825301223</v>
      </c>
      <c r="AA335" s="67">
        <f>IF(AND($A335&gt;$B$2,$A335&lt;=$B$3),IRR((Y$5:Y334,Z335),0.001)*12,"")</f>
        <v>0.11600033430461121</v>
      </c>
      <c r="AB335" s="66">
        <f t="shared" si="116"/>
        <v>5.5515005919817284E-2</v>
      </c>
      <c r="AC335" s="4"/>
      <c r="AD335" s="4"/>
      <c r="AE335" s="3"/>
      <c r="AF335" s="3"/>
      <c r="AG335" s="3"/>
      <c r="AH335" s="3"/>
      <c r="AI335" s="3"/>
      <c r="AJ335" s="3"/>
      <c r="AK335" s="3"/>
    </row>
    <row r="336" spans="1:37" x14ac:dyDescent="0.4">
      <c r="A336" s="1">
        <v>39295</v>
      </c>
      <c r="B336" s="61">
        <v>8.5703379999999996</v>
      </c>
      <c r="C336" s="58">
        <f t="shared" si="101"/>
        <v>139206.08000134642</v>
      </c>
      <c r="D336" s="58">
        <f t="shared" si="102"/>
        <v>1193043.1572665791</v>
      </c>
      <c r="E336" s="58">
        <f t="shared" si="106"/>
        <v>-2285.2315310967424</v>
      </c>
      <c r="F336" s="58">
        <f t="shared" si="107"/>
        <v>1190757.9257354822</v>
      </c>
      <c r="G336" s="60">
        <f>IF(AND($A336&gt;$B$2,$A336&lt;=$B$3),IRR((E$5:E335,F336),0.001)*12,"")</f>
        <v>6.077625365695738E-2</v>
      </c>
      <c r="H336" s="61">
        <v>7.3813060000000004</v>
      </c>
      <c r="I336" s="58">
        <f t="shared" si="103"/>
        <v>193748.3976901375</v>
      </c>
      <c r="J336" s="58">
        <f t="shared" si="117"/>
        <v>1430116.2103605981</v>
      </c>
      <c r="K336" s="58">
        <f t="shared" si="108"/>
        <v>-2285.2315310967424</v>
      </c>
      <c r="L336" s="58">
        <f t="shared" si="109"/>
        <v>1427830.9788295012</v>
      </c>
      <c r="M336" s="67">
        <f>IF(AND($A336&gt;$B$2,$A336&lt;=$B$3),IRR((K$5:K335,L336),0.001)*12,"")</f>
        <v>7.2118620723758298E-2</v>
      </c>
      <c r="N336" s="66">
        <f t="shared" si="110"/>
        <v>1.1342367066800918E-2</v>
      </c>
      <c r="O336" s="61">
        <v>5.3254729999999997</v>
      </c>
      <c r="P336" s="58">
        <f t="shared" si="104"/>
        <v>323418.73907239083</v>
      </c>
      <c r="Q336" s="58">
        <f t="shared" si="118"/>
        <v>1722357.7626240624</v>
      </c>
      <c r="R336" s="58">
        <f t="shared" si="111"/>
        <v>-2285.2315310967424</v>
      </c>
      <c r="S336" s="58">
        <f t="shared" si="112"/>
        <v>1720072.5310929655</v>
      </c>
      <c r="T336" s="67">
        <f>IF(AND($A336&gt;$B$2,$A336&lt;=$B$3),IRR((R$5:R335,S336),0.001)*12,"")</f>
        <v>8.3300373909971803E-2</v>
      </c>
      <c r="U336" s="66">
        <f t="shared" si="113"/>
        <v>2.2524120253014424E-2</v>
      </c>
      <c r="V336" s="70">
        <v>1205.1574501692376</v>
      </c>
      <c r="W336" s="58">
        <f t="shared" si="105"/>
        <v>2426.982477082739</v>
      </c>
      <c r="X336" s="58">
        <f t="shared" si="119"/>
        <v>2924896.0136864539</v>
      </c>
      <c r="Y336" s="58">
        <f t="shared" si="114"/>
        <v>-2285.2315310967424</v>
      </c>
      <c r="Z336" s="58">
        <f t="shared" si="115"/>
        <v>2922610.7821553573</v>
      </c>
      <c r="AA336" s="67">
        <f>IF(AND($A336&gt;$B$2,$A336&lt;=$B$3),IRR((Y$5:Y335,Z336),0.001)*12,"")</f>
        <v>0.11316655359844852</v>
      </c>
      <c r="AB336" s="66">
        <f t="shared" si="116"/>
        <v>5.2390299941491136E-2</v>
      </c>
      <c r="AC336" s="4"/>
      <c r="AD336" s="4"/>
      <c r="AE336" s="3"/>
      <c r="AF336" s="3"/>
      <c r="AG336" s="3"/>
      <c r="AH336" s="3"/>
      <c r="AI336" s="3"/>
      <c r="AJ336" s="3"/>
      <c r="AK336" s="3"/>
    </row>
    <row r="337" spans="1:37" x14ac:dyDescent="0.4">
      <c r="A337" s="1">
        <v>39326</v>
      </c>
      <c r="B337" s="61">
        <v>8.6441560000000006</v>
      </c>
      <c r="C337" s="58">
        <f t="shared" si="101"/>
        <v>139471.10814405052</v>
      </c>
      <c r="D337" s="58">
        <f t="shared" si="102"/>
        <v>1205610.0162900432</v>
      </c>
      <c r="E337" s="58">
        <f t="shared" si="106"/>
        <v>-2290.9446099244842</v>
      </c>
      <c r="F337" s="58">
        <f t="shared" si="107"/>
        <v>1203319.0716801188</v>
      </c>
      <c r="G337" s="60">
        <f>IF(AND($A337&gt;$B$2,$A337&lt;=$B$3),IRR((E$5:E336,F337),0.001)*12,"")</f>
        <v>6.1000243610891403E-2</v>
      </c>
      <c r="H337" s="61">
        <v>7.4348179999999999</v>
      </c>
      <c r="I337" s="58">
        <f t="shared" si="103"/>
        <v>194056.53497203524</v>
      </c>
      <c r="J337" s="58">
        <f t="shared" si="117"/>
        <v>1442775.0192277171</v>
      </c>
      <c r="K337" s="58">
        <f t="shared" si="108"/>
        <v>-2290.9446099244842</v>
      </c>
      <c r="L337" s="58">
        <f t="shared" si="109"/>
        <v>1440484.0746177926</v>
      </c>
      <c r="M337" s="67">
        <f>IF(AND($A337&gt;$B$2,$A337&lt;=$B$3),IRR((K$5:K336,L337),0.001)*12,"")</f>
        <v>7.2193738968769239E-2</v>
      </c>
      <c r="N337" s="66">
        <f t="shared" si="110"/>
        <v>1.1193495357877836E-2</v>
      </c>
      <c r="O337" s="61">
        <v>5.3632379999999999</v>
      </c>
      <c r="P337" s="58">
        <f t="shared" si="104"/>
        <v>323845.89606410451</v>
      </c>
      <c r="Q337" s="58">
        <f t="shared" si="118"/>
        <v>1736862.6159150559</v>
      </c>
      <c r="R337" s="58">
        <f t="shared" si="111"/>
        <v>-2290.9446099244842</v>
      </c>
      <c r="S337" s="58">
        <f t="shared" si="112"/>
        <v>1734571.6713051314</v>
      </c>
      <c r="T337" s="67">
        <f>IF(AND($A337&gt;$B$2,$A337&lt;=$B$3),IRR((R$5:R336,S337),0.001)*12,"")</f>
        <v>8.3309104893334762E-2</v>
      </c>
      <c r="U337" s="66">
        <f t="shared" si="113"/>
        <v>2.230886128244336E-2</v>
      </c>
      <c r="V337" s="70">
        <v>1242.2697386194188</v>
      </c>
      <c r="W337" s="58">
        <f t="shared" si="105"/>
        <v>2428.8266374439745</v>
      </c>
      <c r="X337" s="58">
        <f t="shared" si="119"/>
        <v>3017257.832049408</v>
      </c>
      <c r="Y337" s="58">
        <f t="shared" si="114"/>
        <v>-2290.9446099244842</v>
      </c>
      <c r="Z337" s="58">
        <f t="shared" si="115"/>
        <v>3014966.8874394833</v>
      </c>
      <c r="AA337" s="67">
        <f>IF(AND($A337&gt;$B$2,$A337&lt;=$B$3),IRR((Y$5:Y336,Z337),0.001)*12,"")</f>
        <v>0.11429309942032706</v>
      </c>
      <c r="AB337" s="66">
        <f t="shared" si="116"/>
        <v>5.3292855809435657E-2</v>
      </c>
      <c r="AC337" s="4"/>
      <c r="AD337" s="4"/>
      <c r="AE337" s="3"/>
      <c r="AF337" s="3"/>
      <c r="AG337" s="3"/>
      <c r="AH337" s="3"/>
      <c r="AI337" s="3"/>
      <c r="AJ337" s="3"/>
      <c r="AK337" s="3"/>
    </row>
    <row r="338" spans="1:37" x14ac:dyDescent="0.4">
      <c r="A338" s="1">
        <v>39356</v>
      </c>
      <c r="B338" s="61">
        <v>8.6849419999999995</v>
      </c>
      <c r="C338" s="58">
        <f t="shared" si="101"/>
        <v>139735.55112725633</v>
      </c>
      <c r="D338" s="58">
        <f t="shared" si="102"/>
        <v>1213595.1568782558</v>
      </c>
      <c r="E338" s="58">
        <f t="shared" si="106"/>
        <v>-2296.6719714492951</v>
      </c>
      <c r="F338" s="58">
        <f t="shared" si="107"/>
        <v>1211298.4849068064</v>
      </c>
      <c r="G338" s="60">
        <f>IF(AND($A338&gt;$B$2,$A338&lt;=$B$3),IRR((E$5:E337,F338),0.001)*12,"")</f>
        <v>6.0977244430294064E-2</v>
      </c>
      <c r="H338" s="61">
        <v>7.5041099999999998</v>
      </c>
      <c r="I338" s="58">
        <f t="shared" si="103"/>
        <v>194362.59018330605</v>
      </c>
      <c r="J338" s="58">
        <f t="shared" si="117"/>
        <v>1458518.2566204488</v>
      </c>
      <c r="K338" s="58">
        <f t="shared" si="108"/>
        <v>-2296.6719714492951</v>
      </c>
      <c r="L338" s="58">
        <f t="shared" si="109"/>
        <v>1456221.5846489994</v>
      </c>
      <c r="M338" s="67">
        <f>IF(AND($A338&gt;$B$2,$A338&lt;=$B$3),IRR((K$5:K337,L338),0.001)*12,"")</f>
        <v>7.2392922787242853E-2</v>
      </c>
      <c r="N338" s="66">
        <f t="shared" si="110"/>
        <v>1.1415678356948789E-2</v>
      </c>
      <c r="O338" s="61">
        <v>5.4555210000000001</v>
      </c>
      <c r="P338" s="58">
        <f t="shared" si="104"/>
        <v>324266.87729970954</v>
      </c>
      <c r="Q338" s="58">
        <f t="shared" si="118"/>
        <v>1769044.7587129886</v>
      </c>
      <c r="R338" s="58">
        <f t="shared" si="111"/>
        <v>-2296.6719714492951</v>
      </c>
      <c r="S338" s="58">
        <f t="shared" si="112"/>
        <v>1766748.0867415392</v>
      </c>
      <c r="T338" s="67">
        <f>IF(AND($A338&gt;$B$2,$A338&lt;=$B$3),IRR((R$5:R337,S338),0.001)*12,"")</f>
        <v>8.3902110266210528E-2</v>
      </c>
      <c r="U338" s="66">
        <f t="shared" si="113"/>
        <v>2.2924865835916464E-2</v>
      </c>
      <c r="V338" s="70">
        <v>1279.4897839141875</v>
      </c>
      <c r="W338" s="58">
        <f t="shared" si="105"/>
        <v>2430.6216279162104</v>
      </c>
      <c r="X338" s="58">
        <f t="shared" si="119"/>
        <v>3109955.5414796625</v>
      </c>
      <c r="Y338" s="58">
        <f t="shared" si="114"/>
        <v>-2296.6719714492951</v>
      </c>
      <c r="Z338" s="58">
        <f t="shared" si="115"/>
        <v>3107658.8695082134</v>
      </c>
      <c r="AA338" s="67">
        <f>IF(AND($A338&gt;$B$2,$A338&lt;=$B$3),IRR((Y$5:Y337,Z338),0.001)*12,"")</f>
        <v>0.11536420541402137</v>
      </c>
      <c r="AB338" s="66">
        <f t="shared" si="116"/>
        <v>5.4386960983727306E-2</v>
      </c>
      <c r="AC338" s="4"/>
      <c r="AD338" s="4"/>
      <c r="AE338" s="3"/>
      <c r="AF338" s="3"/>
      <c r="AG338" s="3"/>
      <c r="AH338" s="3"/>
      <c r="AI338" s="3"/>
      <c r="AJ338" s="3"/>
      <c r="AK338" s="3"/>
    </row>
    <row r="339" spans="1:37" x14ac:dyDescent="0.4">
      <c r="A339" s="1">
        <v>39387</v>
      </c>
      <c r="B339" s="61">
        <v>8.8252480000000002</v>
      </c>
      <c r="C339" s="58">
        <f t="shared" si="101"/>
        <v>139996.4405267812</v>
      </c>
      <c r="D339" s="58">
        <f t="shared" si="102"/>
        <v>1235503.3067660946</v>
      </c>
      <c r="E339" s="58">
        <f t="shared" si="106"/>
        <v>-2302.4136513779181</v>
      </c>
      <c r="F339" s="58">
        <f t="shared" si="107"/>
        <v>1233200.8931147167</v>
      </c>
      <c r="G339" s="60">
        <f>IF(AND($A339&gt;$B$2,$A339&lt;=$B$3),IRR((E$5:E338,F339),0.001)*12,"")</f>
        <v>6.1667831744044221E-2</v>
      </c>
      <c r="H339" s="61">
        <v>7.6404069999999997</v>
      </c>
      <c r="I339" s="58">
        <f t="shared" si="103"/>
        <v>194663.93717324754</v>
      </c>
      <c r="J339" s="58">
        <f t="shared" si="117"/>
        <v>1487311.7082260407</v>
      </c>
      <c r="K339" s="58">
        <f t="shared" si="108"/>
        <v>-2302.4136513779181</v>
      </c>
      <c r="L339" s="58">
        <f t="shared" si="109"/>
        <v>1485009.2945746628</v>
      </c>
      <c r="M339" s="67">
        <f>IF(AND($A339&gt;$B$2,$A339&lt;=$B$3),IRR((K$5:K338,L339),0.001)*12,"")</f>
        <v>7.3117370169403451E-2</v>
      </c>
      <c r="N339" s="66">
        <f t="shared" si="110"/>
        <v>1.1449538425359229E-2</v>
      </c>
      <c r="O339" s="61">
        <v>5.5417319999999997</v>
      </c>
      <c r="P339" s="58">
        <f t="shared" si="104"/>
        <v>324682.3455416559</v>
      </c>
      <c r="Q339" s="58">
        <f t="shared" si="118"/>
        <v>1799302.5441232517</v>
      </c>
      <c r="R339" s="58">
        <f t="shared" si="111"/>
        <v>-2302.4136513779181</v>
      </c>
      <c r="S339" s="58">
        <f t="shared" si="112"/>
        <v>1797000.1304718738</v>
      </c>
      <c r="T339" s="67">
        <f>IF(AND($A339&gt;$B$2,$A339&lt;=$B$3),IRR((R$5:R338,S339),0.001)*12,"")</f>
        <v>8.4408783196134429E-2</v>
      </c>
      <c r="U339" s="66">
        <f t="shared" si="113"/>
        <v>2.2740951452090208E-2</v>
      </c>
      <c r="V339" s="70">
        <v>1217.9027702555679</v>
      </c>
      <c r="W339" s="58">
        <f t="shared" si="105"/>
        <v>2432.5121020226902</v>
      </c>
      <c r="X339" s="58">
        <f t="shared" si="119"/>
        <v>2962563.2277336293</v>
      </c>
      <c r="Y339" s="58">
        <f t="shared" si="114"/>
        <v>-2302.4136513779181</v>
      </c>
      <c r="Z339" s="58">
        <f t="shared" si="115"/>
        <v>2960260.8140822514</v>
      </c>
      <c r="AA339" s="67">
        <f>IF(AND($A339&gt;$B$2,$A339&lt;=$B$3),IRR((Y$5:Y338,Z339),0.001)*12,"")</f>
        <v>0.11221965698901215</v>
      </c>
      <c r="AB339" s="66">
        <f t="shared" si="116"/>
        <v>5.055182524496793E-2</v>
      </c>
      <c r="AC339" s="4"/>
      <c r="AD339" s="4"/>
      <c r="AE339" s="3"/>
      <c r="AF339" s="3"/>
      <c r="AG339" s="3"/>
      <c r="AH339" s="3"/>
      <c r="AI339" s="3"/>
      <c r="AJ339" s="3"/>
      <c r="AK339" s="3"/>
    </row>
    <row r="340" spans="1:37" x14ac:dyDescent="0.4">
      <c r="A340" s="1">
        <v>39417</v>
      </c>
      <c r="B340" s="61">
        <v>8.8748330000000006</v>
      </c>
      <c r="C340" s="58">
        <f t="shared" si="101"/>
        <v>140256.52087820938</v>
      </c>
      <c r="D340" s="58">
        <f t="shared" si="102"/>
        <v>1244753.1999551216</v>
      </c>
      <c r="E340" s="58">
        <f t="shared" si="106"/>
        <v>-2308.1696855063628</v>
      </c>
      <c r="F340" s="58">
        <f t="shared" si="107"/>
        <v>1242445.0302696154</v>
      </c>
      <c r="G340" s="60">
        <f>IF(AND($A340&gt;$B$2,$A340&lt;=$B$3),IRR((E$5:E339,F340),0.001)*12,"")</f>
        <v>6.1697752283927265E-2</v>
      </c>
      <c r="H340" s="61">
        <v>7.6646720000000004</v>
      </c>
      <c r="I340" s="58">
        <f t="shared" si="103"/>
        <v>194965.08113420327</v>
      </c>
      <c r="J340" s="58">
        <f t="shared" si="117"/>
        <v>1494343.398347056</v>
      </c>
      <c r="K340" s="58">
        <f t="shared" si="108"/>
        <v>-2308.1696855063628</v>
      </c>
      <c r="L340" s="58">
        <f t="shared" si="109"/>
        <v>1492035.2286615497</v>
      </c>
      <c r="M340" s="67">
        <f>IF(AND($A340&gt;$B$2,$A340&lt;=$B$3),IRR((K$5:K339,L340),0.001)*12,"")</f>
        <v>7.2942625902616243E-2</v>
      </c>
      <c r="N340" s="66">
        <f t="shared" si="110"/>
        <v>1.1244873618688978E-2</v>
      </c>
      <c r="O340" s="61">
        <v>5.5141520000000002</v>
      </c>
      <c r="P340" s="58">
        <f t="shared" si="104"/>
        <v>325100.93568670563</v>
      </c>
      <c r="Q340" s="58">
        <f t="shared" si="118"/>
        <v>1792655.9747187193</v>
      </c>
      <c r="R340" s="58">
        <f t="shared" si="111"/>
        <v>-2308.1696855063628</v>
      </c>
      <c r="S340" s="58">
        <f t="shared" si="112"/>
        <v>1790347.805033213</v>
      </c>
      <c r="T340" s="67">
        <f>IF(AND($A340&gt;$B$2,$A340&lt;=$B$3),IRR((R$5:R339,S340),0.001)*12,"")</f>
        <v>8.3713161093012189E-2</v>
      </c>
      <c r="U340" s="66">
        <f t="shared" si="113"/>
        <v>2.2015408809084924E-2</v>
      </c>
      <c r="V340" s="70">
        <v>1233.0067317893649</v>
      </c>
      <c r="W340" s="58">
        <f t="shared" si="105"/>
        <v>2434.3840866810033</v>
      </c>
      <c r="X340" s="58">
        <f t="shared" si="119"/>
        <v>3001611.9666385818</v>
      </c>
      <c r="Y340" s="58">
        <f t="shared" si="114"/>
        <v>-2308.1696855063628</v>
      </c>
      <c r="Z340" s="58">
        <f t="shared" si="115"/>
        <v>2999303.7969530756</v>
      </c>
      <c r="AA340" s="67">
        <f>IF(AND($A340&gt;$B$2,$A340&lt;=$B$3),IRR((Y$5:Y339,Z340),0.001)*12,"")</f>
        <v>0.11238077007398939</v>
      </c>
      <c r="AB340" s="66">
        <f t="shared" si="116"/>
        <v>5.0683017790062124E-2</v>
      </c>
      <c r="AC340" s="4"/>
      <c r="AD340" s="4"/>
      <c r="AE340" s="3"/>
      <c r="AF340" s="3"/>
      <c r="AG340" s="3"/>
      <c r="AH340" s="3"/>
      <c r="AI340" s="3"/>
      <c r="AJ340" s="3"/>
      <c r="AK340" s="3"/>
    </row>
    <row r="341" spans="1:37" x14ac:dyDescent="0.4">
      <c r="A341" s="1">
        <v>39448</v>
      </c>
      <c r="B341" s="61">
        <v>9.0421960000000006</v>
      </c>
      <c r="C341" s="58">
        <f t="shared" si="101"/>
        <v>140512.42554005483</v>
      </c>
      <c r="D341" s="58">
        <f t="shared" si="102"/>
        <v>1270540.8921685817</v>
      </c>
      <c r="E341" s="58">
        <f t="shared" si="106"/>
        <v>-2313.9401097201285</v>
      </c>
      <c r="F341" s="58">
        <f t="shared" si="107"/>
        <v>1268226.9520588615</v>
      </c>
      <c r="G341" s="60">
        <f>IF(AND($A341&gt;$B$2,$A341&lt;=$B$3),IRR((E$5:E340,F341),0.001)*12,"")</f>
        <v>6.2543740102448453E-2</v>
      </c>
      <c r="H341" s="61">
        <v>7.8021659999999997</v>
      </c>
      <c r="I341" s="58">
        <f t="shared" si="103"/>
        <v>195261.65776557976</v>
      </c>
      <c r="J341" s="58">
        <f t="shared" si="117"/>
        <v>1523463.8673222424</v>
      </c>
      <c r="K341" s="58">
        <f t="shared" si="108"/>
        <v>-2313.9401097201285</v>
      </c>
      <c r="L341" s="58">
        <f t="shared" si="109"/>
        <v>1521149.9272125221</v>
      </c>
      <c r="M341" s="67">
        <f>IF(AND($A341&gt;$B$2,$A341&lt;=$B$3),IRR((K$5:K340,L341),0.001)*12,"")</f>
        <v>7.3644813634131445E-2</v>
      </c>
      <c r="N341" s="66">
        <f t="shared" si="110"/>
        <v>1.1101073531682992E-2</v>
      </c>
      <c r="O341" s="61">
        <v>5.516839</v>
      </c>
      <c r="P341" s="58">
        <f t="shared" si="104"/>
        <v>325520.36792130955</v>
      </c>
      <c r="Q341" s="58">
        <f t="shared" si="118"/>
        <v>1795843.4610426296</v>
      </c>
      <c r="R341" s="58">
        <f t="shared" si="111"/>
        <v>-2313.9401097201285</v>
      </c>
      <c r="S341" s="58">
        <f t="shared" si="112"/>
        <v>1793529.5209329093</v>
      </c>
      <c r="T341" s="67">
        <f>IF(AND($A341&gt;$B$2,$A341&lt;=$B$3),IRR((R$5:R340,S341),0.001)*12,"")</f>
        <v>8.3339032069575936E-2</v>
      </c>
      <c r="U341" s="66">
        <f t="shared" si="113"/>
        <v>2.0795291967127483E-2</v>
      </c>
      <c r="V341" s="70">
        <v>1151.0662943197735</v>
      </c>
      <c r="W341" s="58">
        <f t="shared" si="105"/>
        <v>2436.3943445793875</v>
      </c>
      <c r="X341" s="58">
        <f t="shared" si="119"/>
        <v>2804451.409716649</v>
      </c>
      <c r="Y341" s="58">
        <f t="shared" si="114"/>
        <v>-2313.9401097201285</v>
      </c>
      <c r="Z341" s="58">
        <f t="shared" si="115"/>
        <v>2802137.469606929</v>
      </c>
      <c r="AA341" s="67">
        <f>IF(AND($A341&gt;$B$2,$A341&lt;=$B$3),IRR((Y$5:Y340,Z341),0.001)*12,"")</f>
        <v>0.10820414826556846</v>
      </c>
      <c r="AB341" s="66">
        <f t="shared" si="116"/>
        <v>4.5660408163120003E-2</v>
      </c>
      <c r="AC341" s="4"/>
      <c r="AD341" s="4"/>
      <c r="AE341" s="3"/>
      <c r="AF341" s="3"/>
      <c r="AG341" s="3"/>
      <c r="AH341" s="3"/>
      <c r="AI341" s="3"/>
      <c r="AJ341" s="3"/>
      <c r="AK341" s="3"/>
    </row>
    <row r="342" spans="1:37" x14ac:dyDescent="0.4">
      <c r="A342" s="1">
        <v>39479</v>
      </c>
      <c r="B342" s="61">
        <v>9.0980830000000008</v>
      </c>
      <c r="C342" s="58">
        <f t="shared" si="101"/>
        <v>140767.39408232845</v>
      </c>
      <c r="D342" s="58">
        <f t="shared" si="102"/>
        <v>1280713.4350547332</v>
      </c>
      <c r="E342" s="58">
        <f t="shared" si="106"/>
        <v>-2319.7249599944289</v>
      </c>
      <c r="F342" s="58">
        <f t="shared" si="107"/>
        <v>1278393.7100947388</v>
      </c>
      <c r="G342" s="60">
        <f>IF(AND($A342&gt;$B$2,$A342&lt;=$B$3),IRR((E$5:E341,F342),0.001)*12,"")</f>
        <v>6.2603556484354783E-2</v>
      </c>
      <c r="H342" s="61">
        <v>7.8100680000000002</v>
      </c>
      <c r="I342" s="58">
        <f t="shared" si="103"/>
        <v>195558.67502074252</v>
      </c>
      <c r="J342" s="58">
        <f t="shared" si="117"/>
        <v>1527326.5499019006</v>
      </c>
      <c r="K342" s="58">
        <f t="shared" si="108"/>
        <v>-2319.7249599944289</v>
      </c>
      <c r="L342" s="58">
        <f t="shared" si="109"/>
        <v>1525006.8249419061</v>
      </c>
      <c r="M342" s="67">
        <f>IF(AND($A342&gt;$B$2,$A342&lt;=$B$3),IRR((K$5:K341,L342),0.001)*12,"")</f>
        <v>7.3340140973180645E-2</v>
      </c>
      <c r="N342" s="66">
        <f t="shared" si="110"/>
        <v>1.0736584488825862E-2</v>
      </c>
      <c r="O342" s="61">
        <v>5.4811550000000002</v>
      </c>
      <c r="P342" s="58">
        <f t="shared" si="104"/>
        <v>325943.58619555912</v>
      </c>
      <c r="Q342" s="58">
        <f t="shared" si="118"/>
        <v>1786547.31719372</v>
      </c>
      <c r="R342" s="58">
        <f t="shared" si="111"/>
        <v>-2319.7249599944289</v>
      </c>
      <c r="S342" s="58">
        <f t="shared" si="112"/>
        <v>1784227.5922337256</v>
      </c>
      <c r="T342" s="67">
        <f>IF(AND($A342&gt;$B$2,$A342&lt;=$B$3),IRR((R$5:R341,S342),0.001)*12,"")</f>
        <v>8.2564206434904364E-2</v>
      </c>
      <c r="U342" s="66">
        <f t="shared" si="113"/>
        <v>1.996064995054958E-2</v>
      </c>
      <c r="V342" s="70">
        <v>1133.0335820974728</v>
      </c>
      <c r="W342" s="58">
        <f t="shared" si="105"/>
        <v>2438.441702218779</v>
      </c>
      <c r="X342" s="58">
        <f t="shared" si="119"/>
        <v>2762836.3366008024</v>
      </c>
      <c r="Y342" s="58">
        <f t="shared" si="114"/>
        <v>-2319.7249599944289</v>
      </c>
      <c r="Z342" s="58">
        <f t="shared" si="115"/>
        <v>2760516.6116408082</v>
      </c>
      <c r="AA342" s="67">
        <f>IF(AND($A342&gt;$B$2,$A342&lt;=$B$3),IRR((Y$5:Y341,Z342),0.001)*12,"")</f>
        <v>0.10687454056839663</v>
      </c>
      <c r="AB342" s="66">
        <f t="shared" si="116"/>
        <v>4.4270984084041842E-2</v>
      </c>
      <c r="AC342" s="4"/>
      <c r="AD342" s="4"/>
      <c r="AE342" s="3"/>
      <c r="AF342" s="3"/>
      <c r="AG342" s="3"/>
      <c r="AH342" s="3"/>
      <c r="AI342" s="3"/>
      <c r="AJ342" s="3"/>
      <c r="AK342" s="3"/>
    </row>
    <row r="343" spans="1:37" x14ac:dyDescent="0.4">
      <c r="A343" s="1">
        <v>39508</v>
      </c>
      <c r="B343" s="61">
        <v>9.1379979999999996</v>
      </c>
      <c r="C343" s="58">
        <f t="shared" si="101"/>
        <v>141021.88355282237</v>
      </c>
      <c r="D343" s="58">
        <f t="shared" si="102"/>
        <v>1288657.6898619237</v>
      </c>
      <c r="E343" s="58">
        <f t="shared" si="106"/>
        <v>-2325.5242723944148</v>
      </c>
      <c r="F343" s="58">
        <f t="shared" si="107"/>
        <v>1286332.1655895293</v>
      </c>
      <c r="G343" s="60">
        <f>IF(AND($A343&gt;$B$2,$A343&lt;=$B$3),IRR((E$5:E342,F343),0.001)*12,"")</f>
        <v>6.255244490876688E-2</v>
      </c>
      <c r="H343" s="61">
        <v>7.8338289999999997</v>
      </c>
      <c r="I343" s="58">
        <f t="shared" si="103"/>
        <v>195855.53167569306</v>
      </c>
      <c r="J343" s="58">
        <f t="shared" si="117"/>
        <v>1534298.7438514628</v>
      </c>
      <c r="K343" s="58">
        <f t="shared" si="108"/>
        <v>-2325.5242723944148</v>
      </c>
      <c r="L343" s="58">
        <f t="shared" si="109"/>
        <v>1531973.2195790685</v>
      </c>
      <c r="M343" s="67">
        <f>IF(AND($A343&gt;$B$2,$A343&lt;=$B$3),IRR((K$5:K342,L343),0.001)*12,"")</f>
        <v>7.3158297770197223E-2</v>
      </c>
      <c r="N343" s="66">
        <f t="shared" si="110"/>
        <v>1.0605852861430343E-2</v>
      </c>
      <c r="O343" s="61">
        <v>5.4777579999999997</v>
      </c>
      <c r="P343" s="58">
        <f t="shared" si="104"/>
        <v>326368.12562800472</v>
      </c>
      <c r="Q343" s="58">
        <f t="shared" si="118"/>
        <v>1787765.6111038078</v>
      </c>
      <c r="R343" s="58">
        <f t="shared" si="111"/>
        <v>-2325.5242723944148</v>
      </c>
      <c r="S343" s="58">
        <f t="shared" si="112"/>
        <v>1785440.0868314134</v>
      </c>
      <c r="T343" s="67">
        <f>IF(AND($A343&gt;$B$2,$A343&lt;=$B$3),IRR((R$5:R342,S343),0.001)*12,"")</f>
        <v>8.2132852581052518E-2</v>
      </c>
      <c r="U343" s="66">
        <f t="shared" si="113"/>
        <v>1.9580407672285638E-2</v>
      </c>
      <c r="V343" s="70">
        <v>1103.2213730274957</v>
      </c>
      <c r="W343" s="58">
        <f t="shared" si="105"/>
        <v>2440.5496420477662</v>
      </c>
      <c r="X343" s="58">
        <f t="shared" si="119"/>
        <v>2692466.5270416997</v>
      </c>
      <c r="Y343" s="58">
        <f t="shared" si="114"/>
        <v>-2325.5242723944148</v>
      </c>
      <c r="Z343" s="58">
        <f t="shared" si="115"/>
        <v>2690141.0027693054</v>
      </c>
      <c r="AA343" s="67">
        <f>IF(AND($A343&gt;$B$2,$A343&lt;=$B$3),IRR((Y$5:Y342,Z343),0.001)*12,"")</f>
        <v>0.10496550187264564</v>
      </c>
      <c r="AB343" s="66">
        <f t="shared" si="116"/>
        <v>4.2413056963878759E-2</v>
      </c>
      <c r="AC343" s="4"/>
      <c r="AD343" s="4"/>
      <c r="AE343" s="3"/>
      <c r="AF343" s="3"/>
      <c r="AG343" s="3"/>
      <c r="AH343" s="3"/>
      <c r="AI343" s="3"/>
      <c r="AJ343" s="3"/>
      <c r="AK343" s="3"/>
    </row>
    <row r="344" spans="1:37" x14ac:dyDescent="0.4">
      <c r="A344" s="1">
        <v>39539</v>
      </c>
      <c r="B344" s="61">
        <v>9.0821210000000008</v>
      </c>
      <c r="C344" s="58">
        <f t="shared" si="101"/>
        <v>141278.57888677303</v>
      </c>
      <c r="D344" s="58">
        <f t="shared" si="102"/>
        <v>1283109.1481577181</v>
      </c>
      <c r="E344" s="58">
        <f t="shared" si="106"/>
        <v>-2331.3380830754008</v>
      </c>
      <c r="F344" s="58">
        <f t="shared" si="107"/>
        <v>1280777.8100746428</v>
      </c>
      <c r="G344" s="60">
        <f>IF(AND($A344&gt;$B$2,$A344&lt;=$B$3),IRR((E$5:E343,F344),0.001)*12,"")</f>
        <v>6.1852354404555498E-2</v>
      </c>
      <c r="H344" s="61">
        <v>7.8027280000000001</v>
      </c>
      <c r="I344" s="58">
        <f t="shared" si="103"/>
        <v>196154.31667538488</v>
      </c>
      <c r="J344" s="58">
        <f t="shared" si="117"/>
        <v>1530538.7790438926</v>
      </c>
      <c r="K344" s="58">
        <f t="shared" si="108"/>
        <v>-2331.3380830754008</v>
      </c>
      <c r="L344" s="58">
        <f t="shared" si="109"/>
        <v>1528207.4409608173</v>
      </c>
      <c r="M344" s="67">
        <f>IF(AND($A344&gt;$B$2,$A344&lt;=$B$3),IRR((K$5:K343,L344),0.001)*12,"")</f>
        <v>7.2561012351211929E-2</v>
      </c>
      <c r="N344" s="66">
        <f t="shared" si="110"/>
        <v>1.070865794665643E-2</v>
      </c>
      <c r="O344" s="61">
        <v>5.4855320000000001</v>
      </c>
      <c r="P344" s="58">
        <f t="shared" si="104"/>
        <v>326793.12325504899</v>
      </c>
      <c r="Q344" s="58">
        <f t="shared" si="118"/>
        <v>1792634.1349955155</v>
      </c>
      <c r="R344" s="58">
        <f t="shared" si="111"/>
        <v>-2331.3380830754008</v>
      </c>
      <c r="S344" s="58">
        <f t="shared" si="112"/>
        <v>1790302.7969124401</v>
      </c>
      <c r="T344" s="67">
        <f>IF(AND($A344&gt;$B$2,$A344&lt;=$B$3),IRR((R$5:R343,S344),0.001)*12,"")</f>
        <v>8.1821842287040703E-2</v>
      </c>
      <c r="U344" s="66">
        <f t="shared" si="113"/>
        <v>1.9969487882485204E-2</v>
      </c>
      <c r="V344" s="70">
        <v>1150.1239013371746</v>
      </c>
      <c r="W344" s="58">
        <f t="shared" si="105"/>
        <v>2442.576674161754</v>
      </c>
      <c r="X344" s="58">
        <f t="shared" si="119"/>
        <v>2809265.8138020975</v>
      </c>
      <c r="Y344" s="58">
        <f t="shared" si="114"/>
        <v>-2331.3380830754008</v>
      </c>
      <c r="Z344" s="58">
        <f t="shared" si="115"/>
        <v>2806934.4757190221</v>
      </c>
      <c r="AA344" s="67">
        <f>IF(AND($A344&gt;$B$2,$A344&lt;=$B$3),IRR((Y$5:Y343,Z344),0.001)*12,"")</f>
        <v>0.1067286113102206</v>
      </c>
      <c r="AB344" s="66">
        <f t="shared" si="116"/>
        <v>4.4876256905665102E-2</v>
      </c>
      <c r="AC344" s="4"/>
      <c r="AD344" s="4"/>
      <c r="AE344" s="3"/>
      <c r="AF344" s="3"/>
      <c r="AG344" s="3"/>
      <c r="AH344" s="3"/>
      <c r="AI344" s="3"/>
      <c r="AJ344" s="3"/>
      <c r="AK344" s="3"/>
    </row>
    <row r="345" spans="1:37" x14ac:dyDescent="0.4">
      <c r="A345" s="1">
        <v>39569</v>
      </c>
      <c r="B345" s="61">
        <v>9.0353890000000003</v>
      </c>
      <c r="C345" s="58">
        <f t="shared" si="101"/>
        <v>141537.24693396868</v>
      </c>
      <c r="D345" s="58">
        <f t="shared" si="102"/>
        <v>1278844.0840374643</v>
      </c>
      <c r="E345" s="58">
        <f t="shared" si="106"/>
        <v>-2337.1664282830893</v>
      </c>
      <c r="F345" s="58">
        <f t="shared" si="107"/>
        <v>1276506.9176091813</v>
      </c>
      <c r="G345" s="60">
        <f>IF(AND($A345&gt;$B$2,$A345&lt;=$B$3),IRR((E$5:E344,F345),0.001)*12,"")</f>
        <v>6.1216541821689674E-2</v>
      </c>
      <c r="H345" s="61">
        <v>7.7492580000000002</v>
      </c>
      <c r="I345" s="58">
        <f t="shared" si="103"/>
        <v>196455.91541274567</v>
      </c>
      <c r="J345" s="58">
        <f t="shared" si="117"/>
        <v>1522387.5741595428</v>
      </c>
      <c r="K345" s="58">
        <f t="shared" si="108"/>
        <v>-2337.1664282830893</v>
      </c>
      <c r="L345" s="58">
        <f t="shared" si="109"/>
        <v>1520050.4077312597</v>
      </c>
      <c r="M345" s="67">
        <f>IF(AND($A345&gt;$B$2,$A345&lt;=$B$3),IRR((K$5:K344,L345),0.001)*12,"")</f>
        <v>7.1795257277927682E-2</v>
      </c>
      <c r="N345" s="66">
        <f t="shared" si="110"/>
        <v>1.0578715456238008E-2</v>
      </c>
      <c r="O345" s="61">
        <v>5.3766509999999998</v>
      </c>
      <c r="P345" s="58">
        <f t="shared" si="104"/>
        <v>327227.81139610242</v>
      </c>
      <c r="Q345" s="58">
        <f t="shared" si="118"/>
        <v>1759389.7393706655</v>
      </c>
      <c r="R345" s="58">
        <f t="shared" si="111"/>
        <v>-2337.1664282830893</v>
      </c>
      <c r="S345" s="58">
        <f t="shared" si="112"/>
        <v>1757052.5729423824</v>
      </c>
      <c r="T345" s="67">
        <f>IF(AND($A345&gt;$B$2,$A345&lt;=$B$3),IRR((R$5:R344,S345),0.001)*12,"")</f>
        <v>8.0277178337926358E-2</v>
      </c>
      <c r="U345" s="66">
        <f t="shared" si="113"/>
        <v>1.9060636516236684E-2</v>
      </c>
      <c r="V345" s="70">
        <v>1179.6480762768285</v>
      </c>
      <c r="W345" s="58">
        <f t="shared" si="105"/>
        <v>2444.5579145632637</v>
      </c>
      <c r="X345" s="58">
        <f t="shared" si="119"/>
        <v>2883718.0412618499</v>
      </c>
      <c r="Y345" s="58">
        <f t="shared" si="114"/>
        <v>-2337.1664282830893</v>
      </c>
      <c r="Z345" s="58">
        <f t="shared" si="115"/>
        <v>2881380.8748335671</v>
      </c>
      <c r="AA345" s="67">
        <f>IF(AND($A345&gt;$B$2,$A345&lt;=$B$3),IRR((Y$5:Y344,Z345),0.001)*12,"")</f>
        <v>0.10760538047853352</v>
      </c>
      <c r="AB345" s="66">
        <f t="shared" si="116"/>
        <v>4.6388838656843845E-2</v>
      </c>
      <c r="AC345" s="4"/>
      <c r="AD345" s="4"/>
      <c r="AE345" s="3"/>
      <c r="AF345" s="3"/>
      <c r="AG345" s="3"/>
      <c r="AH345" s="3"/>
      <c r="AI345" s="3"/>
      <c r="AJ345" s="3"/>
      <c r="AK345" s="3"/>
    </row>
    <row r="346" spans="1:37" x14ac:dyDescent="0.4">
      <c r="A346" s="1">
        <v>39600</v>
      </c>
      <c r="B346" s="61">
        <v>9.0560270000000003</v>
      </c>
      <c r="C346" s="58">
        <f t="shared" si="101"/>
        <v>141795.97069267146</v>
      </c>
      <c r="D346" s="58">
        <f t="shared" si="102"/>
        <v>1284108.1390840414</v>
      </c>
      <c r="E346" s="58">
        <f t="shared" si="106"/>
        <v>-2343.0093443537971</v>
      </c>
      <c r="F346" s="58">
        <f t="shared" si="107"/>
        <v>1281765.1297396875</v>
      </c>
      <c r="G346" s="60">
        <f>IF(AND($A346&gt;$B$2,$A346&lt;=$B$3),IRR((E$5:E345,F346),0.001)*12,"")</f>
        <v>6.104357283916606E-2</v>
      </c>
      <c r="H346" s="61">
        <v>7.7486059999999997</v>
      </c>
      <c r="I346" s="58">
        <f t="shared" si="103"/>
        <v>196758.29358816895</v>
      </c>
      <c r="J346" s="58">
        <f t="shared" si="117"/>
        <v>1524602.4942470475</v>
      </c>
      <c r="K346" s="58">
        <f t="shared" si="108"/>
        <v>-2343.0093443537971</v>
      </c>
      <c r="L346" s="58">
        <f t="shared" si="109"/>
        <v>1522259.4849026937</v>
      </c>
      <c r="M346" s="67">
        <f>IF(AND($A346&gt;$B$2,$A346&lt;=$B$3),IRR((K$5:K345,L346),0.001)*12,"")</f>
        <v>7.1436793659664488E-2</v>
      </c>
      <c r="N346" s="66">
        <f t="shared" si="110"/>
        <v>1.0393220820498428E-2</v>
      </c>
      <c r="O346" s="61">
        <v>5.4091829999999996</v>
      </c>
      <c r="P346" s="58">
        <f t="shared" si="104"/>
        <v>327660.96541295742</v>
      </c>
      <c r="Q346" s="58">
        <f t="shared" si="118"/>
        <v>1772378.1238753572</v>
      </c>
      <c r="R346" s="58">
        <f t="shared" si="111"/>
        <v>-2343.0093443537971</v>
      </c>
      <c r="S346" s="58">
        <f t="shared" si="112"/>
        <v>1770035.1145310034</v>
      </c>
      <c r="T346" s="67">
        <f>IF(AND($A346&gt;$B$2,$A346&lt;=$B$3),IRR((R$5:R345,S346),0.001)*12,"")</f>
        <v>8.0240660858259538E-2</v>
      </c>
      <c r="U346" s="66">
        <f t="shared" si="113"/>
        <v>1.9197088019093478E-2</v>
      </c>
      <c r="V346" s="70">
        <v>1129.4682028432696</v>
      </c>
      <c r="W346" s="58">
        <f t="shared" si="105"/>
        <v>2446.6323504247212</v>
      </c>
      <c r="X346" s="58">
        <f t="shared" si="119"/>
        <v>2763393.4438524144</v>
      </c>
      <c r="Y346" s="58">
        <f t="shared" si="114"/>
        <v>-2343.0093443537971</v>
      </c>
      <c r="Z346" s="58">
        <f t="shared" si="115"/>
        <v>2761050.4345080606</v>
      </c>
      <c r="AA346" s="67">
        <f>IF(AND($A346&gt;$B$2,$A346&lt;=$B$3),IRR((Y$5:Y345,Z346),0.001)*12,"")</f>
        <v>0.10482244146220498</v>
      </c>
      <c r="AB346" s="66">
        <f t="shared" si="116"/>
        <v>4.3778868623038925E-2</v>
      </c>
      <c r="AC346" s="4"/>
      <c r="AD346" s="4"/>
      <c r="AE346" s="3"/>
      <c r="AF346" s="3"/>
      <c r="AG346" s="3"/>
      <c r="AH346" s="3"/>
      <c r="AI346" s="3"/>
      <c r="AJ346" s="3"/>
      <c r="AK346" s="3"/>
    </row>
    <row r="347" spans="1:37" x14ac:dyDescent="0.4">
      <c r="A347" s="1">
        <v>39630</v>
      </c>
      <c r="B347" s="61">
        <v>9.0861999999999998</v>
      </c>
      <c r="C347" s="58">
        <f t="shared" si="101"/>
        <v>142054.47995591845</v>
      </c>
      <c r="D347" s="58">
        <f t="shared" si="102"/>
        <v>1290735.4157754662</v>
      </c>
      <c r="E347" s="58">
        <f t="shared" si="106"/>
        <v>-2348.8668677146816</v>
      </c>
      <c r="F347" s="58">
        <f t="shared" si="107"/>
        <v>1288386.5489077515</v>
      </c>
      <c r="G347" s="60">
        <f>IF(AND($A347&gt;$B$2,$A347&lt;=$B$3),IRR((E$5:E346,F347),0.001)*12,"")</f>
        <v>6.0936162892519796E-2</v>
      </c>
      <c r="H347" s="61">
        <v>7.7488549999999998</v>
      </c>
      <c r="I347" s="58">
        <f t="shared" si="103"/>
        <v>197061.41796818571</v>
      </c>
      <c r="J347" s="58">
        <f t="shared" si="117"/>
        <v>1527000.3539298656</v>
      </c>
      <c r="K347" s="58">
        <f t="shared" si="108"/>
        <v>-2348.8668677146816</v>
      </c>
      <c r="L347" s="58">
        <f t="shared" si="109"/>
        <v>1524651.4870621508</v>
      </c>
      <c r="M347" s="67">
        <f>IF(AND($A347&gt;$B$2,$A347&lt;=$B$3),IRR((K$5:K346,L347),0.001)*12,"")</f>
        <v>7.1087711421079725E-2</v>
      </c>
      <c r="N347" s="66">
        <f t="shared" si="110"/>
        <v>1.0151548528559928E-2</v>
      </c>
      <c r="O347" s="61">
        <v>5.3179819999999998</v>
      </c>
      <c r="P347" s="58">
        <f t="shared" si="104"/>
        <v>328102.64928246179</v>
      </c>
      <c r="Q347" s="58">
        <f t="shared" si="118"/>
        <v>1744843.9830364445</v>
      </c>
      <c r="R347" s="58">
        <f t="shared" si="111"/>
        <v>-2348.8668677146816</v>
      </c>
      <c r="S347" s="58">
        <f t="shared" si="112"/>
        <v>1742495.1161687297</v>
      </c>
      <c r="T347" s="67">
        <f>IF(AND($A347&gt;$B$2,$A347&lt;=$B$3),IRR((R$5:R346,S347),0.001)*12,"")</f>
        <v>7.8881215816447359E-2</v>
      </c>
      <c r="U347" s="66">
        <f t="shared" si="113"/>
        <v>1.7945052923927562E-2</v>
      </c>
      <c r="V347" s="70">
        <v>1060.6911157318295</v>
      </c>
      <c r="W347" s="58">
        <f t="shared" si="105"/>
        <v>2448.8468187396502</v>
      </c>
      <c r="X347" s="58">
        <f t="shared" si="119"/>
        <v>2597470.0644253008</v>
      </c>
      <c r="Y347" s="58">
        <f t="shared" si="114"/>
        <v>-2348.8668677146816</v>
      </c>
      <c r="Z347" s="58">
        <f t="shared" si="115"/>
        <v>2595121.1975575862</v>
      </c>
      <c r="AA347" s="67">
        <f>IF(AND($A347&gt;$B$2,$A347&lt;=$B$3),IRR((Y$5:Y346,Z347),0.001)*12,"")</f>
        <v>0.10100209364065105</v>
      </c>
      <c r="AB347" s="66">
        <f t="shared" si="116"/>
        <v>4.0065930748131251E-2</v>
      </c>
      <c r="AC347" s="4"/>
      <c r="AD347" s="4"/>
      <c r="AE347" s="3"/>
      <c r="AF347" s="3"/>
      <c r="AG347" s="3"/>
      <c r="AH347" s="3"/>
      <c r="AI347" s="3"/>
      <c r="AJ347" s="3"/>
      <c r="AK347" s="3"/>
    </row>
    <row r="348" spans="1:37" x14ac:dyDescent="0.4">
      <c r="A348" s="1">
        <v>39661</v>
      </c>
      <c r="B348" s="61">
        <v>9.125019</v>
      </c>
      <c r="C348" s="58">
        <f t="shared" si="101"/>
        <v>142312.5330114665</v>
      </c>
      <c r="D348" s="58">
        <f t="shared" si="102"/>
        <v>1298604.567667759</v>
      </c>
      <c r="E348" s="58">
        <f t="shared" si="106"/>
        <v>-2354.7390348839681</v>
      </c>
      <c r="F348" s="58">
        <f t="shared" si="107"/>
        <v>1296249.8286328751</v>
      </c>
      <c r="G348" s="60">
        <f>IF(AND($A348&gt;$B$2,$A348&lt;=$B$3),IRR((E$5:E347,F348),0.001)*12,"")</f>
        <v>6.088702470469709E-2</v>
      </c>
      <c r="H348" s="61">
        <v>7.8032450000000004</v>
      </c>
      <c r="I348" s="58">
        <f t="shared" si="103"/>
        <v>197363.18204644852</v>
      </c>
      <c r="J348" s="58">
        <f t="shared" si="117"/>
        <v>1540073.2634880394</v>
      </c>
      <c r="K348" s="58">
        <f t="shared" si="108"/>
        <v>-2354.7390348839681</v>
      </c>
      <c r="L348" s="58">
        <f t="shared" si="109"/>
        <v>1537718.5244531555</v>
      </c>
      <c r="M348" s="67">
        <f>IF(AND($A348&gt;$B$2,$A348&lt;=$B$3),IRR((K$5:K347,L348),0.001)*12,"")</f>
        <v>7.1151871068613204E-2</v>
      </c>
      <c r="N348" s="66">
        <f t="shared" si="110"/>
        <v>1.0264846363916114E-2</v>
      </c>
      <c r="O348" s="61">
        <v>5.3898260000000002</v>
      </c>
      <c r="P348" s="58">
        <f t="shared" si="104"/>
        <v>328539.53519211529</v>
      </c>
      <c r="Q348" s="58">
        <f t="shared" si="118"/>
        <v>1770770.928806378</v>
      </c>
      <c r="R348" s="58">
        <f t="shared" si="111"/>
        <v>-2354.7390348839681</v>
      </c>
      <c r="S348" s="58">
        <f t="shared" si="112"/>
        <v>1768416.1897714941</v>
      </c>
      <c r="T348" s="67">
        <f>IF(AND($A348&gt;$B$2,$A348&lt;=$B$3),IRR((R$5:R347,S348),0.001)*12,"")</f>
        <v>7.9274950697631574E-2</v>
      </c>
      <c r="U348" s="66">
        <f t="shared" si="113"/>
        <v>1.8387925992934484E-2</v>
      </c>
      <c r="V348" s="70">
        <v>1083.1201204925901</v>
      </c>
      <c r="W348" s="58">
        <f t="shared" si="105"/>
        <v>2451.0208518781105</v>
      </c>
      <c r="X348" s="58">
        <f t="shared" si="119"/>
        <v>2654750.0004160698</v>
      </c>
      <c r="Y348" s="58">
        <f t="shared" si="114"/>
        <v>-2354.7390348839681</v>
      </c>
      <c r="Z348" s="58">
        <f t="shared" si="115"/>
        <v>2652395.2613811856</v>
      </c>
      <c r="AA348" s="67">
        <f>IF(AND($A348&gt;$B$2,$A348&lt;=$B$3),IRR((Y$5:Y347,Z348),0.001)*12,"")</f>
        <v>0.10167272412994688</v>
      </c>
      <c r="AB348" s="66">
        <f t="shared" si="116"/>
        <v>4.0785699425249788E-2</v>
      </c>
      <c r="AC348" s="4"/>
      <c r="AD348" s="4"/>
      <c r="AE348" s="3"/>
      <c r="AF348" s="3"/>
      <c r="AG348" s="3"/>
      <c r="AH348" s="3"/>
      <c r="AI348" s="3"/>
      <c r="AJ348" s="3"/>
      <c r="AK348" s="3"/>
    </row>
    <row r="349" spans="1:37" x14ac:dyDescent="0.4">
      <c r="A349" s="1">
        <v>39692</v>
      </c>
      <c r="B349" s="61">
        <v>9.1456660000000003</v>
      </c>
      <c r="C349" s="58">
        <f t="shared" si="101"/>
        <v>142570.64716985269</v>
      </c>
      <c r="D349" s="58">
        <f t="shared" si="102"/>
        <v>1303903.520419318</v>
      </c>
      <c r="E349" s="58">
        <f t="shared" si="106"/>
        <v>-2360.6258824711781</v>
      </c>
      <c r="F349" s="58">
        <f t="shared" si="107"/>
        <v>1301542.8945368468</v>
      </c>
      <c r="G349" s="60">
        <f>IF(AND($A349&gt;$B$2,$A349&lt;=$B$3),IRR((E$5:E348,F349),0.001)*12,"")</f>
        <v>6.0715887931392487E-2</v>
      </c>
      <c r="H349" s="61">
        <v>7.7165540000000004</v>
      </c>
      <c r="I349" s="58">
        <f t="shared" si="103"/>
        <v>197669.09915432738</v>
      </c>
      <c r="J349" s="58">
        <f t="shared" si="117"/>
        <v>1525324.2777557217</v>
      </c>
      <c r="K349" s="58">
        <f t="shared" si="108"/>
        <v>-2360.6258824711781</v>
      </c>
      <c r="L349" s="58">
        <f t="shared" si="109"/>
        <v>1522963.6518732505</v>
      </c>
      <c r="M349" s="67">
        <f>IF(AND($A349&gt;$B$2,$A349&lt;=$B$3),IRR((K$5:K348,L349),0.001)*12,"")</f>
        <v>7.014617041308302E-2</v>
      </c>
      <c r="N349" s="66">
        <f t="shared" si="110"/>
        <v>9.4302824816905328E-3</v>
      </c>
      <c r="O349" s="61">
        <v>5.0801379999999998</v>
      </c>
      <c r="P349" s="58">
        <f t="shared" si="104"/>
        <v>329004.21270333079</v>
      </c>
      <c r="Q349" s="58">
        <f t="shared" si="118"/>
        <v>1671386.8031142734</v>
      </c>
      <c r="R349" s="58">
        <f t="shared" si="111"/>
        <v>-2360.6258824711781</v>
      </c>
      <c r="S349" s="58">
        <f t="shared" si="112"/>
        <v>1669026.1772318021</v>
      </c>
      <c r="T349" s="67">
        <f>IF(AND($A349&gt;$B$2,$A349&lt;=$B$3),IRR((R$5:R348,S349),0.001)*12,"")</f>
        <v>7.5495429868461805E-2</v>
      </c>
      <c r="U349" s="66">
        <f t="shared" si="113"/>
        <v>1.4779541937069318E-2</v>
      </c>
      <c r="V349" s="70">
        <v>1030.5169512913023</v>
      </c>
      <c r="W349" s="58">
        <f t="shared" si="105"/>
        <v>2453.311571967201</v>
      </c>
      <c r="X349" s="58">
        <f t="shared" si="119"/>
        <v>2528179.1617113124</v>
      </c>
      <c r="Y349" s="58">
        <f t="shared" si="114"/>
        <v>-2360.6258824711781</v>
      </c>
      <c r="Z349" s="58">
        <f t="shared" si="115"/>
        <v>2525818.5358288414</v>
      </c>
      <c r="AA349" s="67">
        <f>IF(AND($A349&gt;$B$2,$A349&lt;=$B$3),IRR((Y$5:Y348,Z349),0.001)*12,"")</f>
        <v>9.8559893279155375E-2</v>
      </c>
      <c r="AB349" s="66">
        <f t="shared" si="116"/>
        <v>3.7844005347762888E-2</v>
      </c>
      <c r="AC349" s="4"/>
      <c r="AD349" s="4"/>
      <c r="AE349" s="3"/>
      <c r="AF349" s="3"/>
      <c r="AG349" s="3"/>
      <c r="AH349" s="3"/>
      <c r="AI349" s="3"/>
      <c r="AJ349" s="3"/>
      <c r="AK349" s="3"/>
    </row>
    <row r="350" spans="1:37" x14ac:dyDescent="0.4">
      <c r="A350" s="1">
        <v>39722</v>
      </c>
      <c r="B350" s="61">
        <v>9.1405940000000001</v>
      </c>
      <c r="C350" s="58">
        <f t="shared" si="101"/>
        <v>142829.55019597738</v>
      </c>
      <c r="D350" s="58">
        <f t="shared" si="102"/>
        <v>1305546.9295440498</v>
      </c>
      <c r="E350" s="58">
        <f t="shared" si="106"/>
        <v>-2366.527447177356</v>
      </c>
      <c r="F350" s="58">
        <f t="shared" si="107"/>
        <v>1303180.4020968725</v>
      </c>
      <c r="G350" s="60">
        <f>IF(AND($A350&gt;$B$2,$A350&lt;=$B$3),IRR((E$5:E349,F350),0.001)*12,"")</f>
        <v>6.0374401386479093E-2</v>
      </c>
      <c r="H350" s="61">
        <v>7.5212300000000001</v>
      </c>
      <c r="I350" s="58">
        <f t="shared" si="103"/>
        <v>197983.74548839472</v>
      </c>
      <c r="J350" s="58">
        <f t="shared" si="117"/>
        <v>1489081.2860796792</v>
      </c>
      <c r="K350" s="58">
        <f t="shared" si="108"/>
        <v>-2366.527447177356</v>
      </c>
      <c r="L350" s="58">
        <f t="shared" si="109"/>
        <v>1486714.7586325018</v>
      </c>
      <c r="M350" s="67">
        <f>IF(AND($A350&gt;$B$2,$A350&lt;=$B$3),IRR((K$5:K349,L350),0.001)*12,"")</f>
        <v>6.8290184317157276E-2</v>
      </c>
      <c r="N350" s="66">
        <f t="shared" si="110"/>
        <v>7.9157829306781835E-3</v>
      </c>
      <c r="O350" s="61">
        <v>4.6108549999999999</v>
      </c>
      <c r="P350" s="58">
        <f t="shared" si="104"/>
        <v>329517.46403029235</v>
      </c>
      <c r="Q350" s="58">
        <f t="shared" si="118"/>
        <v>1519357.2466113935</v>
      </c>
      <c r="R350" s="58">
        <f t="shared" si="111"/>
        <v>-2366.527447177356</v>
      </c>
      <c r="S350" s="58">
        <f t="shared" si="112"/>
        <v>1516990.7191642162</v>
      </c>
      <c r="T350" s="67">
        <f>IF(AND($A350&gt;$B$2,$A350&lt;=$B$3),IRR((R$5:R349,S350),0.001)*12,"")</f>
        <v>6.9480720326049017E-2</v>
      </c>
      <c r="U350" s="66">
        <f t="shared" si="113"/>
        <v>9.106318939569924E-3</v>
      </c>
      <c r="V350" s="70">
        <v>822.00670819559866</v>
      </c>
      <c r="W350" s="58">
        <f t="shared" si="105"/>
        <v>2456.1905356345073</v>
      </c>
      <c r="X350" s="58">
        <f t="shared" si="119"/>
        <v>2019005.0968981057</v>
      </c>
      <c r="Y350" s="58">
        <f t="shared" si="114"/>
        <v>-2366.527447177356</v>
      </c>
      <c r="Z350" s="58">
        <f t="shared" si="115"/>
        <v>2016638.5694509284</v>
      </c>
      <c r="AA350" s="67">
        <f>IF(AND($A350&gt;$B$2,$A350&lt;=$B$3),IRR((Y$5:Y349,Z350),0.001)*12,"")</f>
        <v>8.5777354749317247E-2</v>
      </c>
      <c r="AB350" s="66">
        <f t="shared" si="116"/>
        <v>2.5402953362838154E-2</v>
      </c>
      <c r="AC350" s="4"/>
      <c r="AD350" s="4"/>
      <c r="AE350" s="3"/>
      <c r="AF350" s="3"/>
      <c r="AG350" s="3"/>
      <c r="AH350" s="3"/>
      <c r="AI350" s="3"/>
      <c r="AJ350" s="3"/>
      <c r="AK350" s="3"/>
    </row>
    <row r="351" spans="1:37" x14ac:dyDescent="0.4">
      <c r="A351" s="1">
        <v>39753</v>
      </c>
      <c r="B351" s="61">
        <v>9.2901760000000007</v>
      </c>
      <c r="C351" s="58">
        <f t="shared" si="101"/>
        <v>143084.92143606965</v>
      </c>
      <c r="D351" s="58">
        <f t="shared" si="102"/>
        <v>1329284.1030872599</v>
      </c>
      <c r="E351" s="58">
        <f t="shared" si="106"/>
        <v>-2372.4437657952994</v>
      </c>
      <c r="F351" s="58">
        <f t="shared" si="107"/>
        <v>1326911.6593214646</v>
      </c>
      <c r="G351" s="60">
        <f>IF(AND($A351&gt;$B$2,$A351&lt;=$B$3),IRR((E$5:E350,F351),0.001)*12,"")</f>
        <v>6.1055334316256982E-2</v>
      </c>
      <c r="H351" s="61">
        <v>7.7954439999999998</v>
      </c>
      <c r="I351" s="58">
        <f t="shared" si="103"/>
        <v>198288.08270969929</v>
      </c>
      <c r="J351" s="58">
        <f t="shared" si="117"/>
        <v>1545743.6446308291</v>
      </c>
      <c r="K351" s="58">
        <f t="shared" si="108"/>
        <v>-2372.4437657952994</v>
      </c>
      <c r="L351" s="58">
        <f t="shared" si="109"/>
        <v>1543371.2008650338</v>
      </c>
      <c r="M351" s="67">
        <f>IF(AND($A351&gt;$B$2,$A351&lt;=$B$3),IRR((K$5:K350,L351),0.001)*12,"")</f>
        <v>7.0062016345693756E-2</v>
      </c>
      <c r="N351" s="66">
        <f t="shared" si="110"/>
        <v>9.0066820294367744E-3</v>
      </c>
      <c r="O351" s="61">
        <v>4.9903639999999996</v>
      </c>
      <c r="P351" s="58">
        <f t="shared" si="104"/>
        <v>329992.86898387794</v>
      </c>
      <c r="Q351" s="58">
        <f t="shared" si="118"/>
        <v>1646784.533633861</v>
      </c>
      <c r="R351" s="58">
        <f t="shared" si="111"/>
        <v>-2372.4437657952994</v>
      </c>
      <c r="S351" s="58">
        <f t="shared" si="112"/>
        <v>1644412.0898680657</v>
      </c>
      <c r="T351" s="67">
        <f>IF(AND($A351&gt;$B$2,$A351&lt;=$B$3),IRR((R$5:R350,S351),0.001)*12,"")</f>
        <v>7.375339528369107E-2</v>
      </c>
      <c r="U351" s="66">
        <f t="shared" si="113"/>
        <v>1.2698060967434088E-2</v>
      </c>
      <c r="V351" s="70">
        <v>751.09513228621927</v>
      </c>
      <c r="W351" s="58">
        <f t="shared" si="105"/>
        <v>2459.3491818083603</v>
      </c>
      <c r="X351" s="58">
        <f t="shared" si="119"/>
        <v>1847205.1990483555</v>
      </c>
      <c r="Y351" s="58">
        <f t="shared" si="114"/>
        <v>-2372.4437657952994</v>
      </c>
      <c r="Z351" s="58">
        <f t="shared" si="115"/>
        <v>1844832.7552825601</v>
      </c>
      <c r="AA351" s="67">
        <f>IF(AND($A351&gt;$B$2,$A351&lt;=$B$3),IRR((Y$5:Y350,Z351),0.001)*12,"")</f>
        <v>8.0326833465890424E-2</v>
      </c>
      <c r="AB351" s="66">
        <f t="shared" si="116"/>
        <v>1.9271499149633442E-2</v>
      </c>
      <c r="AC351" s="4"/>
      <c r="AD351" s="4"/>
      <c r="AE351" s="3"/>
      <c r="AF351" s="3"/>
      <c r="AG351" s="3"/>
      <c r="AH351" s="3"/>
      <c r="AI351" s="3"/>
      <c r="AJ351" s="3"/>
      <c r="AK351" s="3"/>
    </row>
    <row r="352" spans="1:37" x14ac:dyDescent="0.4">
      <c r="A352" s="1">
        <v>39783</v>
      </c>
      <c r="B352" s="61">
        <v>9.5020380000000007</v>
      </c>
      <c r="C352" s="58">
        <f t="shared" si="101"/>
        <v>143335.22298982157</v>
      </c>
      <c r="D352" s="58">
        <f t="shared" si="102"/>
        <v>1361976.7355877582</v>
      </c>
      <c r="E352" s="58">
        <f t="shared" si="106"/>
        <v>-2378.3748752097877</v>
      </c>
      <c r="F352" s="58">
        <f t="shared" si="107"/>
        <v>1359598.3607125485</v>
      </c>
      <c r="G352" s="60">
        <f>IF(AND($A352&gt;$B$2,$A352&lt;=$B$3),IRR((E$5:E351,F352),0.001)*12,"")</f>
        <v>6.2109394670382123E-2</v>
      </c>
      <c r="H352" s="61">
        <v>8.0547939999999993</v>
      </c>
      <c r="I352" s="58">
        <f t="shared" si="103"/>
        <v>198583.35716056789</v>
      </c>
      <c r="J352" s="58">
        <f t="shared" si="117"/>
        <v>1599548.0337567991</v>
      </c>
      <c r="K352" s="58">
        <f t="shared" si="108"/>
        <v>-2378.3748752097877</v>
      </c>
      <c r="L352" s="58">
        <f t="shared" si="109"/>
        <v>1597169.6588815893</v>
      </c>
      <c r="M352" s="67">
        <f>IF(AND($A352&gt;$B$2,$A352&lt;=$B$3),IRR((K$5:K351,L352),0.001)*12,"")</f>
        <v>7.1629117003581655E-2</v>
      </c>
      <c r="N352" s="66">
        <f t="shared" si="110"/>
        <v>9.5197223331995318E-3</v>
      </c>
      <c r="O352" s="61">
        <v>5.6425359999999998</v>
      </c>
      <c r="P352" s="58">
        <f t="shared" si="104"/>
        <v>330414.37712759379</v>
      </c>
      <c r="Q352" s="58">
        <f t="shared" si="118"/>
        <v>1864375.0178600245</v>
      </c>
      <c r="R352" s="58">
        <f t="shared" si="111"/>
        <v>-2378.3748752097877</v>
      </c>
      <c r="S352" s="58">
        <f t="shared" si="112"/>
        <v>1861996.6429848147</v>
      </c>
      <c r="T352" s="67">
        <f>IF(AND($A352&gt;$B$2,$A352&lt;=$B$3),IRR((R$5:R351,S352),0.001)*12,"")</f>
        <v>8.0400264947372513E-2</v>
      </c>
      <c r="U352" s="66">
        <f t="shared" si="113"/>
        <v>1.829087027699039E-2</v>
      </c>
      <c r="V352" s="70">
        <v>748.45003153902962</v>
      </c>
      <c r="W352" s="58">
        <f t="shared" si="105"/>
        <v>2462.526915491288</v>
      </c>
      <c r="X352" s="58">
        <f t="shared" si="119"/>
        <v>1843078.3475651639</v>
      </c>
      <c r="Y352" s="58">
        <f t="shared" si="114"/>
        <v>-2378.3748752097877</v>
      </c>
      <c r="Z352" s="58">
        <f t="shared" si="115"/>
        <v>1840699.9726899541</v>
      </c>
      <c r="AA352" s="67">
        <f>IF(AND($A352&gt;$B$2,$A352&lt;=$B$3),IRR((Y$5:Y351,Z352),0.001)*12,"")</f>
        <v>7.9751831889694813E-2</v>
      </c>
      <c r="AB352" s="66">
        <f t="shared" si="116"/>
        <v>1.764243721931269E-2</v>
      </c>
      <c r="AC352" s="4"/>
      <c r="AD352" s="4"/>
      <c r="AE352" s="3"/>
      <c r="AF352" s="3"/>
      <c r="AG352" s="3"/>
      <c r="AH352" s="3"/>
      <c r="AI352" s="3"/>
      <c r="AJ352" s="3"/>
      <c r="AK352" s="3"/>
    </row>
    <row r="353" spans="1:37" x14ac:dyDescent="0.4">
      <c r="A353" s="1">
        <v>39814</v>
      </c>
      <c r="B353" s="61">
        <v>9.4767410000000005</v>
      </c>
      <c r="C353" s="58">
        <f t="shared" si="101"/>
        <v>143586.82011718824</v>
      </c>
      <c r="D353" s="58">
        <f t="shared" si="102"/>
        <v>1360735.1052641827</v>
      </c>
      <c r="E353" s="58">
        <f t="shared" si="106"/>
        <v>-2384.320812397812</v>
      </c>
      <c r="F353" s="58">
        <f t="shared" si="107"/>
        <v>1358350.7844517848</v>
      </c>
      <c r="G353" s="60">
        <f>IF(AND($A353&gt;$B$2,$A353&lt;=$B$3),IRR((E$5:E352,F353),0.001)*12,"")</f>
        <v>6.1639237861920826E-2</v>
      </c>
      <c r="H353" s="61">
        <v>7.9987360000000001</v>
      </c>
      <c r="I353" s="58">
        <f t="shared" si="103"/>
        <v>198881.4443598951</v>
      </c>
      <c r="J353" s="58">
        <f t="shared" si="117"/>
        <v>1590800.1687334899</v>
      </c>
      <c r="K353" s="58">
        <f t="shared" si="108"/>
        <v>-2384.320812397812</v>
      </c>
      <c r="L353" s="58">
        <f t="shared" si="109"/>
        <v>1588415.8479210921</v>
      </c>
      <c r="M353" s="67">
        <f>IF(AND($A353&gt;$B$2,$A353&lt;=$B$3),IRR((K$5:K352,L353),0.001)*12,"")</f>
        <v>7.0879351213442909E-2</v>
      </c>
      <c r="N353" s="66">
        <f t="shared" si="110"/>
        <v>9.2401133515220835E-3</v>
      </c>
      <c r="O353" s="61">
        <v>5.3282790000000002</v>
      </c>
      <c r="P353" s="58">
        <f t="shared" si="104"/>
        <v>330861.86135512724</v>
      </c>
      <c r="Q353" s="58">
        <f t="shared" si="118"/>
        <v>1762924.3077594361</v>
      </c>
      <c r="R353" s="58">
        <f t="shared" si="111"/>
        <v>-2384.320812397812</v>
      </c>
      <c r="S353" s="58">
        <f t="shared" si="112"/>
        <v>1760539.9869470382</v>
      </c>
      <c r="T353" s="67">
        <f>IF(AND($A353&gt;$B$2,$A353&lt;=$B$3),IRR((R$5:R352,S353),0.001)*12,"")</f>
        <v>7.6787356772579862E-2</v>
      </c>
      <c r="U353" s="66">
        <f t="shared" si="113"/>
        <v>1.5148118910659036E-2</v>
      </c>
      <c r="V353" s="70">
        <v>740.22817218604257</v>
      </c>
      <c r="W353" s="58">
        <f t="shared" si="105"/>
        <v>2465.747977458379</v>
      </c>
      <c r="X353" s="58">
        <f t="shared" si="119"/>
        <v>1825216.1184254473</v>
      </c>
      <c r="Y353" s="58">
        <f t="shared" si="114"/>
        <v>-2384.320812397812</v>
      </c>
      <c r="Z353" s="58">
        <f t="shared" si="115"/>
        <v>1822831.7976130494</v>
      </c>
      <c r="AA353" s="67">
        <f>IF(AND($A353&gt;$B$2,$A353&lt;=$B$3),IRR((Y$5:Y352,Z353),0.001)*12,"")</f>
        <v>7.8756350303637923E-2</v>
      </c>
      <c r="AB353" s="66">
        <f t="shared" si="116"/>
        <v>1.7117112441717097E-2</v>
      </c>
      <c r="AC353" s="4"/>
      <c r="AD353" s="4"/>
      <c r="AE353" s="3"/>
      <c r="AF353" s="3"/>
      <c r="AG353" s="3"/>
      <c r="AH353" s="3"/>
      <c r="AI353" s="3"/>
      <c r="AJ353" s="3"/>
      <c r="AK353" s="3"/>
    </row>
    <row r="354" spans="1:37" x14ac:dyDescent="0.4">
      <c r="A354" s="1">
        <v>39845</v>
      </c>
      <c r="B354" s="61">
        <v>9.518046</v>
      </c>
      <c r="C354" s="58">
        <f t="shared" si="101"/>
        <v>143837.95166398142</v>
      </c>
      <c r="D354" s="58">
        <f t="shared" si="102"/>
        <v>1369056.2404835518</v>
      </c>
      <c r="E354" s="58">
        <f t="shared" si="106"/>
        <v>-2390.2816144288063</v>
      </c>
      <c r="F354" s="58">
        <f t="shared" si="107"/>
        <v>1366665.9588691229</v>
      </c>
      <c r="G354" s="60">
        <f>IF(AND($A354&gt;$B$2,$A354&lt;=$B$3),IRR((E$5:E353,F354),0.001)*12,"")</f>
        <v>6.1592833456789009E-2</v>
      </c>
      <c r="H354" s="61">
        <v>7.9646309999999998</v>
      </c>
      <c r="I354" s="58">
        <f t="shared" si="103"/>
        <v>199181.55639451777</v>
      </c>
      <c r="J354" s="58">
        <f t="shared" si="117"/>
        <v>1586407.5986880243</v>
      </c>
      <c r="K354" s="58">
        <f t="shared" si="108"/>
        <v>-2390.2816144288063</v>
      </c>
      <c r="L354" s="58">
        <f t="shared" si="109"/>
        <v>1584017.3170735955</v>
      </c>
      <c r="M354" s="67">
        <f>IF(AND($A354&gt;$B$2,$A354&lt;=$B$3),IRR((K$5:K353,L354),0.001)*12,"")</f>
        <v>7.0290820960391187E-2</v>
      </c>
      <c r="N354" s="66">
        <f t="shared" si="110"/>
        <v>8.6979875036021781E-3</v>
      </c>
      <c r="O354" s="61">
        <v>5.1851180000000001</v>
      </c>
      <c r="P354" s="58">
        <f t="shared" si="104"/>
        <v>331322.85021100839</v>
      </c>
      <c r="Q354" s="58">
        <f t="shared" si="118"/>
        <v>1717948.0744404034</v>
      </c>
      <c r="R354" s="58">
        <f t="shared" si="111"/>
        <v>-2390.2816144288063</v>
      </c>
      <c r="S354" s="58">
        <f t="shared" si="112"/>
        <v>1715557.7928259745</v>
      </c>
      <c r="T354" s="67">
        <f>IF(AND($A354&gt;$B$2,$A354&lt;=$B$3),IRR((R$5:R353,S354),0.001)*12,"")</f>
        <v>7.4877220154707658E-2</v>
      </c>
      <c r="U354" s="66">
        <f t="shared" si="113"/>
        <v>1.3284386697918649E-2</v>
      </c>
      <c r="V354" s="70">
        <v>690.48016205049191</v>
      </c>
      <c r="W354" s="58">
        <f t="shared" si="105"/>
        <v>2469.2097447122424</v>
      </c>
      <c r="X354" s="58">
        <f t="shared" si="119"/>
        <v>1704940.344665563</v>
      </c>
      <c r="Y354" s="58">
        <f t="shared" si="114"/>
        <v>-2390.2816144288063</v>
      </c>
      <c r="Z354" s="58">
        <f t="shared" si="115"/>
        <v>1702550.0630511341</v>
      </c>
      <c r="AA354" s="67">
        <f>IF(AND($A354&gt;$B$2,$A354&lt;=$B$3),IRR((Y$5:Y353,Z354),0.001)*12,"")</f>
        <v>7.4442908386987305E-2</v>
      </c>
      <c r="AB354" s="66">
        <f t="shared" si="116"/>
        <v>1.2850074930198296E-2</v>
      </c>
      <c r="AC354" s="4"/>
      <c r="AD354" s="4"/>
      <c r="AE354" s="3"/>
      <c r="AF354" s="3"/>
      <c r="AG354" s="3"/>
      <c r="AH354" s="3"/>
      <c r="AI354" s="3"/>
      <c r="AJ354" s="3"/>
      <c r="AK354" s="3"/>
    </row>
    <row r="355" spans="1:37" x14ac:dyDescent="0.4">
      <c r="A355" s="1">
        <v>39873</v>
      </c>
      <c r="B355" s="61">
        <v>9.5902189999999994</v>
      </c>
      <c r="C355" s="58">
        <f t="shared" si="101"/>
        <v>144087.81637702551</v>
      </c>
      <c r="D355" s="58">
        <f t="shared" si="102"/>
        <v>1381833.714287461</v>
      </c>
      <c r="E355" s="58">
        <f t="shared" si="106"/>
        <v>-2396.2573184648782</v>
      </c>
      <c r="F355" s="58">
        <f t="shared" si="107"/>
        <v>1379437.4569689962</v>
      </c>
      <c r="G355" s="60">
        <f>IF(AND($A355&gt;$B$2,$A355&lt;=$B$3),IRR((E$5:E354,F355),0.001)*12,"")</f>
        <v>6.1738228860199307E-2</v>
      </c>
      <c r="H355" s="61">
        <v>8.0827709999999993</v>
      </c>
      <c r="I355" s="58">
        <f t="shared" si="103"/>
        <v>199478.02122303573</v>
      </c>
      <c r="J355" s="58">
        <f t="shared" si="117"/>
        <v>1612335.1650789375</v>
      </c>
      <c r="K355" s="58">
        <f t="shared" si="108"/>
        <v>-2396.2573184648782</v>
      </c>
      <c r="L355" s="58">
        <f t="shared" si="109"/>
        <v>1609938.9077604727</v>
      </c>
      <c r="M355" s="67">
        <f>IF(AND($A355&gt;$B$2,$A355&lt;=$B$3),IRR((K$5:K354,L355),0.001)*12,"")</f>
        <v>7.0803689073710707E-2</v>
      </c>
      <c r="N355" s="66">
        <f t="shared" si="110"/>
        <v>9.0654602135114004E-3</v>
      </c>
      <c r="O355" s="61">
        <v>5.1755550000000001</v>
      </c>
      <c r="P355" s="58">
        <f t="shared" si="104"/>
        <v>331785.84544890362</v>
      </c>
      <c r="Q355" s="58">
        <f t="shared" si="118"/>
        <v>1717175.8913423005</v>
      </c>
      <c r="R355" s="58">
        <f t="shared" si="111"/>
        <v>-2396.2573184648782</v>
      </c>
      <c r="S355" s="58">
        <f t="shared" si="112"/>
        <v>1714779.6340238356</v>
      </c>
      <c r="T355" s="67">
        <f>IF(AND($A355&gt;$B$2,$A355&lt;=$B$3),IRR((R$5:R354,S355),0.001)*12,"")</f>
        <v>7.4418435168055908E-2</v>
      </c>
      <c r="U355" s="66">
        <f t="shared" si="113"/>
        <v>1.2680206307856601E-2</v>
      </c>
      <c r="V355" s="70">
        <v>651.09690079588677</v>
      </c>
      <c r="W355" s="58">
        <f t="shared" si="105"/>
        <v>2472.8900837148326</v>
      </c>
      <c r="X355" s="58">
        <f t="shared" si="119"/>
        <v>1610091.0695156085</v>
      </c>
      <c r="Y355" s="58">
        <f t="shared" si="114"/>
        <v>-2396.2573184648782</v>
      </c>
      <c r="Z355" s="58">
        <f t="shared" si="115"/>
        <v>1607694.8121971437</v>
      </c>
      <c r="AA355" s="67">
        <f>IF(AND($A355&gt;$B$2,$A355&lt;=$B$3),IRR((Y$5:Y354,Z355),0.001)*12,"")</f>
        <v>7.0723225100189246E-2</v>
      </c>
      <c r="AB355" s="66">
        <f t="shared" si="116"/>
        <v>8.9849962399899397E-3</v>
      </c>
      <c r="AC355" s="4"/>
      <c r="AD355" s="4"/>
      <c r="AE355" s="3"/>
      <c r="AF355" s="3"/>
      <c r="AG355" s="3"/>
      <c r="AH355" s="3"/>
      <c r="AI355" s="3"/>
      <c r="AJ355" s="3"/>
      <c r="AK355" s="3"/>
    </row>
    <row r="356" spans="1:37" x14ac:dyDescent="0.4">
      <c r="A356" s="1">
        <v>39904</v>
      </c>
      <c r="B356" s="61">
        <v>9.6202550000000002</v>
      </c>
      <c r="C356" s="58">
        <f t="shared" si="101"/>
        <v>144337.52368330388</v>
      </c>
      <c r="D356" s="58">
        <f t="shared" si="102"/>
        <v>1388563.7839019226</v>
      </c>
      <c r="E356" s="58">
        <f t="shared" si="106"/>
        <v>-2402.2479617610402</v>
      </c>
      <c r="F356" s="58">
        <f t="shared" si="107"/>
        <v>1386161.5359401617</v>
      </c>
      <c r="G356" s="60">
        <f>IF(AND($A356&gt;$B$2,$A356&lt;=$B$3),IRR((E$5:E355,F356),0.001)*12,"")</f>
        <v>6.1618899188551346E-2</v>
      </c>
      <c r="H356" s="61">
        <v>8.1117120000000007</v>
      </c>
      <c r="I356" s="58">
        <f t="shared" si="103"/>
        <v>199774.16684084872</v>
      </c>
      <c r="J356" s="58">
        <f t="shared" si="117"/>
        <v>1620510.5064529148</v>
      </c>
      <c r="K356" s="58">
        <f t="shared" si="108"/>
        <v>-2402.2479617610402</v>
      </c>
      <c r="L356" s="58">
        <f t="shared" si="109"/>
        <v>1618108.2584911538</v>
      </c>
      <c r="M356" s="67">
        <f>IF(AND($A356&gt;$B$2,$A356&lt;=$B$3),IRR((K$5:K355,L356),0.001)*12,"")</f>
        <v>7.0670929789510062E-2</v>
      </c>
      <c r="N356" s="66">
        <f t="shared" si="110"/>
        <v>9.0520306009587159E-3</v>
      </c>
      <c r="O356" s="61">
        <v>5.197559</v>
      </c>
      <c r="P356" s="58">
        <f t="shared" si="104"/>
        <v>332248.033172364</v>
      </c>
      <c r="Q356" s="58">
        <f t="shared" si="118"/>
        <v>1726878.755047319</v>
      </c>
      <c r="R356" s="58">
        <f t="shared" si="111"/>
        <v>-2402.2479617610402</v>
      </c>
      <c r="S356" s="58">
        <f t="shared" si="112"/>
        <v>1724476.507085558</v>
      </c>
      <c r="T356" s="67">
        <f>IF(AND($A356&gt;$B$2,$A356&lt;=$B$3),IRR((R$5:R355,S356),0.001)*12,"")</f>
        <v>7.4308355448846619E-2</v>
      </c>
      <c r="U356" s="66">
        <f t="shared" si="113"/>
        <v>1.2689456260295273E-2</v>
      </c>
      <c r="V356" s="70">
        <v>731.56486724003128</v>
      </c>
      <c r="W356" s="58">
        <f t="shared" si="105"/>
        <v>2476.1737952069166</v>
      </c>
      <c r="X356" s="58">
        <f t="shared" si="119"/>
        <v>1811481.7537537923</v>
      </c>
      <c r="Y356" s="58">
        <f t="shared" si="114"/>
        <v>-2402.2479617610402</v>
      </c>
      <c r="Z356" s="58">
        <f t="shared" si="115"/>
        <v>1809079.5057920313</v>
      </c>
      <c r="AA356" s="67">
        <f>IF(AND($A356&gt;$B$2,$A356&lt;=$B$3),IRR((Y$5:Y355,Z356),0.001)*12,"")</f>
        <v>7.7013580792400838E-2</v>
      </c>
      <c r="AB356" s="66">
        <f t="shared" si="116"/>
        <v>1.5394681603849492E-2</v>
      </c>
      <c r="AC356" s="4"/>
      <c r="AD356" s="4"/>
      <c r="AE356" s="3"/>
      <c r="AF356" s="3"/>
      <c r="AG356" s="3"/>
      <c r="AH356" s="3"/>
      <c r="AI356" s="3"/>
      <c r="AJ356" s="3"/>
      <c r="AK356" s="3"/>
    </row>
    <row r="357" spans="1:37" x14ac:dyDescent="0.4">
      <c r="A357" s="1">
        <v>39934</v>
      </c>
      <c r="B357" s="61">
        <v>9.6415629999999997</v>
      </c>
      <c r="C357" s="58">
        <f t="shared" si="101"/>
        <v>144587.30202128345</v>
      </c>
      <c r="D357" s="58">
        <f t="shared" si="102"/>
        <v>1394047.5814382317</v>
      </c>
      <c r="E357" s="58">
        <f t="shared" si="106"/>
        <v>-2408.2535816654427</v>
      </c>
      <c r="F357" s="58">
        <f t="shared" si="107"/>
        <v>1391639.3278565663</v>
      </c>
      <c r="G357" s="60">
        <f>IF(AND($A357&gt;$B$2,$A357&lt;=$B$3),IRR((E$5:E356,F357),0.001)*12,"")</f>
        <v>6.1446169346487167E-2</v>
      </c>
      <c r="H357" s="61">
        <v>8.1810869999999998</v>
      </c>
      <c r="I357" s="58">
        <f t="shared" si="103"/>
        <v>200068.53525199817</v>
      </c>
      <c r="J357" s="58">
        <f t="shared" si="117"/>
        <v>1636778.0928591639</v>
      </c>
      <c r="K357" s="58">
        <f t="shared" si="108"/>
        <v>-2408.2535816654427</v>
      </c>
      <c r="L357" s="58">
        <f t="shared" si="109"/>
        <v>1634369.8392774984</v>
      </c>
      <c r="M357" s="67">
        <f>IF(AND($A357&gt;$B$2,$A357&lt;=$B$3),IRR((K$5:K356,L357),0.001)*12,"")</f>
        <v>7.0822468266961813E-2</v>
      </c>
      <c r="N357" s="66">
        <f t="shared" si="110"/>
        <v>9.3762989204746461E-3</v>
      </c>
      <c r="O357" s="61">
        <v>5.4260080000000004</v>
      </c>
      <c r="P357" s="58">
        <f t="shared" si="104"/>
        <v>332691.86841581838</v>
      </c>
      <c r="Q357" s="58">
        <f t="shared" si="118"/>
        <v>1805188.739559178</v>
      </c>
      <c r="R357" s="58">
        <f t="shared" si="111"/>
        <v>-2408.2535816654427</v>
      </c>
      <c r="S357" s="58">
        <f t="shared" si="112"/>
        <v>1802780.4859775126</v>
      </c>
      <c r="T357" s="67">
        <f>IF(AND($A357&gt;$B$2,$A357&lt;=$B$3),IRR((R$5:R356,S357),0.001)*12,"")</f>
        <v>7.638470523234453E-2</v>
      </c>
      <c r="U357" s="66">
        <f t="shared" si="113"/>
        <v>1.4938535885857362E-2</v>
      </c>
      <c r="V357" s="70">
        <v>780.41394760496348</v>
      </c>
      <c r="W357" s="58">
        <f t="shared" si="105"/>
        <v>2479.2596621228736</v>
      </c>
      <c r="X357" s="58">
        <f t="shared" si="119"/>
        <v>1934848.8200550596</v>
      </c>
      <c r="Y357" s="58">
        <f t="shared" si="114"/>
        <v>-2408.2535816654427</v>
      </c>
      <c r="Z357" s="58">
        <f t="shared" si="115"/>
        <v>1932440.5664733942</v>
      </c>
      <c r="AA357" s="67">
        <f>IF(AND($A357&gt;$B$2,$A357&lt;=$B$3),IRR((Y$5:Y356,Z357),0.001)*12,"")</f>
        <v>8.0258068759617274E-2</v>
      </c>
      <c r="AB357" s="66">
        <f t="shared" si="116"/>
        <v>1.8811899413130106E-2</v>
      </c>
      <c r="AC357" s="4"/>
      <c r="AD357" s="4"/>
      <c r="AE357" s="3"/>
      <c r="AF357" s="3"/>
      <c r="AG357" s="3"/>
      <c r="AH357" s="3"/>
      <c r="AI357" s="3"/>
      <c r="AJ357" s="3"/>
      <c r="AK357" s="3"/>
    </row>
    <row r="358" spans="1:37" x14ac:dyDescent="0.4">
      <c r="A358" s="1">
        <v>39965</v>
      </c>
      <c r="B358" s="61">
        <v>9.6247600000000002</v>
      </c>
      <c r="C358" s="58">
        <f t="shared" si="101"/>
        <v>144838.14196073334</v>
      </c>
      <c r="D358" s="58">
        <f t="shared" si="102"/>
        <v>1394032.3552179879</v>
      </c>
      <c r="E358" s="58">
        <f t="shared" si="106"/>
        <v>-2414.2742156196059</v>
      </c>
      <c r="F358" s="58">
        <f t="shared" si="107"/>
        <v>1391618.0810023684</v>
      </c>
      <c r="G358" s="60">
        <f>IF(AND($A358&gt;$B$2,$A358&lt;=$B$3),IRR((E$5:E357,F358),0.001)*12,"")</f>
        <v>6.1040202235577823E-2</v>
      </c>
      <c r="H358" s="61">
        <v>8.2254880000000004</v>
      </c>
      <c r="I358" s="58">
        <f t="shared" si="103"/>
        <v>200362.04661759979</v>
      </c>
      <c r="J358" s="58">
        <f t="shared" si="117"/>
        <v>1648075.6101085078</v>
      </c>
      <c r="K358" s="58">
        <f t="shared" si="108"/>
        <v>-2414.2742156196059</v>
      </c>
      <c r="L358" s="58">
        <f t="shared" si="109"/>
        <v>1645661.3358928883</v>
      </c>
      <c r="M358" s="67">
        <f>IF(AND($A358&gt;$B$2,$A358&lt;=$B$3),IRR((K$5:K357,L358),0.001)*12,"")</f>
        <v>7.0795515974012346E-2</v>
      </c>
      <c r="N358" s="66">
        <f t="shared" si="110"/>
        <v>9.7553137384345234E-3</v>
      </c>
      <c r="O358" s="61">
        <v>5.6342160000000003</v>
      </c>
      <c r="P358" s="58">
        <f t="shared" si="104"/>
        <v>333120.37066273607</v>
      </c>
      <c r="Q358" s="58">
        <f t="shared" si="118"/>
        <v>1876872.1223139183</v>
      </c>
      <c r="R358" s="58">
        <f t="shared" si="111"/>
        <v>-2414.2742156196059</v>
      </c>
      <c r="S358" s="58">
        <f t="shared" si="112"/>
        <v>1874457.8480982988</v>
      </c>
      <c r="T358" s="67">
        <f>IF(AND($A358&gt;$B$2,$A358&lt;=$B$3),IRR((R$5:R357,S358),0.001)*12,"")</f>
        <v>7.813150877418451E-2</v>
      </c>
      <c r="U358" s="66">
        <f t="shared" si="113"/>
        <v>1.7091306538606688E-2</v>
      </c>
      <c r="V358" s="70">
        <v>802.8571288364443</v>
      </c>
      <c r="W358" s="58">
        <f t="shared" si="105"/>
        <v>2482.2667652909286</v>
      </c>
      <c r="X358" s="58">
        <f t="shared" si="119"/>
        <v>1992905.5681876028</v>
      </c>
      <c r="Y358" s="58">
        <f t="shared" si="114"/>
        <v>-2414.2742156196059</v>
      </c>
      <c r="Z358" s="58">
        <f t="shared" si="115"/>
        <v>1990491.2939719833</v>
      </c>
      <c r="AA358" s="67">
        <f>IF(AND($A358&gt;$B$2,$A358&lt;=$B$3),IRR((Y$5:Y357,Z358),0.001)*12,"")</f>
        <v>8.1452916630632366E-2</v>
      </c>
      <c r="AB358" s="66">
        <f t="shared" si="116"/>
        <v>2.0412714395054543E-2</v>
      </c>
      <c r="AC358" s="4"/>
      <c r="AD358" s="4"/>
      <c r="AE358" s="3"/>
      <c r="AF358" s="3"/>
      <c r="AG358" s="3"/>
      <c r="AH358" s="3"/>
      <c r="AI358" s="3"/>
      <c r="AJ358" s="3"/>
      <c r="AK358" s="3"/>
    </row>
    <row r="359" spans="1:37" x14ac:dyDescent="0.4">
      <c r="A359" s="1">
        <v>39995</v>
      </c>
      <c r="B359" s="61">
        <v>9.6789590000000008</v>
      </c>
      <c r="C359" s="58">
        <f t="shared" si="101"/>
        <v>145088.20086698126</v>
      </c>
      <c r="D359" s="58">
        <f t="shared" si="102"/>
        <v>1404302.7475752763</v>
      </c>
      <c r="E359" s="58">
        <f t="shared" si="106"/>
        <v>-2420.3099011586546</v>
      </c>
      <c r="F359" s="58">
        <f t="shared" si="107"/>
        <v>1401882.4376741177</v>
      </c>
      <c r="G359" s="60">
        <f>IF(AND($A359&gt;$B$2,$A359&lt;=$B$3),IRR((E$5:E358,F359),0.001)*12,"")</f>
        <v>6.1072215235162375E-2</v>
      </c>
      <c r="H359" s="61">
        <v>8.3429990000000007</v>
      </c>
      <c r="I359" s="58">
        <f t="shared" si="103"/>
        <v>200652.1473237318</v>
      </c>
      <c r="J359" s="58">
        <f t="shared" si="117"/>
        <v>1674040.6644697471</v>
      </c>
      <c r="K359" s="58">
        <f t="shared" si="108"/>
        <v>-2420.3099011586546</v>
      </c>
      <c r="L359" s="58">
        <f t="shared" si="109"/>
        <v>1671620.3545685885</v>
      </c>
      <c r="M359" s="67">
        <f>IF(AND($A359&gt;$B$2,$A359&lt;=$B$3),IRR((K$5:K358,L359),0.001)*12,"")</f>
        <v>7.1267766785111597E-2</v>
      </c>
      <c r="N359" s="66">
        <f t="shared" si="110"/>
        <v>1.0195551549949222E-2</v>
      </c>
      <c r="O359" s="61">
        <v>5.9383780000000002</v>
      </c>
      <c r="P359" s="58">
        <f t="shared" si="104"/>
        <v>333527.94153497741</v>
      </c>
      <c r="Q359" s="58">
        <f t="shared" si="118"/>
        <v>1980614.990396596</v>
      </c>
      <c r="R359" s="58">
        <f t="shared" si="111"/>
        <v>-2420.3099011586546</v>
      </c>
      <c r="S359" s="58">
        <f t="shared" si="112"/>
        <v>1978194.6804954375</v>
      </c>
      <c r="T359" s="67">
        <f>IF(AND($A359&gt;$B$2,$A359&lt;=$B$3),IRR((R$5:R358,S359),0.001)*12,"")</f>
        <v>8.0675141809399165E-2</v>
      </c>
      <c r="U359" s="66">
        <f t="shared" si="113"/>
        <v>1.960292657423679E-2</v>
      </c>
      <c r="V359" s="70">
        <v>813.13844430549261</v>
      </c>
      <c r="W359" s="58">
        <f t="shared" si="105"/>
        <v>2485.2432693759442</v>
      </c>
      <c r="X359" s="58">
        <f t="shared" si="119"/>
        <v>2020846.8457810516</v>
      </c>
      <c r="Y359" s="58">
        <f t="shared" si="114"/>
        <v>-2420.3099011586546</v>
      </c>
      <c r="Z359" s="58">
        <f t="shared" si="115"/>
        <v>2018426.535879893</v>
      </c>
      <c r="AA359" s="67">
        <f>IF(AND($A359&gt;$B$2,$A359&lt;=$B$3),IRR((Y$5:Y358,Z359),0.001)*12,"")</f>
        <v>8.1779335826276167E-2</v>
      </c>
      <c r="AB359" s="66">
        <f t="shared" si="116"/>
        <v>2.0707120591113792E-2</v>
      </c>
      <c r="AC359" s="4"/>
      <c r="AD359" s="4"/>
      <c r="AE359" s="3"/>
      <c r="AF359" s="3"/>
      <c r="AG359" s="3"/>
      <c r="AH359" s="3"/>
      <c r="AI359" s="3"/>
      <c r="AJ359" s="3"/>
      <c r="AK359" s="3"/>
    </row>
    <row r="360" spans="1:37" x14ac:dyDescent="0.4">
      <c r="A360" s="1">
        <v>40026</v>
      </c>
      <c r="B360" s="61">
        <v>9.7145589999999995</v>
      </c>
      <c r="C360" s="58">
        <f t="shared" si="101"/>
        <v>145337.96626301331</v>
      </c>
      <c r="D360" s="58">
        <f t="shared" si="102"/>
        <v>1411894.2482020522</v>
      </c>
      <c r="E360" s="58">
        <f t="shared" si="106"/>
        <v>-2426.360675911551</v>
      </c>
      <c r="F360" s="58">
        <f t="shared" si="107"/>
        <v>1409467.8875261405</v>
      </c>
      <c r="G360" s="60">
        <f>IF(AND($A360&gt;$B$2,$A360&lt;=$B$3),IRR((E$5:E359,F360),0.001)*12,"")</f>
        <v>6.0989419235362163E-2</v>
      </c>
      <c r="H360" s="61">
        <v>8.4275219999999997</v>
      </c>
      <c r="I360" s="58">
        <f t="shared" si="103"/>
        <v>200940.05647139248</v>
      </c>
      <c r="J360" s="58">
        <f t="shared" si="117"/>
        <v>1693426.7465939026</v>
      </c>
      <c r="K360" s="58">
        <f t="shared" si="108"/>
        <v>-2426.360675911551</v>
      </c>
      <c r="L360" s="58">
        <f t="shared" si="109"/>
        <v>1691000.3859179909</v>
      </c>
      <c r="M360" s="67">
        <f>IF(AND($A360&gt;$B$2,$A360&lt;=$B$3),IRR((K$5:K359,L360),0.001)*12,"")</f>
        <v>7.1503223617511047E-2</v>
      </c>
      <c r="N360" s="66">
        <f t="shared" si="110"/>
        <v>1.0513804382148884E-2</v>
      </c>
      <c r="O360" s="61">
        <v>6.0823130000000001</v>
      </c>
      <c r="P360" s="58">
        <f t="shared" si="104"/>
        <v>333926.86225410376</v>
      </c>
      <c r="Q360" s="58">
        <f t="shared" si="118"/>
        <v>2031047.6953373447</v>
      </c>
      <c r="R360" s="58">
        <f t="shared" si="111"/>
        <v>-2426.360675911551</v>
      </c>
      <c r="S360" s="58">
        <f t="shared" si="112"/>
        <v>2028621.334661433</v>
      </c>
      <c r="T360" s="67">
        <f>IF(AND($A360&gt;$B$2,$A360&lt;=$B$3),IRR((R$5:R359,S360),0.001)*12,"")</f>
        <v>8.1618233292578779E-2</v>
      </c>
      <c r="U360" s="66">
        <f t="shared" si="113"/>
        <v>2.0628814057216616E-2</v>
      </c>
      <c r="V360" s="70">
        <v>879.31883230150663</v>
      </c>
      <c r="W360" s="58">
        <f t="shared" si="105"/>
        <v>2488.0026333140063</v>
      </c>
      <c r="X360" s="58">
        <f t="shared" si="119"/>
        <v>2187747.5702887457</v>
      </c>
      <c r="Y360" s="58">
        <f t="shared" si="114"/>
        <v>-2426.360675911551</v>
      </c>
      <c r="Z360" s="58">
        <f t="shared" si="115"/>
        <v>2185321.2096128343</v>
      </c>
      <c r="AA360" s="67">
        <f>IF(AND($A360&gt;$B$2,$A360&lt;=$B$3),IRR((Y$5:Y359,Z360),0.001)*12,"")</f>
        <v>8.5652190492430336E-2</v>
      </c>
      <c r="AB360" s="66">
        <f t="shared" si="116"/>
        <v>2.4662771257068172E-2</v>
      </c>
      <c r="AC360" s="4"/>
      <c r="AD360" s="4"/>
      <c r="AE360" s="3"/>
      <c r="AF360" s="3"/>
      <c r="AG360" s="3"/>
      <c r="AH360" s="3"/>
      <c r="AI360" s="3"/>
      <c r="AJ360" s="3"/>
      <c r="AK360" s="3"/>
    </row>
    <row r="361" spans="1:37" x14ac:dyDescent="0.4">
      <c r="A361" s="1">
        <v>40057</v>
      </c>
      <c r="B361" s="61">
        <v>9.7582350000000009</v>
      </c>
      <c r="C361" s="58">
        <f t="shared" si="101"/>
        <v>145587.23537547077</v>
      </c>
      <c r="D361" s="58">
        <f t="shared" si="102"/>
        <v>1420674.4557941572</v>
      </c>
      <c r="E361" s="58">
        <f t="shared" si="106"/>
        <v>-2432.4265776013299</v>
      </c>
      <c r="F361" s="58">
        <f t="shared" si="107"/>
        <v>1418242.0292165559</v>
      </c>
      <c r="G361" s="60">
        <f>IF(AND($A361&gt;$B$2,$A361&lt;=$B$3),IRR((E$5:E360,F361),0.001)*12,"")</f>
        <v>6.0955123952220802E-2</v>
      </c>
      <c r="H361" s="61">
        <v>8.5277600000000007</v>
      </c>
      <c r="I361" s="58">
        <f t="shared" si="103"/>
        <v>201225.29275590347</v>
      </c>
      <c r="J361" s="58">
        <f t="shared" si="117"/>
        <v>1716001.0025520835</v>
      </c>
      <c r="K361" s="58">
        <f t="shared" si="108"/>
        <v>-2432.4265776013299</v>
      </c>
      <c r="L361" s="58">
        <f t="shared" si="109"/>
        <v>1713568.5759744821</v>
      </c>
      <c r="M361" s="67">
        <f>IF(AND($A361&gt;$B$2,$A361&lt;=$B$3),IRR((K$5:K360,L361),0.001)*12,"")</f>
        <v>7.1834884452112391E-2</v>
      </c>
      <c r="N361" s="66">
        <f t="shared" si="110"/>
        <v>1.0879760499891589E-2</v>
      </c>
      <c r="O361" s="61">
        <v>6.273428</v>
      </c>
      <c r="P361" s="58">
        <f t="shared" si="104"/>
        <v>334314.59709024138</v>
      </c>
      <c r="Q361" s="58">
        <f t="shared" si="118"/>
        <v>2097298.554194639</v>
      </c>
      <c r="R361" s="58">
        <f t="shared" si="111"/>
        <v>-2432.4265776013299</v>
      </c>
      <c r="S361" s="58">
        <f t="shared" si="112"/>
        <v>2094866.1276170376</v>
      </c>
      <c r="T361" s="67">
        <f>IF(AND($A361&gt;$B$2,$A361&lt;=$B$3),IRR((R$5:R360,S361),0.001)*12,"")</f>
        <v>8.2929726265515313E-2</v>
      </c>
      <c r="U361" s="66">
        <f t="shared" si="113"/>
        <v>2.1974602313294511E-2</v>
      </c>
      <c r="V361" s="70">
        <v>911.48192433528334</v>
      </c>
      <c r="W361" s="58">
        <f t="shared" si="105"/>
        <v>2490.6712836872707</v>
      </c>
      <c r="X361" s="58">
        <f t="shared" si="119"/>
        <v>2270201.8545419038</v>
      </c>
      <c r="Y361" s="58">
        <f t="shared" si="114"/>
        <v>-2432.4265776013299</v>
      </c>
      <c r="Z361" s="58">
        <f t="shared" si="115"/>
        <v>2267769.4279643027</v>
      </c>
      <c r="AA361" s="67">
        <f>IF(AND($A361&gt;$B$2,$A361&lt;=$B$3),IRR((Y$5:Y360,Z361),0.001)*12,"")</f>
        <v>8.7194584423451182E-2</v>
      </c>
      <c r="AB361" s="66">
        <f t="shared" si="116"/>
        <v>2.623946047123038E-2</v>
      </c>
      <c r="AC361" s="4"/>
      <c r="AD361" s="4"/>
      <c r="AE361" s="3"/>
      <c r="AF361" s="3"/>
      <c r="AG361" s="3"/>
      <c r="AH361" s="3"/>
      <c r="AI361" s="3"/>
      <c r="AJ361" s="3"/>
      <c r="AK361" s="3"/>
    </row>
    <row r="362" spans="1:37" x14ac:dyDescent="0.4">
      <c r="A362" s="1">
        <v>40087</v>
      </c>
      <c r="B362" s="61">
        <v>9.7921859999999992</v>
      </c>
      <c r="C362" s="58">
        <f t="shared" si="101"/>
        <v>145836.26124610327</v>
      </c>
      <c r="D362" s="58">
        <f t="shared" si="102"/>
        <v>1428055.7956664348</v>
      </c>
      <c r="E362" s="58">
        <f t="shared" si="106"/>
        <v>-2438.5076440453331</v>
      </c>
      <c r="F362" s="58">
        <f t="shared" si="107"/>
        <v>1425617.2880223894</v>
      </c>
      <c r="G362" s="60">
        <f>IF(AND($A362&gt;$B$2,$A362&lt;=$B$3),IRR((E$5:E361,F362),0.001)*12,"")</f>
        <v>6.0861769152034562E-2</v>
      </c>
      <c r="H362" s="61">
        <v>8.5630729999999993</v>
      </c>
      <c r="I362" s="58">
        <f t="shared" si="103"/>
        <v>201510.06291307081</v>
      </c>
      <c r="J362" s="58">
        <f t="shared" si="117"/>
        <v>1725545.3789592178</v>
      </c>
      <c r="K362" s="58">
        <f t="shared" si="108"/>
        <v>-2438.5076440453331</v>
      </c>
      <c r="L362" s="58">
        <f t="shared" si="109"/>
        <v>1723106.8713151724</v>
      </c>
      <c r="M362" s="67">
        <f>IF(AND($A362&gt;$B$2,$A362&lt;=$B$3),IRR((K$5:K361,L362),0.001)*12,"")</f>
        <v>7.1731757422455189E-2</v>
      </c>
      <c r="N362" s="66">
        <f t="shared" si="110"/>
        <v>1.0869988270420627E-2</v>
      </c>
      <c r="O362" s="61">
        <v>6.2291100000000004</v>
      </c>
      <c r="P362" s="58">
        <f t="shared" si="104"/>
        <v>334706.0667615179</v>
      </c>
      <c r="Q362" s="58">
        <f t="shared" si="118"/>
        <v>2084920.9075248388</v>
      </c>
      <c r="R362" s="58">
        <f t="shared" si="111"/>
        <v>-2438.5076440453331</v>
      </c>
      <c r="S362" s="58">
        <f t="shared" si="112"/>
        <v>2082482.3998807934</v>
      </c>
      <c r="T362" s="67">
        <f>IF(AND($A362&gt;$B$2,$A362&lt;=$B$3),IRR((R$5:R361,S362),0.001)*12,"")</f>
        <v>8.2174240131548615E-2</v>
      </c>
      <c r="U362" s="66">
        <f t="shared" si="113"/>
        <v>2.1312470979514053E-2</v>
      </c>
      <c r="V362" s="70">
        <v>933.42766560062228</v>
      </c>
      <c r="W362" s="58">
        <f t="shared" si="105"/>
        <v>2493.2837064104351</v>
      </c>
      <c r="X362" s="58">
        <f t="shared" si="119"/>
        <v>2327299.9897547597</v>
      </c>
      <c r="Y362" s="58">
        <f t="shared" si="114"/>
        <v>-2438.5076440453331</v>
      </c>
      <c r="Z362" s="58">
        <f t="shared" si="115"/>
        <v>2324861.4821107145</v>
      </c>
      <c r="AA362" s="67">
        <f>IF(AND($A362&gt;$B$2,$A362&lt;=$B$3),IRR((Y$5:Y361,Z362),0.001)*12,"")</f>
        <v>8.8074187030279916E-2</v>
      </c>
      <c r="AB362" s="66">
        <f t="shared" si="116"/>
        <v>2.7212417878245354E-2</v>
      </c>
      <c r="AC362" s="4"/>
      <c r="AD362" s="4"/>
      <c r="AE362" s="3"/>
      <c r="AF362" s="3"/>
      <c r="AG362" s="3"/>
      <c r="AH362" s="3"/>
      <c r="AI362" s="3"/>
      <c r="AJ362" s="3"/>
      <c r="AK362" s="3"/>
    </row>
    <row r="363" spans="1:37" x14ac:dyDescent="0.4">
      <c r="A363" s="1">
        <v>40118</v>
      </c>
      <c r="B363" s="61">
        <v>9.8699530000000006</v>
      </c>
      <c r="C363" s="58">
        <f t="shared" si="101"/>
        <v>146083.94265990081</v>
      </c>
      <c r="D363" s="58">
        <f t="shared" si="102"/>
        <v>1441841.6481079161</v>
      </c>
      <c r="E363" s="58">
        <f t="shared" si="106"/>
        <v>-2444.6039131554462</v>
      </c>
      <c r="F363" s="58">
        <f t="shared" si="107"/>
        <v>1439397.0441947607</v>
      </c>
      <c r="G363" s="60">
        <f>IF(AND($A363&gt;$B$2,$A363&lt;=$B$3),IRR((E$5:E362,F363),0.001)*12,"")</f>
        <v>6.1028260810430446E-2</v>
      </c>
      <c r="H363" s="61">
        <v>8.6795380000000009</v>
      </c>
      <c r="I363" s="58">
        <f t="shared" si="103"/>
        <v>201791.71429971783</v>
      </c>
      <c r="J363" s="58">
        <f t="shared" si="117"/>
        <v>1751458.8523495444</v>
      </c>
      <c r="K363" s="58">
        <f t="shared" si="108"/>
        <v>-2444.6039131554462</v>
      </c>
      <c r="L363" s="58">
        <f t="shared" si="109"/>
        <v>1749014.248436389</v>
      </c>
      <c r="M363" s="67">
        <f>IF(AND($A363&gt;$B$2,$A363&lt;=$B$3),IRR((K$5:K362,L363),0.001)*12,"")</f>
        <v>7.2154178517867429E-2</v>
      </c>
      <c r="N363" s="66">
        <f t="shared" si="110"/>
        <v>1.1125917707436983E-2</v>
      </c>
      <c r="O363" s="61">
        <v>6.2926289999999998</v>
      </c>
      <c r="P363" s="58">
        <f t="shared" si="104"/>
        <v>335094.55365835474</v>
      </c>
      <c r="Q363" s="58">
        <f t="shared" si="118"/>
        <v>2108625.7060926189</v>
      </c>
      <c r="R363" s="58">
        <f t="shared" si="111"/>
        <v>-2444.6039131554462</v>
      </c>
      <c r="S363" s="58">
        <f t="shared" si="112"/>
        <v>2106181.1021794635</v>
      </c>
      <c r="T363" s="67">
        <f>IF(AND($A363&gt;$B$2,$A363&lt;=$B$3),IRR((R$5:R362,S363),0.001)*12,"")</f>
        <v>8.2353335813819761E-2</v>
      </c>
      <c r="U363" s="66">
        <f t="shared" si="113"/>
        <v>2.1325075003389315E-2</v>
      </c>
      <c r="V363" s="70">
        <v>953.01245633028805</v>
      </c>
      <c r="W363" s="58">
        <f t="shared" si="105"/>
        <v>2495.8488396328999</v>
      </c>
      <c r="X363" s="58">
        <f t="shared" si="119"/>
        <v>2378575.033287649</v>
      </c>
      <c r="Y363" s="58">
        <f t="shared" si="114"/>
        <v>-2444.6039131554462</v>
      </c>
      <c r="Z363" s="58">
        <f t="shared" si="115"/>
        <v>2376130.4293744937</v>
      </c>
      <c r="AA363" s="67">
        <f>IF(AND($A363&gt;$B$2,$A363&lt;=$B$3),IRR((Y$5:Y362,Z363),0.001)*12,"")</f>
        <v>8.8784818638297125E-2</v>
      </c>
      <c r="AB363" s="66">
        <f t="shared" si="116"/>
        <v>2.7756557827866679E-2</v>
      </c>
      <c r="AC363" s="4"/>
      <c r="AD363" s="4"/>
      <c r="AE363" s="3"/>
      <c r="AF363" s="3"/>
      <c r="AG363" s="3"/>
      <c r="AH363" s="3"/>
      <c r="AI363" s="3"/>
      <c r="AJ363" s="3"/>
      <c r="AK363" s="3"/>
    </row>
    <row r="364" spans="1:37" x14ac:dyDescent="0.4">
      <c r="A364" s="1">
        <v>40148</v>
      </c>
      <c r="B364" s="61">
        <v>9.7689489999999992</v>
      </c>
      <c r="C364" s="58">
        <f t="shared" si="101"/>
        <v>146334.81052940636</v>
      </c>
      <c r="D364" s="58">
        <f t="shared" si="102"/>
        <v>1429537.3009864336</v>
      </c>
      <c r="E364" s="58">
        <f t="shared" si="106"/>
        <v>-2450.7154229383345</v>
      </c>
      <c r="F364" s="58">
        <f t="shared" si="107"/>
        <v>1427086.5855634953</v>
      </c>
      <c r="G364" s="60">
        <f>IF(AND($A364&gt;$B$2,$A364&lt;=$B$3),IRR((E$5:E363,F364),0.001)*12,"")</f>
        <v>6.0132940892237308E-2</v>
      </c>
      <c r="H364" s="61">
        <v>8.5340910000000001</v>
      </c>
      <c r="I364" s="58">
        <f t="shared" si="103"/>
        <v>202078.88201599111</v>
      </c>
      <c r="J364" s="58">
        <f t="shared" si="117"/>
        <v>1724559.5683027317</v>
      </c>
      <c r="K364" s="58">
        <f t="shared" si="108"/>
        <v>-2450.7154229383345</v>
      </c>
      <c r="L364" s="58">
        <f t="shared" si="109"/>
        <v>1722108.8528797934</v>
      </c>
      <c r="M364" s="67">
        <f>IF(AND($A364&gt;$B$2,$A364&lt;=$B$3),IRR((K$5:K363,L364),0.001)*12,"")</f>
        <v>7.0875219274782353E-2</v>
      </c>
      <c r="N364" s="66">
        <f t="shared" si="110"/>
        <v>1.0742278382545045E-2</v>
      </c>
      <c r="O364" s="61">
        <v>6.1393430000000002</v>
      </c>
      <c r="P364" s="58">
        <f t="shared" si="104"/>
        <v>335493.73569182941</v>
      </c>
      <c r="Q364" s="58">
        <f t="shared" si="118"/>
        <v>2059711.1177634832</v>
      </c>
      <c r="R364" s="58">
        <f t="shared" si="111"/>
        <v>-2450.7154229383345</v>
      </c>
      <c r="S364" s="58">
        <f t="shared" si="112"/>
        <v>2057260.4023405449</v>
      </c>
      <c r="T364" s="67">
        <f>IF(AND($A364&gt;$B$2,$A364&lt;=$B$3),IRR((R$5:R363,S364),0.001)*12,"")</f>
        <v>8.0655703319458816E-2</v>
      </c>
      <c r="U364" s="66">
        <f t="shared" si="113"/>
        <v>2.0522762427221508E-2</v>
      </c>
      <c r="V364" s="70">
        <v>974.26243716046099</v>
      </c>
      <c r="W364" s="58">
        <f t="shared" si="105"/>
        <v>2498.3642967925548</v>
      </c>
      <c r="X364" s="58">
        <f t="shared" si="119"/>
        <v>2434062.4887077957</v>
      </c>
      <c r="Y364" s="58">
        <f t="shared" si="114"/>
        <v>-2450.7154229383345</v>
      </c>
      <c r="Z364" s="58">
        <f t="shared" si="115"/>
        <v>2431611.7732848576</v>
      </c>
      <c r="AA364" s="67">
        <f>IF(AND($A364&gt;$B$2,$A364&lt;=$B$3),IRR((Y$5:Y363,Z364),0.001)*12,"")</f>
        <v>8.9555959416601993E-2</v>
      </c>
      <c r="AB364" s="66">
        <f t="shared" si="116"/>
        <v>2.9423018524364686E-2</v>
      </c>
      <c r="AC364" s="4"/>
      <c r="AD364" s="4"/>
      <c r="AE364" s="3"/>
      <c r="AF364" s="3"/>
      <c r="AG364" s="3"/>
      <c r="AH364" s="3"/>
      <c r="AI364" s="3"/>
      <c r="AJ364" s="3"/>
      <c r="AK364" s="3"/>
    </row>
    <row r="365" spans="1:37" x14ac:dyDescent="0.4">
      <c r="A365" s="1">
        <v>40179</v>
      </c>
      <c r="B365" s="61">
        <v>9.8591280000000001</v>
      </c>
      <c r="C365" s="58">
        <f t="shared" si="101"/>
        <v>146584.00520580122</v>
      </c>
      <c r="D365" s="58">
        <f t="shared" si="102"/>
        <v>1445190.4700766606</v>
      </c>
      <c r="E365" s="58">
        <f t="shared" si="106"/>
        <v>-2456.8422114956802</v>
      </c>
      <c r="F365" s="58">
        <f t="shared" si="107"/>
        <v>1442733.627865165</v>
      </c>
      <c r="G365" s="60">
        <f>IF(AND($A365&gt;$B$2,$A365&lt;=$B$3),IRR((E$5:E364,F365),0.001)*12,"")</f>
        <v>6.0376763585840543E-2</v>
      </c>
      <c r="H365" s="61">
        <v>8.6686309999999995</v>
      </c>
      <c r="I365" s="58">
        <f t="shared" si="103"/>
        <v>202362.29957194612</v>
      </c>
      <c r="J365" s="58">
        <f t="shared" si="117"/>
        <v>1754204.1033006588</v>
      </c>
      <c r="K365" s="58">
        <f t="shared" si="108"/>
        <v>-2456.8422114956802</v>
      </c>
      <c r="L365" s="58">
        <f t="shared" si="109"/>
        <v>1751747.2610891631</v>
      </c>
      <c r="M365" s="67">
        <f>IF(AND($A365&gt;$B$2,$A365&lt;=$B$3),IRR((K$5:K364,L365),0.001)*12,"")</f>
        <v>7.1419063541408256E-2</v>
      </c>
      <c r="N365" s="66">
        <f t="shared" si="110"/>
        <v>1.1042299955567714E-2</v>
      </c>
      <c r="O365" s="61">
        <v>6.2532709999999998</v>
      </c>
      <c r="P365" s="58">
        <f t="shared" si="104"/>
        <v>335886.62482321291</v>
      </c>
      <c r="Q365" s="58">
        <f t="shared" si="118"/>
        <v>2100390.0902948775</v>
      </c>
      <c r="R365" s="58">
        <f t="shared" si="111"/>
        <v>-2456.8422114956802</v>
      </c>
      <c r="S365" s="58">
        <f t="shared" si="112"/>
        <v>2097933.2480833819</v>
      </c>
      <c r="T365" s="67">
        <f>IF(AND($A365&gt;$B$2,$A365&lt;=$B$3),IRR((R$5:R364,S365),0.001)*12,"")</f>
        <v>8.1284700752733308E-2</v>
      </c>
      <c r="U365" s="66">
        <f t="shared" si="113"/>
        <v>2.0907937166892765E-2</v>
      </c>
      <c r="V365" s="70">
        <v>987.50513787147258</v>
      </c>
      <c r="W365" s="58">
        <f t="shared" si="105"/>
        <v>2500.8522253280876</v>
      </c>
      <c r="X365" s="58">
        <f t="shared" si="119"/>
        <v>2469604.4215687923</v>
      </c>
      <c r="Y365" s="58">
        <f t="shared" si="114"/>
        <v>-2456.8422114956802</v>
      </c>
      <c r="Z365" s="58">
        <f t="shared" si="115"/>
        <v>2467147.5793572967</v>
      </c>
      <c r="AA365" s="67">
        <f>IF(AND($A365&gt;$B$2,$A365&lt;=$B$3),IRR((Y$5:Y364,Z365),0.001)*12,"")</f>
        <v>8.987294673617896E-2</v>
      </c>
      <c r="AB365" s="66">
        <f t="shared" si="116"/>
        <v>2.9496183150338418E-2</v>
      </c>
      <c r="AC365" s="4"/>
      <c r="AD365" s="4"/>
      <c r="AE365" s="3"/>
      <c r="AF365" s="3"/>
      <c r="AG365" s="3"/>
      <c r="AH365" s="3"/>
      <c r="AI365" s="3"/>
      <c r="AJ365" s="3"/>
      <c r="AK365" s="3"/>
    </row>
    <row r="366" spans="1:37" x14ac:dyDescent="0.4">
      <c r="A366" s="1">
        <v>40210</v>
      </c>
      <c r="B366" s="61">
        <v>9.8828619999999994</v>
      </c>
      <c r="C366" s="58">
        <f t="shared" si="101"/>
        <v>146833.22292401124</v>
      </c>
      <c r="D366" s="58">
        <f t="shared" si="102"/>
        <v>1451132.4791732393</v>
      </c>
      <c r="E366" s="58">
        <f t="shared" si="106"/>
        <v>-2462.9843170244194</v>
      </c>
      <c r="F366" s="58">
        <f t="shared" si="107"/>
        <v>1448669.4948562148</v>
      </c>
      <c r="G366" s="60">
        <f>IF(AND($A366&gt;$B$2,$A366&lt;=$B$3),IRR((E$5:E365,F366),0.001)*12,"")</f>
        <v>6.0225141552082917E-2</v>
      </c>
      <c r="H366" s="61">
        <v>8.686102</v>
      </c>
      <c r="I366" s="58">
        <f t="shared" si="103"/>
        <v>202645.85418793201</v>
      </c>
      <c r="J366" s="58">
        <f t="shared" si="117"/>
        <v>1760202.5593535046</v>
      </c>
      <c r="K366" s="58">
        <f t="shared" si="108"/>
        <v>-2462.9843170244194</v>
      </c>
      <c r="L366" s="58">
        <f t="shared" si="109"/>
        <v>1757739.5750364801</v>
      </c>
      <c r="M366" s="67">
        <f>IF(AND($A366&gt;$B$2,$A366&lt;=$B$3),IRR((K$5:K365,L366),0.001)*12,"")</f>
        <v>7.1201283493111944E-2</v>
      </c>
      <c r="N366" s="66">
        <f t="shared" si="110"/>
        <v>1.0976141941029027E-2</v>
      </c>
      <c r="O366" s="61">
        <v>6.2265199999999998</v>
      </c>
      <c r="P366" s="58">
        <f t="shared" si="104"/>
        <v>336282.18836705835</v>
      </c>
      <c r="Q366" s="58">
        <f t="shared" si="118"/>
        <v>2093867.771511256</v>
      </c>
      <c r="R366" s="58">
        <f t="shared" si="111"/>
        <v>-2462.9843170244194</v>
      </c>
      <c r="S366" s="58">
        <f t="shared" si="112"/>
        <v>2091404.7871942315</v>
      </c>
      <c r="T366" s="67">
        <f>IF(AND($A366&gt;$B$2,$A366&lt;=$B$3),IRR((R$5:R365,S366),0.001)*12,"")</f>
        <v>8.0692669998555289E-2</v>
      </c>
      <c r="U366" s="66">
        <f t="shared" si="113"/>
        <v>2.0467528446472372E-2</v>
      </c>
      <c r="V366" s="70">
        <v>958.83527415837489</v>
      </c>
      <c r="W366" s="58">
        <f t="shared" si="105"/>
        <v>2503.4209505131162</v>
      </c>
      <c r="X366" s="58">
        <f t="shared" si="119"/>
        <v>2400368.3134190631</v>
      </c>
      <c r="Y366" s="58">
        <f t="shared" si="114"/>
        <v>-2462.9843170244194</v>
      </c>
      <c r="Z366" s="58">
        <f t="shared" si="115"/>
        <v>2397905.3291020389</v>
      </c>
      <c r="AA366" s="67">
        <f>IF(AND($A366&gt;$B$2,$A366&lt;=$B$3),IRR((Y$5:Y365,Z366),0.001)*12,"")</f>
        <v>8.7944687756269069E-2</v>
      </c>
      <c r="AB366" s="66">
        <f t="shared" si="116"/>
        <v>2.7719546204186152E-2</v>
      </c>
      <c r="AC366" s="4"/>
      <c r="AD366" s="4"/>
      <c r="AE366" s="3"/>
      <c r="AF366" s="3"/>
      <c r="AG366" s="3"/>
      <c r="AH366" s="3"/>
      <c r="AI366" s="3"/>
      <c r="AJ366" s="3"/>
      <c r="AK366" s="3"/>
    </row>
    <row r="367" spans="1:37" x14ac:dyDescent="0.4">
      <c r="A367" s="1">
        <v>40238</v>
      </c>
      <c r="B367" s="61">
        <v>9.8665210000000005</v>
      </c>
      <c r="C367" s="58">
        <f t="shared" si="101"/>
        <v>147083.4774745075</v>
      </c>
      <c r="D367" s="58">
        <f t="shared" si="102"/>
        <v>1451202.2192552553</v>
      </c>
      <c r="E367" s="58">
        <f t="shared" si="106"/>
        <v>-2469.1417778169803</v>
      </c>
      <c r="F367" s="58">
        <f t="shared" si="107"/>
        <v>1448733.0774774384</v>
      </c>
      <c r="G367" s="60">
        <f>IF(AND($A367&gt;$B$2,$A367&lt;=$B$3),IRR((E$5:E366,F367),0.001)*12,"")</f>
        <v>5.9839604949064373E-2</v>
      </c>
      <c r="H367" s="61">
        <v>8.6795729999999995</v>
      </c>
      <c r="I367" s="58">
        <f t="shared" si="103"/>
        <v>202930.33152083962</v>
      </c>
      <c r="J367" s="58">
        <f t="shared" si="117"/>
        <v>1761348.6263493286</v>
      </c>
      <c r="K367" s="58">
        <f t="shared" si="108"/>
        <v>-2469.1417778169803</v>
      </c>
      <c r="L367" s="58">
        <f t="shared" si="109"/>
        <v>1758879.4845715116</v>
      </c>
      <c r="M367" s="67">
        <f>IF(AND($A367&gt;$B$2,$A367&lt;=$B$3),IRR((K$5:K366,L367),0.001)*12,"")</f>
        <v>7.0831669650507578E-2</v>
      </c>
      <c r="N367" s="66">
        <f t="shared" si="110"/>
        <v>1.0992064701443205E-2</v>
      </c>
      <c r="O367" s="61">
        <v>6.2372800000000002</v>
      </c>
      <c r="P367" s="58">
        <f t="shared" si="104"/>
        <v>336678.05672278663</v>
      </c>
      <c r="Q367" s="58">
        <f t="shared" si="118"/>
        <v>2099955.3096359028</v>
      </c>
      <c r="R367" s="58">
        <f t="shared" si="111"/>
        <v>-2469.1417778169803</v>
      </c>
      <c r="S367" s="58">
        <f t="shared" si="112"/>
        <v>2097486.1678580856</v>
      </c>
      <c r="T367" s="67">
        <f>IF(AND($A367&gt;$B$2,$A367&lt;=$B$3),IRR((R$5:R366,S367),0.001)*12,"")</f>
        <v>8.0426287506274896E-2</v>
      </c>
      <c r="U367" s="66">
        <f t="shared" si="113"/>
        <v>2.0586682557210523E-2</v>
      </c>
      <c r="V367" s="70">
        <v>1015.9155823472731</v>
      </c>
      <c r="W367" s="58">
        <f t="shared" si="105"/>
        <v>2505.8514101110604</v>
      </c>
      <c r="X367" s="58">
        <f t="shared" si="119"/>
        <v>2545733.4945787136</v>
      </c>
      <c r="Y367" s="58">
        <f t="shared" si="114"/>
        <v>-2469.1417778169803</v>
      </c>
      <c r="Z367" s="58">
        <f t="shared" si="115"/>
        <v>2543264.3528008964</v>
      </c>
      <c r="AA367" s="67">
        <f>IF(AND($A367&gt;$B$2,$A367&lt;=$B$3),IRR((Y$5:Y366,Z367),0.001)*12,"")</f>
        <v>9.0571490671565336E-2</v>
      </c>
      <c r="AB367" s="66">
        <f t="shared" si="116"/>
        <v>3.0731885722500962E-2</v>
      </c>
      <c r="AC367" s="4"/>
      <c r="AD367" s="4"/>
      <c r="AE367" s="3"/>
      <c r="AF367" s="3"/>
      <c r="AG367" s="3"/>
      <c r="AH367" s="3"/>
      <c r="AI367" s="3"/>
      <c r="AJ367" s="3"/>
      <c r="AK367" s="3"/>
    </row>
    <row r="368" spans="1:37" x14ac:dyDescent="0.4">
      <c r="A368" s="1">
        <v>40269</v>
      </c>
      <c r="B368" s="61">
        <v>9.8848780000000005</v>
      </c>
      <c r="C368" s="58">
        <f t="shared" si="101"/>
        <v>147333.891757037</v>
      </c>
      <c r="D368" s="58">
        <f t="shared" si="102"/>
        <v>1456377.5452835164</v>
      </c>
      <c r="E368" s="58">
        <f t="shared" si="106"/>
        <v>-2475.3146322615225</v>
      </c>
      <c r="F368" s="58">
        <f t="shared" si="107"/>
        <v>1453902.2306512548</v>
      </c>
      <c r="G368" s="60">
        <f>IF(AND($A368&gt;$B$2,$A368&lt;=$B$3),IRR((E$5:E367,F368),0.001)*12,"")</f>
        <v>5.9659634886054747E-2</v>
      </c>
      <c r="H368" s="61">
        <v>8.7603570000000008</v>
      </c>
      <c r="I368" s="58">
        <f t="shared" si="103"/>
        <v>203212.89016910721</v>
      </c>
      <c r="J368" s="58">
        <f t="shared" si="117"/>
        <v>1780217.4648831696</v>
      </c>
      <c r="K368" s="58">
        <f t="shared" si="108"/>
        <v>-2475.3146322615225</v>
      </c>
      <c r="L368" s="58">
        <f t="shared" si="109"/>
        <v>1777742.150250908</v>
      </c>
      <c r="M368" s="67">
        <f>IF(AND($A368&gt;$B$2,$A368&lt;=$B$3),IRR((K$5:K367,L368),0.001)*12,"")</f>
        <v>7.101844525492762E-2</v>
      </c>
      <c r="N368" s="66">
        <f t="shared" si="110"/>
        <v>1.1358810368872874E-2</v>
      </c>
      <c r="O368" s="61">
        <v>6.4423380000000003</v>
      </c>
      <c r="P368" s="58">
        <f t="shared" si="104"/>
        <v>337062.28285812156</v>
      </c>
      <c r="Q368" s="58">
        <f t="shared" si="118"/>
        <v>2171469.1532236254</v>
      </c>
      <c r="R368" s="58">
        <f t="shared" si="111"/>
        <v>-2475.3146322615225</v>
      </c>
      <c r="S368" s="58">
        <f t="shared" si="112"/>
        <v>2168993.8385913637</v>
      </c>
      <c r="T368" s="67">
        <f>IF(AND($A368&gt;$B$2,$A368&lt;=$B$3),IRR((R$5:R367,S368),0.001)*12,"")</f>
        <v>8.1793457909744127E-2</v>
      </c>
      <c r="U368" s="66">
        <f t="shared" si="113"/>
        <v>2.2133823023689381E-2</v>
      </c>
      <c r="V368" s="70">
        <v>1057.5113956452321</v>
      </c>
      <c r="W368" s="58">
        <f t="shared" si="105"/>
        <v>2508.1921079441568</v>
      </c>
      <c r="X368" s="58">
        <f t="shared" si="119"/>
        <v>2652441.7366183819</v>
      </c>
      <c r="Y368" s="58">
        <f t="shared" si="114"/>
        <v>-2475.3146322615225</v>
      </c>
      <c r="Z368" s="58">
        <f t="shared" si="115"/>
        <v>2649966.4219861203</v>
      </c>
      <c r="AA368" s="67">
        <f>IF(AND($A368&gt;$B$2,$A368&lt;=$B$3),IRR((Y$5:Y367,Z368),0.001)*12,"")</f>
        <v>9.2249551948626163E-2</v>
      </c>
      <c r="AB368" s="66">
        <f t="shared" si="116"/>
        <v>3.2589917062571416E-2</v>
      </c>
      <c r="AC368" s="4"/>
      <c r="AD368" s="4"/>
      <c r="AE368" s="3"/>
      <c r="AF368" s="3"/>
      <c r="AG368" s="3"/>
      <c r="AH368" s="3"/>
      <c r="AI368" s="3"/>
      <c r="AJ368" s="3"/>
      <c r="AK368" s="3"/>
    </row>
    <row r="369" spans="1:37" x14ac:dyDescent="0.4">
      <c r="A369" s="1">
        <v>40299</v>
      </c>
      <c r="B369" s="61">
        <v>9.9363119999999991</v>
      </c>
      <c r="C369" s="58">
        <f t="shared" si="101"/>
        <v>147583.63259839165</v>
      </c>
      <c r="D369" s="58">
        <f t="shared" si="102"/>
        <v>1466437.0195909899</v>
      </c>
      <c r="E369" s="58">
        <f t="shared" si="106"/>
        <v>-2481.5029188421763</v>
      </c>
      <c r="F369" s="58">
        <f t="shared" si="107"/>
        <v>1463955.5166721477</v>
      </c>
      <c r="G369" s="60">
        <f>IF(AND($A369&gt;$B$2,$A369&lt;=$B$3),IRR((E$5:E368,F369),0.001)*12,"")</f>
        <v>5.9672913300878427E-2</v>
      </c>
      <c r="H369" s="61">
        <v>8.8371729999999999</v>
      </c>
      <c r="I369" s="58">
        <f t="shared" si="103"/>
        <v>203493.69296869508</v>
      </c>
      <c r="J369" s="58">
        <f t="shared" si="117"/>
        <v>1798308.9691732419</v>
      </c>
      <c r="K369" s="58">
        <f t="shared" si="108"/>
        <v>-2481.5029188421763</v>
      </c>
      <c r="L369" s="58">
        <f t="shared" si="109"/>
        <v>1795827.4662543996</v>
      </c>
      <c r="M369" s="67">
        <f>IF(AND($A369&gt;$B$2,$A369&lt;=$B$3),IRR((K$5:K368,L369),0.001)*12,"")</f>
        <v>7.1174253538330845E-2</v>
      </c>
      <c r="N369" s="66">
        <f t="shared" si="110"/>
        <v>1.1501340237452418E-2</v>
      </c>
      <c r="O369" s="61">
        <v>6.4392319999999996</v>
      </c>
      <c r="P369" s="58">
        <f t="shared" si="104"/>
        <v>337447.65535577998</v>
      </c>
      <c r="Q369" s="58">
        <f t="shared" si="118"/>
        <v>2172903.7406919096</v>
      </c>
      <c r="R369" s="58">
        <f t="shared" si="111"/>
        <v>-2481.5029188421763</v>
      </c>
      <c r="S369" s="58">
        <f t="shared" si="112"/>
        <v>2170422.2377730673</v>
      </c>
      <c r="T369" s="67">
        <f>IF(AND($A369&gt;$B$2,$A369&lt;=$B$3),IRR((R$5:R368,S369),0.001)*12,"")</f>
        <v>8.1407863423382132E-2</v>
      </c>
      <c r="U369" s="66">
        <f t="shared" si="113"/>
        <v>2.1734950122503705E-2</v>
      </c>
      <c r="V369" s="70">
        <v>995.20921546529689</v>
      </c>
      <c r="W369" s="58">
        <f t="shared" si="105"/>
        <v>2510.6855564374787</v>
      </c>
      <c r="X369" s="58">
        <f t="shared" si="119"/>
        <v>2498657.4029021957</v>
      </c>
      <c r="Y369" s="58">
        <f t="shared" si="114"/>
        <v>-2481.5029188421763</v>
      </c>
      <c r="Z369" s="58">
        <f t="shared" si="115"/>
        <v>2496175.8999833534</v>
      </c>
      <c r="AA369" s="67">
        <f>IF(AND($A369&gt;$B$2,$A369&lt;=$B$3),IRR((Y$5:Y368,Z369),0.001)*12,"")</f>
        <v>8.8731937055285925E-2</v>
      </c>
      <c r="AB369" s="66">
        <f t="shared" si="116"/>
        <v>2.9059023754407498E-2</v>
      </c>
      <c r="AC369" s="4"/>
      <c r="AD369" s="4"/>
      <c r="AE369" s="3"/>
      <c r="AF369" s="3"/>
      <c r="AG369" s="3"/>
      <c r="AH369" s="3"/>
      <c r="AI369" s="3"/>
      <c r="AJ369" s="3"/>
      <c r="AK369" s="3"/>
    </row>
    <row r="370" spans="1:37" x14ac:dyDescent="0.4">
      <c r="A370" s="1">
        <v>40330</v>
      </c>
      <c r="B370" s="61">
        <v>10.015368</v>
      </c>
      <c r="C370" s="58">
        <f t="shared" si="101"/>
        <v>147832.02154187721</v>
      </c>
      <c r="D370" s="58">
        <f t="shared" si="102"/>
        <v>1480592.0979258278</v>
      </c>
      <c r="E370" s="58">
        <f t="shared" si="106"/>
        <v>-2487.7066761392816</v>
      </c>
      <c r="F370" s="58">
        <f t="shared" si="107"/>
        <v>1478104.3912496886</v>
      </c>
      <c r="G370" s="60">
        <f>IF(AND($A370&gt;$B$2,$A370&lt;=$B$3),IRR((E$5:E369,F370),0.001)*12,"")</f>
        <v>5.9843097563518022E-2</v>
      </c>
      <c r="H370" s="61">
        <v>8.979374</v>
      </c>
      <c r="I370" s="58">
        <f t="shared" si="103"/>
        <v>203770.73975125913</v>
      </c>
      <c r="J370" s="58">
        <f t="shared" si="117"/>
        <v>1829733.6824832226</v>
      </c>
      <c r="K370" s="58">
        <f t="shared" si="108"/>
        <v>-2487.7066761392816</v>
      </c>
      <c r="L370" s="58">
        <f t="shared" si="109"/>
        <v>1827245.9758070833</v>
      </c>
      <c r="M370" s="67">
        <f>IF(AND($A370&gt;$B$2,$A370&lt;=$B$3),IRR((K$5:K369,L370),0.001)*12,"")</f>
        <v>7.1725120711271906E-2</v>
      </c>
      <c r="N370" s="66">
        <f t="shared" si="110"/>
        <v>1.1882023147753884E-2</v>
      </c>
      <c r="O370" s="61">
        <v>6.7025709999999998</v>
      </c>
      <c r="P370" s="58">
        <f t="shared" si="104"/>
        <v>337818.81243507675</v>
      </c>
      <c r="Q370" s="58">
        <f t="shared" si="118"/>
        <v>2264254.5754817845</v>
      </c>
      <c r="R370" s="58">
        <f t="shared" si="111"/>
        <v>-2487.7066761392816</v>
      </c>
      <c r="S370" s="58">
        <f t="shared" si="112"/>
        <v>2261766.868805645</v>
      </c>
      <c r="T370" s="67">
        <f>IF(AND($A370&gt;$B$2,$A370&lt;=$B$3),IRR((R$5:R369,S370),0.001)*12,"")</f>
        <v>8.3163991749263033E-2</v>
      </c>
      <c r="U370" s="66">
        <f t="shared" si="113"/>
        <v>2.3320894185745011E-2</v>
      </c>
      <c r="V370" s="70">
        <v>959.88579544342269</v>
      </c>
      <c r="W370" s="58">
        <f t="shared" si="105"/>
        <v>2513.2772258714349</v>
      </c>
      <c r="X370" s="58">
        <f t="shared" si="119"/>
        <v>2412459.1091254409</v>
      </c>
      <c r="Y370" s="58">
        <f t="shared" si="114"/>
        <v>-2487.7066761392816</v>
      </c>
      <c r="Z370" s="58">
        <f t="shared" si="115"/>
        <v>2409971.4024493014</v>
      </c>
      <c r="AA370" s="67">
        <f>IF(AND($A370&gt;$B$2,$A370&lt;=$B$3),IRR((Y$5:Y369,Z370),0.001)*12,"")</f>
        <v>8.6480039771078765E-2</v>
      </c>
      <c r="AB370" s="66">
        <f t="shared" si="116"/>
        <v>2.6636942207560743E-2</v>
      </c>
      <c r="AC370" s="4"/>
      <c r="AD370" s="4"/>
      <c r="AE370" s="3"/>
      <c r="AF370" s="3"/>
      <c r="AG370" s="3"/>
      <c r="AH370" s="3"/>
      <c r="AI370" s="3"/>
      <c r="AJ370" s="3"/>
      <c r="AK370" s="3"/>
    </row>
    <row r="371" spans="1:37" x14ac:dyDescent="0.4">
      <c r="A371" s="1">
        <v>40360</v>
      </c>
      <c r="B371" s="61">
        <v>10.075234</v>
      </c>
      <c r="C371" s="58">
        <f t="shared" si="101"/>
        <v>148079.5518665158</v>
      </c>
      <c r="D371" s="58">
        <f t="shared" si="102"/>
        <v>1491936.1356702836</v>
      </c>
      <c r="E371" s="58">
        <f t="shared" si="106"/>
        <v>-2493.9259428296295</v>
      </c>
      <c r="F371" s="58">
        <f t="shared" si="107"/>
        <v>1489442.209727454</v>
      </c>
      <c r="G371" s="60">
        <f>IF(AND($A371&gt;$B$2,$A371&lt;=$B$3),IRR((E$5:E370,F371),0.001)*12,"")</f>
        <v>5.9899451549920713E-2</v>
      </c>
      <c r="H371" s="61">
        <v>9.0633549999999996</v>
      </c>
      <c r="I371" s="58">
        <f t="shared" si="103"/>
        <v>204045.9056189571</v>
      </c>
      <c r="J371" s="58">
        <f t="shared" si="117"/>
        <v>1849340.4789211028</v>
      </c>
      <c r="K371" s="58">
        <f t="shared" si="108"/>
        <v>-2493.9259428296295</v>
      </c>
      <c r="L371" s="58">
        <f t="shared" si="109"/>
        <v>1846846.5529782732</v>
      </c>
      <c r="M371" s="67">
        <f>IF(AND($A371&gt;$B$2,$A371&lt;=$B$3),IRR((K$5:K370,L371),0.001)*12,"")</f>
        <v>7.1907911568890093E-2</v>
      </c>
      <c r="N371" s="66">
        <f t="shared" si="110"/>
        <v>1.200846001896938E-2</v>
      </c>
      <c r="O371" s="61">
        <v>6.8051079999999997</v>
      </c>
      <c r="P371" s="58">
        <f t="shared" si="104"/>
        <v>338185.29096015374</v>
      </c>
      <c r="Q371" s="58">
        <f t="shared" si="118"/>
        <v>2301387.4289952698</v>
      </c>
      <c r="R371" s="58">
        <f t="shared" si="111"/>
        <v>-2493.9259428296295</v>
      </c>
      <c r="S371" s="58">
        <f t="shared" si="112"/>
        <v>2298893.50305244</v>
      </c>
      <c r="T371" s="67">
        <f>IF(AND($A371&gt;$B$2,$A371&lt;=$B$3),IRR((R$5:R370,S371),0.001)*12,"")</f>
        <v>8.3597106778475094E-2</v>
      </c>
      <c r="U371" s="66">
        <f t="shared" si="113"/>
        <v>2.3697655228554382E-2</v>
      </c>
      <c r="V371" s="70">
        <v>958.3562831929728</v>
      </c>
      <c r="W371" s="58">
        <f t="shared" si="105"/>
        <v>2515.8795210580647</v>
      </c>
      <c r="X371" s="58">
        <f t="shared" si="119"/>
        <v>2411108.9467625236</v>
      </c>
      <c r="Y371" s="58">
        <f t="shared" si="114"/>
        <v>-2493.9259428296295</v>
      </c>
      <c r="Z371" s="58">
        <f t="shared" si="115"/>
        <v>2408615.0208196938</v>
      </c>
      <c r="AA371" s="67">
        <f>IF(AND($A371&gt;$B$2,$A371&lt;=$B$3),IRR((Y$5:Y370,Z371),0.001)*12,"")</f>
        <v>8.6025242165582938E-2</v>
      </c>
      <c r="AB371" s="66">
        <f t="shared" si="116"/>
        <v>2.6125790615662225E-2</v>
      </c>
      <c r="AC371" s="4"/>
      <c r="AD371" s="4"/>
      <c r="AE371" s="3"/>
      <c r="AF371" s="3"/>
      <c r="AG371" s="3"/>
      <c r="AH371" s="3"/>
      <c r="AI371" s="3"/>
      <c r="AJ371" s="3"/>
      <c r="AK371" s="3"/>
    </row>
    <row r="372" spans="1:37" x14ac:dyDescent="0.4">
      <c r="A372" s="1">
        <v>40391</v>
      </c>
      <c r="B372" s="61">
        <v>10.115822</v>
      </c>
      <c r="C372" s="58">
        <f t="shared" si="101"/>
        <v>148326.70536107974</v>
      </c>
      <c r="D372" s="58">
        <f t="shared" si="102"/>
        <v>1500446.5492791284</v>
      </c>
      <c r="E372" s="58">
        <f t="shared" si="106"/>
        <v>-2500.1607576867036</v>
      </c>
      <c r="F372" s="58">
        <f t="shared" si="107"/>
        <v>1497946.3885214417</v>
      </c>
      <c r="G372" s="60">
        <f>IF(AND($A372&gt;$B$2,$A372&lt;=$B$3),IRR((E$5:E371,F372),0.001)*12,"")</f>
        <v>5.9844769322627833E-2</v>
      </c>
      <c r="H372" s="61">
        <v>9.1980160000000009</v>
      </c>
      <c r="I372" s="58">
        <f t="shared" si="103"/>
        <v>204317.72084059691</v>
      </c>
      <c r="J372" s="58">
        <f t="shared" si="117"/>
        <v>1879317.665375344</v>
      </c>
      <c r="K372" s="58">
        <f t="shared" si="108"/>
        <v>-2500.1607576867036</v>
      </c>
      <c r="L372" s="58">
        <f t="shared" si="109"/>
        <v>1876817.5046176573</v>
      </c>
      <c r="M372" s="67">
        <f>IF(AND($A372&gt;$B$2,$A372&lt;=$B$3),IRR((K$5:K371,L372),0.001)*12,"")</f>
        <v>7.2384568559101581E-2</v>
      </c>
      <c r="N372" s="66">
        <f t="shared" si="110"/>
        <v>1.2539799236473748E-2</v>
      </c>
      <c r="O372" s="61">
        <v>7.1570809999999998</v>
      </c>
      <c r="P372" s="58">
        <f t="shared" si="104"/>
        <v>338534.61783764564</v>
      </c>
      <c r="Q372" s="58">
        <f t="shared" si="118"/>
        <v>2422919.6811680747</v>
      </c>
      <c r="R372" s="58">
        <f t="shared" si="111"/>
        <v>-2500.1607576867036</v>
      </c>
      <c r="S372" s="58">
        <f t="shared" si="112"/>
        <v>2420419.5204103882</v>
      </c>
      <c r="T372" s="67">
        <f>IF(AND($A372&gt;$B$2,$A372&lt;=$B$3),IRR((R$5:R371,S372),0.001)*12,"")</f>
        <v>8.585515687038825E-2</v>
      </c>
      <c r="U372" s="66">
        <f t="shared" si="113"/>
        <v>2.6010387547760416E-2</v>
      </c>
      <c r="V372" s="70">
        <v>966.64692691540063</v>
      </c>
      <c r="W372" s="58">
        <f t="shared" si="105"/>
        <v>2518.4659470716092</v>
      </c>
      <c r="X372" s="58">
        <f t="shared" si="119"/>
        <v>2434467.3682778552</v>
      </c>
      <c r="Y372" s="58">
        <f t="shared" si="114"/>
        <v>-2500.1607576867036</v>
      </c>
      <c r="Z372" s="58">
        <f t="shared" si="115"/>
        <v>2431967.2075201687</v>
      </c>
      <c r="AA372" s="67">
        <f>IF(AND($A372&gt;$B$2,$A372&lt;=$B$3),IRR((Y$5:Y371,Z372),0.001)*12,"")</f>
        <v>8.6101252677824647E-2</v>
      </c>
      <c r="AB372" s="66">
        <f t="shared" si="116"/>
        <v>2.6256483355196814E-2</v>
      </c>
      <c r="AC372" s="4"/>
      <c r="AD372" s="4"/>
      <c r="AE372" s="3"/>
      <c r="AF372" s="3"/>
      <c r="AG372" s="3"/>
      <c r="AH372" s="3"/>
      <c r="AI372" s="3"/>
      <c r="AJ372" s="3"/>
      <c r="AK372" s="3"/>
    </row>
    <row r="373" spans="1:37" x14ac:dyDescent="0.4">
      <c r="A373" s="1">
        <v>40422</v>
      </c>
      <c r="B373" s="61">
        <v>10.136139999999999</v>
      </c>
      <c r="C373" s="58">
        <f t="shared" si="101"/>
        <v>148573.98007902771</v>
      </c>
      <c r="D373" s="58">
        <f t="shared" si="102"/>
        <v>1505966.6624382357</v>
      </c>
      <c r="E373" s="58">
        <f t="shared" si="106"/>
        <v>-2506.4111595809204</v>
      </c>
      <c r="F373" s="58">
        <f t="shared" si="107"/>
        <v>1503460.2512786549</v>
      </c>
      <c r="G373" s="60">
        <f>IF(AND($A373&gt;$B$2,$A373&lt;=$B$3),IRR((E$5:E372,F373),0.001)*12,"")</f>
        <v>5.9675929600120803E-2</v>
      </c>
      <c r="H373" s="61">
        <v>9.1972389999999997</v>
      </c>
      <c r="I373" s="58">
        <f t="shared" si="103"/>
        <v>204590.23862115919</v>
      </c>
      <c r="J373" s="58">
        <f t="shared" si="117"/>
        <v>1881665.3216658316</v>
      </c>
      <c r="K373" s="58">
        <f t="shared" si="108"/>
        <v>-2506.4111595809204</v>
      </c>
      <c r="L373" s="58">
        <f t="shared" si="109"/>
        <v>1879158.9105062508</v>
      </c>
      <c r="M373" s="67">
        <f>IF(AND($A373&gt;$B$2,$A373&lt;=$B$3),IRR((K$5:K372,L373),0.001)*12,"")</f>
        <v>7.2054402733145118E-2</v>
      </c>
      <c r="N373" s="66">
        <f t="shared" si="110"/>
        <v>1.2378473133024315E-2</v>
      </c>
      <c r="O373" s="61">
        <v>7.0806800000000001</v>
      </c>
      <c r="P373" s="58">
        <f t="shared" si="104"/>
        <v>338888.59671532136</v>
      </c>
      <c r="Q373" s="58">
        <f t="shared" si="118"/>
        <v>2399561.7089902419</v>
      </c>
      <c r="R373" s="58">
        <f t="shared" si="111"/>
        <v>-2506.4111595809204</v>
      </c>
      <c r="S373" s="58">
        <f t="shared" si="112"/>
        <v>2397055.2978306608</v>
      </c>
      <c r="T373" s="67">
        <f>IF(AND($A373&gt;$B$2,$A373&lt;=$B$3),IRR((R$5:R372,S373),0.001)*12,"")</f>
        <v>8.4932797400887772E-2</v>
      </c>
      <c r="U373" s="66">
        <f t="shared" si="113"/>
        <v>2.5256867800766969E-2</v>
      </c>
      <c r="V373" s="70">
        <v>999.28974681004377</v>
      </c>
      <c r="W373" s="58">
        <f t="shared" si="105"/>
        <v>2520.9741396829936</v>
      </c>
      <c r="X373" s="58">
        <f t="shared" si="119"/>
        <v>2519183.6097584865</v>
      </c>
      <c r="Y373" s="58">
        <f t="shared" si="114"/>
        <v>-2506.4111595809204</v>
      </c>
      <c r="Z373" s="58">
        <f t="shared" si="115"/>
        <v>2516677.1985989055</v>
      </c>
      <c r="AA373" s="67">
        <f>IF(AND($A373&gt;$B$2,$A373&lt;=$B$3),IRR((Y$5:Y372,Z373),0.001)*12,"")</f>
        <v>8.744084804542851E-2</v>
      </c>
      <c r="AB373" s="66">
        <f t="shared" si="116"/>
        <v>2.7764918445307707E-2</v>
      </c>
      <c r="AC373" s="4"/>
      <c r="AD373" s="4"/>
      <c r="AE373" s="3"/>
      <c r="AF373" s="3"/>
      <c r="AG373" s="3"/>
      <c r="AH373" s="3"/>
      <c r="AI373" s="3"/>
      <c r="AJ373" s="3"/>
      <c r="AK373" s="3"/>
    </row>
    <row r="374" spans="1:37" x14ac:dyDescent="0.4">
      <c r="A374" s="1">
        <v>40452</v>
      </c>
      <c r="B374" s="61">
        <v>10.184208999999999</v>
      </c>
      <c r="C374" s="58">
        <f t="shared" si="101"/>
        <v>148820.70294061469</v>
      </c>
      <c r="D374" s="58">
        <f t="shared" si="102"/>
        <v>1515621.1422741346</v>
      </c>
      <c r="E374" s="58">
        <f t="shared" si="106"/>
        <v>-2512.6771874798724</v>
      </c>
      <c r="F374" s="58">
        <f t="shared" si="107"/>
        <v>1513108.4650866548</v>
      </c>
      <c r="G374" s="60">
        <f>IF(AND($A374&gt;$B$2,$A374&lt;=$B$3),IRR((E$5:E373,F374),0.001)*12,"")</f>
        <v>5.9662907240623397E-2</v>
      </c>
      <c r="H374" s="61">
        <v>9.23034</v>
      </c>
      <c r="I374" s="58">
        <f t="shared" si="103"/>
        <v>204862.45797466947</v>
      </c>
      <c r="J374" s="58">
        <f t="shared" si="117"/>
        <v>1890950.1403419105</v>
      </c>
      <c r="K374" s="58">
        <f t="shared" si="108"/>
        <v>-2512.6771874798724</v>
      </c>
      <c r="L374" s="58">
        <f t="shared" si="109"/>
        <v>1888437.4631544307</v>
      </c>
      <c r="M374" s="67">
        <f>IF(AND($A374&gt;$B$2,$A374&lt;=$B$3),IRR((K$5:K373,L374),0.001)*12,"")</f>
        <v>7.1925086204129407E-2</v>
      </c>
      <c r="N374" s="66">
        <f t="shared" si="110"/>
        <v>1.226217896350601E-2</v>
      </c>
      <c r="O374" s="61">
        <v>6.9259120000000003</v>
      </c>
      <c r="P374" s="58">
        <f t="shared" si="104"/>
        <v>339251.39040768705</v>
      </c>
      <c r="Q374" s="58">
        <f t="shared" si="118"/>
        <v>2349625.2758412845</v>
      </c>
      <c r="R374" s="58">
        <f t="shared" si="111"/>
        <v>-2512.6771874798724</v>
      </c>
      <c r="S374" s="58">
        <f t="shared" si="112"/>
        <v>2347112.5986538045</v>
      </c>
      <c r="T374" s="67">
        <f>IF(AND($A374&gt;$B$2,$A374&lt;=$B$3),IRR((R$5:R373,S374),0.001)*12,"")</f>
        <v>8.3425953516474749E-2</v>
      </c>
      <c r="U374" s="66">
        <f t="shared" si="113"/>
        <v>2.3763046275851352E-2</v>
      </c>
      <c r="V374" s="70">
        <v>1045.1076523690365</v>
      </c>
      <c r="W374" s="58">
        <f t="shared" si="105"/>
        <v>2523.3783677850311</v>
      </c>
      <c r="X374" s="58">
        <f t="shared" si="119"/>
        <v>2637202.0419946248</v>
      </c>
      <c r="Y374" s="58">
        <f t="shared" si="114"/>
        <v>-2512.6771874798724</v>
      </c>
      <c r="Z374" s="58">
        <f t="shared" si="115"/>
        <v>2634689.3648071447</v>
      </c>
      <c r="AA374" s="67">
        <f>IF(AND($A374&gt;$B$2,$A374&lt;=$B$3),IRR((Y$5:Y373,Z374),0.001)*12,"")</f>
        <v>8.9355296955986319E-2</v>
      </c>
      <c r="AB374" s="66">
        <f t="shared" si="116"/>
        <v>2.9692389715362921E-2</v>
      </c>
      <c r="AC374" s="4"/>
      <c r="AD374" s="4"/>
      <c r="AE374" s="3"/>
      <c r="AF374" s="3"/>
      <c r="AG374" s="3"/>
      <c r="AH374" s="3"/>
      <c r="AI374" s="3"/>
      <c r="AJ374" s="3"/>
      <c r="AK374" s="3"/>
    </row>
    <row r="375" spans="1:37" x14ac:dyDescent="0.4">
      <c r="A375" s="1">
        <v>40483</v>
      </c>
      <c r="B375" s="61">
        <v>10.139830999999999</v>
      </c>
      <c r="C375" s="58">
        <f t="shared" si="101"/>
        <v>149069.12511653148</v>
      </c>
      <c r="D375" s="58">
        <f t="shared" si="102"/>
        <v>1511535.7359994843</v>
      </c>
      <c r="E375" s="58">
        <f t="shared" si="106"/>
        <v>-2518.958880448572</v>
      </c>
      <c r="F375" s="58">
        <f t="shared" si="107"/>
        <v>1509016.7771190358</v>
      </c>
      <c r="G375" s="60">
        <f>IF(AND($A375&gt;$B$2,$A375&lt;=$B$3),IRR((E$5:E374,F375),0.001)*12,"")</f>
        <v>5.9134797445744347E-2</v>
      </c>
      <c r="H375" s="61">
        <v>9.1778729999999999</v>
      </c>
      <c r="I375" s="58">
        <f t="shared" si="103"/>
        <v>205136.9179590742</v>
      </c>
      <c r="J375" s="58">
        <f t="shared" si="117"/>
        <v>1882720.5806398022</v>
      </c>
      <c r="K375" s="58">
        <f t="shared" si="108"/>
        <v>-2518.958880448572</v>
      </c>
      <c r="L375" s="58">
        <f t="shared" si="109"/>
        <v>1880201.6217593537</v>
      </c>
      <c r="M375" s="67">
        <f>IF(AND($A375&gt;$B$2,$A375&lt;=$B$3),IRR((K$5:K374,L375),0.001)*12,"")</f>
        <v>7.1295445307947958E-2</v>
      </c>
      <c r="N375" s="66">
        <f t="shared" si="110"/>
        <v>1.2160647862203611E-2</v>
      </c>
      <c r="O375" s="61">
        <v>6.8561059999999996</v>
      </c>
      <c r="P375" s="58">
        <f t="shared" si="104"/>
        <v>339618.79413225735</v>
      </c>
      <c r="Q375" s="58">
        <f t="shared" si="118"/>
        <v>2328462.4521629345</v>
      </c>
      <c r="R375" s="58">
        <f t="shared" si="111"/>
        <v>-2518.958880448572</v>
      </c>
      <c r="S375" s="58">
        <f t="shared" si="112"/>
        <v>2325943.4932824858</v>
      </c>
      <c r="T375" s="67">
        <f>IF(AND($A375&gt;$B$2,$A375&lt;=$B$3),IRR((R$5:R374,S375),0.001)*12,"")</f>
        <v>8.2543453311433979E-2</v>
      </c>
      <c r="U375" s="66">
        <f t="shared" si="113"/>
        <v>2.3408655865689632E-2</v>
      </c>
      <c r="V375" s="70">
        <v>1071.182076245444</v>
      </c>
      <c r="W375" s="58">
        <f t="shared" si="105"/>
        <v>2525.7299370805868</v>
      </c>
      <c r="X375" s="58">
        <f t="shared" si="119"/>
        <v>2705516.6380372578</v>
      </c>
      <c r="Y375" s="58">
        <f t="shared" si="114"/>
        <v>-2518.958880448572</v>
      </c>
      <c r="Z375" s="58">
        <f t="shared" si="115"/>
        <v>2702997.6791568091</v>
      </c>
      <c r="AA375" s="67">
        <f>IF(AND($A375&gt;$B$2,$A375&lt;=$B$3),IRR((Y$5:Y374,Z375),0.001)*12,"")</f>
        <v>9.0226135661309215E-2</v>
      </c>
      <c r="AB375" s="66">
        <f t="shared" si="116"/>
        <v>3.1091338215564868E-2</v>
      </c>
      <c r="AC375" s="4"/>
      <c r="AD375" s="4"/>
      <c r="AE375" s="3"/>
      <c r="AF375" s="3"/>
      <c r="AG375" s="3"/>
      <c r="AH375" s="3"/>
      <c r="AI375" s="3"/>
      <c r="AJ375" s="3"/>
      <c r="AK375" s="3"/>
    </row>
    <row r="376" spans="1:37" x14ac:dyDescent="0.4">
      <c r="A376" s="1">
        <v>40513</v>
      </c>
      <c r="B376" s="61">
        <v>10.072417</v>
      </c>
      <c r="C376" s="58">
        <f t="shared" si="101"/>
        <v>149319.83517724974</v>
      </c>
      <c r="D376" s="58">
        <f t="shared" si="102"/>
        <v>1504011.6462765282</v>
      </c>
      <c r="E376" s="58">
        <f t="shared" si="106"/>
        <v>-2525.2562776496934</v>
      </c>
      <c r="F376" s="58">
        <f t="shared" si="107"/>
        <v>1501486.3899988786</v>
      </c>
      <c r="G376" s="60">
        <f>IF(AND($A376&gt;$B$2,$A376&lt;=$B$3),IRR((E$5:E375,F376),0.001)*12,"")</f>
        <v>5.8479087272844232E-2</v>
      </c>
      <c r="H376" s="61">
        <v>9.0729089999999992</v>
      </c>
      <c r="I376" s="58">
        <f t="shared" si="103"/>
        <v>205415.24724438388</v>
      </c>
      <c r="J376" s="58">
        <f t="shared" si="117"/>
        <v>1863713.8454607956</v>
      </c>
      <c r="K376" s="58">
        <f t="shared" si="108"/>
        <v>-2525.2562776496934</v>
      </c>
      <c r="L376" s="58">
        <f t="shared" si="109"/>
        <v>1861188.5891831459</v>
      </c>
      <c r="M376" s="67">
        <f>IF(AND($A376&gt;$B$2,$A376&lt;=$B$3),IRR((K$5:K375,L376),0.001)*12,"")</f>
        <v>7.0355853836344906E-2</v>
      </c>
      <c r="N376" s="66">
        <f t="shared" si="110"/>
        <v>1.1876766563500674E-2</v>
      </c>
      <c r="O376" s="61">
        <v>6.8015249999999998</v>
      </c>
      <c r="P376" s="58">
        <f t="shared" si="104"/>
        <v>339990.07208501792</v>
      </c>
      <c r="Q376" s="58">
        <f t="shared" si="118"/>
        <v>2312450.9750380516</v>
      </c>
      <c r="R376" s="58">
        <f t="shared" si="111"/>
        <v>-2525.2562776496934</v>
      </c>
      <c r="S376" s="58">
        <f t="shared" si="112"/>
        <v>2309925.7187604019</v>
      </c>
      <c r="T376" s="67">
        <f>IF(AND($A376&gt;$B$2,$A376&lt;=$B$3),IRR((R$5:R375,S376),0.001)*12,"")</f>
        <v>8.1775550624564097E-2</v>
      </c>
      <c r="U376" s="66">
        <f t="shared" si="113"/>
        <v>2.3296463351719865E-2</v>
      </c>
      <c r="V376" s="70">
        <v>1111.0255512967469</v>
      </c>
      <c r="W376" s="58">
        <f t="shared" si="105"/>
        <v>2528.0028427529201</v>
      </c>
      <c r="X376" s="58">
        <f t="shared" si="119"/>
        <v>2808675.7520493064</v>
      </c>
      <c r="Y376" s="58">
        <f t="shared" si="114"/>
        <v>-2525.2562776496934</v>
      </c>
      <c r="Z376" s="58">
        <f t="shared" si="115"/>
        <v>2806150.4957716567</v>
      </c>
      <c r="AA376" s="67">
        <f>IF(AND($A376&gt;$B$2,$A376&lt;=$B$3),IRR((Y$5:Y375,Z376),0.001)*12,"")</f>
        <v>9.1683569190480263E-2</v>
      </c>
      <c r="AB376" s="66">
        <f t="shared" si="116"/>
        <v>3.3204481917636031E-2</v>
      </c>
      <c r="AC376" s="4"/>
      <c r="AD376" s="4"/>
      <c r="AE376" s="3"/>
      <c r="AF376" s="3"/>
      <c r="AG376" s="3"/>
      <c r="AH376" s="3"/>
      <c r="AI376" s="3"/>
      <c r="AJ376" s="3"/>
      <c r="AK376" s="3"/>
    </row>
    <row r="377" spans="1:37" x14ac:dyDescent="0.4">
      <c r="A377" s="1">
        <v>40544</v>
      </c>
      <c r="B377" s="61">
        <v>10.092077</v>
      </c>
      <c r="C377" s="58">
        <f t="shared" si="101"/>
        <v>149570.68239317407</v>
      </c>
      <c r="D377" s="58">
        <f t="shared" si="102"/>
        <v>1509478.843654457</v>
      </c>
      <c r="E377" s="58">
        <f t="shared" si="106"/>
        <v>-2531.5694183438177</v>
      </c>
      <c r="F377" s="58">
        <f t="shared" si="107"/>
        <v>1506947.2742361133</v>
      </c>
      <c r="G377" s="60">
        <f>IF(AND($A377&gt;$B$2,$A377&lt;=$B$3),IRR((E$5:E376,F377),0.001)*12,"")</f>
        <v>5.8314531050113416E-2</v>
      </c>
      <c r="H377" s="61">
        <v>9.0806330000000006</v>
      </c>
      <c r="I377" s="58">
        <f t="shared" si="103"/>
        <v>205694.03501373253</v>
      </c>
      <c r="J377" s="58">
        <f t="shared" si="117"/>
        <v>1867832.0422488551</v>
      </c>
      <c r="K377" s="58">
        <f t="shared" si="108"/>
        <v>-2531.5694183438177</v>
      </c>
      <c r="L377" s="58">
        <f t="shared" si="109"/>
        <v>1865300.4728305114</v>
      </c>
      <c r="M377" s="67">
        <f>IF(AND($A377&gt;$B$2,$A377&lt;=$B$3),IRR((K$5:K376,L377),0.001)*12,"")</f>
        <v>7.0086748967377765E-2</v>
      </c>
      <c r="N377" s="66">
        <f t="shared" si="110"/>
        <v>1.1772217917264349E-2</v>
      </c>
      <c r="O377" s="61">
        <v>6.6951840000000002</v>
      </c>
      <c r="P377" s="58">
        <f t="shared" si="104"/>
        <v>340368.19006031833</v>
      </c>
      <c r="Q377" s="58">
        <f t="shared" si="118"/>
        <v>2278827.6602008026</v>
      </c>
      <c r="R377" s="58">
        <f t="shared" si="111"/>
        <v>-2531.5694183438177</v>
      </c>
      <c r="S377" s="58">
        <f t="shared" si="112"/>
        <v>2276296.0907824589</v>
      </c>
      <c r="T377" s="67">
        <f>IF(AND($A377&gt;$B$2,$A377&lt;=$B$3),IRR((R$5:R376,S377),0.001)*12,"")</f>
        <v>8.0609056764432196E-2</v>
      </c>
      <c r="U377" s="66">
        <f t="shared" si="113"/>
        <v>2.229452571431878E-2</v>
      </c>
      <c r="V377" s="70">
        <v>1149.5501777908432</v>
      </c>
      <c r="W377" s="58">
        <f t="shared" si="105"/>
        <v>2530.20506886471</v>
      </c>
      <c r="X377" s="58">
        <f t="shared" si="119"/>
        <v>2908597.6867607203</v>
      </c>
      <c r="Y377" s="58">
        <f t="shared" si="114"/>
        <v>-2531.5694183438177</v>
      </c>
      <c r="Z377" s="58">
        <f t="shared" si="115"/>
        <v>2906066.1173423766</v>
      </c>
      <c r="AA377" s="67">
        <f>IF(AND($A377&gt;$B$2,$A377&lt;=$B$3),IRR((Y$5:Y376,Z377),0.001)*12,"")</f>
        <v>9.3002549811771473E-2</v>
      </c>
      <c r="AB377" s="66">
        <f t="shared" si="116"/>
        <v>3.4688018761658057E-2</v>
      </c>
      <c r="AC377" s="4"/>
      <c r="AD377" s="4"/>
      <c r="AE377" s="3"/>
      <c r="AF377" s="3"/>
      <c r="AG377" s="3"/>
      <c r="AH377" s="3"/>
      <c r="AI377" s="3"/>
      <c r="AJ377" s="3"/>
      <c r="AK377" s="3"/>
    </row>
    <row r="378" spans="1:37" x14ac:dyDescent="0.4">
      <c r="A378" s="1">
        <v>40575</v>
      </c>
      <c r="B378" s="61">
        <v>10.082724000000001</v>
      </c>
      <c r="C378" s="58">
        <f t="shared" si="101"/>
        <v>149822.39000134519</v>
      </c>
      <c r="D378" s="58">
        <f t="shared" si="102"/>
        <v>1510617.8074039232</v>
      </c>
      <c r="E378" s="58">
        <f t="shared" si="106"/>
        <v>-2537.8983418896769</v>
      </c>
      <c r="F378" s="58">
        <f t="shared" si="107"/>
        <v>1508079.9090620335</v>
      </c>
      <c r="G378" s="60">
        <f>IF(AND($A378&gt;$B$2,$A378&lt;=$B$3),IRR((E$5:E377,F378),0.001)*12,"")</f>
        <v>5.7988769984582689E-2</v>
      </c>
      <c r="H378" s="61">
        <v>9.0953040000000005</v>
      </c>
      <c r="I378" s="58">
        <f t="shared" si="103"/>
        <v>205973.06893518142</v>
      </c>
      <c r="J378" s="58">
        <f t="shared" si="117"/>
        <v>1873387.6777784314</v>
      </c>
      <c r="K378" s="58">
        <f t="shared" si="108"/>
        <v>-2537.8983418896769</v>
      </c>
      <c r="L378" s="58">
        <f t="shared" si="109"/>
        <v>1870849.7794365417</v>
      </c>
      <c r="M378" s="67">
        <f>IF(AND($A378&gt;$B$2,$A378&lt;=$B$3),IRR((K$5:K377,L378),0.001)*12,"")</f>
        <v>6.9860458333650399E-2</v>
      </c>
      <c r="N378" s="66">
        <f t="shared" si="110"/>
        <v>1.1871688349067711E-2</v>
      </c>
      <c r="O378" s="61">
        <v>6.8344009999999997</v>
      </c>
      <c r="P378" s="58">
        <f t="shared" si="104"/>
        <v>340739.53179778584</v>
      </c>
      <c r="Q378" s="58">
        <f t="shared" si="118"/>
        <v>2328750.5968583194</v>
      </c>
      <c r="R378" s="58">
        <f t="shared" si="111"/>
        <v>-2537.8983418896769</v>
      </c>
      <c r="S378" s="58">
        <f t="shared" si="112"/>
        <v>2326212.6985164299</v>
      </c>
      <c r="T378" s="67">
        <f>IF(AND($A378&gt;$B$2,$A378&lt;=$B$3),IRR((R$5:R377,S378),0.001)*12,"")</f>
        <v>8.1325633359402794E-2</v>
      </c>
      <c r="U378" s="66">
        <f t="shared" si="113"/>
        <v>2.3336863374820105E-2</v>
      </c>
      <c r="V378" s="70">
        <v>1185.8250603408187</v>
      </c>
      <c r="W378" s="58">
        <f t="shared" si="105"/>
        <v>2532.3452651101497</v>
      </c>
      <c r="X378" s="58">
        <f t="shared" si="119"/>
        <v>3002918.4768030299</v>
      </c>
      <c r="Y378" s="58">
        <f t="shared" si="114"/>
        <v>-2537.8983418896769</v>
      </c>
      <c r="Z378" s="58">
        <f t="shared" si="115"/>
        <v>3000380.5784611404</v>
      </c>
      <c r="AA378" s="67">
        <f>IF(AND($A378&gt;$B$2,$A378&lt;=$B$3),IRR((Y$5:Y377,Z378),0.001)*12,"")</f>
        <v>9.4157354241080071E-2</v>
      </c>
      <c r="AB378" s="66">
        <f t="shared" si="116"/>
        <v>3.6168584256497383E-2</v>
      </c>
      <c r="AC378" s="4"/>
      <c r="AD378" s="4"/>
      <c r="AE378" s="3"/>
      <c r="AF378" s="3"/>
      <c r="AG378" s="3"/>
      <c r="AH378" s="3"/>
      <c r="AI378" s="3"/>
      <c r="AJ378" s="3"/>
      <c r="AK378" s="3"/>
    </row>
    <row r="379" spans="1:37" x14ac:dyDescent="0.4">
      <c r="A379" s="1">
        <v>40603</v>
      </c>
      <c r="B379" s="61">
        <v>10.082732</v>
      </c>
      <c r="C379" s="58">
        <f t="shared" si="101"/>
        <v>150074.72667832364</v>
      </c>
      <c r="D379" s="58">
        <f t="shared" si="102"/>
        <v>1513163.2490707876</v>
      </c>
      <c r="E379" s="58">
        <f t="shared" si="106"/>
        <v>-2544.2430877444008</v>
      </c>
      <c r="F379" s="58">
        <f t="shared" si="107"/>
        <v>1510619.0059830432</v>
      </c>
      <c r="G379" s="60">
        <f>IF(AND($A379&gt;$B$2,$A379&lt;=$B$3),IRR((E$5:E378,F379),0.001)*12,"")</f>
        <v>5.7717348685010883E-2</v>
      </c>
      <c r="H379" s="61">
        <v>9.0953540000000004</v>
      </c>
      <c r="I379" s="58">
        <f t="shared" si="103"/>
        <v>206252.79890366251</v>
      </c>
      <c r="J379" s="58">
        <f t="shared" si="117"/>
        <v>1875942.2195196224</v>
      </c>
      <c r="K379" s="58">
        <f t="shared" si="108"/>
        <v>-2544.2430877444008</v>
      </c>
      <c r="L379" s="58">
        <f t="shared" si="109"/>
        <v>1873397.9764318781</v>
      </c>
      <c r="M379" s="67">
        <f>IF(AND($A379&gt;$B$2,$A379&lt;=$B$3),IRR((K$5:K378,L379),0.001)*12,"")</f>
        <v>6.9549322327669749E-2</v>
      </c>
      <c r="N379" s="66">
        <f t="shared" si="110"/>
        <v>1.1831973642658866E-2</v>
      </c>
      <c r="O379" s="61">
        <v>6.80877</v>
      </c>
      <c r="P379" s="58">
        <f t="shared" si="104"/>
        <v>341113.20326675079</v>
      </c>
      <c r="Q379" s="58">
        <f t="shared" si="118"/>
        <v>2322561.3450065549</v>
      </c>
      <c r="R379" s="58">
        <f t="shared" si="111"/>
        <v>-2544.2430877444008</v>
      </c>
      <c r="S379" s="58">
        <f t="shared" si="112"/>
        <v>2320017.1019188105</v>
      </c>
      <c r="T379" s="67">
        <f>IF(AND($A379&gt;$B$2,$A379&lt;=$B$3),IRR((R$5:R378,S379),0.001)*12,"")</f>
        <v>8.0785051983816913E-2</v>
      </c>
      <c r="U379" s="66">
        <f t="shared" si="113"/>
        <v>2.306770329880603E-2</v>
      </c>
      <c r="V379" s="70">
        <v>1172.6138887884815</v>
      </c>
      <c r="W379" s="58">
        <f t="shared" si="105"/>
        <v>2534.5149844969574</v>
      </c>
      <c r="X379" s="58">
        <f t="shared" si="119"/>
        <v>2972007.4721636553</v>
      </c>
      <c r="Y379" s="58">
        <f t="shared" si="114"/>
        <v>-2544.2430877444008</v>
      </c>
      <c r="Z379" s="58">
        <f t="shared" si="115"/>
        <v>2969463.229075911</v>
      </c>
      <c r="AA379" s="67">
        <f>IF(AND($A379&gt;$B$2,$A379&lt;=$B$3),IRR((Y$5:Y378,Z379),0.001)*12,"")</f>
        <v>9.3219999171106238E-2</v>
      </c>
      <c r="AB379" s="66">
        <f t="shared" si="116"/>
        <v>3.5502650486095355E-2</v>
      </c>
      <c r="AC379" s="4"/>
      <c r="AD379" s="4"/>
      <c r="AE379" s="3"/>
      <c r="AF379" s="3"/>
      <c r="AG379" s="3"/>
      <c r="AH379" s="3"/>
      <c r="AI379" s="3"/>
      <c r="AJ379" s="3"/>
      <c r="AK379" s="3"/>
    </row>
    <row r="380" spans="1:37" x14ac:dyDescent="0.4">
      <c r="A380" s="1">
        <v>40634</v>
      </c>
      <c r="B380" s="61">
        <v>10.156912999999999</v>
      </c>
      <c r="C380" s="58">
        <f t="shared" si="101"/>
        <v>150325.84664907301</v>
      </c>
      <c r="D380" s="58">
        <f t="shared" si="102"/>
        <v>1526846.5460659759</v>
      </c>
      <c r="E380" s="58">
        <f t="shared" si="106"/>
        <v>-2550.6036954637616</v>
      </c>
      <c r="F380" s="58">
        <f t="shared" si="107"/>
        <v>1524295.9423705121</v>
      </c>
      <c r="G380" s="60">
        <f>IF(AND($A380&gt;$B$2,$A380&lt;=$B$3),IRR((E$5:E379,F380),0.001)*12,"")</f>
        <v>5.7859547056222205E-2</v>
      </c>
      <c r="H380" s="61">
        <v>9.2153949999999991</v>
      </c>
      <c r="I380" s="58">
        <f t="shared" si="103"/>
        <v>206529.57528660254</v>
      </c>
      <c r="J380" s="58">
        <f t="shared" si="117"/>
        <v>1903251.6154482805</v>
      </c>
      <c r="K380" s="58">
        <f t="shared" si="108"/>
        <v>-2550.6036954637616</v>
      </c>
      <c r="L380" s="58">
        <f t="shared" si="109"/>
        <v>1900701.0117528166</v>
      </c>
      <c r="M380" s="67">
        <f>IF(AND($A380&gt;$B$2,$A380&lt;=$B$3),IRR((K$5:K379,L380),0.001)*12,"")</f>
        <v>6.9941448049778643E-2</v>
      </c>
      <c r="N380" s="66">
        <f t="shared" si="110"/>
        <v>1.2081900993556438E-2</v>
      </c>
      <c r="O380" s="61">
        <v>6.9958179999999999</v>
      </c>
      <c r="P380" s="58">
        <f t="shared" si="104"/>
        <v>341477.79303959274</v>
      </c>
      <c r="Q380" s="58">
        <f t="shared" si="118"/>
        <v>2388916.4911466576</v>
      </c>
      <c r="R380" s="58">
        <f t="shared" si="111"/>
        <v>-2550.6036954637616</v>
      </c>
      <c r="S380" s="58">
        <f t="shared" si="112"/>
        <v>2386365.8874511938</v>
      </c>
      <c r="T380" s="67">
        <f>IF(AND($A380&gt;$B$2,$A380&lt;=$B$3),IRR((R$5:R379,S380),0.001)*12,"")</f>
        <v>8.1829481113745217E-2</v>
      </c>
      <c r="U380" s="66">
        <f t="shared" si="113"/>
        <v>2.3969934057523012E-2</v>
      </c>
      <c r="V380" s="70">
        <v>1198.6964821056984</v>
      </c>
      <c r="W380" s="58">
        <f t="shared" si="105"/>
        <v>2536.6427989466865</v>
      </c>
      <c r="X380" s="58">
        <f t="shared" si="119"/>
        <v>3040664.7994561456</v>
      </c>
      <c r="Y380" s="58">
        <f t="shared" si="114"/>
        <v>-2550.6036954637616</v>
      </c>
      <c r="Z380" s="58">
        <f t="shared" si="115"/>
        <v>3038114.1957606818</v>
      </c>
      <c r="AA380" s="67">
        <f>IF(AND($A380&gt;$B$2,$A380&lt;=$B$3),IRR((Y$5:Y379,Z380),0.001)*12,"")</f>
        <v>9.3920850597504213E-2</v>
      </c>
      <c r="AB380" s="66">
        <f t="shared" si="116"/>
        <v>3.6061303541282008E-2</v>
      </c>
      <c r="AC380" s="4"/>
      <c r="AD380" s="4"/>
      <c r="AE380" s="3"/>
      <c r="AF380" s="3"/>
      <c r="AG380" s="3"/>
      <c r="AH380" s="3"/>
      <c r="AI380" s="3"/>
      <c r="AJ380" s="3"/>
      <c r="AK380" s="3"/>
    </row>
    <row r="381" spans="1:37" x14ac:dyDescent="0.4">
      <c r="A381" s="1">
        <v>40664</v>
      </c>
      <c r="B381" s="61">
        <v>10.202968</v>
      </c>
      <c r="C381" s="58">
        <f t="shared" si="101"/>
        <v>150576.45805986077</v>
      </c>
      <c r="D381" s="58">
        <f t="shared" si="102"/>
        <v>1536326.7831381017</v>
      </c>
      <c r="E381" s="58">
        <f t="shared" si="106"/>
        <v>-2556.9802047024209</v>
      </c>
      <c r="F381" s="58">
        <f t="shared" si="107"/>
        <v>1533769.8029333993</v>
      </c>
      <c r="G381" s="60">
        <f>IF(AND($A381&gt;$B$2,$A381&lt;=$B$3),IRR((E$5:E380,F381),0.001)*12,"")</f>
        <v>5.78435409024598E-2</v>
      </c>
      <c r="H381" s="61">
        <v>9.335763</v>
      </c>
      <c r="I381" s="58">
        <f t="shared" si="103"/>
        <v>206803.4661517308</v>
      </c>
      <c r="J381" s="58">
        <f t="shared" si="117"/>
        <v>1930668.1475710808</v>
      </c>
      <c r="K381" s="58">
        <f t="shared" si="108"/>
        <v>-2556.9802047024209</v>
      </c>
      <c r="L381" s="58">
        <f t="shared" si="109"/>
        <v>1928111.1673663785</v>
      </c>
      <c r="M381" s="67">
        <f>IF(AND($A381&gt;$B$2,$A381&lt;=$B$3),IRR((K$5:K380,L381),0.001)*12,"")</f>
        <v>7.0322878850978654E-2</v>
      </c>
      <c r="N381" s="66">
        <f t="shared" si="110"/>
        <v>1.2479337948518854E-2</v>
      </c>
      <c r="O381" s="61">
        <v>7.1778380000000004</v>
      </c>
      <c r="P381" s="58">
        <f t="shared" si="104"/>
        <v>341834.02568300185</v>
      </c>
      <c r="Q381" s="58">
        <f t="shared" si="118"/>
        <v>2453629.2592404266</v>
      </c>
      <c r="R381" s="58">
        <f t="shared" si="111"/>
        <v>-2556.9802047024209</v>
      </c>
      <c r="S381" s="58">
        <f t="shared" si="112"/>
        <v>2451072.2790357242</v>
      </c>
      <c r="T381" s="67">
        <f>IF(AND($A381&gt;$B$2,$A381&lt;=$B$3),IRR((R$5:R380,S381),0.001)*12,"")</f>
        <v>8.2790518058622808E-2</v>
      </c>
      <c r="U381" s="66">
        <f t="shared" si="113"/>
        <v>2.4946977156163008E-2</v>
      </c>
      <c r="V381" s="70">
        <v>1206.6104620507208</v>
      </c>
      <c r="W381" s="58">
        <f t="shared" si="105"/>
        <v>2538.7619420215415</v>
      </c>
      <c r="X381" s="58">
        <f t="shared" si="119"/>
        <v>3063296.7198993973</v>
      </c>
      <c r="Y381" s="58">
        <f t="shared" si="114"/>
        <v>-2556.9802047024209</v>
      </c>
      <c r="Z381" s="58">
        <f t="shared" si="115"/>
        <v>3060739.739694695</v>
      </c>
      <c r="AA381" s="67">
        <f>IF(AND($A381&gt;$B$2,$A381&lt;=$B$3),IRR((Y$5:Y380,Z381),0.001)*12,"")</f>
        <v>9.3861352791590136E-2</v>
      </c>
      <c r="AB381" s="66">
        <f t="shared" si="116"/>
        <v>3.6017811889130336E-2</v>
      </c>
      <c r="AC381" s="4"/>
      <c r="AD381" s="4"/>
      <c r="AE381" s="3"/>
      <c r="AF381" s="3"/>
      <c r="AG381" s="3"/>
      <c r="AH381" s="3"/>
      <c r="AI381" s="3"/>
      <c r="AJ381" s="3"/>
      <c r="AK381" s="3"/>
    </row>
    <row r="382" spans="1:37" x14ac:dyDescent="0.4">
      <c r="A382" s="1">
        <v>40695</v>
      </c>
      <c r="B382" s="61">
        <v>10.202966999999999</v>
      </c>
      <c r="C382" s="58">
        <f t="shared" si="101"/>
        <v>150827.69602379951</v>
      </c>
      <c r="D382" s="58">
        <f t="shared" si="102"/>
        <v>1538890.0052168574</v>
      </c>
      <c r="E382" s="58">
        <f t="shared" si="106"/>
        <v>-2563.372655214177</v>
      </c>
      <c r="F382" s="58">
        <f t="shared" si="107"/>
        <v>1536326.6325616431</v>
      </c>
      <c r="G382" s="60">
        <f>IF(AND($A382&gt;$B$2,$A382&lt;=$B$3),IRR((E$5:E381,F382),0.001)*12,"")</f>
        <v>5.7574992688430804E-2</v>
      </c>
      <c r="H382" s="61">
        <v>9.2993620000000004</v>
      </c>
      <c r="I382" s="58">
        <f t="shared" si="103"/>
        <v>207079.11653024217</v>
      </c>
      <c r="J382" s="58">
        <f t="shared" si="117"/>
        <v>1925703.6672549059</v>
      </c>
      <c r="K382" s="58">
        <f t="shared" si="108"/>
        <v>-2563.372655214177</v>
      </c>
      <c r="L382" s="58">
        <f t="shared" si="109"/>
        <v>1923140.2945996916</v>
      </c>
      <c r="M382" s="67">
        <f>IF(AND($A382&gt;$B$2,$A382&lt;=$B$3),IRR((K$5:K381,L382),0.001)*12,"")</f>
        <v>6.9805336836345155E-2</v>
      </c>
      <c r="N382" s="66">
        <f t="shared" si="110"/>
        <v>1.2230344147914352E-2</v>
      </c>
      <c r="O382" s="61">
        <v>7.0237299999999996</v>
      </c>
      <c r="P382" s="58">
        <f t="shared" si="104"/>
        <v>342198.98456599057</v>
      </c>
      <c r="Q382" s="58">
        <f t="shared" si="118"/>
        <v>2403513.2738656849</v>
      </c>
      <c r="R382" s="58">
        <f t="shared" si="111"/>
        <v>-2563.372655214177</v>
      </c>
      <c r="S382" s="58">
        <f t="shared" si="112"/>
        <v>2400949.9012104706</v>
      </c>
      <c r="T382" s="67">
        <f>IF(AND($A382&gt;$B$2,$A382&lt;=$B$3),IRR((R$5:R381,S382),0.001)*12,"")</f>
        <v>8.1339830472288099E-2</v>
      </c>
      <c r="U382" s="66">
        <f t="shared" si="113"/>
        <v>2.3764837783857296E-2</v>
      </c>
      <c r="V382" s="70">
        <v>1162.3509016029418</v>
      </c>
      <c r="W382" s="58">
        <f t="shared" si="105"/>
        <v>2540.9672766168683</v>
      </c>
      <c r="X382" s="58">
        <f t="shared" si="119"/>
        <v>2953495.6049191887</v>
      </c>
      <c r="Y382" s="58">
        <f t="shared" si="114"/>
        <v>-2563.372655214177</v>
      </c>
      <c r="Z382" s="58">
        <f t="shared" si="115"/>
        <v>2950932.2322639744</v>
      </c>
      <c r="AA382" s="67">
        <f>IF(AND($A382&gt;$B$2,$A382&lt;=$B$3),IRR((Y$5:Y381,Z382),0.001)*12,"")</f>
        <v>9.1650313465357236E-2</v>
      </c>
      <c r="AB382" s="66">
        <f t="shared" si="116"/>
        <v>3.4075320776926432E-2</v>
      </c>
      <c r="AC382" s="4"/>
      <c r="AD382" s="4"/>
      <c r="AE382" s="3"/>
      <c r="AF382" s="3"/>
      <c r="AG382" s="3"/>
      <c r="AH382" s="3"/>
      <c r="AI382" s="3"/>
      <c r="AJ382" s="3"/>
      <c r="AK382" s="3"/>
    </row>
    <row r="383" spans="1:37" x14ac:dyDescent="0.4">
      <c r="A383" s="1">
        <v>40725</v>
      </c>
      <c r="B383" s="61">
        <v>10.259467000000001</v>
      </c>
      <c r="C383" s="58">
        <f t="shared" si="101"/>
        <v>151078.1750288835</v>
      </c>
      <c r="D383" s="58">
        <f t="shared" si="102"/>
        <v>1549981.5511290545</v>
      </c>
      <c r="E383" s="58">
        <f t="shared" si="106"/>
        <v>-2569.7810868522124</v>
      </c>
      <c r="F383" s="58">
        <f t="shared" si="107"/>
        <v>1547411.7700422022</v>
      </c>
      <c r="G383" s="60">
        <f>IF(AND($A383&gt;$B$2,$A383&lt;=$B$3),IRR((E$5:E382,F383),0.001)*12,"")</f>
        <v>5.7615986673410724E-2</v>
      </c>
      <c r="H383" s="61">
        <v>9.4457070000000005</v>
      </c>
      <c r="I383" s="58">
        <f t="shared" si="103"/>
        <v>207351.17462889507</v>
      </c>
      <c r="J383" s="58">
        <f t="shared" si="117"/>
        <v>1958578.4416503767</v>
      </c>
      <c r="K383" s="58">
        <f t="shared" si="108"/>
        <v>-2569.7810868522124</v>
      </c>
      <c r="L383" s="58">
        <f t="shared" si="109"/>
        <v>1956008.6605635243</v>
      </c>
      <c r="M383" s="67">
        <f>IF(AND($A383&gt;$B$2,$A383&lt;=$B$3),IRR((K$5:K382,L383),0.001)*12,"")</f>
        <v>7.0324702076426604E-2</v>
      </c>
      <c r="N383" s="66">
        <f t="shared" si="110"/>
        <v>1.270871540301588E-2</v>
      </c>
      <c r="O383" s="61">
        <v>7.3426920000000004</v>
      </c>
      <c r="P383" s="58">
        <f t="shared" si="104"/>
        <v>342548.96262401779</v>
      </c>
      <c r="Q383" s="58">
        <f t="shared" si="118"/>
        <v>2515231.5274676746</v>
      </c>
      <c r="R383" s="58">
        <f t="shared" si="111"/>
        <v>-2569.7810868522124</v>
      </c>
      <c r="S383" s="58">
        <f t="shared" si="112"/>
        <v>2512661.7463808223</v>
      </c>
      <c r="T383" s="67">
        <f>IF(AND($A383&gt;$B$2,$A383&lt;=$B$3),IRR((R$5:R382,S383),0.001)*12,"")</f>
        <v>8.3243704225067106E-2</v>
      </c>
      <c r="U383" s="66">
        <f t="shared" si="113"/>
        <v>2.5627717551656382E-2</v>
      </c>
      <c r="V383" s="70">
        <v>1198.4608513922865</v>
      </c>
      <c r="W383" s="58">
        <f t="shared" si="105"/>
        <v>2543.1115111021809</v>
      </c>
      <c r="X383" s="58">
        <f t="shared" si="119"/>
        <v>3047819.586781044</v>
      </c>
      <c r="Y383" s="58">
        <f t="shared" si="114"/>
        <v>-2569.7810868522124</v>
      </c>
      <c r="Z383" s="58">
        <f t="shared" si="115"/>
        <v>3045249.8056941917</v>
      </c>
      <c r="AA383" s="67">
        <f>IF(AND($A383&gt;$B$2,$A383&lt;=$B$3),IRR((Y$5:Y382,Z383),0.001)*12,"")</f>
        <v>9.2773996213993293E-2</v>
      </c>
      <c r="AB383" s="66">
        <f t="shared" si="116"/>
        <v>3.5158009540582569E-2</v>
      </c>
      <c r="AC383" s="4"/>
      <c r="AD383" s="4"/>
      <c r="AE383" s="3"/>
      <c r="AF383" s="3"/>
      <c r="AG383" s="3"/>
      <c r="AH383" s="3"/>
      <c r="AI383" s="3"/>
      <c r="AJ383" s="3"/>
      <c r="AK383" s="3"/>
    </row>
    <row r="384" spans="1:37" x14ac:dyDescent="0.4">
      <c r="A384" s="1">
        <v>40756</v>
      </c>
      <c r="B384" s="61">
        <v>10.324479</v>
      </c>
      <c r="C384" s="58">
        <f t="shared" si="101"/>
        <v>151327.69905228162</v>
      </c>
      <c r="D384" s="58">
        <f t="shared" si="102"/>
        <v>1562379.6509836016</v>
      </c>
      <c r="E384" s="58">
        <f t="shared" si="106"/>
        <v>-2576.2055395693428</v>
      </c>
      <c r="F384" s="58">
        <f t="shared" si="107"/>
        <v>1559803.4454440323</v>
      </c>
      <c r="G384" s="60">
        <f>IF(AND($A384&gt;$B$2,$A384&lt;=$B$3),IRR((E$5:E383,F384),0.001)*12,"")</f>
        <v>5.7700773998704769E-2</v>
      </c>
      <c r="H384" s="61">
        <v>9.5844280000000008</v>
      </c>
      <c r="I384" s="58">
        <f t="shared" si="103"/>
        <v>207619.96537358733</v>
      </c>
      <c r="J384" s="58">
        <f t="shared" si="117"/>
        <v>1989918.6094856411</v>
      </c>
      <c r="K384" s="58">
        <f t="shared" si="108"/>
        <v>-2576.2055395693428</v>
      </c>
      <c r="L384" s="58">
        <f t="shared" si="109"/>
        <v>1987342.4039460719</v>
      </c>
      <c r="M384" s="67">
        <f>IF(AND($A384&gt;$B$2,$A384&lt;=$B$3),IRR((K$5:K383,L384),0.001)*12,"")</f>
        <v>7.0784710637597392E-2</v>
      </c>
      <c r="N384" s="66">
        <f t="shared" si="110"/>
        <v>1.3083936638892624E-2</v>
      </c>
      <c r="O384" s="61">
        <v>7.4359270000000004</v>
      </c>
      <c r="P384" s="58">
        <f t="shared" si="104"/>
        <v>342895.41647430026</v>
      </c>
      <c r="Q384" s="58">
        <f t="shared" si="118"/>
        <v>2549745.2855374943</v>
      </c>
      <c r="R384" s="58">
        <f t="shared" si="111"/>
        <v>-2576.2055395693428</v>
      </c>
      <c r="S384" s="58">
        <f t="shared" si="112"/>
        <v>2547169.0799979251</v>
      </c>
      <c r="T384" s="67">
        <f>IF(AND($A384&gt;$B$2,$A384&lt;=$B$3),IRR((R$5:R383,S384),0.001)*12,"")</f>
        <v>8.3530120254667217E-2</v>
      </c>
      <c r="U384" s="66">
        <f t="shared" si="113"/>
        <v>2.5829346255962449E-2</v>
      </c>
      <c r="V384" s="70">
        <v>1073.6198899060371</v>
      </c>
      <c r="W384" s="58">
        <f t="shared" si="105"/>
        <v>2545.5110619709662</v>
      </c>
      <c r="X384" s="58">
        <f t="shared" si="119"/>
        <v>2732911.3061078684</v>
      </c>
      <c r="Y384" s="58">
        <f t="shared" si="114"/>
        <v>-2576.2055395693428</v>
      </c>
      <c r="Z384" s="58">
        <f t="shared" si="115"/>
        <v>2730335.1005682992</v>
      </c>
      <c r="AA384" s="67">
        <f>IF(AND($A384&gt;$B$2,$A384&lt;=$B$3),IRR((Y$5:Y383,Z384),0.001)*12,"")</f>
        <v>8.699391858692529E-2</v>
      </c>
      <c r="AB384" s="66">
        <f t="shared" si="116"/>
        <v>2.9293144588220521E-2</v>
      </c>
      <c r="AC384" s="4"/>
      <c r="AD384" s="4"/>
      <c r="AE384" s="3"/>
      <c r="AF384" s="3"/>
      <c r="AG384" s="3"/>
      <c r="AH384" s="3"/>
      <c r="AI384" s="3"/>
      <c r="AJ384" s="3"/>
      <c r="AK384" s="3"/>
    </row>
    <row r="385" spans="1:37" x14ac:dyDescent="0.4">
      <c r="A385" s="1">
        <v>40787</v>
      </c>
      <c r="B385" s="61">
        <v>10.314114999999999</v>
      </c>
      <c r="C385" s="58">
        <f t="shared" si="101"/>
        <v>151578.09824343066</v>
      </c>
      <c r="D385" s="58">
        <f t="shared" si="102"/>
        <v>1563393.9367640417</v>
      </c>
      <c r="E385" s="58">
        <f t="shared" si="106"/>
        <v>-2582.6460534182661</v>
      </c>
      <c r="F385" s="58">
        <f t="shared" si="107"/>
        <v>1560811.2907106234</v>
      </c>
      <c r="G385" s="60">
        <f>IF(AND($A385&gt;$B$2,$A385&lt;=$B$3),IRR((E$5:E384,F385),0.001)*12,"")</f>
        <v>5.7379432577062239E-2</v>
      </c>
      <c r="H385" s="61">
        <v>9.67028</v>
      </c>
      <c r="I385" s="58">
        <f t="shared" si="103"/>
        <v>207887.03582588222</v>
      </c>
      <c r="J385" s="58">
        <f t="shared" si="117"/>
        <v>2010325.8448063124</v>
      </c>
      <c r="K385" s="58">
        <f t="shared" si="108"/>
        <v>-2582.6460534182661</v>
      </c>
      <c r="L385" s="58">
        <f t="shared" si="109"/>
        <v>2007743.1987528941</v>
      </c>
      <c r="M385" s="67">
        <f>IF(AND($A385&gt;$B$2,$A385&lt;=$B$3),IRR((K$5:K384,L385),0.001)*12,"")</f>
        <v>7.0943902970633133E-2</v>
      </c>
      <c r="N385" s="66">
        <f t="shared" si="110"/>
        <v>1.3564470393570893E-2</v>
      </c>
      <c r="O385" s="61">
        <v>7.8015429999999997</v>
      </c>
      <c r="P385" s="58">
        <f t="shared" si="104"/>
        <v>343226.45945559489</v>
      </c>
      <c r="Q385" s="58">
        <f t="shared" si="118"/>
        <v>2677695.98218058</v>
      </c>
      <c r="R385" s="58">
        <f t="shared" si="111"/>
        <v>-2582.6460534182661</v>
      </c>
      <c r="S385" s="58">
        <f t="shared" si="112"/>
        <v>2675113.336127162</v>
      </c>
      <c r="T385" s="67">
        <f>IF(AND($A385&gt;$B$2,$A385&lt;=$B$3),IRR((R$5:R384,S385),0.001)*12,"")</f>
        <v>8.557687677385406E-2</v>
      </c>
      <c r="U385" s="66">
        <f t="shared" si="113"/>
        <v>2.8197444196791821E-2</v>
      </c>
      <c r="V385" s="70">
        <v>1065.1315388430016</v>
      </c>
      <c r="W385" s="58">
        <f t="shared" si="105"/>
        <v>2547.9357822606535</v>
      </c>
      <c r="X385" s="58">
        <f t="shared" si="119"/>
        <v>2713886.7606324372</v>
      </c>
      <c r="Y385" s="58">
        <f t="shared" si="114"/>
        <v>-2582.6460534182661</v>
      </c>
      <c r="Z385" s="58">
        <f t="shared" si="115"/>
        <v>2711304.1145790191</v>
      </c>
      <c r="AA385" s="67">
        <f>IF(AND($A385&gt;$B$2,$A385&lt;=$B$3),IRR((Y$5:Y384,Z385),0.001)*12,"")</f>
        <v>8.6243567849229485E-2</v>
      </c>
      <c r="AB385" s="66">
        <f t="shared" si="116"/>
        <v>2.8864135272167246E-2</v>
      </c>
      <c r="AC385" s="4"/>
      <c r="AD385" s="4"/>
      <c r="AE385" s="3"/>
      <c r="AF385" s="3"/>
      <c r="AG385" s="3"/>
      <c r="AH385" s="3"/>
      <c r="AI385" s="3"/>
      <c r="AJ385" s="3"/>
      <c r="AK385" s="3"/>
    </row>
    <row r="386" spans="1:37" x14ac:dyDescent="0.4">
      <c r="A386" s="1">
        <v>40817</v>
      </c>
      <c r="B386" s="61">
        <v>10.32263</v>
      </c>
      <c r="C386" s="58">
        <f t="shared" si="101"/>
        <v>151828.91636522248</v>
      </c>
      <c r="D386" s="58">
        <f t="shared" si="102"/>
        <v>1567273.7269391366</v>
      </c>
      <c r="E386" s="58">
        <f t="shared" si="106"/>
        <v>-2589.1026685518118</v>
      </c>
      <c r="F386" s="58">
        <f t="shared" si="107"/>
        <v>1564684.6242705849</v>
      </c>
      <c r="G386" s="60">
        <f>IF(AND($A386&gt;$B$2,$A386&lt;=$B$3),IRR((E$5:E385,F386),0.001)*12,"")</f>
        <v>5.7161297053857751E-2</v>
      </c>
      <c r="H386" s="61">
        <v>9.6863039999999998</v>
      </c>
      <c r="I386" s="58">
        <f t="shared" si="103"/>
        <v>208154.33103657886</v>
      </c>
      <c r="J386" s="58">
        <f t="shared" si="117"/>
        <v>2016246.129336938</v>
      </c>
      <c r="K386" s="58">
        <f t="shared" si="108"/>
        <v>-2589.1026685518118</v>
      </c>
      <c r="L386" s="58">
        <f t="shared" si="109"/>
        <v>2013657.0266683863</v>
      </c>
      <c r="M386" s="67">
        <f>IF(AND($A386&gt;$B$2,$A386&lt;=$B$3),IRR((K$5:K385,L386),0.001)*12,"")</f>
        <v>7.0722298359177316E-2</v>
      </c>
      <c r="N386" s="66">
        <f t="shared" si="110"/>
        <v>1.3561001305319564E-2</v>
      </c>
      <c r="O386" s="61">
        <v>7.9422540000000001</v>
      </c>
      <c r="P386" s="58">
        <f t="shared" si="104"/>
        <v>343552.45037310419</v>
      </c>
      <c r="Q386" s="58">
        <f t="shared" si="118"/>
        <v>2728580.8231855882</v>
      </c>
      <c r="R386" s="58">
        <f t="shared" si="111"/>
        <v>-2589.1026685518118</v>
      </c>
      <c r="S386" s="58">
        <f t="shared" si="112"/>
        <v>2725991.7205170365</v>
      </c>
      <c r="T386" s="67">
        <f>IF(AND($A386&gt;$B$2,$A386&lt;=$B$3),IRR((R$5:R385,S386),0.001)*12,"")</f>
        <v>8.6109623285836712E-2</v>
      </c>
      <c r="U386" s="66">
        <f t="shared" si="113"/>
        <v>2.894832623197896E-2</v>
      </c>
      <c r="V386" s="70">
        <v>1097.3444395830695</v>
      </c>
      <c r="W386" s="58">
        <f t="shared" si="105"/>
        <v>2550.2952079570514</v>
      </c>
      <c r="X386" s="58">
        <f t="shared" si="119"/>
        <v>2798552.2657470182</v>
      </c>
      <c r="Y386" s="58">
        <f t="shared" si="114"/>
        <v>-2589.1026685518118</v>
      </c>
      <c r="Z386" s="58">
        <f t="shared" si="115"/>
        <v>2795963.1630784664</v>
      </c>
      <c r="AA386" s="67">
        <f>IF(AND($A386&gt;$B$2,$A386&lt;=$B$3),IRR((Y$5:Y385,Z386),0.001)*12,"")</f>
        <v>8.7359532179763555E-2</v>
      </c>
      <c r="AB386" s="66">
        <f t="shared" si="116"/>
        <v>3.0198235125905803E-2</v>
      </c>
      <c r="AC386" s="4"/>
      <c r="AD386" s="4"/>
      <c r="AE386" s="3"/>
      <c r="AF386" s="3"/>
      <c r="AG386" s="3"/>
      <c r="AH386" s="3"/>
      <c r="AI386" s="3"/>
      <c r="AJ386" s="3"/>
      <c r="AK386" s="3"/>
    </row>
    <row r="387" spans="1:37" x14ac:dyDescent="0.4">
      <c r="A387" s="1">
        <v>40848</v>
      </c>
      <c r="B387" s="61">
        <v>10.320753</v>
      </c>
      <c r="C387" s="58">
        <f t="shared" si="101"/>
        <v>152080.40726179013</v>
      </c>
      <c r="D387" s="58">
        <f t="shared" si="102"/>
        <v>1569584.3194883422</v>
      </c>
      <c r="E387" s="58">
        <f t="shared" si="106"/>
        <v>-2595.5754252231914</v>
      </c>
      <c r="F387" s="58">
        <f t="shared" si="107"/>
        <v>1566988.7440631189</v>
      </c>
      <c r="G387" s="60">
        <f>IF(AND($A387&gt;$B$2,$A387&lt;=$B$3),IRR((E$5:E386,F387),0.001)*12,"")</f>
        <v>5.6888984001073339E-2</v>
      </c>
      <c r="H387" s="61">
        <v>9.6573119999999992</v>
      </c>
      <c r="I387" s="58">
        <f t="shared" si="103"/>
        <v>208423.09893236842</v>
      </c>
      <c r="J387" s="58">
        <f t="shared" si="117"/>
        <v>2012806.8943967486</v>
      </c>
      <c r="K387" s="58">
        <f t="shared" si="108"/>
        <v>-2595.5754252231914</v>
      </c>
      <c r="L387" s="58">
        <f t="shared" si="109"/>
        <v>2010211.3189715254</v>
      </c>
      <c r="M387" s="67">
        <f>IF(AND($A387&gt;$B$2,$A387&lt;=$B$3),IRR((K$5:K386,L387),0.001)*12,"")</f>
        <v>7.0259176138649515E-2</v>
      </c>
      <c r="N387" s="66">
        <f t="shared" si="110"/>
        <v>1.3370192137576176E-2</v>
      </c>
      <c r="O387" s="61">
        <v>7.6928900000000002</v>
      </c>
      <c r="P387" s="58">
        <f t="shared" si="104"/>
        <v>343889.84963725891</v>
      </c>
      <c r="Q387" s="58">
        <f t="shared" si="118"/>
        <v>2645506.7853759727</v>
      </c>
      <c r="R387" s="58">
        <f t="shared" si="111"/>
        <v>-2595.5754252231914</v>
      </c>
      <c r="S387" s="58">
        <f t="shared" si="112"/>
        <v>2642911.2099507498</v>
      </c>
      <c r="T387" s="67">
        <f>IF(AND($A387&gt;$B$2,$A387&lt;=$B$3),IRR((R$5:R386,S387),0.001)*12,"")</f>
        <v>8.4179227406072421E-2</v>
      </c>
      <c r="U387" s="66">
        <f t="shared" si="113"/>
        <v>2.7290243404999082E-2</v>
      </c>
      <c r="V387" s="70">
        <v>1116.7701830957069</v>
      </c>
      <c r="W387" s="58">
        <f t="shared" si="105"/>
        <v>2552.6193884057343</v>
      </c>
      <c r="X387" s="58">
        <f t="shared" si="119"/>
        <v>2850689.2217635233</v>
      </c>
      <c r="Y387" s="58">
        <f t="shared" si="114"/>
        <v>-2595.5754252231914</v>
      </c>
      <c r="Z387" s="58">
        <f t="shared" si="115"/>
        <v>2848093.6463383003</v>
      </c>
      <c r="AA387" s="67">
        <f>IF(AND($A387&gt;$B$2,$A387&lt;=$B$3),IRR((Y$5:Y386,Z387),0.001)*12,"")</f>
        <v>8.7864100973259696E-2</v>
      </c>
      <c r="AB387" s="66">
        <f t="shared" si="116"/>
        <v>3.0975116972186356E-2</v>
      </c>
      <c r="AC387" s="4"/>
      <c r="AD387" s="4"/>
      <c r="AE387" s="3"/>
      <c r="AF387" s="3"/>
      <c r="AG387" s="3"/>
      <c r="AH387" s="3"/>
      <c r="AI387" s="3"/>
      <c r="AJ387" s="3"/>
      <c r="AK387" s="3"/>
    </row>
    <row r="388" spans="1:37" x14ac:dyDescent="0.4">
      <c r="A388" s="1">
        <v>40878</v>
      </c>
      <c r="B388" s="61">
        <v>10.351203</v>
      </c>
      <c r="C388" s="58">
        <f t="shared" si="101"/>
        <v>152331.78522856231</v>
      </c>
      <c r="D388" s="58">
        <f t="shared" si="102"/>
        <v>1576817.2322532497</v>
      </c>
      <c r="E388" s="58">
        <f t="shared" si="106"/>
        <v>-2602.064363786249</v>
      </c>
      <c r="F388" s="58">
        <f t="shared" si="107"/>
        <v>1574215.1678894635</v>
      </c>
      <c r="G388" s="60">
        <f>IF(AND($A388&gt;$B$2,$A388&lt;=$B$3),IRR((E$5:E387,F388),0.001)*12,"")</f>
        <v>5.6790756582676849E-2</v>
      </c>
      <c r="H388" s="61">
        <v>9.7616879999999995</v>
      </c>
      <c r="I388" s="58">
        <f t="shared" si="103"/>
        <v>208689.65778610215</v>
      </c>
      <c r="J388" s="58">
        <f t="shared" si="117"/>
        <v>2037163.3281346997</v>
      </c>
      <c r="K388" s="58">
        <f t="shared" si="108"/>
        <v>-2602.064363786249</v>
      </c>
      <c r="L388" s="58">
        <f t="shared" si="109"/>
        <v>2034561.2637709135</v>
      </c>
      <c r="M388" s="67">
        <f>IF(AND($A388&gt;$B$2,$A388&lt;=$B$3),IRR((K$5:K387,L388),0.001)*12,"")</f>
        <v>7.0514866849930691E-2</v>
      </c>
      <c r="N388" s="66">
        <f t="shared" si="110"/>
        <v>1.3724110267253842E-2</v>
      </c>
      <c r="O388" s="61">
        <v>7.9746290000000002</v>
      </c>
      <c r="P388" s="58">
        <f t="shared" si="104"/>
        <v>344216.14247969538</v>
      </c>
      <c r="Q388" s="58">
        <f t="shared" si="118"/>
        <v>2744996.0320867109</v>
      </c>
      <c r="R388" s="58">
        <f t="shared" si="111"/>
        <v>-2602.064363786249</v>
      </c>
      <c r="S388" s="58">
        <f t="shared" si="112"/>
        <v>2742393.9677229249</v>
      </c>
      <c r="T388" s="67">
        <f>IF(AND($A388&gt;$B$2,$A388&lt;=$B$3),IRR((R$5:R387,S388),0.001)*12,"")</f>
        <v>8.560848175961322E-2</v>
      </c>
      <c r="U388" s="66">
        <f t="shared" si="113"/>
        <v>2.8817725176936371E-2</v>
      </c>
      <c r="V388" s="70">
        <v>1134.1639237756006</v>
      </c>
      <c r="W388" s="58">
        <f t="shared" si="105"/>
        <v>2554.9136461485868</v>
      </c>
      <c r="X388" s="58">
        <f t="shared" si="119"/>
        <v>2897690.8858237076</v>
      </c>
      <c r="Y388" s="58">
        <f t="shared" si="114"/>
        <v>-2602.064363786249</v>
      </c>
      <c r="Z388" s="58">
        <f t="shared" si="115"/>
        <v>2895088.8214599215</v>
      </c>
      <c r="AA388" s="67">
        <f>IF(AND($A388&gt;$B$2,$A388&lt;=$B$3),IRR((Y$5:Y387,Z388),0.001)*12,"")</f>
        <v>8.8262189178926143E-2</v>
      </c>
      <c r="AB388" s="66">
        <f t="shared" si="116"/>
        <v>3.1471432596249294E-2</v>
      </c>
      <c r="AC388" s="4"/>
      <c r="AD388" s="4"/>
      <c r="AE388" s="3"/>
      <c r="AF388" s="3"/>
      <c r="AG388" s="3"/>
      <c r="AH388" s="3"/>
      <c r="AI388" s="3"/>
      <c r="AJ388" s="3"/>
      <c r="AK388" s="3"/>
    </row>
    <row r="389" spans="1:37" x14ac:dyDescent="0.4">
      <c r="A389" s="1">
        <v>40909</v>
      </c>
      <c r="B389" s="61">
        <v>10.405643</v>
      </c>
      <c r="C389" s="58">
        <f t="shared" si="101"/>
        <v>152582.47319899293</v>
      </c>
      <c r="D389" s="58">
        <f t="shared" si="102"/>
        <v>1587718.7441657884</v>
      </c>
      <c r="E389" s="58">
        <f t="shared" si="106"/>
        <v>-2608.5695246957143</v>
      </c>
      <c r="F389" s="58">
        <f t="shared" si="107"/>
        <v>1585110.1746410928</v>
      </c>
      <c r="G389" s="60">
        <f>IF(AND($A389&gt;$B$2,$A389&lt;=$B$3),IRR((E$5:E388,F389),0.001)*12,"")</f>
        <v>5.6819542293726322E-2</v>
      </c>
      <c r="H389" s="61">
        <v>9.8469770000000008</v>
      </c>
      <c r="I389" s="58">
        <f t="shared" si="103"/>
        <v>208954.56848150599</v>
      </c>
      <c r="J389" s="58">
        <f t="shared" si="117"/>
        <v>2057570.8298823147</v>
      </c>
      <c r="K389" s="58">
        <f t="shared" si="108"/>
        <v>-2608.5695246957143</v>
      </c>
      <c r="L389" s="58">
        <f t="shared" si="109"/>
        <v>2054962.260357619</v>
      </c>
      <c r="M389" s="67">
        <f>IF(AND($A389&gt;$B$2,$A389&lt;=$B$3),IRR((K$5:K388,L389),0.001)*12,"")</f>
        <v>7.0662139593248519E-2</v>
      </c>
      <c r="N389" s="66">
        <f t="shared" si="110"/>
        <v>1.3842597299522197E-2</v>
      </c>
      <c r="O389" s="61">
        <v>8.1710960000000004</v>
      </c>
      <c r="P389" s="58">
        <f t="shared" si="104"/>
        <v>344535.38600892277</v>
      </c>
      <c r="Q389" s="58">
        <f t="shared" si="118"/>
        <v>2815231.7144759651</v>
      </c>
      <c r="R389" s="58">
        <f t="shared" si="111"/>
        <v>-2608.5695246957143</v>
      </c>
      <c r="S389" s="58">
        <f t="shared" si="112"/>
        <v>2812623.1449512695</v>
      </c>
      <c r="T389" s="67">
        <f>IF(AND($A389&gt;$B$2,$A389&lt;=$B$3),IRR((R$5:R388,S389),0.001)*12,"")</f>
        <v>8.6452275944808754E-2</v>
      </c>
      <c r="U389" s="66">
        <f t="shared" si="113"/>
        <v>2.9632733651082432E-2</v>
      </c>
      <c r="V389" s="70">
        <v>1188.5022296310146</v>
      </c>
      <c r="W389" s="58">
        <f t="shared" si="105"/>
        <v>2557.1084838692577</v>
      </c>
      <c r="X389" s="58">
        <f t="shared" si="119"/>
        <v>3039129.1344869961</v>
      </c>
      <c r="Y389" s="58">
        <f t="shared" si="114"/>
        <v>-2608.5695246957143</v>
      </c>
      <c r="Z389" s="58">
        <f t="shared" si="115"/>
        <v>3036520.5649623005</v>
      </c>
      <c r="AA389" s="67">
        <f>IF(AND($A389&gt;$B$2,$A389&lt;=$B$3),IRR((Y$5:Y388,Z389),0.001)*12,"")</f>
        <v>9.0174339041563911E-2</v>
      </c>
      <c r="AB389" s="66">
        <f t="shared" si="116"/>
        <v>3.335479674783759E-2</v>
      </c>
      <c r="AC389" s="4"/>
      <c r="AD389" s="4"/>
      <c r="AE389" s="3"/>
      <c r="AF389" s="3"/>
      <c r="AG389" s="3"/>
      <c r="AH389" s="3"/>
      <c r="AI389" s="3"/>
      <c r="AJ389" s="3"/>
      <c r="AK389" s="3"/>
    </row>
    <row r="390" spans="1:37" x14ac:dyDescent="0.4">
      <c r="A390" s="1">
        <v>40940</v>
      </c>
      <c r="B390" s="61">
        <v>10.392269000000001</v>
      </c>
      <c r="C390" s="58">
        <f t="shared" ref="C390:C424" si="120">IF($A390&lt;$B$2,0,-E390/B390)+C389</f>
        <v>152834.11131079579</v>
      </c>
      <c r="D390" s="58">
        <f t="shared" ref="D390:D421" si="121">C390*B390</f>
        <v>1588293.1971177326</v>
      </c>
      <c r="E390" s="58">
        <f t="shared" si="106"/>
        <v>-2615.0909485074535</v>
      </c>
      <c r="F390" s="58">
        <f t="shared" si="107"/>
        <v>1585678.1061692252</v>
      </c>
      <c r="G390" s="60">
        <f>IF(AND($A390&gt;$B$2,$A390&lt;=$B$3),IRR((E$5:E389,F390),0.001)*12,"")</f>
        <v>5.6490202295085723E-2</v>
      </c>
      <c r="H390" s="61">
        <v>9.8425600000000006</v>
      </c>
      <c r="I390" s="58">
        <f t="shared" ref="I390:I436" si="122">IF($A390&lt;$B$2,0,-K390/H390)+I389</f>
        <v>209220.2606335993</v>
      </c>
      <c r="J390" s="58">
        <f t="shared" si="117"/>
        <v>2059262.9685018393</v>
      </c>
      <c r="K390" s="58">
        <f t="shared" si="108"/>
        <v>-2615.0909485074535</v>
      </c>
      <c r="L390" s="58">
        <f t="shared" si="109"/>
        <v>2056647.8775533319</v>
      </c>
      <c r="M390" s="67">
        <f>IF(AND($A390&gt;$B$2,$A390&lt;=$B$3),IRR((K$5:K389,L390),0.001)*12,"")</f>
        <v>7.0335298066178886E-2</v>
      </c>
      <c r="N390" s="66">
        <f t="shared" si="110"/>
        <v>1.3845095771093163E-2</v>
      </c>
      <c r="O390" s="61">
        <v>8.2022530000000007</v>
      </c>
      <c r="P390" s="58">
        <f t="shared" ref="P390:P436" si="123">IF($A390&lt;$B$2,0,-R390/O390)+P389</f>
        <v>344854.21193985996</v>
      </c>
      <c r="Q390" s="58">
        <f t="shared" si="118"/>
        <v>2828581.4944463526</v>
      </c>
      <c r="R390" s="58">
        <f t="shared" si="111"/>
        <v>-2615.0909485074535</v>
      </c>
      <c r="S390" s="58">
        <f t="shared" si="112"/>
        <v>2825966.4034978449</v>
      </c>
      <c r="T390" s="67">
        <f>IF(AND($A390&gt;$B$2,$A390&lt;=$B$3),IRR((R$5:R389,S390),0.001)*12,"")</f>
        <v>8.6287805500747439E-2</v>
      </c>
      <c r="U390" s="66">
        <f t="shared" si="113"/>
        <v>2.9797603205661716E-2</v>
      </c>
      <c r="V390" s="70">
        <v>1238.0598245581727</v>
      </c>
      <c r="W390" s="58">
        <f t="shared" ref="W390:W436" si="124">IF($A390&lt;$B$2,0,-Y390/V390)+W389</f>
        <v>2559.2207331294585</v>
      </c>
      <c r="X390" s="58">
        <f t="shared" si="119"/>
        <v>3168468.3718638956</v>
      </c>
      <c r="Y390" s="58">
        <f t="shared" si="114"/>
        <v>-2615.0909485074535</v>
      </c>
      <c r="Z390" s="58">
        <f t="shared" si="115"/>
        <v>3165853.2809153879</v>
      </c>
      <c r="AA390" s="67">
        <f>IF(AND($A390&gt;$B$2,$A390&lt;=$B$3),IRR((Y$5:Y389,Z390),0.001)*12,"")</f>
        <v>9.177628148609962E-2</v>
      </c>
      <c r="AB390" s="66">
        <f t="shared" si="116"/>
        <v>3.5286079191013897E-2</v>
      </c>
      <c r="AC390" s="4"/>
      <c r="AD390" s="4"/>
      <c r="AE390" s="3"/>
      <c r="AF390" s="3"/>
      <c r="AG390" s="3"/>
      <c r="AH390" s="3"/>
      <c r="AI390" s="3"/>
      <c r="AJ390" s="3"/>
      <c r="AK390" s="3"/>
    </row>
    <row r="391" spans="1:37" x14ac:dyDescent="0.4">
      <c r="A391" s="1">
        <v>40969</v>
      </c>
      <c r="B391" s="61">
        <v>10.380788000000001</v>
      </c>
      <c r="C391" s="58">
        <f t="shared" si="120"/>
        <v>153086.65752172685</v>
      </c>
      <c r="D391" s="58">
        <f t="shared" si="121"/>
        <v>1589160.137361652</v>
      </c>
      <c r="E391" s="58">
        <f t="shared" ref="E391:E442" si="125">IF(OR($A391&lt;$B$2,$A391&gt;=$B$3),0,IF($A391=$B$2,-$B$1,E390*(1+$E$1/12)))</f>
        <v>-2621.6286758787219</v>
      </c>
      <c r="F391" s="58">
        <f t="shared" ref="F391:F424" si="126">D391+E391</f>
        <v>1586538.5086857732</v>
      </c>
      <c r="G391" s="60">
        <f>IF(AND($A391&gt;$B$2,$A391&lt;=$B$3),IRR((E$5:E390,F391),0.001)*12,"")</f>
        <v>5.6172729045431247E-2</v>
      </c>
      <c r="H391" s="61">
        <v>9.7854890000000001</v>
      </c>
      <c r="I391" s="58">
        <f t="shared" si="122"/>
        <v>209488.17046170076</v>
      </c>
      <c r="J391" s="58">
        <f t="shared" si="117"/>
        <v>2049944.1876830978</v>
      </c>
      <c r="K391" s="58">
        <f t="shared" ref="K391:K442" si="127">IF(OR($A391&lt;$B$2,$A391&gt;=$B$3),0,IF($A391=$B$2,-$B$1,K390*(1+$E$1/12)))</f>
        <v>-2621.6286758787219</v>
      </c>
      <c r="L391" s="58">
        <f t="shared" ref="L391:L437" si="128">J391+K391</f>
        <v>2047322.559007219</v>
      </c>
      <c r="M391" s="67">
        <f>IF(AND($A391&gt;$B$2,$A391&lt;=$B$3),IRR((K$5:K390,L391),0.001)*12,"")</f>
        <v>6.9733020884313213E-2</v>
      </c>
      <c r="N391" s="66">
        <f t="shared" ref="N391:N437" si="129">IF(AND($A391&gt;$B$2,$A391&lt;=$B$3),M391-$G391,"")</f>
        <v>1.3560291838881966E-2</v>
      </c>
      <c r="O391" s="61">
        <v>8.0088779999999993</v>
      </c>
      <c r="P391" s="58">
        <f t="shared" si="123"/>
        <v>345181.55225842627</v>
      </c>
      <c r="Q391" s="58">
        <f t="shared" si="118"/>
        <v>2764516.93988836</v>
      </c>
      <c r="R391" s="58">
        <f t="shared" ref="R391:R442" si="130">IF(OR($A391&lt;$B$2,$A391&gt;=$B$3),0,IF($A391=$B$2,-$B$1,R390*(1+$E$1/12)))</f>
        <v>-2621.6286758787219</v>
      </c>
      <c r="S391" s="58">
        <f t="shared" ref="S391:S437" si="131">Q391+R391</f>
        <v>2761895.3112124815</v>
      </c>
      <c r="T391" s="67">
        <f>IF(AND($A391&gt;$B$2,$A391&lt;=$B$3),IRR((R$5:R390,S391),0.001)*12,"")</f>
        <v>8.4775257612766275E-2</v>
      </c>
      <c r="U391" s="66">
        <f t="shared" ref="U391:U437" si="132">IF(AND($A391&gt;$B$2,$A391&lt;=$B$3),T391-$G391,"")</f>
        <v>2.8602528567335028E-2</v>
      </c>
      <c r="V391" s="70">
        <v>1273.8230467070694</v>
      </c>
      <c r="W391" s="58">
        <f t="shared" si="124"/>
        <v>2561.2788122972488</v>
      </c>
      <c r="X391" s="58">
        <f t="shared" si="119"/>
        <v>3262615.9801467457</v>
      </c>
      <c r="Y391" s="58">
        <f t="shared" ref="Y391:Y442" si="133">IF(OR($A391&lt;$B$2,$A391&gt;=$B$3),0,IF($A391=$B$2,-$B$1,Y390*(1+$E$1/12)))</f>
        <v>-2621.6286758787219</v>
      </c>
      <c r="Z391" s="58">
        <f t="shared" ref="Z391:Z437" si="134">X391+Y391</f>
        <v>3259994.3514708672</v>
      </c>
      <c r="AA391" s="67">
        <f>IF(AND($A391&gt;$B$2,$A391&lt;=$B$3),IRR((Y$5:Y390,Z391),0.001)*12,"")</f>
        <v>9.2770351501983761E-2</v>
      </c>
      <c r="AB391" s="66">
        <f t="shared" ref="AB391:AB437" si="135">IF(AND($A391&gt;$B$2,$A391&lt;=$B$3),AA391-$G391,"")</f>
        <v>3.6597622456552514E-2</v>
      </c>
      <c r="AC391" s="4"/>
      <c r="AD391" s="4"/>
      <c r="AE391" s="3"/>
      <c r="AF391" s="3"/>
      <c r="AG391" s="3"/>
      <c r="AH391" s="3"/>
      <c r="AI391" s="3"/>
      <c r="AJ391" s="3"/>
      <c r="AK391" s="3"/>
    </row>
    <row r="392" spans="1:37" x14ac:dyDescent="0.4">
      <c r="A392" s="1">
        <v>41000</v>
      </c>
      <c r="B392" s="61">
        <v>10.424004</v>
      </c>
      <c r="C392" s="58">
        <f t="shared" si="120"/>
        <v>153338.78547060027</v>
      </c>
      <c r="D392" s="58">
        <f t="shared" si="121"/>
        <v>1598404.1131006791</v>
      </c>
      <c r="E392" s="58">
        <f t="shared" si="125"/>
        <v>-2628.1827475684186</v>
      </c>
      <c r="F392" s="58">
        <f t="shared" si="126"/>
        <v>1595775.9303531107</v>
      </c>
      <c r="G392" s="60">
        <f>IF(AND($A392&gt;$B$2,$A392&lt;=$B$3),IRR((E$5:E391,F392),0.001)*12,"")</f>
        <v>5.614456980663185E-2</v>
      </c>
      <c r="H392" s="61">
        <v>9.8973689999999994</v>
      </c>
      <c r="I392" s="58">
        <f t="shared" si="122"/>
        <v>209753.71403672241</v>
      </c>
      <c r="J392" s="58">
        <f t="shared" si="117"/>
        <v>2076009.906941921</v>
      </c>
      <c r="K392" s="58">
        <f t="shared" si="127"/>
        <v>-2628.1827475684186</v>
      </c>
      <c r="L392" s="58">
        <f t="shared" si="128"/>
        <v>2073381.7241943525</v>
      </c>
      <c r="M392" s="67">
        <f>IF(AND($A392&gt;$B$2,$A392&lt;=$B$3),IRR((K$5:K391,L392),0.001)*12,"")</f>
        <v>7.0020273559079804E-2</v>
      </c>
      <c r="N392" s="66">
        <f t="shared" si="129"/>
        <v>1.3875703752447954E-2</v>
      </c>
      <c r="O392" s="61">
        <v>8.2222390000000001</v>
      </c>
      <c r="P392" s="58">
        <f t="shared" si="123"/>
        <v>345501.19545385859</v>
      </c>
      <c r="Q392" s="58">
        <f t="shared" si="118"/>
        <v>2840793.4038073388</v>
      </c>
      <c r="R392" s="58">
        <f t="shared" si="130"/>
        <v>-2628.1827475684186</v>
      </c>
      <c r="S392" s="58">
        <f t="shared" si="131"/>
        <v>2838165.2210597703</v>
      </c>
      <c r="T392" s="67">
        <f>IF(AND($A392&gt;$B$2,$A392&lt;=$B$3),IRR((R$5:R391,S392),0.001)*12,"")</f>
        <v>8.5711942703723842E-2</v>
      </c>
      <c r="U392" s="66">
        <f t="shared" si="132"/>
        <v>2.9567372897091992E-2</v>
      </c>
      <c r="V392" s="70">
        <v>1273.3355147467505</v>
      </c>
      <c r="W392" s="58">
        <f t="shared" si="124"/>
        <v>2563.3428266258611</v>
      </c>
      <c r="X392" s="58">
        <f t="shared" si="119"/>
        <v>3263995.4576140312</v>
      </c>
      <c r="Y392" s="58">
        <f t="shared" si="133"/>
        <v>-2628.1827475684186</v>
      </c>
      <c r="Z392" s="58">
        <f t="shared" si="134"/>
        <v>3261367.2748664627</v>
      </c>
      <c r="AA392" s="67">
        <f>IF(AND($A392&gt;$B$2,$A392&lt;=$B$3),IRR((Y$5:Y391,Z392),0.001)*12,"")</f>
        <v>9.2386669204996608E-2</v>
      </c>
      <c r="AB392" s="66">
        <f t="shared" si="135"/>
        <v>3.6242099398364758E-2</v>
      </c>
      <c r="AC392" s="4"/>
      <c r="AD392" s="4"/>
      <c r="AE392" s="3"/>
      <c r="AF392" s="3"/>
      <c r="AG392" s="3"/>
      <c r="AH392" s="3"/>
      <c r="AI392" s="3"/>
      <c r="AJ392" s="3"/>
      <c r="AK392" s="3"/>
    </row>
    <row r="393" spans="1:37" x14ac:dyDescent="0.4">
      <c r="A393" s="1">
        <v>41030</v>
      </c>
      <c r="B393" s="61">
        <v>10.428808999999999</v>
      </c>
      <c r="C393" s="58">
        <f t="shared" si="120"/>
        <v>153591.42728276091</v>
      </c>
      <c r="D393" s="58">
        <f t="shared" si="121"/>
        <v>1601775.6591693023</v>
      </c>
      <c r="E393" s="58">
        <f t="shared" si="125"/>
        <v>-2634.7532044373393</v>
      </c>
      <c r="F393" s="58">
        <f t="shared" si="126"/>
        <v>1599140.9059648649</v>
      </c>
      <c r="G393" s="60">
        <f>IF(AND($A393&gt;$B$2,$A393&lt;=$B$3),IRR((E$5:E392,F393),0.001)*12,"")</f>
        <v>5.5915385463131351E-2</v>
      </c>
      <c r="H393" s="61">
        <v>9.9915929999999999</v>
      </c>
      <c r="I393" s="58">
        <f t="shared" si="122"/>
        <v>210017.41104724287</v>
      </c>
      <c r="J393" s="58">
        <f t="shared" si="117"/>
        <v>2098408.4940977544</v>
      </c>
      <c r="K393" s="58">
        <f t="shared" si="127"/>
        <v>-2634.7532044373393</v>
      </c>
      <c r="L393" s="58">
        <f t="shared" si="128"/>
        <v>2095773.7408933169</v>
      </c>
      <c r="M393" s="67">
        <f>IF(AND($A393&gt;$B$2,$A393&lt;=$B$3),IRR((K$5:K392,L393),0.001)*12,"")</f>
        <v>7.0207989230806511E-2</v>
      </c>
      <c r="N393" s="66">
        <f t="shared" si="129"/>
        <v>1.429260376767516E-2</v>
      </c>
      <c r="O393" s="61">
        <v>8.4618599999999997</v>
      </c>
      <c r="P393" s="58">
        <f t="shared" si="123"/>
        <v>345812.56354603183</v>
      </c>
      <c r="Q393" s="58">
        <f t="shared" si="118"/>
        <v>2926217.4989676247</v>
      </c>
      <c r="R393" s="58">
        <f t="shared" si="130"/>
        <v>-2634.7532044373393</v>
      </c>
      <c r="S393" s="58">
        <f t="shared" si="131"/>
        <v>2923582.7457631873</v>
      </c>
      <c r="T393" s="67">
        <f>IF(AND($A393&gt;$B$2,$A393&lt;=$B$3),IRR((R$5:R392,S393),0.001)*12,"")</f>
        <v>8.6756456359411871E-2</v>
      </c>
      <c r="U393" s="66">
        <f t="shared" si="132"/>
        <v>3.084107089628052E-2</v>
      </c>
      <c r="V393" s="70">
        <v>1233.9117470441083</v>
      </c>
      <c r="W393" s="58">
        <f t="shared" si="124"/>
        <v>2565.4781115931605</v>
      </c>
      <c r="X393" s="58">
        <f t="shared" si="119"/>
        <v>3165573.5786793367</v>
      </c>
      <c r="Y393" s="58">
        <f t="shared" si="133"/>
        <v>-2634.7532044373393</v>
      </c>
      <c r="Z393" s="58">
        <f t="shared" si="134"/>
        <v>3162938.8254748993</v>
      </c>
      <c r="AA393" s="67">
        <f>IF(AND($A393&gt;$B$2,$A393&lt;=$B$3),IRR((Y$5:Y392,Z393),0.001)*12,"")</f>
        <v>9.0528895342954385E-2</v>
      </c>
      <c r="AB393" s="66">
        <f t="shared" si="135"/>
        <v>3.4613509879823035E-2</v>
      </c>
      <c r="AC393" s="4"/>
      <c r="AD393" s="4"/>
      <c r="AE393" s="3"/>
      <c r="AF393" s="3"/>
      <c r="AG393" s="3"/>
      <c r="AH393" s="3"/>
      <c r="AI393" s="3"/>
      <c r="AJ393" s="3"/>
      <c r="AK393" s="3"/>
    </row>
    <row r="394" spans="1:37" x14ac:dyDescent="0.4">
      <c r="A394" s="1">
        <v>41061</v>
      </c>
      <c r="B394" s="61">
        <v>10.433617999999999</v>
      </c>
      <c r="C394" s="58">
        <f t="shared" si="120"/>
        <v>153844.58396220312</v>
      </c>
      <c r="D394" s="58">
        <f t="shared" si="121"/>
        <v>1605155.6204305536</v>
      </c>
      <c r="E394" s="58">
        <f t="shared" si="125"/>
        <v>-2641.3400874484323</v>
      </c>
      <c r="F394" s="58">
        <f t="shared" si="126"/>
        <v>1602514.2803431051</v>
      </c>
      <c r="G394" s="60">
        <f>IF(AND($A394&gt;$B$2,$A394&lt;=$B$3),IRR((E$5:E393,F394),0.001)*12,"")</f>
        <v>5.5687668081342956E-2</v>
      </c>
      <c r="H394" s="61">
        <v>9.9951950000000007</v>
      </c>
      <c r="I394" s="58">
        <f t="shared" si="122"/>
        <v>210281.67203339157</v>
      </c>
      <c r="J394" s="58">
        <f t="shared" si="117"/>
        <v>2101806.3168997956</v>
      </c>
      <c r="K394" s="58">
        <f t="shared" si="127"/>
        <v>-2641.3400874484323</v>
      </c>
      <c r="L394" s="58">
        <f t="shared" si="128"/>
        <v>2099164.9768123473</v>
      </c>
      <c r="M394" s="67">
        <f>IF(AND($A394&gt;$B$2,$A394&lt;=$B$3),IRR((K$5:K393,L394),0.001)*12,"")</f>
        <v>6.9927836004026744E-2</v>
      </c>
      <c r="N394" s="66">
        <f t="shared" si="129"/>
        <v>1.4240167922683789E-2</v>
      </c>
      <c r="O394" s="61">
        <v>8.4554270000000002</v>
      </c>
      <c r="P394" s="58">
        <f t="shared" si="123"/>
        <v>346124.94754360506</v>
      </c>
      <c r="Q394" s="58">
        <f t="shared" si="118"/>
        <v>2926634.2268337822</v>
      </c>
      <c r="R394" s="58">
        <f t="shared" si="130"/>
        <v>-2641.3400874484323</v>
      </c>
      <c r="S394" s="58">
        <f t="shared" si="131"/>
        <v>2923992.8867463339</v>
      </c>
      <c r="T394" s="67">
        <f>IF(AND($A394&gt;$B$2,$A394&lt;=$B$3),IRR((R$5:R393,S394),0.001)*12,"")</f>
        <v>8.6373118743702904E-2</v>
      </c>
      <c r="U394" s="66">
        <f t="shared" si="132"/>
        <v>3.0685450662359948E-2</v>
      </c>
      <c r="V394" s="70">
        <v>1219.6672335869628</v>
      </c>
      <c r="W394" s="58">
        <f t="shared" si="124"/>
        <v>2567.643735145808</v>
      </c>
      <c r="X394" s="58">
        <f t="shared" si="119"/>
        <v>3131670.9312821836</v>
      </c>
      <c r="Y394" s="58">
        <f t="shared" si="133"/>
        <v>-2641.3400874484323</v>
      </c>
      <c r="Z394" s="58">
        <f t="shared" si="134"/>
        <v>3129029.5911947354</v>
      </c>
      <c r="AA394" s="67">
        <f>IF(AND($A394&gt;$B$2,$A394&lt;=$B$3),IRR((Y$5:Y393,Z394),0.001)*12,"")</f>
        <v>8.9619200248709063E-2</v>
      </c>
      <c r="AB394" s="66">
        <f t="shared" si="135"/>
        <v>3.3931532167366107E-2</v>
      </c>
      <c r="AC394" s="4"/>
      <c r="AD394" s="4"/>
      <c r="AE394" s="3"/>
      <c r="AF394" s="3"/>
      <c r="AG394" s="3"/>
      <c r="AH394" s="3"/>
      <c r="AI394" s="3"/>
      <c r="AJ394" s="3"/>
      <c r="AK394" s="3"/>
    </row>
    <row r="395" spans="1:37" x14ac:dyDescent="0.4">
      <c r="A395" s="1">
        <v>41091</v>
      </c>
      <c r="B395" s="61">
        <v>10.476896999999999</v>
      </c>
      <c r="C395" s="58">
        <f t="shared" si="120"/>
        <v>154097.32515433923</v>
      </c>
      <c r="D395" s="58">
        <f t="shared" si="121"/>
        <v>1614461.803617521</v>
      </c>
      <c r="E395" s="58">
        <f t="shared" si="125"/>
        <v>-2647.9434376670533</v>
      </c>
      <c r="F395" s="58">
        <f t="shared" si="126"/>
        <v>1611813.8601798539</v>
      </c>
      <c r="G395" s="60">
        <f>IF(AND($A395&gt;$B$2,$A395&lt;=$B$3),IRR((E$5:E394,F395),0.001)*12,"")</f>
        <v>5.5661060113711081E-2</v>
      </c>
      <c r="H395" s="61">
        <v>10.133952000000001</v>
      </c>
      <c r="I395" s="58">
        <f t="shared" si="122"/>
        <v>210542.96628835419</v>
      </c>
      <c r="J395" s="58">
        <f t="shared" si="117"/>
        <v>2133632.3143037995</v>
      </c>
      <c r="K395" s="58">
        <f t="shared" si="127"/>
        <v>-2647.9434376670533</v>
      </c>
      <c r="L395" s="58">
        <f t="shared" si="128"/>
        <v>2130984.3708661324</v>
      </c>
      <c r="M395" s="67">
        <f>IF(AND($A395&gt;$B$2,$A395&lt;=$B$3),IRR((K$5:K394,L395),0.001)*12,"")</f>
        <v>7.0334805434342229E-2</v>
      </c>
      <c r="N395" s="66">
        <f t="shared" si="129"/>
        <v>1.4673745320631149E-2</v>
      </c>
      <c r="O395" s="61">
        <v>8.8959410000000005</v>
      </c>
      <c r="P395" s="58">
        <f t="shared" si="123"/>
        <v>346422.60503005498</v>
      </c>
      <c r="Q395" s="58">
        <f t="shared" si="118"/>
        <v>3081755.0554136727</v>
      </c>
      <c r="R395" s="58">
        <f t="shared" si="130"/>
        <v>-2647.9434376670533</v>
      </c>
      <c r="S395" s="58">
        <f t="shared" si="131"/>
        <v>3079107.1119760056</v>
      </c>
      <c r="T395" s="67">
        <f>IF(AND($A395&gt;$B$2,$A395&lt;=$B$3),IRR((R$5:R394,S395),0.001)*12,"")</f>
        <v>8.8459808148250829E-2</v>
      </c>
      <c r="U395" s="66">
        <f t="shared" si="132"/>
        <v>3.2798748034539749E-2</v>
      </c>
      <c r="V395" s="70">
        <v>1255.3584162580842</v>
      </c>
      <c r="W395" s="58">
        <f t="shared" si="124"/>
        <v>2569.7530478356134</v>
      </c>
      <c r="X395" s="58">
        <f t="shared" si="119"/>
        <v>3225961.1163053005</v>
      </c>
      <c r="Y395" s="58">
        <f t="shared" si="133"/>
        <v>-2647.9434376670533</v>
      </c>
      <c r="Z395" s="58">
        <f t="shared" si="134"/>
        <v>3223313.1728676334</v>
      </c>
      <c r="AA395" s="67">
        <f>IF(AND($A395&gt;$B$2,$A395&lt;=$B$3),IRR((Y$5:Y394,Z395),0.001)*12,"")</f>
        <v>9.0633793896427228E-2</v>
      </c>
      <c r="AB395" s="66">
        <f t="shared" si="135"/>
        <v>3.4972733782716148E-2</v>
      </c>
      <c r="AC395" s="4"/>
      <c r="AD395" s="4"/>
      <c r="AE395" s="3"/>
      <c r="AF395" s="3"/>
      <c r="AG395" s="3"/>
      <c r="AH395" s="3"/>
      <c r="AI395" s="3"/>
      <c r="AJ395" s="3"/>
      <c r="AK395" s="3"/>
    </row>
    <row r="396" spans="1:37" x14ac:dyDescent="0.4">
      <c r="A396" s="1">
        <v>41122</v>
      </c>
      <c r="B396" s="61">
        <v>10.481714</v>
      </c>
      <c r="C396" s="58">
        <f t="shared" si="120"/>
        <v>154350.58175877063</v>
      </c>
      <c r="D396" s="58">
        <f t="shared" si="121"/>
        <v>1617858.6537290507</v>
      </c>
      <c r="E396" s="58">
        <f t="shared" si="125"/>
        <v>-2654.5632962612208</v>
      </c>
      <c r="F396" s="58">
        <f t="shared" si="126"/>
        <v>1615204.0904327894</v>
      </c>
      <c r="G396" s="60">
        <f>IF(AND($A396&gt;$B$2,$A396&lt;=$B$3),IRR((E$5:E395,F396),0.001)*12,"")</f>
        <v>5.5435452497154536E-2</v>
      </c>
      <c r="H396" s="61">
        <v>10.136759</v>
      </c>
      <c r="I396" s="58">
        <f t="shared" si="122"/>
        <v>210804.84124229767</v>
      </c>
      <c r="J396" s="58">
        <f t="shared" si="117"/>
        <v>2136877.8717064322</v>
      </c>
      <c r="K396" s="58">
        <f t="shared" si="127"/>
        <v>-2654.5632962612208</v>
      </c>
      <c r="L396" s="58">
        <f t="shared" si="128"/>
        <v>2134223.308410171</v>
      </c>
      <c r="M396" s="67">
        <f>IF(AND($A396&gt;$B$2,$A396&lt;=$B$3),IRR((K$5:K395,L396),0.001)*12,"")</f>
        <v>7.0051676542464136E-2</v>
      </c>
      <c r="N396" s="66">
        <f t="shared" si="129"/>
        <v>1.46162240453096E-2</v>
      </c>
      <c r="O396" s="61">
        <v>8.8580439999999996</v>
      </c>
      <c r="P396" s="58">
        <f t="shared" si="123"/>
        <v>346722.2832994631</v>
      </c>
      <c r="Q396" s="58">
        <f t="shared" si="118"/>
        <v>3071281.2412471091</v>
      </c>
      <c r="R396" s="58">
        <f t="shared" si="130"/>
        <v>-2654.5632962612208</v>
      </c>
      <c r="S396" s="58">
        <f t="shared" si="131"/>
        <v>3068626.6779508479</v>
      </c>
      <c r="T396" s="67">
        <f>IF(AND($A396&gt;$B$2,$A396&lt;=$B$3),IRR((R$5:R395,S396),0.001)*12,"")</f>
        <v>8.7907326884896442E-2</v>
      </c>
      <c r="U396" s="66">
        <f t="shared" si="132"/>
        <v>3.2471874387741906E-2</v>
      </c>
      <c r="V396" s="70">
        <v>1297.9612489030008</v>
      </c>
      <c r="W396" s="58">
        <f t="shared" si="124"/>
        <v>2571.7982269952413</v>
      </c>
      <c r="X396" s="58">
        <f t="shared" si="119"/>
        <v>3338094.4386372664</v>
      </c>
      <c r="Y396" s="58">
        <f t="shared" si="133"/>
        <v>-2654.5632962612208</v>
      </c>
      <c r="Z396" s="58">
        <f t="shared" si="134"/>
        <v>3335439.8753410052</v>
      </c>
      <c r="AA396" s="67">
        <f>IF(AND($A396&gt;$B$2,$A396&lt;=$B$3),IRR((Y$5:Y395,Z396),0.001)*12,"")</f>
        <v>9.1850862350341345E-2</v>
      </c>
      <c r="AB396" s="66">
        <f t="shared" si="135"/>
        <v>3.6415409853186809E-2</v>
      </c>
      <c r="AC396" s="4"/>
      <c r="AD396" s="4"/>
      <c r="AE396" s="3"/>
      <c r="AF396" s="3"/>
      <c r="AG396" s="3"/>
      <c r="AH396" s="3"/>
      <c r="AI396" s="3"/>
      <c r="AJ396" s="3"/>
      <c r="AK396" s="3"/>
    </row>
    <row r="397" spans="1:37" x14ac:dyDescent="0.4">
      <c r="A397" s="1">
        <v>41153</v>
      </c>
      <c r="B397" s="61">
        <v>10.495191</v>
      </c>
      <c r="C397" s="58">
        <f t="shared" si="120"/>
        <v>154604.14548186073</v>
      </c>
      <c r="D397" s="58">
        <f t="shared" si="121"/>
        <v>1622600.0362239154</v>
      </c>
      <c r="E397" s="58">
        <f t="shared" si="125"/>
        <v>-2661.1997045018738</v>
      </c>
      <c r="F397" s="58">
        <f t="shared" si="126"/>
        <v>1619938.8365194136</v>
      </c>
      <c r="G397" s="60">
        <f>IF(AND($A397&gt;$B$2,$A397&lt;=$B$3),IRR((E$5:E396,F397),0.001)*12,"")</f>
        <v>5.5255875669575794E-2</v>
      </c>
      <c r="H397" s="61">
        <v>10.147648999999999</v>
      </c>
      <c r="I397" s="58">
        <f t="shared" si="122"/>
        <v>211067.08914863557</v>
      </c>
      <c r="J397" s="58">
        <f t="shared" ref="J397:J433" si="136">I397*H397</f>
        <v>2141834.7361320625</v>
      </c>
      <c r="K397" s="58">
        <f t="shared" si="127"/>
        <v>-2661.1997045018738</v>
      </c>
      <c r="L397" s="58">
        <f t="shared" si="128"/>
        <v>2139173.5364275607</v>
      </c>
      <c r="M397" s="67">
        <f>IF(AND($A397&gt;$B$2,$A397&lt;=$B$3),IRR((K$5:K396,L397),0.001)*12,"")</f>
        <v>6.9810724507550326E-2</v>
      </c>
      <c r="N397" s="66">
        <f t="shared" si="129"/>
        <v>1.4554848837974532E-2</v>
      </c>
      <c r="O397" s="61">
        <v>8.8509759999999993</v>
      </c>
      <c r="P397" s="58">
        <f t="shared" si="123"/>
        <v>347022.9506726999</v>
      </c>
      <c r="Q397" s="58">
        <f t="shared" ref="Q397:Q433" si="137">P397*O397</f>
        <v>3071491.8078532503</v>
      </c>
      <c r="R397" s="58">
        <f t="shared" si="130"/>
        <v>-2661.1997045018738</v>
      </c>
      <c r="S397" s="58">
        <f t="shared" si="131"/>
        <v>3068830.6081487485</v>
      </c>
      <c r="T397" s="67">
        <f>IF(AND($A397&gt;$B$2,$A397&lt;=$B$3),IRR((R$5:R396,S397),0.001)*12,"")</f>
        <v>8.7522698340562144E-2</v>
      </c>
      <c r="U397" s="66">
        <f t="shared" si="132"/>
        <v>3.226682267098635E-2</v>
      </c>
      <c r="V397" s="70">
        <v>1337.2428436455298</v>
      </c>
      <c r="W397" s="58">
        <f t="shared" si="124"/>
        <v>2573.7882916399299</v>
      </c>
      <c r="X397" s="58">
        <f t="shared" ref="X397:X433" si="138">W397*V397</f>
        <v>3441779.9740541498</v>
      </c>
      <c r="Y397" s="58">
        <f t="shared" si="133"/>
        <v>-2661.1997045018738</v>
      </c>
      <c r="Z397" s="58">
        <f t="shared" si="134"/>
        <v>3439118.774349648</v>
      </c>
      <c r="AA397" s="67">
        <f>IF(AND($A397&gt;$B$2,$A397&lt;=$B$3),IRR((Y$5:Y396,Z397),0.001)*12,"")</f>
        <v>9.2888550701342609E-2</v>
      </c>
      <c r="AB397" s="66">
        <f t="shared" si="135"/>
        <v>3.7632675031766816E-2</v>
      </c>
      <c r="AC397" s="4"/>
      <c r="AD397" s="4"/>
      <c r="AE397" s="3"/>
      <c r="AF397" s="3"/>
      <c r="AG397" s="3"/>
      <c r="AH397" s="3"/>
      <c r="AI397" s="3"/>
      <c r="AJ397" s="3"/>
      <c r="AK397" s="3"/>
    </row>
    <row r="398" spans="1:37" x14ac:dyDescent="0.4">
      <c r="A398" s="1">
        <v>41183</v>
      </c>
      <c r="B398" s="61">
        <v>10.480755</v>
      </c>
      <c r="C398" s="58">
        <f t="shared" si="120"/>
        <v>154858.69324142224</v>
      </c>
      <c r="D398" s="58">
        <f t="shared" si="121"/>
        <v>1623036.0234835024</v>
      </c>
      <c r="E398" s="58">
        <f t="shared" si="125"/>
        <v>-2667.8527037631284</v>
      </c>
      <c r="F398" s="58">
        <f t="shared" si="126"/>
        <v>1620368.1707797393</v>
      </c>
      <c r="G398" s="60">
        <f>IF(AND($A398&gt;$B$2,$A398&lt;=$B$3),IRR((E$5:E397,F398),0.001)*12,"")</f>
        <v>5.4933875650266195E-2</v>
      </c>
      <c r="H398" s="61">
        <v>10.159507</v>
      </c>
      <c r="I398" s="58">
        <f t="shared" si="122"/>
        <v>211329.68581831286</v>
      </c>
      <c r="J398" s="58">
        <f t="shared" si="136"/>
        <v>2147005.4223789503</v>
      </c>
      <c r="K398" s="58">
        <f t="shared" si="127"/>
        <v>-2667.8527037631284</v>
      </c>
      <c r="L398" s="58">
        <f t="shared" si="128"/>
        <v>2144337.5696751871</v>
      </c>
      <c r="M398" s="67">
        <f>IF(AND($A398&gt;$B$2,$A398&lt;=$B$3),IRR((K$5:K397,L398),0.001)*12,"")</f>
        <v>6.9576034104228413E-2</v>
      </c>
      <c r="N398" s="66">
        <f t="shared" si="129"/>
        <v>1.4642158453962217E-2</v>
      </c>
      <c r="O398" s="61">
        <v>9.0058570000000007</v>
      </c>
      <c r="P398" s="58">
        <f t="shared" si="123"/>
        <v>347319.18596754892</v>
      </c>
      <c r="Q398" s="58">
        <f t="shared" si="137"/>
        <v>3127906.9221801525</v>
      </c>
      <c r="R398" s="58">
        <f t="shared" si="130"/>
        <v>-2667.8527037631284</v>
      </c>
      <c r="S398" s="58">
        <f t="shared" si="131"/>
        <v>3125239.0694763893</v>
      </c>
      <c r="T398" s="67">
        <f>IF(AND($A398&gt;$B$2,$A398&lt;=$B$3),IRR((R$5:R397,S398),0.001)*12,"")</f>
        <v>8.7999990968382846E-2</v>
      </c>
      <c r="U398" s="66">
        <f t="shared" si="132"/>
        <v>3.3066115318116651E-2</v>
      </c>
      <c r="V398" s="70">
        <v>1334.3342556815644</v>
      </c>
      <c r="W398" s="58">
        <f t="shared" si="124"/>
        <v>2575.7876802432002</v>
      </c>
      <c r="X398" s="58">
        <f t="shared" si="138"/>
        <v>3436961.7371110539</v>
      </c>
      <c r="Y398" s="58">
        <f t="shared" si="133"/>
        <v>-2667.8527037631284</v>
      </c>
      <c r="Z398" s="58">
        <f t="shared" si="134"/>
        <v>3434293.8844072907</v>
      </c>
      <c r="AA398" s="67">
        <f>IF(AND($A398&gt;$B$2,$A398&lt;=$B$3),IRR((Y$5:Y397,Z398),0.001)*12,"")</f>
        <v>9.242799588349726E-2</v>
      </c>
      <c r="AB398" s="66">
        <f t="shared" si="135"/>
        <v>3.7494120233231065E-2</v>
      </c>
      <c r="AC398" s="4"/>
      <c r="AD398" s="4"/>
      <c r="AE398" s="3"/>
      <c r="AF398" s="3"/>
      <c r="AG398" s="3"/>
      <c r="AH398" s="3"/>
      <c r="AI398" s="3"/>
      <c r="AJ398" s="3"/>
      <c r="AK398" s="3"/>
    </row>
    <row r="399" spans="1:37" x14ac:dyDescent="0.4">
      <c r="A399" s="1">
        <v>41214</v>
      </c>
      <c r="B399" s="61">
        <v>10.495207000000001</v>
      </c>
      <c r="C399" s="58">
        <f t="shared" si="120"/>
        <v>155113.52597940658</v>
      </c>
      <c r="D399" s="58">
        <f t="shared" si="121"/>
        <v>1627948.5636537499</v>
      </c>
      <c r="E399" s="58">
        <f t="shared" si="125"/>
        <v>-2674.5223355225362</v>
      </c>
      <c r="F399" s="58">
        <f t="shared" si="126"/>
        <v>1625274.0413182273</v>
      </c>
      <c r="G399" s="60">
        <f>IF(AND($A399&gt;$B$2,$A399&lt;=$B$3),IRR((E$5:E398,F399),0.001)*12,"")</f>
        <v>5.476215853389732E-2</v>
      </c>
      <c r="H399" s="61">
        <v>10.179520999999999</v>
      </c>
      <c r="I399" s="58">
        <f t="shared" si="122"/>
        <v>211592.42139649208</v>
      </c>
      <c r="J399" s="58">
        <f t="shared" si="136"/>
        <v>2153909.4970464404</v>
      </c>
      <c r="K399" s="58">
        <f t="shared" si="127"/>
        <v>-2674.5223355225362</v>
      </c>
      <c r="L399" s="58">
        <f t="shared" si="128"/>
        <v>2151234.974710918</v>
      </c>
      <c r="M399" s="67">
        <f>IF(AND($A399&gt;$B$2,$A399&lt;=$B$3),IRR((K$5:K398,L399),0.001)*12,"")</f>
        <v>6.9383266738102911E-2</v>
      </c>
      <c r="N399" s="66">
        <f t="shared" si="129"/>
        <v>1.4621108204205591E-2</v>
      </c>
      <c r="O399" s="61">
        <v>8.9654939999999996</v>
      </c>
      <c r="P399" s="58">
        <f t="shared" si="123"/>
        <v>347617.49884752213</v>
      </c>
      <c r="Q399" s="58">
        <f t="shared" si="137"/>
        <v>3116562.6002124664</v>
      </c>
      <c r="R399" s="58">
        <f t="shared" si="130"/>
        <v>-2674.5223355225362</v>
      </c>
      <c r="S399" s="58">
        <f t="shared" si="131"/>
        <v>3113888.0778769441</v>
      </c>
      <c r="T399" s="67">
        <f>IF(AND($A399&gt;$B$2,$A399&lt;=$B$3),IRR((R$5:R398,S399),0.001)*12,"")</f>
        <v>8.7442971446643369E-2</v>
      </c>
      <c r="U399" s="66">
        <f t="shared" si="132"/>
        <v>3.2680812912746049E-2</v>
      </c>
      <c r="V399" s="70">
        <v>1296.4063398712501</v>
      </c>
      <c r="W399" s="58">
        <f t="shared" si="124"/>
        <v>2577.8507080557515</v>
      </c>
      <c r="X399" s="58">
        <f t="shared" si="138"/>
        <v>3341942.0011650673</v>
      </c>
      <c r="Y399" s="58">
        <f t="shared" si="133"/>
        <v>-2674.5223355225362</v>
      </c>
      <c r="Z399" s="58">
        <f t="shared" si="134"/>
        <v>3339267.478829545</v>
      </c>
      <c r="AA399" s="67">
        <f>IF(AND($A399&gt;$B$2,$A399&lt;=$B$3),IRR((Y$5:Y398,Z399),0.001)*12,"")</f>
        <v>9.0726705718982892E-2</v>
      </c>
      <c r="AB399" s="66">
        <f t="shared" si="135"/>
        <v>3.5964547185085571E-2</v>
      </c>
      <c r="AC399" s="4"/>
      <c r="AD399" s="4"/>
      <c r="AE399" s="3"/>
      <c r="AF399" s="3"/>
      <c r="AG399" s="3"/>
      <c r="AH399" s="3"/>
      <c r="AI399" s="3"/>
      <c r="AJ399" s="3"/>
      <c r="AK399" s="3"/>
    </row>
    <row r="400" spans="1:37" x14ac:dyDescent="0.4">
      <c r="A400" s="1">
        <v>41244</v>
      </c>
      <c r="B400" s="61">
        <v>10.500068000000001</v>
      </c>
      <c r="C400" s="58">
        <f t="shared" si="120"/>
        <v>155368.87752964048</v>
      </c>
      <c r="D400" s="58">
        <f t="shared" si="121"/>
        <v>1631383.7791448971</v>
      </c>
      <c r="E400" s="58">
        <f t="shared" si="125"/>
        <v>-2681.2086413613424</v>
      </c>
      <c r="F400" s="58">
        <f t="shared" si="126"/>
        <v>1628702.5705035357</v>
      </c>
      <c r="G400" s="60">
        <f>IF(AND($A400&gt;$B$2,$A400&lt;=$B$3),IRR((E$5:E399,F400),0.001)*12,"")</f>
        <v>5.4542374438169006E-2</v>
      </c>
      <c r="H400" s="61">
        <v>10.158816</v>
      </c>
      <c r="I400" s="58">
        <f t="shared" si="122"/>
        <v>211856.35064192396</v>
      </c>
      <c r="J400" s="58">
        <f t="shared" si="136"/>
        <v>2152209.6846027873</v>
      </c>
      <c r="K400" s="58">
        <f t="shared" si="127"/>
        <v>-2681.2086413613424</v>
      </c>
      <c r="L400" s="58">
        <f t="shared" si="128"/>
        <v>2149528.4759614258</v>
      </c>
      <c r="M400" s="67">
        <f>IF(AND($A400&gt;$B$2,$A400&lt;=$B$3),IRR((K$5:K399,L400),0.001)*12,"")</f>
        <v>6.8989580397101236E-2</v>
      </c>
      <c r="N400" s="66">
        <f t="shared" si="129"/>
        <v>1.444720595893223E-2</v>
      </c>
      <c r="O400" s="61">
        <v>8.9058440000000001</v>
      </c>
      <c r="P400" s="58">
        <f t="shared" si="123"/>
        <v>347918.56055951276</v>
      </c>
      <c r="Q400" s="58">
        <f t="shared" si="137"/>
        <v>3098508.4250475732</v>
      </c>
      <c r="R400" s="58">
        <f t="shared" si="130"/>
        <v>-2681.2086413613424</v>
      </c>
      <c r="S400" s="58">
        <f t="shared" si="131"/>
        <v>3095827.2164062117</v>
      </c>
      <c r="T400" s="67">
        <f>IF(AND($A400&gt;$B$2,$A400&lt;=$B$3),IRR((R$5:R399,S400),0.001)*12,"")</f>
        <v>8.6785660626981453E-2</v>
      </c>
      <c r="U400" s="66">
        <f t="shared" si="132"/>
        <v>3.2243286188812448E-2</v>
      </c>
      <c r="V400" s="70">
        <v>1324.6619471991928</v>
      </c>
      <c r="W400" s="58">
        <f t="shared" si="124"/>
        <v>2579.8747781568291</v>
      </c>
      <c r="X400" s="58">
        <f t="shared" si="138"/>
        <v>3417461.9471633108</v>
      </c>
      <c r="Y400" s="58">
        <f t="shared" si="133"/>
        <v>-2681.2086413613424</v>
      </c>
      <c r="Z400" s="58">
        <f t="shared" si="134"/>
        <v>3414780.7385219494</v>
      </c>
      <c r="AA400" s="67">
        <f>IF(AND($A400&gt;$B$2,$A400&lt;=$B$3),IRR((Y$5:Y399,Z400),0.001)*12,"")</f>
        <v>9.1379585676626185E-2</v>
      </c>
      <c r="AB400" s="66">
        <f t="shared" si="135"/>
        <v>3.6837211238457179E-2</v>
      </c>
      <c r="AC400" s="4"/>
      <c r="AD400" s="4"/>
      <c r="AE400" s="3"/>
      <c r="AF400" s="3"/>
      <c r="AG400" s="3"/>
      <c r="AH400" s="3"/>
      <c r="AI400" s="3"/>
      <c r="AJ400" s="3"/>
      <c r="AK400" s="3"/>
    </row>
    <row r="401" spans="1:37" x14ac:dyDescent="0.4">
      <c r="A401" s="1">
        <v>41275</v>
      </c>
      <c r="B401" s="61">
        <v>10.485486</v>
      </c>
      <c r="C401" s="58">
        <f t="shared" si="120"/>
        <v>155625.22345990682</v>
      </c>
      <c r="D401" s="58">
        <f t="shared" si="121"/>
        <v>1631806.1018357244</v>
      </c>
      <c r="E401" s="58">
        <f t="shared" si="125"/>
        <v>-2687.9116629647456</v>
      </c>
      <c r="F401" s="58">
        <f t="shared" si="126"/>
        <v>1629118.1901727596</v>
      </c>
      <c r="G401" s="60">
        <f>IF(AND($A401&gt;$B$2,$A401&lt;=$B$3),IRR((E$5:E400,F401),0.001)*12,"")</f>
        <v>5.4224512292066152E-2</v>
      </c>
      <c r="H401" s="61">
        <v>10.086486000000001</v>
      </c>
      <c r="I401" s="58">
        <f t="shared" si="122"/>
        <v>212122.83707366686</v>
      </c>
      <c r="J401" s="58">
        <f t="shared" si="136"/>
        <v>2139574.0264238217</v>
      </c>
      <c r="K401" s="58">
        <f t="shared" si="127"/>
        <v>-2687.9116629647456</v>
      </c>
      <c r="L401" s="58">
        <f t="shared" si="128"/>
        <v>2136886.1147608571</v>
      </c>
      <c r="M401" s="67">
        <f>IF(AND($A401&gt;$B$2,$A401&lt;=$B$3),IRR((K$5:K400,L401),0.001)*12,"")</f>
        <v>6.8340224944633654E-2</v>
      </c>
      <c r="N401" s="66">
        <f t="shared" si="129"/>
        <v>1.4115712652567503E-2</v>
      </c>
      <c r="O401" s="61">
        <v>8.7763559999999998</v>
      </c>
      <c r="P401" s="58">
        <f t="shared" si="123"/>
        <v>348224.82795146503</v>
      </c>
      <c r="Q401" s="58">
        <f t="shared" si="137"/>
        <v>3056145.0581408078</v>
      </c>
      <c r="R401" s="58">
        <f t="shared" si="130"/>
        <v>-2687.9116629647456</v>
      </c>
      <c r="S401" s="58">
        <f t="shared" si="131"/>
        <v>3053457.1464778432</v>
      </c>
      <c r="T401" s="67">
        <f>IF(AND($A401&gt;$B$2,$A401&lt;=$B$3),IRR((R$5:R400,S401),0.001)*12,"")</f>
        <v>8.575505304624631E-2</v>
      </c>
      <c r="U401" s="66">
        <f t="shared" si="132"/>
        <v>3.1530540754180159E-2</v>
      </c>
      <c r="V401" s="70">
        <v>1381.3123302282384</v>
      </c>
      <c r="W401" s="58">
        <f t="shared" si="124"/>
        <v>2581.8206897397081</v>
      </c>
      <c r="X401" s="58">
        <f t="shared" si="138"/>
        <v>3566300.7531758337</v>
      </c>
      <c r="Y401" s="58">
        <f t="shared" si="133"/>
        <v>-2687.9116629647456</v>
      </c>
      <c r="Z401" s="58">
        <f t="shared" si="134"/>
        <v>3563612.8415128691</v>
      </c>
      <c r="AA401" s="67">
        <f>IF(AND($A401&gt;$B$2,$A401&lt;=$B$3),IRR((Y$5:Y400,Z401),0.001)*12,"")</f>
        <v>9.2964607709628666E-2</v>
      </c>
      <c r="AB401" s="66">
        <f t="shared" si="135"/>
        <v>3.8740095417562515E-2</v>
      </c>
      <c r="AC401" s="4"/>
      <c r="AD401" s="4"/>
      <c r="AE401" s="3"/>
      <c r="AF401" s="3"/>
      <c r="AG401" s="3"/>
      <c r="AH401" s="3"/>
      <c r="AI401" s="3"/>
      <c r="AJ401" s="3"/>
      <c r="AK401" s="3"/>
    </row>
    <row r="402" spans="1:37" x14ac:dyDescent="0.4">
      <c r="A402" s="1">
        <v>41306</v>
      </c>
      <c r="B402" s="61">
        <v>10.508836000000001</v>
      </c>
      <c r="C402" s="58">
        <f t="shared" si="120"/>
        <v>155881.63924583423</v>
      </c>
      <c r="D402" s="58">
        <f t="shared" si="121"/>
        <v>1638134.5822456358</v>
      </c>
      <c r="E402" s="58">
        <f t="shared" si="125"/>
        <v>-2694.6314421221573</v>
      </c>
      <c r="F402" s="58">
        <f t="shared" si="126"/>
        <v>1635439.9508035136</v>
      </c>
      <c r="G402" s="60">
        <f>IF(AND($A402&gt;$B$2,$A402&lt;=$B$3),IRR((E$5:E401,F402),0.001)*12,"")</f>
        <v>5.4102186152368503E-2</v>
      </c>
      <c r="H402" s="61">
        <v>10.141603</v>
      </c>
      <c r="I402" s="58">
        <f t="shared" si="122"/>
        <v>212388.53781566219</v>
      </c>
      <c r="J402" s="58">
        <f t="shared" si="136"/>
        <v>2153960.2322769333</v>
      </c>
      <c r="K402" s="58">
        <f t="shared" si="127"/>
        <v>-2694.6314421221573</v>
      </c>
      <c r="L402" s="58">
        <f t="shared" si="128"/>
        <v>2151265.6008348111</v>
      </c>
      <c r="M402" s="67">
        <f>IF(AND($A402&gt;$B$2,$A402&lt;=$B$3),IRR((K$5:K401,L402),0.001)*12,"")</f>
        <v>6.8328681015676906E-2</v>
      </c>
      <c r="N402" s="66">
        <f t="shared" si="129"/>
        <v>1.4226494863308403E-2</v>
      </c>
      <c r="O402" s="61">
        <v>8.8737359999999992</v>
      </c>
      <c r="P402" s="58">
        <f t="shared" si="123"/>
        <v>348528.49164420081</v>
      </c>
      <c r="Q402" s="58">
        <f t="shared" si="137"/>
        <v>3092749.8233288438</v>
      </c>
      <c r="R402" s="58">
        <f t="shared" si="130"/>
        <v>-2694.6314421221573</v>
      </c>
      <c r="S402" s="58">
        <f t="shared" si="131"/>
        <v>3090055.1918867216</v>
      </c>
      <c r="T402" s="67">
        <f>IF(AND($A402&gt;$B$2,$A402&lt;=$B$3),IRR((R$5:R401,S402),0.001)*12,"")</f>
        <v>8.5939350071068787E-2</v>
      </c>
      <c r="U402" s="66">
        <f t="shared" si="132"/>
        <v>3.1837163918700284E-2</v>
      </c>
      <c r="V402" s="70">
        <v>1413.5959597695555</v>
      </c>
      <c r="W402" s="58">
        <f t="shared" si="124"/>
        <v>2583.7269143744766</v>
      </c>
      <c r="X402" s="58">
        <f t="shared" si="138"/>
        <v>3652345.9273076202</v>
      </c>
      <c r="Y402" s="58">
        <f t="shared" si="133"/>
        <v>-2694.6314421221573</v>
      </c>
      <c r="Z402" s="58">
        <f t="shared" si="134"/>
        <v>3649651.295865498</v>
      </c>
      <c r="AA402" s="67">
        <f>IF(AND($A402&gt;$B$2,$A402&lt;=$B$3),IRR((Y$5:Y401,Z402),0.001)*12,"")</f>
        <v>9.3670937777273977E-2</v>
      </c>
      <c r="AB402" s="66">
        <f t="shared" si="135"/>
        <v>3.9568751624905474E-2</v>
      </c>
      <c r="AC402" s="4"/>
      <c r="AD402" s="4"/>
      <c r="AE402" s="3"/>
      <c r="AF402" s="3"/>
      <c r="AG402" s="3"/>
      <c r="AH402" s="3"/>
      <c r="AI402" s="3"/>
      <c r="AJ402" s="3"/>
      <c r="AK402" s="3"/>
    </row>
    <row r="403" spans="1:37" x14ac:dyDescent="0.4">
      <c r="A403" s="1">
        <v>41334</v>
      </c>
      <c r="B403" s="61">
        <v>10.508836000000001</v>
      </c>
      <c r="C403" s="58">
        <f t="shared" si="120"/>
        <v>156138.69607122644</v>
      </c>
      <c r="D403" s="58">
        <f t="shared" si="121"/>
        <v>1640835.9502663631</v>
      </c>
      <c r="E403" s="58">
        <f t="shared" si="125"/>
        <v>-2701.3680207274624</v>
      </c>
      <c r="F403" s="58">
        <f t="shared" si="126"/>
        <v>1638134.5822456356</v>
      </c>
      <c r="G403" s="60">
        <f>IF(AND($A403&gt;$B$2,$A403&lt;=$B$3),IRR((E$5:E402,F403),0.001)*12,"")</f>
        <v>5.3861746128184507E-2</v>
      </c>
      <c r="H403" s="61">
        <v>10.149940000000001</v>
      </c>
      <c r="I403" s="58">
        <f t="shared" si="122"/>
        <v>212654.68402152424</v>
      </c>
      <c r="J403" s="58">
        <f t="shared" si="136"/>
        <v>2158432.2835374298</v>
      </c>
      <c r="K403" s="58">
        <f t="shared" si="127"/>
        <v>-2701.3680207274624</v>
      </c>
      <c r="L403" s="58">
        <f t="shared" si="128"/>
        <v>2155730.9155167025</v>
      </c>
      <c r="M403" s="67">
        <f>IF(AND($A403&gt;$B$2,$A403&lt;=$B$3),IRR((K$5:K402,L403),0.001)*12,"")</f>
        <v>6.80847826681239E-2</v>
      </c>
      <c r="N403" s="66">
        <f t="shared" si="129"/>
        <v>1.4223036539939393E-2</v>
      </c>
      <c r="O403" s="61">
        <v>8.852392</v>
      </c>
      <c r="P403" s="58">
        <f t="shared" si="123"/>
        <v>348833.64849002589</v>
      </c>
      <c r="Q403" s="58">
        <f t="shared" si="137"/>
        <v>3088012.1992239174</v>
      </c>
      <c r="R403" s="58">
        <f t="shared" si="130"/>
        <v>-2701.3680207274624</v>
      </c>
      <c r="S403" s="58">
        <f t="shared" si="131"/>
        <v>3085310.8312031901</v>
      </c>
      <c r="T403" s="67">
        <f>IF(AND($A403&gt;$B$2,$A403&lt;=$B$3),IRR((R$5:R402,S403),0.001)*12,"")</f>
        <v>8.5491061816247438E-2</v>
      </c>
      <c r="U403" s="66">
        <f t="shared" si="132"/>
        <v>3.1629315688062931E-2</v>
      </c>
      <c r="V403" s="70">
        <v>1452.1480637432633</v>
      </c>
      <c r="W403" s="58">
        <f t="shared" si="124"/>
        <v>2585.5871709751459</v>
      </c>
      <c r="X403" s="58">
        <f t="shared" si="138"/>
        <v>3754655.4039709801</v>
      </c>
      <c r="Y403" s="58">
        <f t="shared" si="133"/>
        <v>-2701.3680207274624</v>
      </c>
      <c r="Z403" s="58">
        <f t="shared" si="134"/>
        <v>3751954.0359502528</v>
      </c>
      <c r="AA403" s="67">
        <f>IF(AND($A403&gt;$B$2,$A403&lt;=$B$3),IRR((Y$5:Y402,Z403),0.001)*12,"")</f>
        <v>9.4544306688947977E-2</v>
      </c>
      <c r="AB403" s="66">
        <f t="shared" si="135"/>
        <v>4.068256056076347E-2</v>
      </c>
      <c r="AC403" s="4"/>
      <c r="AD403" s="4"/>
      <c r="AE403" s="3"/>
      <c r="AF403" s="3"/>
      <c r="AG403" s="3"/>
      <c r="AH403" s="3"/>
      <c r="AI403" s="3"/>
      <c r="AJ403" s="3"/>
      <c r="AK403" s="3"/>
    </row>
    <row r="404" spans="1:37" x14ac:dyDescent="0.4">
      <c r="A404" s="1">
        <v>41365</v>
      </c>
      <c r="B404" s="61">
        <v>10.532211999999999</v>
      </c>
      <c r="C404" s="58">
        <f t="shared" si="120"/>
        <v>156395.82358069732</v>
      </c>
      <c r="D404" s="58">
        <f t="shared" si="121"/>
        <v>1647193.9698665033</v>
      </c>
      <c r="E404" s="58">
        <f t="shared" si="125"/>
        <v>-2708.1214407792809</v>
      </c>
      <c r="F404" s="58">
        <f t="shared" si="126"/>
        <v>1644485.8484257241</v>
      </c>
      <c r="G404" s="60">
        <f>IF(AND($A404&gt;$B$2,$A404&lt;=$B$3),IRR((E$5:E403,F404),0.001)*12,"")</f>
        <v>5.3741370983300563E-2</v>
      </c>
      <c r="H404" s="61">
        <v>10.242229</v>
      </c>
      <c r="I404" s="58">
        <f t="shared" si="122"/>
        <v>212919.09145088159</v>
      </c>
      <c r="J404" s="58">
        <f t="shared" si="136"/>
        <v>2180766.0931118717</v>
      </c>
      <c r="K404" s="58">
        <f t="shared" si="127"/>
        <v>-2708.1214407792809</v>
      </c>
      <c r="L404" s="58">
        <f t="shared" si="128"/>
        <v>2178057.9716710923</v>
      </c>
      <c r="M404" s="67">
        <f>IF(AND($A404&gt;$B$2,$A404&lt;=$B$3),IRR((K$5:K403,L404),0.001)*12,"")</f>
        <v>6.8254763686877773E-2</v>
      </c>
      <c r="N404" s="66">
        <f t="shared" si="129"/>
        <v>1.451339270357721E-2</v>
      </c>
      <c r="O404" s="61">
        <v>9.1692669999999996</v>
      </c>
      <c r="P404" s="58">
        <f t="shared" si="123"/>
        <v>349128.99613785633</v>
      </c>
      <c r="Q404" s="58">
        <f t="shared" si="137"/>
        <v>3201256.9830299732</v>
      </c>
      <c r="R404" s="58">
        <f t="shared" si="130"/>
        <v>-2708.1214407792809</v>
      </c>
      <c r="S404" s="58">
        <f t="shared" si="131"/>
        <v>3198548.8615891938</v>
      </c>
      <c r="T404" s="67">
        <f>IF(AND($A404&gt;$B$2,$A404&lt;=$B$3),IRR((R$5:R403,S404),0.001)*12,"")</f>
        <v>8.6803555169277402E-2</v>
      </c>
      <c r="U404" s="66">
        <f t="shared" si="132"/>
        <v>3.306218418597684E-2</v>
      </c>
      <c r="V404" s="70">
        <v>1473.295756218213</v>
      </c>
      <c r="W404" s="58">
        <f t="shared" si="124"/>
        <v>2587.4253093321931</v>
      </c>
      <c r="X404" s="58">
        <f t="shared" si="138"/>
        <v>3812042.7277707173</v>
      </c>
      <c r="Y404" s="58">
        <f t="shared" si="133"/>
        <v>-2708.1214407792809</v>
      </c>
      <c r="Z404" s="58">
        <f t="shared" si="134"/>
        <v>3809334.6063299379</v>
      </c>
      <c r="AA404" s="67">
        <f>IF(AND($A404&gt;$B$2,$A404&lt;=$B$3),IRR((Y$5:Y403,Z404),0.001)*12,"")</f>
        <v>9.4844577389761042E-2</v>
      </c>
      <c r="AB404" s="66">
        <f t="shared" si="135"/>
        <v>4.110320640646048E-2</v>
      </c>
      <c r="AC404" s="4"/>
      <c r="AD404" s="4"/>
      <c r="AE404" s="3"/>
      <c r="AF404" s="3"/>
      <c r="AG404" s="3"/>
      <c r="AH404" s="3"/>
      <c r="AI404" s="3"/>
      <c r="AJ404" s="3"/>
      <c r="AK404" s="3"/>
    </row>
    <row r="405" spans="1:37" x14ac:dyDescent="0.4">
      <c r="A405" s="1">
        <v>41395</v>
      </c>
      <c r="B405" s="61">
        <v>10.478626999999999</v>
      </c>
      <c r="C405" s="58">
        <f t="shared" si="120"/>
        <v>156654.91208001896</v>
      </c>
      <c r="D405" s="58">
        <f t="shared" si="121"/>
        <v>1641528.3914043128</v>
      </c>
      <c r="E405" s="58">
        <f t="shared" si="125"/>
        <v>-2714.8917443812288</v>
      </c>
      <c r="F405" s="58">
        <f t="shared" si="126"/>
        <v>1638813.4996599315</v>
      </c>
      <c r="G405" s="60">
        <f>IF(AND($A405&gt;$B$2,$A405&lt;=$B$3),IRR((E$5:E404,F405),0.001)*12,"")</f>
        <v>5.323156277633867E-2</v>
      </c>
      <c r="H405" s="61">
        <v>10.067539</v>
      </c>
      <c r="I405" s="58">
        <f t="shared" si="122"/>
        <v>213188.75931552867</v>
      </c>
      <c r="J405" s="58">
        <f t="shared" si="136"/>
        <v>2146286.1487706983</v>
      </c>
      <c r="K405" s="58">
        <f t="shared" si="127"/>
        <v>-2714.8917443812288</v>
      </c>
      <c r="L405" s="58">
        <f t="shared" si="128"/>
        <v>2143571.2570263171</v>
      </c>
      <c r="M405" s="67">
        <f>IF(AND($A405&gt;$B$2,$A405&lt;=$B$3),IRR((K$5:K404,L405),0.001)*12,"")</f>
        <v>6.711006196340108E-2</v>
      </c>
      <c r="N405" s="66">
        <f t="shared" si="129"/>
        <v>1.387849918706241E-2</v>
      </c>
      <c r="O405" s="61">
        <v>8.7350349999999999</v>
      </c>
      <c r="P405" s="58">
        <f t="shared" si="123"/>
        <v>349439.80104526441</v>
      </c>
      <c r="Q405" s="58">
        <f t="shared" si="137"/>
        <v>3052368.892523421</v>
      </c>
      <c r="R405" s="58">
        <f t="shared" si="130"/>
        <v>-2714.8917443812288</v>
      </c>
      <c r="S405" s="58">
        <f t="shared" si="131"/>
        <v>3049654.0007790397</v>
      </c>
      <c r="T405" s="67">
        <f>IF(AND($A405&gt;$B$2,$A405&lt;=$B$3),IRR((R$5:R404,S405),0.001)*12,"")</f>
        <v>8.4200000768531957E-2</v>
      </c>
      <c r="U405" s="66">
        <f t="shared" si="132"/>
        <v>3.0968437992193287E-2</v>
      </c>
      <c r="V405" s="70">
        <v>1540.804671501598</v>
      </c>
      <c r="W405" s="58">
        <f t="shared" si="124"/>
        <v>2589.1873053817867</v>
      </c>
      <c r="X405" s="58">
        <f t="shared" si="138"/>
        <v>3989431.8955248916</v>
      </c>
      <c r="Y405" s="58">
        <f t="shared" si="133"/>
        <v>-2714.8917443812288</v>
      </c>
      <c r="Z405" s="58">
        <f t="shared" si="134"/>
        <v>3986717.0037805103</v>
      </c>
      <c r="AA405" s="67">
        <f>IF(AND($A405&gt;$B$2,$A405&lt;=$B$3),IRR((Y$5:Y404,Z405),0.001)*12,"")</f>
        <v>9.6511757719055069E-2</v>
      </c>
      <c r="AB405" s="66">
        <f t="shared" si="135"/>
        <v>4.3280194942716399E-2</v>
      </c>
      <c r="AC405" s="4"/>
      <c r="AD405" s="4"/>
      <c r="AE405" s="3"/>
      <c r="AF405" s="3"/>
      <c r="AG405" s="3"/>
      <c r="AH405" s="3"/>
      <c r="AI405" s="3"/>
      <c r="AJ405" s="3"/>
      <c r="AK405" s="3"/>
    </row>
    <row r="406" spans="1:37" x14ac:dyDescent="0.4">
      <c r="A406" s="1">
        <v>41426</v>
      </c>
      <c r="B406" s="61">
        <v>10.414294999999999</v>
      </c>
      <c r="C406" s="58">
        <f t="shared" si="120"/>
        <v>156916.25276354502</v>
      </c>
      <c r="D406" s="58">
        <f t="shared" si="121"/>
        <v>1634172.1465741231</v>
      </c>
      <c r="E406" s="58">
        <f t="shared" si="125"/>
        <v>-2721.6789737421818</v>
      </c>
      <c r="F406" s="58">
        <f t="shared" si="126"/>
        <v>1631450.4676003808</v>
      </c>
      <c r="G406" s="60">
        <f>IF(AND($A406&gt;$B$2,$A406&lt;=$B$3),IRR((E$5:E405,F406),0.001)*12,"")</f>
        <v>5.266781023298428E-2</v>
      </c>
      <c r="H406" s="61">
        <v>9.9008800000000008</v>
      </c>
      <c r="I406" s="58">
        <f t="shared" si="122"/>
        <v>213463.6519486827</v>
      </c>
      <c r="J406" s="58">
        <f t="shared" si="136"/>
        <v>2113478.0023056739</v>
      </c>
      <c r="K406" s="58">
        <f t="shared" si="127"/>
        <v>-2721.6789737421818</v>
      </c>
      <c r="L406" s="58">
        <f t="shared" si="128"/>
        <v>2110756.3233319316</v>
      </c>
      <c r="M406" s="67">
        <f>IF(AND($A406&gt;$B$2,$A406&lt;=$B$3),IRR((K$5:K405,L406),0.001)*12,"")</f>
        <v>6.5993589024892607E-2</v>
      </c>
      <c r="N406" s="66">
        <f t="shared" si="129"/>
        <v>1.3325778791908327E-2</v>
      </c>
      <c r="O406" s="61">
        <v>8.3070620000000002</v>
      </c>
      <c r="P406" s="58">
        <f t="shared" si="123"/>
        <v>349767.43540910352</v>
      </c>
      <c r="Q406" s="58">
        <f t="shared" si="137"/>
        <v>2905539.7715244181</v>
      </c>
      <c r="R406" s="58">
        <f t="shared" si="130"/>
        <v>-2721.6789737421818</v>
      </c>
      <c r="S406" s="58">
        <f t="shared" si="131"/>
        <v>2902818.0925506759</v>
      </c>
      <c r="T406" s="67">
        <f>IF(AND($A406&gt;$B$2,$A406&lt;=$B$3),IRR((R$5:R405,S406),0.001)*12,"")</f>
        <v>8.1508623285641235E-2</v>
      </c>
      <c r="U406" s="66">
        <f t="shared" si="132"/>
        <v>2.8840813052656955E-2</v>
      </c>
      <c r="V406" s="70">
        <v>1523.5531130021623</v>
      </c>
      <c r="W406" s="58">
        <f t="shared" si="124"/>
        <v>2590.9737078055127</v>
      </c>
      <c r="X406" s="58">
        <f t="shared" si="138"/>
        <v>3947486.0582338437</v>
      </c>
      <c r="Y406" s="58">
        <f t="shared" si="133"/>
        <v>-2721.6789737421818</v>
      </c>
      <c r="Z406" s="58">
        <f t="shared" si="134"/>
        <v>3944764.3792601014</v>
      </c>
      <c r="AA406" s="67">
        <f>IF(AND($A406&gt;$B$2,$A406&lt;=$B$3),IRR((Y$5:Y405,Z406),0.001)*12,"")</f>
        <v>9.5645579614584086E-2</v>
      </c>
      <c r="AB406" s="66">
        <f t="shared" si="135"/>
        <v>4.2977769381599806E-2</v>
      </c>
      <c r="AC406" s="4"/>
      <c r="AD406" s="4"/>
      <c r="AE406" s="3"/>
      <c r="AF406" s="3"/>
      <c r="AG406" s="3"/>
      <c r="AH406" s="3"/>
      <c r="AI406" s="3"/>
      <c r="AJ406" s="3"/>
      <c r="AK406" s="3"/>
    </row>
    <row r="407" spans="1:37" x14ac:dyDescent="0.4">
      <c r="A407" s="1">
        <v>41456</v>
      </c>
      <c r="B407" s="61">
        <v>10.438675</v>
      </c>
      <c r="C407" s="58">
        <f t="shared" si="120"/>
        <v>157177.6348998005</v>
      </c>
      <c r="D407" s="58">
        <f t="shared" si="121"/>
        <v>1640726.247987675</v>
      </c>
      <c r="E407" s="58">
        <f t="shared" si="125"/>
        <v>-2728.4831711765373</v>
      </c>
      <c r="F407" s="58">
        <f t="shared" si="126"/>
        <v>1637997.7648164984</v>
      </c>
      <c r="G407" s="60">
        <f>IF(AND($A407&gt;$B$2,$A407&lt;=$B$3),IRR((E$5:E406,F407),0.001)*12,"")</f>
        <v>5.2559223951175404E-2</v>
      </c>
      <c r="H407" s="61">
        <v>9.9204240000000006</v>
      </c>
      <c r="I407" s="58">
        <f t="shared" si="122"/>
        <v>213738.68889984291</v>
      </c>
      <c r="J407" s="58">
        <f t="shared" si="136"/>
        <v>2120378.4190905355</v>
      </c>
      <c r="K407" s="58">
        <f t="shared" si="127"/>
        <v>-2728.4831711765373</v>
      </c>
      <c r="L407" s="58">
        <f t="shared" si="128"/>
        <v>2117649.9359193589</v>
      </c>
      <c r="M407" s="67">
        <f>IF(AND($A407&gt;$B$2,$A407&lt;=$B$3),IRR((K$5:K406,L407),0.001)*12,"")</f>
        <v>6.5817523479240414E-2</v>
      </c>
      <c r="N407" s="66">
        <f t="shared" si="129"/>
        <v>1.325829952806501E-2</v>
      </c>
      <c r="O407" s="61">
        <v>8.3671550000000003</v>
      </c>
      <c r="P407" s="58">
        <f t="shared" si="123"/>
        <v>350093.52990253369</v>
      </c>
      <c r="Q407" s="58">
        <f t="shared" si="137"/>
        <v>2929286.8291916344</v>
      </c>
      <c r="R407" s="58">
        <f t="shared" si="130"/>
        <v>-2728.4831711765373</v>
      </c>
      <c r="S407" s="58">
        <f t="shared" si="131"/>
        <v>2926558.3460204578</v>
      </c>
      <c r="T407" s="67">
        <f>IF(AND($A407&gt;$B$2,$A407&lt;=$B$3),IRR((R$5:R406,S407),0.001)*12,"")</f>
        <v>8.1529285229466453E-2</v>
      </c>
      <c r="U407" s="66">
        <f t="shared" si="132"/>
        <v>2.8970061278291048E-2</v>
      </c>
      <c r="V407" s="70">
        <v>1573.2218698385659</v>
      </c>
      <c r="W407" s="58">
        <f t="shared" si="124"/>
        <v>2592.7080360801742</v>
      </c>
      <c r="X407" s="58">
        <f t="shared" si="138"/>
        <v>4078904.9844675278</v>
      </c>
      <c r="Y407" s="58">
        <f t="shared" si="133"/>
        <v>-2728.4831711765373</v>
      </c>
      <c r="Z407" s="58">
        <f t="shared" si="134"/>
        <v>4076176.5012963512</v>
      </c>
      <c r="AA407" s="67">
        <f>IF(AND($A407&gt;$B$2,$A407&lt;=$B$3),IRR((Y$5:Y406,Z407),0.001)*12,"")</f>
        <v>9.672707534663072E-2</v>
      </c>
      <c r="AB407" s="66">
        <f t="shared" si="135"/>
        <v>4.4167851395455315E-2</v>
      </c>
      <c r="AC407" s="4"/>
      <c r="AD407" s="4"/>
      <c r="AE407" s="3"/>
      <c r="AF407" s="3"/>
      <c r="AG407" s="3"/>
      <c r="AH407" s="3"/>
      <c r="AI407" s="3"/>
      <c r="AJ407" s="3"/>
      <c r="AK407" s="3"/>
    </row>
    <row r="408" spans="1:37" x14ac:dyDescent="0.4">
      <c r="A408" s="1">
        <v>41487</v>
      </c>
      <c r="B408" s="61">
        <v>10.414288000000001</v>
      </c>
      <c r="C408" s="58">
        <f t="shared" si="120"/>
        <v>157440.28409666393</v>
      </c>
      <c r="D408" s="58">
        <f t="shared" si="121"/>
        <v>1639628.4613844783</v>
      </c>
      <c r="E408" s="58">
        <f t="shared" si="125"/>
        <v>-2735.3043791044784</v>
      </c>
      <c r="F408" s="58">
        <f t="shared" si="126"/>
        <v>1636893.1570053739</v>
      </c>
      <c r="G408" s="60">
        <f>IF(AND($A408&gt;$B$2,$A408&lt;=$B$3),IRR((E$5:E407,F408),0.001)*12,"")</f>
        <v>5.2202878066905711E-2</v>
      </c>
      <c r="H408" s="61">
        <v>9.8572240000000004</v>
      </c>
      <c r="I408" s="58">
        <f t="shared" si="122"/>
        <v>214016.18126271348</v>
      </c>
      <c r="J408" s="58">
        <f t="shared" si="136"/>
        <v>2109605.4383311695</v>
      </c>
      <c r="K408" s="58">
        <f t="shared" si="127"/>
        <v>-2735.3043791044784</v>
      </c>
      <c r="L408" s="58">
        <f t="shared" si="128"/>
        <v>2106870.1339520649</v>
      </c>
      <c r="M408" s="67">
        <f>IF(AND($A408&gt;$B$2,$A408&lt;=$B$3),IRR((K$5:K407,L408),0.001)*12,"")</f>
        <v>6.5223700962095066E-2</v>
      </c>
      <c r="N408" s="66">
        <f t="shared" si="129"/>
        <v>1.3020822895189355E-2</v>
      </c>
      <c r="O408" s="61">
        <v>8.2411169999999991</v>
      </c>
      <c r="P408" s="58">
        <f t="shared" si="123"/>
        <v>350425.43932441238</v>
      </c>
      <c r="Q408" s="58">
        <f t="shared" si="137"/>
        <v>2887897.0452488828</v>
      </c>
      <c r="R408" s="58">
        <f t="shared" si="130"/>
        <v>-2735.3043791044784</v>
      </c>
      <c r="S408" s="58">
        <f t="shared" si="131"/>
        <v>2885161.7408697782</v>
      </c>
      <c r="T408" s="67">
        <f>IF(AND($A408&gt;$B$2,$A408&lt;=$B$3),IRR((R$5:R407,S408),0.001)*12,"")</f>
        <v>8.049618549346782E-2</v>
      </c>
      <c r="U408" s="66">
        <f t="shared" si="132"/>
        <v>2.8293307426562109E-2</v>
      </c>
      <c r="V408" s="70">
        <v>1577.2013867503297</v>
      </c>
      <c r="W408" s="58">
        <f t="shared" si="124"/>
        <v>2594.4423132638508</v>
      </c>
      <c r="X408" s="58">
        <f t="shared" si="138"/>
        <v>4091958.0143234786</v>
      </c>
      <c r="Y408" s="58">
        <f t="shared" si="133"/>
        <v>-2735.3043791044784</v>
      </c>
      <c r="Z408" s="58">
        <f t="shared" si="134"/>
        <v>4089222.7099443739</v>
      </c>
      <c r="AA408" s="67">
        <f>IF(AND($A408&gt;$B$2,$A408&lt;=$B$3),IRR((Y$5:Y407,Z408),0.001)*12,"")</f>
        <v>9.6481671950514603E-2</v>
      </c>
      <c r="AB408" s="66">
        <f t="shared" si="135"/>
        <v>4.4278793883608891E-2</v>
      </c>
      <c r="AC408" s="4"/>
      <c r="AD408" s="4"/>
      <c r="AE408" s="3"/>
      <c r="AF408" s="3"/>
      <c r="AG408" s="3"/>
      <c r="AH408" s="3"/>
      <c r="AI408" s="3"/>
      <c r="AJ408" s="3"/>
      <c r="AK408" s="3"/>
    </row>
    <row r="409" spans="1:37" x14ac:dyDescent="0.4">
      <c r="A409" s="1">
        <v>41518</v>
      </c>
      <c r="B409" s="61">
        <v>10.467978</v>
      </c>
      <c r="C409" s="58">
        <f t="shared" si="120"/>
        <v>157702.2394274883</v>
      </c>
      <c r="D409" s="58">
        <f t="shared" si="121"/>
        <v>1650823.5728776802</v>
      </c>
      <c r="E409" s="58">
        <f t="shared" si="125"/>
        <v>-2742.1426400522396</v>
      </c>
      <c r="F409" s="58">
        <f t="shared" si="126"/>
        <v>1648081.4302376281</v>
      </c>
      <c r="G409" s="60">
        <f>IF(AND($A409&gt;$B$2,$A409&lt;=$B$3),IRR((E$5:E408,F409),0.001)*12,"")</f>
        <v>5.2245355538539151E-2</v>
      </c>
      <c r="H409" s="61">
        <v>9.9522969999999997</v>
      </c>
      <c r="I409" s="58">
        <f t="shared" si="122"/>
        <v>214291.70988088596</v>
      </c>
      <c r="J409" s="58">
        <f t="shared" si="136"/>
        <v>2132694.7413724116</v>
      </c>
      <c r="K409" s="58">
        <f t="shared" si="127"/>
        <v>-2742.1426400522396</v>
      </c>
      <c r="L409" s="58">
        <f t="shared" si="128"/>
        <v>2129952.5987323592</v>
      </c>
      <c r="M409" s="67">
        <f>IF(AND($A409&gt;$B$2,$A409&lt;=$B$3),IRR((K$5:K408,L409),0.001)*12,"")</f>
        <v>6.5432460127364145E-2</v>
      </c>
      <c r="N409" s="66">
        <f t="shared" si="129"/>
        <v>1.3187104588824994E-2</v>
      </c>
      <c r="O409" s="61">
        <v>8.2828569999999999</v>
      </c>
      <c r="P409" s="58">
        <f t="shared" si="123"/>
        <v>350756.50173923519</v>
      </c>
      <c r="Q409" s="58">
        <f t="shared" si="137"/>
        <v>2905265.9457263364</v>
      </c>
      <c r="R409" s="58">
        <f t="shared" si="130"/>
        <v>-2742.1426400522396</v>
      </c>
      <c r="S409" s="58">
        <f t="shared" si="131"/>
        <v>2902523.8030862841</v>
      </c>
      <c r="T409" s="67">
        <f>IF(AND($A409&gt;$B$2,$A409&lt;=$B$3),IRR((R$5:R408,S409),0.001)*12,"")</f>
        <v>8.0419365829091483E-2</v>
      </c>
      <c r="U409" s="66">
        <f t="shared" si="132"/>
        <v>2.8174010290552332E-2</v>
      </c>
      <c r="V409" s="70">
        <v>1596.0409817504046</v>
      </c>
      <c r="W409" s="58">
        <f t="shared" si="124"/>
        <v>2596.1604036333379</v>
      </c>
      <c r="X409" s="58">
        <f t="shared" si="138"/>
        <v>4143578.3993964791</v>
      </c>
      <c r="Y409" s="58">
        <f t="shared" si="133"/>
        <v>-2742.1426400522396</v>
      </c>
      <c r="Z409" s="58">
        <f t="shared" si="134"/>
        <v>4140836.2567564268</v>
      </c>
      <c r="AA409" s="67">
        <f>IF(AND($A409&gt;$B$2,$A409&lt;=$B$3),IRR((Y$5:Y408,Z409),0.001)*12,"")</f>
        <v>9.6653616582351276E-2</v>
      </c>
      <c r="AB409" s="66">
        <f t="shared" si="135"/>
        <v>4.4408261043812125E-2</v>
      </c>
      <c r="AC409" s="4"/>
      <c r="AD409" s="4"/>
      <c r="AE409" s="3"/>
      <c r="AF409" s="3"/>
      <c r="AG409" s="3"/>
      <c r="AH409" s="3"/>
      <c r="AI409" s="3"/>
      <c r="AJ409" s="3"/>
      <c r="AK409" s="3"/>
    </row>
    <row r="410" spans="1:37" x14ac:dyDescent="0.4">
      <c r="A410" s="1">
        <v>41548</v>
      </c>
      <c r="B410" s="61">
        <v>10.483603</v>
      </c>
      <c r="C410" s="58">
        <f t="shared" si="120"/>
        <v>157964.45824640506</v>
      </c>
      <c r="D410" s="58">
        <f t="shared" si="121"/>
        <v>1656036.668365387</v>
      </c>
      <c r="E410" s="58">
        <f t="shared" si="125"/>
        <v>-2748.9979966523701</v>
      </c>
      <c r="F410" s="58">
        <f t="shared" si="126"/>
        <v>1653287.6703687347</v>
      </c>
      <c r="G410" s="60">
        <f>IF(AND($A410&gt;$B$2,$A410&lt;=$B$3),IRR((E$5:E409,F410),0.001)*12,"")</f>
        <v>5.2094513628592409E-2</v>
      </c>
      <c r="H410" s="61">
        <v>10.029833999999999</v>
      </c>
      <c r="I410" s="58">
        <f t="shared" si="122"/>
        <v>214565.79198400475</v>
      </c>
      <c r="J410" s="58">
        <f t="shared" si="136"/>
        <v>2152059.2756780982</v>
      </c>
      <c r="K410" s="58">
        <f t="shared" si="127"/>
        <v>-2748.9979966523701</v>
      </c>
      <c r="L410" s="58">
        <f t="shared" si="128"/>
        <v>2149310.2776814457</v>
      </c>
      <c r="M410" s="67">
        <f>IF(AND($A410&gt;$B$2,$A410&lt;=$B$3),IRR((K$5:K409,L410),0.001)*12,"")</f>
        <v>6.5548104802466867E-2</v>
      </c>
      <c r="N410" s="66">
        <f t="shared" si="129"/>
        <v>1.3453591173874457E-2</v>
      </c>
      <c r="O410" s="61">
        <v>8.4632109999999994</v>
      </c>
      <c r="P410" s="58">
        <f t="shared" si="123"/>
        <v>351081.31911607389</v>
      </c>
      <c r="Q410" s="58">
        <f t="shared" si="137"/>
        <v>2971275.2818376664</v>
      </c>
      <c r="R410" s="58">
        <f t="shared" si="130"/>
        <v>-2748.9979966523701</v>
      </c>
      <c r="S410" s="58">
        <f t="shared" si="131"/>
        <v>2968526.2838410139</v>
      </c>
      <c r="T410" s="67">
        <f>IF(AND($A410&gt;$B$2,$A410&lt;=$B$3),IRR((R$5:R409,S410),0.001)*12,"")</f>
        <v>8.1115380787953661E-2</v>
      </c>
      <c r="U410" s="66">
        <f t="shared" si="132"/>
        <v>2.9020867159361252E-2</v>
      </c>
      <c r="V410" s="70">
        <v>1629.8954680610668</v>
      </c>
      <c r="W410" s="58">
        <f t="shared" si="124"/>
        <v>2597.8470136341143</v>
      </c>
      <c r="X410" s="58">
        <f t="shared" si="138"/>
        <v>4234219.0742382193</v>
      </c>
      <c r="Y410" s="58">
        <f t="shared" si="133"/>
        <v>-2748.9979966523701</v>
      </c>
      <c r="Z410" s="58">
        <f t="shared" si="134"/>
        <v>4231470.0762415668</v>
      </c>
      <c r="AA410" s="67">
        <f>IF(AND($A410&gt;$B$2,$A410&lt;=$B$3),IRR((Y$5:Y409,Z410),0.001)*12,"")</f>
        <v>9.7227915884635863E-2</v>
      </c>
      <c r="AB410" s="66">
        <f t="shared" si="135"/>
        <v>4.5133402256043453E-2</v>
      </c>
      <c r="AC410" s="4"/>
      <c r="AD410" s="4"/>
      <c r="AE410" s="3"/>
      <c r="AF410" s="3"/>
      <c r="AG410" s="3"/>
      <c r="AH410" s="3"/>
      <c r="AI410" s="3"/>
      <c r="AJ410" s="3"/>
      <c r="AK410" s="3"/>
    </row>
    <row r="411" spans="1:37" x14ac:dyDescent="0.4">
      <c r="A411" s="1">
        <v>41579</v>
      </c>
      <c r="B411" s="61">
        <v>10.498260999999999</v>
      </c>
      <c r="C411" s="58">
        <f t="shared" si="120"/>
        <v>158226.96557896651</v>
      </c>
      <c r="D411" s="58">
        <f t="shared" si="121"/>
        <v>1661107.9818860064</v>
      </c>
      <c r="E411" s="58">
        <f t="shared" si="125"/>
        <v>-2755.870491644001</v>
      </c>
      <c r="F411" s="58">
        <f t="shared" si="126"/>
        <v>1658352.1113943625</v>
      </c>
      <c r="G411" s="60">
        <f>IF(AND($A411&gt;$B$2,$A411&lt;=$B$3),IRR((E$5:E410,F411),0.001)*12,"")</f>
        <v>5.1939655425086606E-2</v>
      </c>
      <c r="H411" s="61">
        <v>9.9952620000000003</v>
      </c>
      <c r="I411" s="58">
        <f t="shared" si="122"/>
        <v>214841.50966820793</v>
      </c>
      <c r="J411" s="58">
        <f t="shared" si="136"/>
        <v>2147397.1776092714</v>
      </c>
      <c r="K411" s="58">
        <f t="shared" si="127"/>
        <v>-2755.870491644001</v>
      </c>
      <c r="L411" s="58">
        <f t="shared" si="128"/>
        <v>2144641.3071176275</v>
      </c>
      <c r="M411" s="67">
        <f>IF(AND($A411&gt;$B$2,$A411&lt;=$B$3),IRR((K$5:K410,L411),0.001)*12,"")</f>
        <v>6.5105930244301113E-2</v>
      </c>
      <c r="N411" s="66">
        <f t="shared" si="129"/>
        <v>1.3166274819214507E-2</v>
      </c>
      <c r="O411" s="61">
        <v>8.4024660000000004</v>
      </c>
      <c r="P411" s="58">
        <f t="shared" si="123"/>
        <v>351409.30264991312</v>
      </c>
      <c r="Q411" s="58">
        <f t="shared" si="137"/>
        <v>2952704.7175996052</v>
      </c>
      <c r="R411" s="58">
        <f t="shared" si="130"/>
        <v>-2755.870491644001</v>
      </c>
      <c r="S411" s="58">
        <f t="shared" si="131"/>
        <v>2949948.8471079613</v>
      </c>
      <c r="T411" s="67">
        <f>IF(AND($A411&gt;$B$2,$A411&lt;=$B$3),IRR((R$5:R410,S411),0.001)*12,"")</f>
        <v>8.0464478244119064E-2</v>
      </c>
      <c r="U411" s="66">
        <f t="shared" si="132"/>
        <v>2.8524822819032458E-2</v>
      </c>
      <c r="V411" s="70">
        <v>1692.9149671847933</v>
      </c>
      <c r="W411" s="58">
        <f t="shared" si="124"/>
        <v>2599.4748984039129</v>
      </c>
      <c r="X411" s="58">
        <f t="shared" si="138"/>
        <v>4400689.9623291539</v>
      </c>
      <c r="Y411" s="58">
        <f t="shared" si="133"/>
        <v>-2755.870491644001</v>
      </c>
      <c r="Z411" s="58">
        <f t="shared" si="134"/>
        <v>4397934.0918375095</v>
      </c>
      <c r="AA411" s="67">
        <f>IF(AND($A411&gt;$B$2,$A411&lt;=$B$3),IRR((Y$5:Y410,Z411),0.001)*12,"")</f>
        <v>9.8542709902609715E-2</v>
      </c>
      <c r="AB411" s="66">
        <f t="shared" si="135"/>
        <v>4.6603054477523109E-2</v>
      </c>
      <c r="AC411" s="4"/>
      <c r="AD411" s="4"/>
      <c r="AE411" s="3"/>
      <c r="AF411" s="3"/>
      <c r="AG411" s="3"/>
      <c r="AH411" s="3"/>
      <c r="AI411" s="3"/>
      <c r="AJ411" s="3"/>
      <c r="AK411" s="3"/>
    </row>
    <row r="412" spans="1:37" x14ac:dyDescent="0.4">
      <c r="A412" s="1">
        <v>41609</v>
      </c>
      <c r="B412" s="61">
        <v>10.46503</v>
      </c>
      <c r="C412" s="58">
        <f t="shared" si="120"/>
        <v>158490.96483820162</v>
      </c>
      <c r="D412" s="58">
        <f t="shared" si="121"/>
        <v>1658612.7017607251</v>
      </c>
      <c r="E412" s="58">
        <f t="shared" si="125"/>
        <v>-2762.7601678731107</v>
      </c>
      <c r="F412" s="58">
        <f t="shared" si="126"/>
        <v>1655849.9415928521</v>
      </c>
      <c r="G412" s="60">
        <f>IF(AND($A412&gt;$B$2,$A412&lt;=$B$3),IRR((E$5:E411,F412),0.001)*12,"")</f>
        <v>5.1544998035885747E-2</v>
      </c>
      <c r="H412" s="61">
        <v>9.9305509999999995</v>
      </c>
      <c r="I412" s="58">
        <f t="shared" si="122"/>
        <v>215119.71781273818</v>
      </c>
      <c r="J412" s="58">
        <f t="shared" si="136"/>
        <v>2136257.328845005</v>
      </c>
      <c r="K412" s="58">
        <f t="shared" si="127"/>
        <v>-2762.7601678731107</v>
      </c>
      <c r="L412" s="58">
        <f t="shared" si="128"/>
        <v>2133494.568677132</v>
      </c>
      <c r="M412" s="67">
        <f>IF(AND($A412&gt;$B$2,$A412&lt;=$B$3),IRR((K$5:K411,L412),0.001)*12,"")</f>
        <v>6.4514791751827616E-2</v>
      </c>
      <c r="N412" s="66">
        <f t="shared" si="129"/>
        <v>1.2969793715941869E-2</v>
      </c>
      <c r="O412" s="61">
        <v>8.3869629999999997</v>
      </c>
      <c r="P412" s="58">
        <f t="shared" si="123"/>
        <v>351738.71392403857</v>
      </c>
      <c r="Q412" s="58">
        <f t="shared" si="137"/>
        <v>2950019.5793484962</v>
      </c>
      <c r="R412" s="58">
        <f t="shared" si="130"/>
        <v>-2762.7601678731107</v>
      </c>
      <c r="S412" s="58">
        <f t="shared" si="131"/>
        <v>2947256.8191806232</v>
      </c>
      <c r="T412" s="67">
        <f>IF(AND($A412&gt;$B$2,$A412&lt;=$B$3),IRR((R$5:R411,S412),0.001)*12,"")</f>
        <v>8.0066590581472141E-2</v>
      </c>
      <c r="U412" s="66">
        <f t="shared" si="132"/>
        <v>2.8521592545586394E-2</v>
      </c>
      <c r="V412" s="70">
        <v>1718.7173513648759</v>
      </c>
      <c r="W412" s="58">
        <f t="shared" si="124"/>
        <v>2601.0823530361008</v>
      </c>
      <c r="X412" s="58">
        <f t="shared" si="138"/>
        <v>4470525.3724921262</v>
      </c>
      <c r="Y412" s="58">
        <f t="shared" si="133"/>
        <v>-2762.7601678731107</v>
      </c>
      <c r="Z412" s="58">
        <f t="shared" si="134"/>
        <v>4467762.6123242527</v>
      </c>
      <c r="AA412" s="67">
        <f>IF(AND($A412&gt;$B$2,$A412&lt;=$B$3),IRR((Y$5:Y411,Z412),0.001)*12,"")</f>
        <v>9.8846888909184472E-2</v>
      </c>
      <c r="AB412" s="66">
        <f t="shared" si="135"/>
        <v>4.7301890873298724E-2</v>
      </c>
      <c r="AC412" s="4"/>
      <c r="AD412" s="4"/>
      <c r="AE412" s="3"/>
      <c r="AF412" s="3"/>
      <c r="AG412" s="3"/>
      <c r="AH412" s="3"/>
      <c r="AI412" s="3"/>
      <c r="AJ412" s="3"/>
      <c r="AK412" s="3"/>
    </row>
    <row r="413" spans="1:37" x14ac:dyDescent="0.4">
      <c r="A413" s="1">
        <v>41640</v>
      </c>
      <c r="B413" s="61">
        <v>10.510028</v>
      </c>
      <c r="C413" s="58">
        <f t="shared" si="120"/>
        <v>158754.49097422074</v>
      </c>
      <c r="D413" s="58">
        <f t="shared" si="121"/>
        <v>1668514.1452648072</v>
      </c>
      <c r="E413" s="58">
        <f t="shared" si="125"/>
        <v>-2769.6670682927934</v>
      </c>
      <c r="F413" s="58">
        <f t="shared" si="126"/>
        <v>1665744.4781965143</v>
      </c>
      <c r="G413" s="60">
        <f>IF(AND($A413&gt;$B$2,$A413&lt;=$B$3),IRR((E$5:E412,F413),0.001)*12,"")</f>
        <v>5.1545229956437844E-2</v>
      </c>
      <c r="H413" s="61">
        <v>10.083900999999999</v>
      </c>
      <c r="I413" s="58">
        <f t="shared" si="122"/>
        <v>215394.38007571484</v>
      </c>
      <c r="J413" s="58">
        <f t="shared" si="136"/>
        <v>2172015.6046398808</v>
      </c>
      <c r="K413" s="58">
        <f t="shared" si="127"/>
        <v>-2769.6670682927934</v>
      </c>
      <c r="L413" s="58">
        <f t="shared" si="128"/>
        <v>2169245.937571588</v>
      </c>
      <c r="M413" s="67">
        <f>IF(AND($A413&gt;$B$2,$A413&lt;=$B$3),IRR((K$5:K412,L413),0.001)*12,"")</f>
        <v>6.5008136035572761E-2</v>
      </c>
      <c r="N413" s="66">
        <f t="shared" si="129"/>
        <v>1.3462906079134918E-2</v>
      </c>
      <c r="O413" s="61">
        <v>8.7435460000000003</v>
      </c>
      <c r="P413" s="58">
        <f t="shared" si="123"/>
        <v>352055.48095063085</v>
      </c>
      <c r="Q413" s="58">
        <f t="shared" si="137"/>
        <v>3078213.2922439645</v>
      </c>
      <c r="R413" s="58">
        <f t="shared" si="130"/>
        <v>-2769.6670682927934</v>
      </c>
      <c r="S413" s="58">
        <f t="shared" si="131"/>
        <v>3075443.6251756717</v>
      </c>
      <c r="T413" s="67">
        <f>IF(AND($A413&gt;$B$2,$A413&lt;=$B$3),IRR((R$5:R412,S413),0.001)*12,"")</f>
        <v>8.1690142348320727E-2</v>
      </c>
      <c r="U413" s="66">
        <f t="shared" si="132"/>
        <v>3.0144912391882883E-2</v>
      </c>
      <c r="V413" s="70">
        <v>1735.3781022856081</v>
      </c>
      <c r="W413" s="58">
        <f t="shared" si="124"/>
        <v>2602.6783551203989</v>
      </c>
      <c r="X413" s="58">
        <f t="shared" si="138"/>
        <v>4516631.0247686654</v>
      </c>
      <c r="Y413" s="58">
        <f t="shared" si="133"/>
        <v>-2769.6670682927934</v>
      </c>
      <c r="Z413" s="58">
        <f t="shared" si="134"/>
        <v>4513861.357700373</v>
      </c>
      <c r="AA413" s="67">
        <f>IF(AND($A413&gt;$B$2,$A413&lt;=$B$3),IRR((Y$5:Y412,Z413),0.001)*12,"")</f>
        <v>9.890986005589486E-2</v>
      </c>
      <c r="AB413" s="66">
        <f t="shared" si="135"/>
        <v>4.7364630099457017E-2</v>
      </c>
      <c r="AC413" s="4"/>
      <c r="AD413" s="4"/>
      <c r="AE413" s="3"/>
      <c r="AF413" s="3"/>
      <c r="AG413" s="3"/>
      <c r="AH413" s="3"/>
      <c r="AI413" s="3"/>
      <c r="AJ413" s="3"/>
      <c r="AK413" s="3"/>
    </row>
    <row r="414" spans="1:37" x14ac:dyDescent="0.4">
      <c r="A414" s="1">
        <v>41671</v>
      </c>
      <c r="B414" s="61">
        <v>10.524710000000001</v>
      </c>
      <c r="C414" s="58">
        <f t="shared" si="120"/>
        <v>159018.30738683103</v>
      </c>
      <c r="D414" s="58">
        <f t="shared" si="121"/>
        <v>1673621.5699372545</v>
      </c>
      <c r="E414" s="58">
        <f t="shared" si="125"/>
        <v>-2776.5912359635254</v>
      </c>
      <c r="F414" s="58">
        <f t="shared" si="126"/>
        <v>1670844.9787012909</v>
      </c>
      <c r="G414" s="60">
        <f>IF(AND($A414&gt;$B$2,$A414&lt;=$B$3),IRR((E$5:E413,F414),0.001)*12,"")</f>
        <v>5.1393548483464002E-2</v>
      </c>
      <c r="H414" s="61">
        <v>10.131985</v>
      </c>
      <c r="I414" s="58">
        <f t="shared" si="122"/>
        <v>215668.42225362602</v>
      </c>
      <c r="J414" s="58">
        <f t="shared" si="136"/>
        <v>2185149.219247405</v>
      </c>
      <c r="K414" s="58">
        <f t="shared" si="127"/>
        <v>-2776.5912359635254</v>
      </c>
      <c r="L414" s="58">
        <f t="shared" si="128"/>
        <v>2182372.6280114413</v>
      </c>
      <c r="M414" s="67">
        <f>IF(AND($A414&gt;$B$2,$A414&lt;=$B$3),IRR((K$5:K413,L414),0.001)*12,"")</f>
        <v>6.4976284202830747E-2</v>
      </c>
      <c r="N414" s="66">
        <f t="shared" si="129"/>
        <v>1.3582735719366745E-2</v>
      </c>
      <c r="O414" s="61">
        <v>8.8806949999999993</v>
      </c>
      <c r="P414" s="58">
        <f t="shared" si="123"/>
        <v>352368.13567370869</v>
      </c>
      <c r="Q414" s="58">
        <f t="shared" si="137"/>
        <v>3129273.9406368262</v>
      </c>
      <c r="R414" s="58">
        <f t="shared" si="130"/>
        <v>-2776.5912359635254</v>
      </c>
      <c r="S414" s="58">
        <f t="shared" si="131"/>
        <v>3126497.3494008626</v>
      </c>
      <c r="T414" s="67">
        <f>IF(AND($A414&gt;$B$2,$A414&lt;=$B$3),IRR((R$5:R413,S414),0.001)*12,"")</f>
        <v>8.209482554247316E-2</v>
      </c>
      <c r="U414" s="66">
        <f t="shared" si="132"/>
        <v>3.0701277059009158E-2</v>
      </c>
      <c r="V414" s="70">
        <v>1733.1178285260939</v>
      </c>
      <c r="W414" s="58">
        <f t="shared" si="124"/>
        <v>2604.2804338655728</v>
      </c>
      <c r="X414" s="58">
        <f t="shared" si="138"/>
        <v>4513524.8504140954</v>
      </c>
      <c r="Y414" s="58">
        <f t="shared" si="133"/>
        <v>-2776.5912359635254</v>
      </c>
      <c r="Z414" s="58">
        <f t="shared" si="134"/>
        <v>4510748.2591781318</v>
      </c>
      <c r="AA414" s="67">
        <f>IF(AND($A414&gt;$B$2,$A414&lt;=$B$3),IRR((Y$5:Y413,Z414),0.001)*12,"")</f>
        <v>9.8495926627417241E-2</v>
      </c>
      <c r="AB414" s="66">
        <f t="shared" si="135"/>
        <v>4.7102378143953239E-2</v>
      </c>
      <c r="AC414" s="4"/>
      <c r="AD414" s="4"/>
      <c r="AE414" s="3"/>
      <c r="AF414" s="3"/>
      <c r="AG414" s="3"/>
      <c r="AH414" s="3"/>
      <c r="AI414" s="3"/>
      <c r="AJ414" s="3"/>
      <c r="AK414" s="3"/>
    </row>
    <row r="415" spans="1:37" x14ac:dyDescent="0.4">
      <c r="A415" s="1">
        <v>41699</v>
      </c>
      <c r="B415" s="61">
        <v>10.500241000000001</v>
      </c>
      <c r="C415" s="58">
        <f t="shared" si="120"/>
        <v>159283.39965605165</v>
      </c>
      <c r="D415" s="58">
        <f t="shared" si="121"/>
        <v>1672514.0836878596</v>
      </c>
      <c r="E415" s="58">
        <f t="shared" si="125"/>
        <v>-2783.5327140534341</v>
      </c>
      <c r="F415" s="58">
        <f t="shared" si="126"/>
        <v>1669730.5509738061</v>
      </c>
      <c r="G415" s="60">
        <f>IF(AND($A415&gt;$B$2,$A415&lt;=$B$3),IRR((E$5:E414,F415),0.001)*12,"")</f>
        <v>5.1047628621088137E-2</v>
      </c>
      <c r="H415" s="61">
        <v>10.116927</v>
      </c>
      <c r="I415" s="58">
        <f t="shared" si="122"/>
        <v>215943.55844014327</v>
      </c>
      <c r="J415" s="58">
        <f t="shared" si="136"/>
        <v>2184685.2168591633</v>
      </c>
      <c r="K415" s="58">
        <f t="shared" si="127"/>
        <v>-2783.5327140534341</v>
      </c>
      <c r="L415" s="58">
        <f t="shared" si="128"/>
        <v>2181901.6841451097</v>
      </c>
      <c r="M415" s="67">
        <f>IF(AND($A415&gt;$B$2,$A415&lt;=$B$3),IRR((K$5:K414,L415),0.001)*12,"")</f>
        <v>6.4637199114462973E-2</v>
      </c>
      <c r="N415" s="66">
        <f t="shared" si="129"/>
        <v>1.3589570493374836E-2</v>
      </c>
      <c r="O415" s="61">
        <v>8.9193899999999999</v>
      </c>
      <c r="P415" s="58">
        <f t="shared" si="123"/>
        <v>352680.21225226996</v>
      </c>
      <c r="Q415" s="58">
        <f t="shared" si="137"/>
        <v>3145692.3583607743</v>
      </c>
      <c r="R415" s="58">
        <f t="shared" si="130"/>
        <v>-2783.5327140534341</v>
      </c>
      <c r="S415" s="58">
        <f t="shared" si="131"/>
        <v>3142908.8256467208</v>
      </c>
      <c r="T415" s="67">
        <f>IF(AND($A415&gt;$B$2,$A415&lt;=$B$3),IRR((R$5:R414,S415),0.001)*12,"")</f>
        <v>8.1981357771539365E-2</v>
      </c>
      <c r="U415" s="66">
        <f t="shared" si="132"/>
        <v>3.0933729150451228E-2</v>
      </c>
      <c r="V415" s="70">
        <v>1780.3755901922332</v>
      </c>
      <c r="W415" s="58">
        <f t="shared" si="124"/>
        <v>2605.8438863917631</v>
      </c>
      <c r="X415" s="58">
        <f t="shared" si="138"/>
        <v>4639380.8471835582</v>
      </c>
      <c r="Y415" s="58">
        <f t="shared" si="133"/>
        <v>-2783.5327140534341</v>
      </c>
      <c r="Z415" s="58">
        <f t="shared" si="134"/>
        <v>4636597.3144695051</v>
      </c>
      <c r="AA415" s="67">
        <f>IF(AND($A415&gt;$B$2,$A415&lt;=$B$3),IRR((Y$5:Y414,Z415),0.001)*12,"")</f>
        <v>9.930797202009245E-2</v>
      </c>
      <c r="AB415" s="66">
        <f t="shared" si="135"/>
        <v>4.8260343399004313E-2</v>
      </c>
      <c r="AC415" s="4"/>
      <c r="AD415" s="4"/>
      <c r="AE415" s="3"/>
      <c r="AF415" s="3"/>
      <c r="AG415" s="3"/>
      <c r="AH415" s="3"/>
      <c r="AI415" s="3"/>
      <c r="AJ415" s="3"/>
      <c r="AK415" s="3"/>
    </row>
    <row r="416" spans="1:37" x14ac:dyDescent="0.4">
      <c r="A416" s="1">
        <v>41730</v>
      </c>
      <c r="B416" s="61">
        <v>10.524734</v>
      </c>
      <c r="C416" s="58">
        <f t="shared" si="120"/>
        <v>159548.53619497403</v>
      </c>
      <c r="D416" s="58">
        <f t="shared" si="121"/>
        <v>1679205.9035414739</v>
      </c>
      <c r="E416" s="58">
        <f t="shared" si="125"/>
        <v>-2790.4915458385676</v>
      </c>
      <c r="F416" s="58">
        <f t="shared" si="126"/>
        <v>1676415.4119956354</v>
      </c>
      <c r="G416" s="60">
        <f>IF(AND($A416&gt;$B$2,$A416&lt;=$B$3),IRR((E$5:E415,F416),0.001)*12,"")</f>
        <v>5.0947436813301827E-2</v>
      </c>
      <c r="H416" s="61">
        <v>10.195565999999999</v>
      </c>
      <c r="I416" s="58">
        <f t="shared" si="122"/>
        <v>216217.2550201898</v>
      </c>
      <c r="J416" s="58">
        <f t="shared" si="136"/>
        <v>2204457.2938971762</v>
      </c>
      <c r="K416" s="58">
        <f t="shared" si="127"/>
        <v>-2790.4915458385676</v>
      </c>
      <c r="L416" s="58">
        <f t="shared" si="128"/>
        <v>2201666.8023513374</v>
      </c>
      <c r="M416" s="67">
        <f>IF(AND($A416&gt;$B$2,$A416&lt;=$B$3),IRR((K$5:K415,L416),0.001)*12,"")</f>
        <v>6.4753658399617109E-2</v>
      </c>
      <c r="N416" s="66">
        <f t="shared" si="129"/>
        <v>1.3806221586315282E-2</v>
      </c>
      <c r="O416" s="61">
        <v>9.0948390000000003</v>
      </c>
      <c r="P416" s="58">
        <f t="shared" si="123"/>
        <v>352987.03368647443</v>
      </c>
      <c r="Q416" s="58">
        <f t="shared" si="137"/>
        <v>3210360.2404660615</v>
      </c>
      <c r="R416" s="58">
        <f t="shared" si="130"/>
        <v>-2790.4915458385676</v>
      </c>
      <c r="S416" s="58">
        <f t="shared" si="131"/>
        <v>3207569.7489202227</v>
      </c>
      <c r="T416" s="67">
        <f>IF(AND($A416&gt;$B$2,$A416&lt;=$B$3),IRR((R$5:R415,S416),0.001)*12,"")</f>
        <v>8.2561199885359038E-2</v>
      </c>
      <c r="U416" s="66">
        <f t="shared" si="132"/>
        <v>3.161376307205721E-2</v>
      </c>
      <c r="V416" s="70">
        <v>1783.9728627399732</v>
      </c>
      <c r="W416" s="58">
        <f t="shared" si="124"/>
        <v>2607.4080870610228</v>
      </c>
      <c r="X416" s="58">
        <f t="shared" si="138"/>
        <v>4651545.2694056099</v>
      </c>
      <c r="Y416" s="58">
        <f t="shared" si="133"/>
        <v>-2790.4915458385676</v>
      </c>
      <c r="Z416" s="58">
        <f t="shared" si="134"/>
        <v>4648754.7778597716</v>
      </c>
      <c r="AA416" s="67">
        <f>IF(AND($A416&gt;$B$2,$A416&lt;=$B$3),IRR((Y$5:Y415,Z416),0.001)*12,"")</f>
        <v>9.9039165434323451E-2</v>
      </c>
      <c r="AB416" s="66">
        <f t="shared" si="135"/>
        <v>4.8091728621021623E-2</v>
      </c>
      <c r="AC416" s="4"/>
      <c r="AD416" s="4"/>
      <c r="AE416" s="3"/>
      <c r="AF416" s="3"/>
      <c r="AG416" s="3"/>
      <c r="AH416" s="3"/>
      <c r="AI416" s="3"/>
      <c r="AJ416" s="3"/>
      <c r="AK416" s="3"/>
    </row>
    <row r="417" spans="1:37" x14ac:dyDescent="0.4">
      <c r="A417" s="1">
        <v>41760</v>
      </c>
      <c r="B417" s="61">
        <v>10.559036000000001</v>
      </c>
      <c r="C417" s="58">
        <f t="shared" si="120"/>
        <v>159813.47210150026</v>
      </c>
      <c r="D417" s="58">
        <f t="shared" si="121"/>
        <v>1687476.2052047369</v>
      </c>
      <c r="E417" s="58">
        <f t="shared" si="125"/>
        <v>-2797.4677747031637</v>
      </c>
      <c r="F417" s="58">
        <f t="shared" si="126"/>
        <v>1684678.7374300337</v>
      </c>
      <c r="G417" s="60">
        <f>IF(AND($A417&gt;$B$2,$A417&lt;=$B$3),IRR((E$5:E416,F417),0.001)*12,"")</f>
        <v>5.0896139612366831E-2</v>
      </c>
      <c r="H417" s="61">
        <v>10.302765000000001</v>
      </c>
      <c r="I417" s="58">
        <f t="shared" si="122"/>
        <v>216488.78094305645</v>
      </c>
      <c r="J417" s="58">
        <f t="shared" si="136"/>
        <v>2230433.035192789</v>
      </c>
      <c r="K417" s="58">
        <f t="shared" si="127"/>
        <v>-2797.4677747031637</v>
      </c>
      <c r="L417" s="58">
        <f t="shared" si="128"/>
        <v>2227635.5674180859</v>
      </c>
      <c r="M417" s="67">
        <f>IF(AND($A417&gt;$B$2,$A417&lt;=$B$3),IRR((K$5:K416,L417),0.001)*12,"")</f>
        <v>6.5002175727499001E-2</v>
      </c>
      <c r="N417" s="66">
        <f t="shared" si="129"/>
        <v>1.410603611513217E-2</v>
      </c>
      <c r="O417" s="61">
        <v>9.3070649999999997</v>
      </c>
      <c r="P417" s="58">
        <f t="shared" si="123"/>
        <v>353287.60833322967</v>
      </c>
      <c r="Q417" s="58">
        <f t="shared" si="137"/>
        <v>3288070.73445191</v>
      </c>
      <c r="R417" s="58">
        <f t="shared" si="130"/>
        <v>-2797.4677747031637</v>
      </c>
      <c r="S417" s="58">
        <f t="shared" si="131"/>
        <v>3285273.2666772068</v>
      </c>
      <c r="T417" s="67">
        <f>IF(AND($A417&gt;$B$2,$A417&lt;=$B$3),IRR((R$5:R416,S417),0.001)*12,"")</f>
        <v>8.329904179357861E-2</v>
      </c>
      <c r="U417" s="66">
        <f t="shared" si="132"/>
        <v>3.2402902181211779E-2</v>
      </c>
      <c r="V417" s="70">
        <v>1811.3487513122338</v>
      </c>
      <c r="W417" s="58">
        <f t="shared" si="124"/>
        <v>2608.9524985238495</v>
      </c>
      <c r="X417" s="58">
        <f t="shared" si="138"/>
        <v>4725722.8504341077</v>
      </c>
      <c r="Y417" s="58">
        <f t="shared" si="133"/>
        <v>-2797.4677747031637</v>
      </c>
      <c r="Z417" s="58">
        <f t="shared" si="134"/>
        <v>4722925.3826594045</v>
      </c>
      <c r="AA417" s="67">
        <f>IF(AND($A417&gt;$B$2,$A417&lt;=$B$3),IRR((Y$5:Y416,Z417),0.001)*12,"")</f>
        <v>9.9341026940599875E-2</v>
      </c>
      <c r="AB417" s="66">
        <f t="shared" si="135"/>
        <v>4.8444887328233044E-2</v>
      </c>
      <c r="AC417" s="4"/>
      <c r="AD417" s="4"/>
      <c r="AE417" s="3"/>
      <c r="AF417" s="3"/>
      <c r="AG417" s="3"/>
      <c r="AH417" s="3"/>
      <c r="AI417" s="3"/>
      <c r="AJ417" s="3"/>
      <c r="AK417" s="3"/>
    </row>
    <row r="418" spans="1:37" x14ac:dyDescent="0.4">
      <c r="A418" s="1">
        <v>41791</v>
      </c>
      <c r="B418" s="61">
        <v>10.554141</v>
      </c>
      <c r="C418" s="58">
        <f t="shared" si="120"/>
        <v>160079.19353199279</v>
      </c>
      <c r="D418" s="58">
        <f t="shared" si="121"/>
        <v>1689498.3797029399</v>
      </c>
      <c r="E418" s="58">
        <f t="shared" si="125"/>
        <v>-2804.4614441399217</v>
      </c>
      <c r="F418" s="58">
        <f t="shared" si="126"/>
        <v>1686693.9182587999</v>
      </c>
      <c r="G418" s="60">
        <f>IF(AND($A418&gt;$B$2,$A418&lt;=$B$3),IRR((E$5:E417,F418),0.001)*12,"")</f>
        <v>5.0651493699758632E-2</v>
      </c>
      <c r="H418" s="61">
        <v>10.314232000000001</v>
      </c>
      <c r="I418" s="58">
        <f t="shared" si="122"/>
        <v>216760.68305308654</v>
      </c>
      <c r="J418" s="58">
        <f t="shared" si="136"/>
        <v>2235719.973488003</v>
      </c>
      <c r="K418" s="58">
        <f t="shared" si="127"/>
        <v>-2804.4614441399217</v>
      </c>
      <c r="L418" s="58">
        <f t="shared" si="128"/>
        <v>2232915.5120438631</v>
      </c>
      <c r="M418" s="67">
        <f>IF(AND($A418&gt;$B$2,$A418&lt;=$B$3),IRR((K$5:K417,L418),0.001)*12,"")</f>
        <v>6.4792824441213703E-2</v>
      </c>
      <c r="N418" s="66">
        <f t="shared" si="129"/>
        <v>1.4141330741455072E-2</v>
      </c>
      <c r="O418" s="61">
        <v>9.3329909999999998</v>
      </c>
      <c r="P418" s="58">
        <f t="shared" si="123"/>
        <v>353588.09736661025</v>
      </c>
      <c r="Q418" s="58">
        <f t="shared" si="137"/>
        <v>3300034.5304296971</v>
      </c>
      <c r="R418" s="58">
        <f t="shared" si="130"/>
        <v>-2804.4614441399217</v>
      </c>
      <c r="S418" s="58">
        <f t="shared" si="131"/>
        <v>3297230.0689855572</v>
      </c>
      <c r="T418" s="67">
        <f>IF(AND($A418&gt;$B$2,$A418&lt;=$B$3),IRR((R$5:R417,S418),0.001)*12,"")</f>
        <v>8.3111525610965131E-2</v>
      </c>
      <c r="U418" s="66">
        <f t="shared" si="132"/>
        <v>3.2460031911206499E-2</v>
      </c>
      <c r="V418" s="70">
        <v>1869.3398237464667</v>
      </c>
      <c r="W418" s="58">
        <f t="shared" si="124"/>
        <v>2610.4527401645155</v>
      </c>
      <c r="X418" s="58">
        <f t="shared" si="138"/>
        <v>4879823.2651976161</v>
      </c>
      <c r="Y418" s="58">
        <f t="shared" si="133"/>
        <v>-2804.4614441399217</v>
      </c>
      <c r="Z418" s="58">
        <f t="shared" si="134"/>
        <v>4877018.8037534766</v>
      </c>
      <c r="AA418" s="67">
        <f>IF(AND($A418&gt;$B$2,$A418&lt;=$B$3),IRR((Y$5:Y417,Z418),0.001)*12,"")</f>
        <v>0.10033811950304905</v>
      </c>
      <c r="AB418" s="66">
        <f t="shared" si="135"/>
        <v>4.9686625803290418E-2</v>
      </c>
      <c r="AC418" s="4"/>
      <c r="AD418" s="4"/>
      <c r="AE418" s="3"/>
      <c r="AF418" s="3"/>
      <c r="AG418" s="3"/>
      <c r="AH418" s="3"/>
      <c r="AI418" s="3"/>
      <c r="AJ418" s="3"/>
      <c r="AK418" s="3"/>
    </row>
    <row r="419" spans="1:37" x14ac:dyDescent="0.4">
      <c r="A419" s="1">
        <v>41821</v>
      </c>
      <c r="B419" s="61">
        <v>10.539434</v>
      </c>
      <c r="C419" s="58">
        <f t="shared" si="120"/>
        <v>160345.95098763512</v>
      </c>
      <c r="D419" s="58">
        <f t="shared" si="121"/>
        <v>1689955.5676014151</v>
      </c>
      <c r="E419" s="58">
        <f t="shared" si="125"/>
        <v>-2811.4725977502712</v>
      </c>
      <c r="F419" s="58">
        <f t="shared" si="126"/>
        <v>1687144.0950036647</v>
      </c>
      <c r="G419" s="60">
        <f>IF(AND($A419&gt;$B$2,$A419&lt;=$B$3),IRR((E$5:E418,F419),0.001)*12,"")</f>
        <v>5.0359810036677111E-2</v>
      </c>
      <c r="H419" s="61">
        <v>10.287588</v>
      </c>
      <c r="I419" s="58">
        <f t="shared" si="122"/>
        <v>217033.97088282372</v>
      </c>
      <c r="J419" s="58">
        <f t="shared" si="136"/>
        <v>2232756.0744464868</v>
      </c>
      <c r="K419" s="58">
        <f t="shared" si="127"/>
        <v>-2811.4725977502712</v>
      </c>
      <c r="L419" s="58">
        <f t="shared" si="128"/>
        <v>2229944.6018487364</v>
      </c>
      <c r="M419" s="67">
        <f>IF(AND($A419&gt;$B$2,$A419&lt;=$B$3),IRR((K$5:K418,L419),0.001)*12,"")</f>
        <v>6.4404381378170505E-2</v>
      </c>
      <c r="N419" s="66">
        <f t="shared" si="129"/>
        <v>1.4044571341493395E-2</v>
      </c>
      <c r="O419" s="61">
        <v>9.3597760000000001</v>
      </c>
      <c r="P419" s="58">
        <f t="shared" si="123"/>
        <v>353888.47555918136</v>
      </c>
      <c r="Q419" s="58">
        <f t="shared" si="137"/>
        <v>3312316.8602154125</v>
      </c>
      <c r="R419" s="58">
        <f t="shared" si="130"/>
        <v>-2811.4725977502712</v>
      </c>
      <c r="S419" s="58">
        <f t="shared" si="131"/>
        <v>3309505.3876176621</v>
      </c>
      <c r="T419" s="67">
        <f>IF(AND($A419&gt;$B$2,$A419&lt;=$B$3),IRR((R$5:R418,S419),0.001)*12,"")</f>
        <v>8.2928929596054246E-2</v>
      </c>
      <c r="U419" s="66">
        <f t="shared" si="132"/>
        <v>3.2569119559377135E-2</v>
      </c>
      <c r="V419" s="70">
        <v>1897.3466254628549</v>
      </c>
      <c r="W419" s="58">
        <f t="shared" si="124"/>
        <v>2611.934531925715</v>
      </c>
      <c r="X419" s="58">
        <f t="shared" si="138"/>
        <v>4955745.1700791568</v>
      </c>
      <c r="Y419" s="58">
        <f t="shared" si="133"/>
        <v>-2811.4725977502712</v>
      </c>
      <c r="Z419" s="58">
        <f t="shared" si="134"/>
        <v>4952933.6974814069</v>
      </c>
      <c r="AA419" s="67">
        <f>IF(AND($A419&gt;$B$2,$A419&lt;=$B$3),IRR((Y$5:Y418,Z419),0.001)*12,"")</f>
        <v>0.10061716372797314</v>
      </c>
      <c r="AB419" s="66">
        <f t="shared" si="135"/>
        <v>5.0257353691296025E-2</v>
      </c>
      <c r="AC419" s="4"/>
      <c r="AD419" s="4"/>
      <c r="AE419" s="3"/>
      <c r="AF419" s="3"/>
      <c r="AG419" s="3"/>
      <c r="AH419" s="3"/>
      <c r="AI419" s="3"/>
      <c r="AJ419" s="3"/>
      <c r="AK419" s="3"/>
    </row>
    <row r="420" spans="1:37" x14ac:dyDescent="0.4">
      <c r="A420" s="1">
        <v>41852</v>
      </c>
      <c r="B420" s="61">
        <v>10.554156000000001</v>
      </c>
      <c r="C420" s="58">
        <f t="shared" si="120"/>
        <v>160613.00230649422</v>
      </c>
      <c r="D420" s="58">
        <f t="shared" si="121"/>
        <v>1695134.6819710999</v>
      </c>
      <c r="E420" s="58">
        <f t="shared" si="125"/>
        <v>-2818.5012792446469</v>
      </c>
      <c r="F420" s="58">
        <f t="shared" si="126"/>
        <v>1692316.1806918553</v>
      </c>
      <c r="G420" s="60">
        <f>IF(AND($A420&gt;$B$2,$A420&lt;=$B$3),IRR((E$5:E419,F420),0.001)*12,"")</f>
        <v>5.0214783761306947E-2</v>
      </c>
      <c r="H420" s="61">
        <v>10.404057999999999</v>
      </c>
      <c r="I420" s="58">
        <f t="shared" si="122"/>
        <v>217304.87491654255</v>
      </c>
      <c r="J420" s="58">
        <f t="shared" si="136"/>
        <v>2260852.5223144535</v>
      </c>
      <c r="K420" s="58">
        <f t="shared" si="127"/>
        <v>-2818.5012792446469</v>
      </c>
      <c r="L420" s="58">
        <f t="shared" si="128"/>
        <v>2258034.0210352088</v>
      </c>
      <c r="M420" s="67">
        <f>IF(AND($A420&gt;$B$2,$A420&lt;=$B$3),IRR((K$5:K419,L420),0.001)*12,"")</f>
        <v>6.4691398585872584E-2</v>
      </c>
      <c r="N420" s="66">
        <f t="shared" si="129"/>
        <v>1.4476614824565637E-2</v>
      </c>
      <c r="O420" s="61">
        <v>9.6539839999999995</v>
      </c>
      <c r="P420" s="58">
        <f t="shared" si="123"/>
        <v>354180.42769824067</v>
      </c>
      <c r="Q420" s="58">
        <f t="shared" si="137"/>
        <v>3419252.182111972</v>
      </c>
      <c r="R420" s="58">
        <f t="shared" si="130"/>
        <v>-2818.5012792446469</v>
      </c>
      <c r="S420" s="58">
        <f t="shared" si="131"/>
        <v>3416433.6808327273</v>
      </c>
      <c r="T420" s="67">
        <f>IF(AND($A420&gt;$B$2,$A420&lt;=$B$3),IRR((R$5:R419,S420),0.001)*12,"")</f>
        <v>8.4012534279080064E-2</v>
      </c>
      <c r="U420" s="66">
        <f t="shared" si="132"/>
        <v>3.3797750517773117E-2</v>
      </c>
      <c r="V420" s="70">
        <v>1889.2329523288338</v>
      </c>
      <c r="W420" s="58">
        <f t="shared" si="124"/>
        <v>2613.4264079147347</v>
      </c>
      <c r="X420" s="58">
        <f t="shared" si="138"/>
        <v>4937371.2883188929</v>
      </c>
      <c r="Y420" s="58">
        <f t="shared" si="133"/>
        <v>-2818.5012792446469</v>
      </c>
      <c r="Z420" s="58">
        <f t="shared" si="134"/>
        <v>4934552.7870396487</v>
      </c>
      <c r="AA420" s="67">
        <f>IF(AND($A420&gt;$B$2,$A420&lt;=$B$3),IRR((Y$5:Y419,Z420),0.001)*12,"")</f>
        <v>0.10007977700097825</v>
      </c>
      <c r="AB420" s="66">
        <f t="shared" si="135"/>
        <v>4.9864993239671307E-2</v>
      </c>
      <c r="AC420" s="4"/>
      <c r="AD420" s="4"/>
      <c r="AE420" s="3"/>
      <c r="AF420" s="3"/>
      <c r="AG420" s="3"/>
      <c r="AH420" s="3"/>
      <c r="AI420" s="3"/>
      <c r="AJ420" s="3"/>
      <c r="AK420" s="3"/>
    </row>
    <row r="421" spans="1:37" x14ac:dyDescent="0.4">
      <c r="A421" s="1">
        <v>41883</v>
      </c>
      <c r="B421" s="61">
        <v>10.550233</v>
      </c>
      <c r="C421" s="58">
        <f t="shared" si="120"/>
        <v>160880.82080229832</v>
      </c>
      <c r="D421" s="58">
        <f t="shared" si="121"/>
        <v>1697330.1446954943</v>
      </c>
      <c r="E421" s="58">
        <f t="shared" si="125"/>
        <v>-2825.5475324427584</v>
      </c>
      <c r="F421" s="58">
        <f t="shared" si="126"/>
        <v>1694504.5971630516</v>
      </c>
      <c r="G421" s="60">
        <f>IF(AND($A421&gt;$B$2,$A421&lt;=$B$3),IRR((E$5:E420,F421),0.001)*12,"")</f>
        <v>4.9978967320257972E-2</v>
      </c>
      <c r="H421" s="61">
        <v>10.328533999999999</v>
      </c>
      <c r="I421" s="58">
        <f t="shared" si="122"/>
        <v>217578.4420590279</v>
      </c>
      <c r="J421" s="58">
        <f t="shared" si="136"/>
        <v>2247266.3364736997</v>
      </c>
      <c r="K421" s="58">
        <f t="shared" si="127"/>
        <v>-2825.5475324427584</v>
      </c>
      <c r="L421" s="58">
        <f t="shared" si="128"/>
        <v>2244440.7889412567</v>
      </c>
      <c r="M421" s="67">
        <f>IF(AND($A421&gt;$B$2,$A421&lt;=$B$3),IRR((K$5:K420,L421),0.001)*12,"")</f>
        <v>6.4077226165751178E-2</v>
      </c>
      <c r="N421" s="66">
        <f t="shared" si="129"/>
        <v>1.4098258845493206E-2</v>
      </c>
      <c r="O421" s="61">
        <v>9.4099029999999999</v>
      </c>
      <c r="P421" s="58">
        <f t="shared" si="123"/>
        <v>354480.70151960128</v>
      </c>
      <c r="Q421" s="58">
        <f t="shared" si="137"/>
        <v>3335629.0166714005</v>
      </c>
      <c r="R421" s="58">
        <f t="shared" si="130"/>
        <v>-2825.5475324427584</v>
      </c>
      <c r="S421" s="58">
        <f t="shared" si="131"/>
        <v>3332803.4691389576</v>
      </c>
      <c r="T421" s="67">
        <f>IF(AND($A421&gt;$B$2,$A421&lt;=$B$3),IRR((R$5:R420,S421),0.001)*12,"")</f>
        <v>8.2548343966847959E-2</v>
      </c>
      <c r="U421" s="66">
        <f t="shared" si="132"/>
        <v>3.2569376646589987E-2</v>
      </c>
      <c r="V421" s="70">
        <v>1922.8786417008855</v>
      </c>
      <c r="W421" s="58">
        <f t="shared" si="124"/>
        <v>2614.8958441397599</v>
      </c>
      <c r="X421" s="58">
        <f t="shared" si="138"/>
        <v>5028127.3689687522</v>
      </c>
      <c r="Y421" s="58">
        <f t="shared" si="133"/>
        <v>-2825.5475324427584</v>
      </c>
      <c r="Z421" s="58">
        <f t="shared" si="134"/>
        <v>5025301.8214363093</v>
      </c>
      <c r="AA421" s="67">
        <f>IF(AND($A421&gt;$B$2,$A421&lt;=$B$3),IRR((Y$5:Y420,Z421),0.001)*12,"")</f>
        <v>0.10047623113590731</v>
      </c>
      <c r="AB421" s="66">
        <f t="shared" si="135"/>
        <v>5.049726381564934E-2</v>
      </c>
      <c r="AC421" s="4"/>
      <c r="AD421" s="4"/>
      <c r="AE421" s="3"/>
      <c r="AF421" s="3"/>
      <c r="AG421" s="3"/>
      <c r="AH421" s="3"/>
      <c r="AI421" s="3"/>
      <c r="AJ421" s="3"/>
      <c r="AK421" s="3"/>
    </row>
    <row r="422" spans="1:37" x14ac:dyDescent="0.4">
      <c r="A422" s="1">
        <v>41913</v>
      </c>
      <c r="B422" s="61">
        <v>10.585601</v>
      </c>
      <c r="C422" s="58">
        <f t="shared" si="120"/>
        <v>161148.41178756914</v>
      </c>
      <c r="D422" s="58">
        <f t="shared" ref="D422:D424" si="139">C422*B422</f>
        <v>1705852.7889669037</v>
      </c>
      <c r="E422" s="58">
        <f t="shared" si="125"/>
        <v>-2832.6114012738653</v>
      </c>
      <c r="F422" s="58">
        <f t="shared" si="126"/>
        <v>1703020.1775656298</v>
      </c>
      <c r="G422" s="60">
        <f>IF(AND($A422&gt;$B$2,$A422&lt;=$B$3),IRR((E$5:E421,F422),0.001)*12,"")</f>
        <v>4.9937070963884445E-2</v>
      </c>
      <c r="H422" s="61">
        <v>10.425324</v>
      </c>
      <c r="I422" s="58">
        <f t="shared" si="122"/>
        <v>217850.146938538</v>
      </c>
      <c r="J422" s="58">
        <f t="shared" si="136"/>
        <v>2271158.3652818669</v>
      </c>
      <c r="K422" s="58">
        <f t="shared" si="127"/>
        <v>-2832.6114012738653</v>
      </c>
      <c r="L422" s="58">
        <f t="shared" si="128"/>
        <v>2268325.753880593</v>
      </c>
      <c r="M422" s="67">
        <f>IF(AND($A422&gt;$B$2,$A422&lt;=$B$3),IRR((K$5:K421,L422),0.001)*12,"")</f>
        <v>6.4270982971164514E-2</v>
      </c>
      <c r="N422" s="66">
        <f t="shared" si="129"/>
        <v>1.433391200728007E-2</v>
      </c>
      <c r="O422" s="61">
        <v>9.6071679999999997</v>
      </c>
      <c r="P422" s="58">
        <f t="shared" si="123"/>
        <v>354775.54505739245</v>
      </c>
      <c r="Q422" s="58">
        <f t="shared" si="137"/>
        <v>3408388.2636579387</v>
      </c>
      <c r="R422" s="58">
        <f t="shared" si="130"/>
        <v>-2832.6114012738653</v>
      </c>
      <c r="S422" s="58">
        <f t="shared" si="131"/>
        <v>3405555.6522566648</v>
      </c>
      <c r="T422" s="67">
        <f>IF(AND($A422&gt;$B$2,$A422&lt;=$B$3),IRR((R$5:R421,S422),0.001)*12,"")</f>
        <v>8.317172536595141E-2</v>
      </c>
      <c r="U422" s="66">
        <f t="shared" si="132"/>
        <v>3.3234654402066965E-2</v>
      </c>
      <c r="V422" s="70">
        <v>1871.9060242825769</v>
      </c>
      <c r="W422" s="58">
        <f t="shared" si="124"/>
        <v>2616.4090672206885</v>
      </c>
      <c r="X422" s="58">
        <f t="shared" si="138"/>
        <v>4897671.8949179649</v>
      </c>
      <c r="Y422" s="58">
        <f t="shared" si="133"/>
        <v>-2832.6114012738653</v>
      </c>
      <c r="Z422" s="58">
        <f t="shared" si="134"/>
        <v>4894839.2835166911</v>
      </c>
      <c r="AA422" s="67">
        <f>IF(AND($A422&gt;$B$2,$A422&lt;=$B$3),IRR((Y$5:Y421,Z422),0.001)*12,"")</f>
        <v>9.898487725872851E-2</v>
      </c>
      <c r="AB422" s="66">
        <f t="shared" si="135"/>
        <v>4.9047806294844065E-2</v>
      </c>
      <c r="AC422" s="4"/>
      <c r="AD422" s="4"/>
      <c r="AE422" s="3"/>
      <c r="AF422" s="3"/>
      <c r="AG422" s="3"/>
      <c r="AH422" s="3"/>
      <c r="AI422" s="3"/>
      <c r="AJ422" s="3"/>
      <c r="AK422" s="3"/>
    </row>
    <row r="423" spans="1:37" x14ac:dyDescent="0.4">
      <c r="A423" s="1">
        <v>41944</v>
      </c>
      <c r="B423" s="61">
        <v>10.611164</v>
      </c>
      <c r="C423" s="58">
        <f t="shared" si="120"/>
        <v>161416.02549420652</v>
      </c>
      <c r="D423" s="58">
        <f t="shared" si="139"/>
        <v>1712811.9187472065</v>
      </c>
      <c r="E423" s="58">
        <f t="shared" si="125"/>
        <v>-2839.6929297770498</v>
      </c>
      <c r="F423" s="58">
        <f t="shared" si="126"/>
        <v>1709972.2258174294</v>
      </c>
      <c r="G423" s="60">
        <f>IF(AND($A423&gt;$B$2,$A423&lt;=$B$3),IRR((E$5:E422,F423),0.001)*12,"")</f>
        <v>4.9847184103969155E-2</v>
      </c>
      <c r="H423" s="61">
        <v>10.493558999999999</v>
      </c>
      <c r="I423" s="58">
        <f t="shared" si="122"/>
        <v>218120.7598859448</v>
      </c>
      <c r="J423" s="58">
        <f t="shared" si="136"/>
        <v>2288863.0629879949</v>
      </c>
      <c r="K423" s="58">
        <f t="shared" si="127"/>
        <v>-2839.6929297770498</v>
      </c>
      <c r="L423" s="58">
        <f t="shared" si="128"/>
        <v>2286023.370058218</v>
      </c>
      <c r="M423" s="67">
        <f>IF(AND($A423&gt;$B$2,$A423&lt;=$B$3),IRR((K$5:K422,L423),0.001)*12,"")</f>
        <v>6.432802941051019E-2</v>
      </c>
      <c r="N423" s="66">
        <f t="shared" si="129"/>
        <v>1.4480845306541035E-2</v>
      </c>
      <c r="O423" s="61">
        <v>9.7593519999999998</v>
      </c>
      <c r="P423" s="58">
        <f t="shared" si="123"/>
        <v>355066.51652043394</v>
      </c>
      <c r="Q423" s="58">
        <f t="shared" si="137"/>
        <v>3465219.11813673</v>
      </c>
      <c r="R423" s="58">
        <f t="shared" si="130"/>
        <v>-2839.6929297770498</v>
      </c>
      <c r="S423" s="58">
        <f t="shared" si="131"/>
        <v>3462379.4252069532</v>
      </c>
      <c r="T423" s="67">
        <f>IF(AND($A423&gt;$B$2,$A423&lt;=$B$3),IRR((R$5:R422,S423),0.001)*12,"")</f>
        <v>8.356517633825522E-2</v>
      </c>
      <c r="U423" s="66">
        <f t="shared" si="132"/>
        <v>3.3717992234286065E-2</v>
      </c>
      <c r="V423" s="70">
        <v>1978.8890590407138</v>
      </c>
      <c r="W423" s="58">
        <f t="shared" si="124"/>
        <v>2617.8440607170664</v>
      </c>
      <c r="X423" s="58">
        <f t="shared" si="138"/>
        <v>5180422.9700277168</v>
      </c>
      <c r="Y423" s="58">
        <f t="shared" si="133"/>
        <v>-2839.6929297770498</v>
      </c>
      <c r="Z423" s="58">
        <f t="shared" si="134"/>
        <v>5177583.2770979395</v>
      </c>
      <c r="AA423" s="67">
        <f>IF(AND($A423&gt;$B$2,$A423&lt;=$B$3),IRR((Y$5:Y422,Z423),0.001)*12,"")</f>
        <v>0.10098387885975146</v>
      </c>
      <c r="AB423" s="66">
        <f t="shared" si="135"/>
        <v>5.1136694755782308E-2</v>
      </c>
      <c r="AC423" s="4"/>
      <c r="AD423" s="4"/>
      <c r="AE423" s="3"/>
      <c r="AF423" s="3"/>
      <c r="AG423" s="3"/>
      <c r="AH423" s="3"/>
      <c r="AI423" s="3"/>
      <c r="AJ423" s="3"/>
      <c r="AK423" s="3"/>
    </row>
    <row r="424" spans="1:37" x14ac:dyDescent="0.4">
      <c r="A424" s="1">
        <v>41974</v>
      </c>
      <c r="B424" s="61">
        <v>10.58855</v>
      </c>
      <c r="C424" s="58">
        <f t="shared" si="120"/>
        <v>161684.88120741575</v>
      </c>
      <c r="D424" s="58">
        <f t="shared" si="139"/>
        <v>1712008.4489087819</v>
      </c>
      <c r="E424" s="58">
        <f t="shared" si="125"/>
        <v>-2846.7921621014921</v>
      </c>
      <c r="F424" s="58">
        <f t="shared" si="126"/>
        <v>1709161.6567466804</v>
      </c>
      <c r="G424" s="60">
        <f>IF(AND($A424&gt;$B$2,$A424&lt;=$B$3),IRR((E$5:E423,F424),0.001)*12,"")</f>
        <v>4.9523497310984155E-2</v>
      </c>
      <c r="H424" s="61">
        <v>10.503314</v>
      </c>
      <c r="I424" s="58">
        <f t="shared" si="122"/>
        <v>218391.79740439865</v>
      </c>
      <c r="J424" s="58">
        <f t="shared" si="136"/>
        <v>2293837.6231627837</v>
      </c>
      <c r="K424" s="58">
        <f t="shared" si="127"/>
        <v>-2846.7921621014921</v>
      </c>
      <c r="L424" s="58">
        <f t="shared" si="128"/>
        <v>2290990.831000682</v>
      </c>
      <c r="M424" s="67">
        <f>IF(AND($A424&gt;$B$2,$A424&lt;=$B$3),IRR((K$5:K423,L424),0.001)*12,"")</f>
        <v>6.4115389192926919E-2</v>
      </c>
      <c r="N424" s="66">
        <f t="shared" si="129"/>
        <v>1.4591891881942765E-2</v>
      </c>
      <c r="O424" s="61">
        <v>9.9137059999999995</v>
      </c>
      <c r="P424" s="58">
        <f t="shared" si="123"/>
        <v>355353.67373107764</v>
      </c>
      <c r="Q424" s="58">
        <f t="shared" si="137"/>
        <v>3522871.8473898266</v>
      </c>
      <c r="R424" s="58">
        <f t="shared" si="130"/>
        <v>-2846.7921621014921</v>
      </c>
      <c r="S424" s="58">
        <f t="shared" si="131"/>
        <v>3520025.0552277248</v>
      </c>
      <c r="T424" s="67">
        <f>IF(AND($A424&gt;$B$2,$A424&lt;=$B$3),IRR((R$5:R423,S424),0.001)*12,"")</f>
        <v>8.395440504063334E-2</v>
      </c>
      <c r="U424" s="66">
        <f t="shared" si="132"/>
        <v>3.4430907729649185E-2</v>
      </c>
      <c r="V424" s="70">
        <v>1991.4530279560497</v>
      </c>
      <c r="W424" s="58">
        <f t="shared" si="124"/>
        <v>2619.2735657679705</v>
      </c>
      <c r="X424" s="58">
        <f t="shared" si="138"/>
        <v>5216160.2735938644</v>
      </c>
      <c r="Y424" s="58">
        <f t="shared" si="133"/>
        <v>-2846.7921621014921</v>
      </c>
      <c r="Z424" s="58">
        <f t="shared" si="134"/>
        <v>5213313.4814317627</v>
      </c>
      <c r="AA424" s="67">
        <f>IF(AND($A424&gt;$B$2,$A424&lt;=$B$3),IRR((Y$5:Y423,Z424),0.001)*12,"")</f>
        <v>0.10089781669434128</v>
      </c>
      <c r="AB424" s="66">
        <f t="shared" si="135"/>
        <v>5.1374319383357125E-2</v>
      </c>
    </row>
    <row r="425" spans="1:37" x14ac:dyDescent="0.4">
      <c r="A425" s="1">
        <v>42005</v>
      </c>
      <c r="B425" s="61">
        <v>10.654498</v>
      </c>
      <c r="C425" s="58">
        <f t="shared" ref="C425:C442" si="140">IF($A425&lt;$B$2,0,-E425/B425)+C424</f>
        <v>161952.74076705964</v>
      </c>
      <c r="D425" s="58">
        <f t="shared" ref="D425:D442" si="141">C425*B425</f>
        <v>1725525.1525971554</v>
      </c>
      <c r="E425" s="58">
        <f t="shared" si="125"/>
        <v>-2853.9091425067459</v>
      </c>
      <c r="F425" s="58">
        <f t="shared" ref="F425:F442" si="142">D425+E425</f>
        <v>1722671.2434546486</v>
      </c>
      <c r="G425" s="60">
        <f>IF(AND($A425&gt;$B$2,$A425&lt;=$B$3),IRR((E$5:E424,F425),0.001)*12,"")</f>
        <v>4.9631042445027695E-2</v>
      </c>
      <c r="H425" s="61">
        <v>10.745977999999999</v>
      </c>
      <c r="I425" s="58">
        <f t="shared" si="122"/>
        <v>218657.37668834161</v>
      </c>
      <c r="J425" s="58">
        <f t="shared" si="136"/>
        <v>2349687.3594306316</v>
      </c>
      <c r="K425" s="58">
        <f t="shared" si="127"/>
        <v>-2853.9091425067459</v>
      </c>
      <c r="L425" s="58">
        <f t="shared" si="128"/>
        <v>2346833.4502881248</v>
      </c>
      <c r="M425" s="67">
        <f>IF(AND($A425&gt;$B$2,$A425&lt;=$B$3),IRR((K$5:K424,L425),0.001)*12,"")</f>
        <v>6.4954927459249134E-2</v>
      </c>
      <c r="N425" s="66">
        <f t="shared" si="129"/>
        <v>1.5323885014221439E-2</v>
      </c>
      <c r="O425" s="61">
        <v>10.494318</v>
      </c>
      <c r="P425" s="58">
        <f t="shared" si="123"/>
        <v>355625.62176452839</v>
      </c>
      <c r="Q425" s="58">
        <f t="shared" si="137"/>
        <v>3732048.3637446822</v>
      </c>
      <c r="R425" s="58">
        <f t="shared" si="130"/>
        <v>-2853.9091425067459</v>
      </c>
      <c r="S425" s="58">
        <f t="shared" si="131"/>
        <v>3729194.4546021754</v>
      </c>
      <c r="T425" s="67">
        <f>IF(AND($A425&gt;$B$2,$A425&lt;=$B$3),IRR((R$5:R424,S425),0.001)*12,"")</f>
        <v>8.6158548847918404E-2</v>
      </c>
      <c r="U425" s="66">
        <f t="shared" si="132"/>
        <v>3.6527506402890708E-2</v>
      </c>
      <c r="V425" s="70">
        <v>1969.311567088909</v>
      </c>
      <c r="W425" s="58">
        <f t="shared" si="124"/>
        <v>2620.7227570438463</v>
      </c>
      <c r="X425" s="58">
        <f t="shared" si="138"/>
        <v>5161019.639579583</v>
      </c>
      <c r="Y425" s="58">
        <f t="shared" si="133"/>
        <v>-2853.9091425067459</v>
      </c>
      <c r="Z425" s="58">
        <f t="shared" si="134"/>
        <v>5158165.7304370767</v>
      </c>
      <c r="AA425" s="67">
        <f>IF(AND($A425&gt;$B$2,$A425&lt;=$B$3),IRR((Y$5:Y424,Z425),0.001)*12,"")</f>
        <v>0.10007864415538759</v>
      </c>
      <c r="AB425" s="66">
        <f t="shared" si="135"/>
        <v>5.0447601710359891E-2</v>
      </c>
    </row>
    <row r="426" spans="1:37" x14ac:dyDescent="0.4">
      <c r="A426" s="1">
        <v>42036</v>
      </c>
      <c r="B426" s="61">
        <v>10.622014</v>
      </c>
      <c r="C426" s="58">
        <f t="shared" si="140"/>
        <v>162222.09118547963</v>
      </c>
      <c r="D426" s="58">
        <f t="shared" si="141"/>
        <v>1723125.3236814411</v>
      </c>
      <c r="E426" s="58">
        <f t="shared" si="125"/>
        <v>-2861.0439153630127</v>
      </c>
      <c r="F426" s="58">
        <f t="shared" si="142"/>
        <v>1720264.2797660781</v>
      </c>
      <c r="G426" s="60">
        <f>IF(AND($A426&gt;$B$2,$A426&lt;=$B$3),IRR((E$5:E425,F426),0.001)*12,"")</f>
        <v>4.9262336946950924E-2</v>
      </c>
      <c r="H426" s="61">
        <v>10.629894</v>
      </c>
      <c r="I426" s="58">
        <f t="shared" si="122"/>
        <v>218926.52743578679</v>
      </c>
      <c r="J426" s="58">
        <f t="shared" si="136"/>
        <v>2327165.7804305055</v>
      </c>
      <c r="K426" s="58">
        <f t="shared" si="127"/>
        <v>-2861.0439153630127</v>
      </c>
      <c r="L426" s="58">
        <f t="shared" si="128"/>
        <v>2324304.7365151425</v>
      </c>
      <c r="M426" s="67">
        <f>IF(AND($A426&gt;$B$2,$A426&lt;=$B$3),IRR((K$5:K425,L426),0.001)*12,"")</f>
        <v>6.4177671934714908E-2</v>
      </c>
      <c r="N426" s="66">
        <f t="shared" si="129"/>
        <v>1.4915334987763984E-2</v>
      </c>
      <c r="O426" s="61">
        <v>10.184613000000001</v>
      </c>
      <c r="P426" s="58">
        <f t="shared" si="123"/>
        <v>355906.54003951472</v>
      </c>
      <c r="Q426" s="58">
        <f t="shared" si="137"/>
        <v>3624770.3744714623</v>
      </c>
      <c r="R426" s="58">
        <f t="shared" si="130"/>
        <v>-2861.0439153630127</v>
      </c>
      <c r="S426" s="58">
        <f t="shared" si="131"/>
        <v>3621909.3305560993</v>
      </c>
      <c r="T426" s="67">
        <f>IF(AND($A426&gt;$B$2,$A426&lt;=$B$3),IRR((R$5:R425,S426),0.001)*12,"")</f>
        <v>8.4527180255781431E-2</v>
      </c>
      <c r="U426" s="66">
        <f t="shared" si="132"/>
        <v>3.5264843308830507E-2</v>
      </c>
      <c r="V426" s="70">
        <v>2025.0832689103147</v>
      </c>
      <c r="W426" s="58">
        <f t="shared" si="124"/>
        <v>2622.1355601415198</v>
      </c>
      <c r="X426" s="58">
        <f t="shared" si="138"/>
        <v>5310042.8516573682</v>
      </c>
      <c r="Y426" s="58">
        <f t="shared" si="133"/>
        <v>-2861.0439153630127</v>
      </c>
      <c r="Z426" s="58">
        <f t="shared" si="134"/>
        <v>5307181.8077420052</v>
      </c>
      <c r="AA426" s="67">
        <f>IF(AND($A426&gt;$B$2,$A426&lt;=$B$3),IRR((Y$5:Y425,Z426),0.001)*12,"")</f>
        <v>0.10089827523255135</v>
      </c>
      <c r="AB426" s="66">
        <f t="shared" si="135"/>
        <v>5.1635938285600425E-2</v>
      </c>
    </row>
    <row r="427" spans="1:37" x14ac:dyDescent="0.4">
      <c r="A427" s="1">
        <v>42064</v>
      </c>
      <c r="B427" s="61">
        <v>10.654547000000001</v>
      </c>
      <c r="C427" s="58">
        <f t="shared" si="140"/>
        <v>162491.29047899737</v>
      </c>
      <c r="D427" s="58">
        <f t="shared" si="141"/>
        <v>1731271.09149913</v>
      </c>
      <c r="E427" s="58">
        <f t="shared" si="125"/>
        <v>-2868.1965251514202</v>
      </c>
      <c r="F427" s="58">
        <f t="shared" si="142"/>
        <v>1728402.8949739786</v>
      </c>
      <c r="G427" s="60">
        <f>IF(AND($A427&gt;$B$2,$A427&lt;=$B$3),IRR((E$5:E426,F427),0.001)*12,"")</f>
        <v>4.9209087626291392E-2</v>
      </c>
      <c r="H427" s="61">
        <v>10.672639999999999</v>
      </c>
      <c r="I427" s="58">
        <f t="shared" si="122"/>
        <v>219195.27036397994</v>
      </c>
      <c r="J427" s="58">
        <f t="shared" si="136"/>
        <v>2339392.2102974267</v>
      </c>
      <c r="K427" s="58">
        <f t="shared" si="127"/>
        <v>-2868.1965251514202</v>
      </c>
      <c r="L427" s="58">
        <f t="shared" si="128"/>
        <v>2336524.0137722753</v>
      </c>
      <c r="M427" s="67">
        <f>IF(AND($A427&gt;$B$2,$A427&lt;=$B$3),IRR((K$5:K426,L427),0.001)*12,"")</f>
        <v>6.4114596034134941E-2</v>
      </c>
      <c r="N427" s="66">
        <f t="shared" si="129"/>
        <v>1.4905508407843548E-2</v>
      </c>
      <c r="O427" s="61">
        <v>10.220522000000001</v>
      </c>
      <c r="P427" s="58">
        <f t="shared" si="123"/>
        <v>356187.17115846847</v>
      </c>
      <c r="Q427" s="58">
        <f t="shared" si="137"/>
        <v>3640418.8189428928</v>
      </c>
      <c r="R427" s="58">
        <f t="shared" si="130"/>
        <v>-2868.1965251514202</v>
      </c>
      <c r="S427" s="58">
        <f t="shared" si="131"/>
        <v>3637550.6224177415</v>
      </c>
      <c r="T427" s="67">
        <f>IF(AND($A427&gt;$B$2,$A427&lt;=$B$3),IRR((R$5:R426,S427),0.001)*12,"")</f>
        <v>8.4373273099127566E-2</v>
      </c>
      <c r="U427" s="66">
        <f t="shared" si="132"/>
        <v>3.5164185472836174E-2</v>
      </c>
      <c r="V427" s="70">
        <v>2026.2062385038905</v>
      </c>
      <c r="W427" s="58">
        <f t="shared" si="124"/>
        <v>2623.5511102818004</v>
      </c>
      <c r="X427" s="58">
        <f t="shared" si="138"/>
        <v>5315855.6266867928</v>
      </c>
      <c r="Y427" s="58">
        <f t="shared" si="133"/>
        <v>-2868.1965251514202</v>
      </c>
      <c r="Z427" s="58">
        <f t="shared" si="134"/>
        <v>5312987.430161641</v>
      </c>
      <c r="AA427" s="67">
        <f>IF(AND($A427&gt;$B$2,$A427&lt;=$B$3),IRR((Y$5:Y426,Z427),0.001)*12,"")</f>
        <v>0.10057287036755902</v>
      </c>
      <c r="AB427" s="66">
        <f t="shared" si="135"/>
        <v>5.1363782741267627E-2</v>
      </c>
    </row>
    <row r="428" spans="1:37" x14ac:dyDescent="0.4">
      <c r="A428" s="1">
        <v>42095</v>
      </c>
      <c r="B428" s="61">
        <v>10.661455999999999</v>
      </c>
      <c r="C428" s="58">
        <f t="shared" si="140"/>
        <v>162760.98788397323</v>
      </c>
      <c r="D428" s="58">
        <f t="shared" si="141"/>
        <v>1735269.1108415136</v>
      </c>
      <c r="E428" s="58">
        <f t="shared" si="125"/>
        <v>-2875.3670164642986</v>
      </c>
      <c r="F428" s="58">
        <f t="shared" si="142"/>
        <v>1732393.7438250494</v>
      </c>
      <c r="G428" s="60">
        <f>IF(AND($A428&gt;$B$2,$A428&lt;=$B$3),IRR((E$5:E427,F428),0.001)*12,"")</f>
        <v>4.9032875768591389E-2</v>
      </c>
      <c r="H428" s="61">
        <v>10.633796999999999</v>
      </c>
      <c r="I428" s="58">
        <f t="shared" si="122"/>
        <v>219465.66926443519</v>
      </c>
      <c r="J428" s="58">
        <f t="shared" si="136"/>
        <v>2333753.3754271432</v>
      </c>
      <c r="K428" s="58">
        <f t="shared" si="127"/>
        <v>-2875.3670164642986</v>
      </c>
      <c r="L428" s="58">
        <f t="shared" si="128"/>
        <v>2330878.0084106787</v>
      </c>
      <c r="M428" s="67">
        <f>IF(AND($A428&gt;$B$2,$A428&lt;=$B$3),IRR((K$5:K427,L428),0.001)*12,"")</f>
        <v>6.3686648464580387E-2</v>
      </c>
      <c r="N428" s="66">
        <f t="shared" si="129"/>
        <v>1.4653772695988998E-2</v>
      </c>
      <c r="O428" s="61">
        <v>9.9834150000000008</v>
      </c>
      <c r="P428" s="58">
        <f t="shared" si="123"/>
        <v>356475.18553195335</v>
      </c>
      <c r="Q428" s="58">
        <f t="shared" si="137"/>
        <v>3558839.7143674865</v>
      </c>
      <c r="R428" s="58">
        <f t="shared" si="130"/>
        <v>-2875.3670164642986</v>
      </c>
      <c r="S428" s="58">
        <f t="shared" si="131"/>
        <v>3555964.3473510221</v>
      </c>
      <c r="T428" s="67">
        <f>IF(AND($A428&gt;$B$2,$A428&lt;=$B$3),IRR((R$5:R427,S428),0.001)*12,"")</f>
        <v>8.3032980941977641E-2</v>
      </c>
      <c r="U428" s="66">
        <f t="shared" si="132"/>
        <v>3.4000105173386252E-2</v>
      </c>
      <c r="V428" s="70">
        <v>2044.0337785281365</v>
      </c>
      <c r="W428" s="58">
        <f t="shared" si="124"/>
        <v>2624.9578223658518</v>
      </c>
      <c r="X428" s="58">
        <f t="shared" si="138"/>
        <v>5365502.456127461</v>
      </c>
      <c r="Y428" s="58">
        <f t="shared" si="133"/>
        <v>-2875.3670164642986</v>
      </c>
      <c r="Z428" s="58">
        <f t="shared" si="134"/>
        <v>5362627.0891109966</v>
      </c>
      <c r="AA428" s="67">
        <f>IF(AND($A428&gt;$B$2,$A428&lt;=$B$3),IRR((Y$5:Y427,Z428),0.001)*12,"")</f>
        <v>0.10059005298263912</v>
      </c>
      <c r="AB428" s="66">
        <f t="shared" si="135"/>
        <v>5.1557177214047734E-2</v>
      </c>
    </row>
    <row r="429" spans="1:37" x14ac:dyDescent="0.4">
      <c r="A429" s="1">
        <v>42125</v>
      </c>
      <c r="B429" s="61">
        <v>10.659488</v>
      </c>
      <c r="C429" s="58">
        <f t="shared" si="140"/>
        <v>163031.40944962492</v>
      </c>
      <c r="D429" s="58">
        <f t="shared" si="141"/>
        <v>1737831.3526513632</v>
      </c>
      <c r="E429" s="58">
        <f t="shared" si="125"/>
        <v>-2882.5554340054591</v>
      </c>
      <c r="F429" s="58">
        <f t="shared" si="142"/>
        <v>1734948.7972173577</v>
      </c>
      <c r="G429" s="60">
        <f>IF(AND($A429&gt;$B$2,$A429&lt;=$B$3),IRR((E$5:E428,F429),0.001)*12,"")</f>
        <v>4.8815147399521308E-2</v>
      </c>
      <c r="H429" s="61">
        <v>10.586121</v>
      </c>
      <c r="I429" s="58">
        <f t="shared" si="122"/>
        <v>219737.96498389705</v>
      </c>
      <c r="J429" s="58">
        <f t="shared" si="136"/>
        <v>2326172.6856132974</v>
      </c>
      <c r="K429" s="58">
        <f t="shared" si="127"/>
        <v>-2882.5554340054591</v>
      </c>
      <c r="L429" s="58">
        <f t="shared" si="128"/>
        <v>2323290.1301792921</v>
      </c>
      <c r="M429" s="67">
        <f>IF(AND($A429&gt;$B$2,$A429&lt;=$B$3),IRR((K$5:K428,L429),0.001)*12,"")</f>
        <v>6.3220319158314275E-2</v>
      </c>
      <c r="N429" s="66">
        <f t="shared" si="129"/>
        <v>1.4405171758792967E-2</v>
      </c>
      <c r="O429" s="61">
        <v>9.7558380000000007</v>
      </c>
      <c r="P429" s="58">
        <f t="shared" si="123"/>
        <v>356770.65532491275</v>
      </c>
      <c r="Q429" s="58">
        <f t="shared" si="137"/>
        <v>3480596.7165036863</v>
      </c>
      <c r="R429" s="58">
        <f t="shared" si="130"/>
        <v>-2882.5554340054591</v>
      </c>
      <c r="S429" s="58">
        <f t="shared" si="131"/>
        <v>3477714.1610696809</v>
      </c>
      <c r="T429" s="67">
        <f>IF(AND($A429&gt;$B$2,$A429&lt;=$B$3),IRR((R$5:R428,S429),0.001)*12,"")</f>
        <v>8.1712916765110499E-2</v>
      </c>
      <c r="U429" s="66">
        <f t="shared" si="132"/>
        <v>3.2897769365589191E-2</v>
      </c>
      <c r="V429" s="70">
        <v>2064.0756888695373</v>
      </c>
      <c r="W429" s="58">
        <f t="shared" si="124"/>
        <v>2626.3543580886208</v>
      </c>
      <c r="X429" s="58">
        <f t="shared" si="138"/>
        <v>5420994.180887281</v>
      </c>
      <c r="Y429" s="58">
        <f t="shared" si="133"/>
        <v>-2882.5554340054591</v>
      </c>
      <c r="Z429" s="58">
        <f t="shared" si="134"/>
        <v>5418111.6254532756</v>
      </c>
      <c r="AA429" s="67">
        <f>IF(AND($A429&gt;$B$2,$A429&lt;=$B$3),IRR((Y$5:Y428,Z429),0.001)*12,"")</f>
        <v>0.10064840794041974</v>
      </c>
      <c r="AB429" s="66">
        <f t="shared" si="135"/>
        <v>5.1833260540898429E-2</v>
      </c>
    </row>
    <row r="430" spans="1:37" x14ac:dyDescent="0.4">
      <c r="A430" s="1">
        <v>42156</v>
      </c>
      <c r="B430" s="61">
        <v>10.647633000000001</v>
      </c>
      <c r="C430" s="58">
        <f t="shared" si="140"/>
        <v>163302.80890738143</v>
      </c>
      <c r="D430" s="58">
        <f t="shared" si="141"/>
        <v>1738788.3771149286</v>
      </c>
      <c r="E430" s="58">
        <f t="shared" si="125"/>
        <v>-2889.7618225904725</v>
      </c>
      <c r="F430" s="58">
        <f t="shared" si="142"/>
        <v>1735898.6152923382</v>
      </c>
      <c r="G430" s="60">
        <f>IF(AND($A430&gt;$B$2,$A430&lt;=$B$3),IRR((E$5:E429,F430),0.001)*12,"")</f>
        <v>4.8551287733743287E-2</v>
      </c>
      <c r="H430" s="61">
        <v>10.479793000000001</v>
      </c>
      <c r="I430" s="58">
        <f t="shared" si="122"/>
        <v>220013.71106233491</v>
      </c>
      <c r="J430" s="58">
        <f t="shared" si="136"/>
        <v>2305698.1490950803</v>
      </c>
      <c r="K430" s="58">
        <f t="shared" si="127"/>
        <v>-2889.7618225904725</v>
      </c>
      <c r="L430" s="58">
        <f t="shared" si="128"/>
        <v>2302808.3872724897</v>
      </c>
      <c r="M430" s="67">
        <f>IF(AND($A430&gt;$B$2,$A430&lt;=$B$3),IRR((K$5:K429,L430),0.001)*12,"")</f>
        <v>6.2488935893426856E-2</v>
      </c>
      <c r="N430" s="66">
        <f t="shared" si="129"/>
        <v>1.3937648159683569E-2</v>
      </c>
      <c r="O430" s="61">
        <v>9.4403900000000007</v>
      </c>
      <c r="P430" s="58">
        <f t="shared" si="123"/>
        <v>357076.76151571528</v>
      </c>
      <c r="Q430" s="58">
        <f t="shared" si="137"/>
        <v>3370943.8886453435</v>
      </c>
      <c r="R430" s="58">
        <f t="shared" si="130"/>
        <v>-2889.7618225904725</v>
      </c>
      <c r="S430" s="58">
        <f t="shared" si="131"/>
        <v>3368054.1268227529</v>
      </c>
      <c r="T430" s="67">
        <f>IF(AND($A430&gt;$B$2,$A430&lt;=$B$3),IRR((R$5:R429,S430),0.001)*12,"")</f>
        <v>7.9960122683432999E-2</v>
      </c>
      <c r="U430" s="66">
        <f t="shared" si="132"/>
        <v>3.1408834949689712E-2</v>
      </c>
      <c r="V430" s="70">
        <v>2055.0719190352947</v>
      </c>
      <c r="W430" s="58">
        <f t="shared" si="124"/>
        <v>2627.7605190097174</v>
      </c>
      <c r="X430" s="58">
        <f t="shared" si="138"/>
        <v>5400236.8525664825</v>
      </c>
      <c r="Y430" s="58">
        <f t="shared" si="133"/>
        <v>-2889.7618225904725</v>
      </c>
      <c r="Z430" s="58">
        <f t="shared" si="134"/>
        <v>5397347.0907438919</v>
      </c>
      <c r="AA430" s="67">
        <f>IF(AND($A430&gt;$B$2,$A430&lt;=$B$3),IRR((Y$5:Y429,Z430),0.001)*12,"")</f>
        <v>0.10012284612540512</v>
      </c>
      <c r="AB430" s="66">
        <f t="shared" si="135"/>
        <v>5.1571558391661831E-2</v>
      </c>
    </row>
    <row r="431" spans="1:37" x14ac:dyDescent="0.4">
      <c r="A431" s="1">
        <v>42186</v>
      </c>
      <c r="B431" s="61">
        <v>10.665441</v>
      </c>
      <c r="C431" s="58">
        <f t="shared" si="140"/>
        <v>163574.43257743379</v>
      </c>
      <c r="D431" s="58">
        <f t="shared" si="141"/>
        <v>1744593.459763098</v>
      </c>
      <c r="E431" s="58">
        <f t="shared" si="125"/>
        <v>-2896.9862271469487</v>
      </c>
      <c r="F431" s="58">
        <f t="shared" si="142"/>
        <v>1741696.473535951</v>
      </c>
      <c r="G431" s="60">
        <f>IF(AND($A431&gt;$B$2,$A431&lt;=$B$3),IRR((E$5:E430,F431),0.001)*12,"")</f>
        <v>4.8430748893705911E-2</v>
      </c>
      <c r="H431" s="61">
        <v>10.560059000000001</v>
      </c>
      <c r="I431" s="58">
        <f t="shared" si="122"/>
        <v>220288.04534656068</v>
      </c>
      <c r="J431" s="58">
        <f t="shared" si="136"/>
        <v>2326254.7558543566</v>
      </c>
      <c r="K431" s="58">
        <f t="shared" si="127"/>
        <v>-2896.9862271469487</v>
      </c>
      <c r="L431" s="58">
        <f t="shared" si="128"/>
        <v>2323357.7696272098</v>
      </c>
      <c r="M431" s="67">
        <f>IF(AND($A431&gt;$B$2,$A431&lt;=$B$3),IRR((K$5:K430,L431),0.001)*12,"")</f>
        <v>6.2604859321518269E-2</v>
      </c>
      <c r="N431" s="66">
        <f t="shared" si="129"/>
        <v>1.4174110427812359E-2</v>
      </c>
      <c r="O431" s="61">
        <v>9.6852440000000009</v>
      </c>
      <c r="P431" s="58">
        <f t="shared" si="123"/>
        <v>357375.87491204758</v>
      </c>
      <c r="Q431" s="58">
        <f t="shared" si="137"/>
        <v>3461272.5482366597</v>
      </c>
      <c r="R431" s="58">
        <f t="shared" si="130"/>
        <v>-2896.9862271469487</v>
      </c>
      <c r="S431" s="58">
        <f t="shared" si="131"/>
        <v>3458375.5620095129</v>
      </c>
      <c r="T431" s="67">
        <f>IF(AND($A431&gt;$B$2,$A431&lt;=$B$3),IRR((R$5:R430,S431),0.001)*12,"")</f>
        <v>8.0797509232041875E-2</v>
      </c>
      <c r="U431" s="66">
        <f t="shared" si="132"/>
        <v>3.2366760338335965E-2</v>
      </c>
      <c r="V431" s="70">
        <v>2053.4327473104236</v>
      </c>
      <c r="W431" s="58">
        <f t="shared" si="124"/>
        <v>2629.171320620309</v>
      </c>
      <c r="X431" s="58">
        <f t="shared" si="138"/>
        <v>5398826.4880511351</v>
      </c>
      <c r="Y431" s="58">
        <f t="shared" si="133"/>
        <v>-2896.9862271469487</v>
      </c>
      <c r="Z431" s="58">
        <f t="shared" si="134"/>
        <v>5395929.5018239878</v>
      </c>
      <c r="AA431" s="67">
        <f>IF(AND($A431&gt;$B$2,$A431&lt;=$B$3),IRR((Y$5:Y430,Z431),0.001)*12,"")</f>
        <v>9.974724145788727E-2</v>
      </c>
      <c r="AB431" s="66">
        <f t="shared" si="135"/>
        <v>5.131649256418136E-2</v>
      </c>
    </row>
    <row r="432" spans="1:37" x14ac:dyDescent="0.4">
      <c r="A432" s="1">
        <v>42217</v>
      </c>
      <c r="B432" s="61">
        <v>10.673361</v>
      </c>
      <c r="C432" s="58">
        <f t="shared" si="140"/>
        <v>163846.53324869514</v>
      </c>
      <c r="D432" s="58">
        <f t="shared" si="141"/>
        <v>1748793.1979618259</v>
      </c>
      <c r="E432" s="58">
        <f t="shared" si="125"/>
        <v>-2904.2286927148161</v>
      </c>
      <c r="F432" s="58">
        <f t="shared" si="142"/>
        <v>1745888.9692691111</v>
      </c>
      <c r="G432" s="60">
        <f>IF(AND($A432&gt;$B$2,$A432&lt;=$B$3),IRR((E$5:E431,F432),0.001)*12,"")</f>
        <v>4.8263721346683219E-2</v>
      </c>
      <c r="H432" s="61">
        <v>10.522838999999999</v>
      </c>
      <c r="I432" s="58">
        <f t="shared" si="122"/>
        <v>220564.03823143849</v>
      </c>
      <c r="J432" s="58">
        <f t="shared" si="136"/>
        <v>2320959.8634992717</v>
      </c>
      <c r="K432" s="58">
        <f t="shared" si="127"/>
        <v>-2904.2286927148161</v>
      </c>
      <c r="L432" s="58">
        <f t="shared" si="128"/>
        <v>2318055.6348065571</v>
      </c>
      <c r="M432" s="67">
        <f>IF(AND($A432&gt;$B$2,$A432&lt;=$B$3),IRR((K$5:K431,L432),0.001)*12,"")</f>
        <v>6.2190055337426386E-2</v>
      </c>
      <c r="N432" s="66">
        <f t="shared" si="129"/>
        <v>1.3926333990743167E-2</v>
      </c>
      <c r="O432" s="61">
        <v>9.5596510000000006</v>
      </c>
      <c r="P432" s="58">
        <f t="shared" si="123"/>
        <v>357679.67561488861</v>
      </c>
      <c r="Q432" s="58">
        <f t="shared" si="137"/>
        <v>3419292.8686715458</v>
      </c>
      <c r="R432" s="58">
        <f t="shared" si="130"/>
        <v>-2904.2286927148161</v>
      </c>
      <c r="S432" s="58">
        <f t="shared" si="131"/>
        <v>3416388.6399788312</v>
      </c>
      <c r="T432" s="67">
        <f>IF(AND($A432&gt;$B$2,$A432&lt;=$B$3),IRR((R$5:R431,S432),0.001)*12,"")</f>
        <v>7.9927283169055841E-2</v>
      </c>
      <c r="U432" s="66">
        <f t="shared" si="132"/>
        <v>3.1663561822372621E-2</v>
      </c>
      <c r="V432" s="70">
        <v>2003.5660380122795</v>
      </c>
      <c r="W432" s="58">
        <f t="shared" si="124"/>
        <v>2630.62085042747</v>
      </c>
      <c r="X432" s="58">
        <f t="shared" si="138"/>
        <v>5270622.594803459</v>
      </c>
      <c r="Y432" s="58">
        <f t="shared" si="133"/>
        <v>-2904.2286927148161</v>
      </c>
      <c r="Z432" s="58">
        <f t="shared" si="134"/>
        <v>5267718.366110744</v>
      </c>
      <c r="AA432" s="67">
        <f>IF(AND($A432&gt;$B$2,$A432&lt;=$B$3),IRR((Y$5:Y431,Z432),0.001)*12,"")</f>
        <v>9.8392061891128257E-2</v>
      </c>
      <c r="AB432" s="66">
        <f t="shared" si="135"/>
        <v>5.0128340544445038E-2</v>
      </c>
      <c r="AC432" s="3"/>
      <c r="AD432" s="3"/>
    </row>
    <row r="433" spans="1:30" x14ac:dyDescent="0.4">
      <c r="A433" s="1">
        <v>42248</v>
      </c>
      <c r="B433" s="61">
        <v>10.7209</v>
      </c>
      <c r="C433" s="58">
        <f t="shared" si="140"/>
        <v>164118.10459666466</v>
      </c>
      <c r="D433" s="58">
        <f t="shared" si="141"/>
        <v>1759493.7875703822</v>
      </c>
      <c r="E433" s="58">
        <f t="shared" si="125"/>
        <v>-2911.4892644466031</v>
      </c>
      <c r="F433" s="58">
        <f t="shared" si="142"/>
        <v>1756582.2983059357</v>
      </c>
      <c r="G433" s="60">
        <f>IF(AND($A433&gt;$B$2,$A433&lt;=$B$3),IRR((E$5:E432,F433),0.001)*12,"")</f>
        <v>4.8285543559074995E-2</v>
      </c>
      <c r="H433" s="61">
        <v>10.602368999999999</v>
      </c>
      <c r="I433" s="58">
        <f t="shared" si="122"/>
        <v>220838.64565780203</v>
      </c>
      <c r="J433" s="58">
        <f t="shared" si="136"/>
        <v>2341412.8107242649</v>
      </c>
      <c r="K433" s="58">
        <f t="shared" si="127"/>
        <v>-2911.4892644466031</v>
      </c>
      <c r="L433" s="58">
        <f t="shared" si="128"/>
        <v>2338501.3214598182</v>
      </c>
      <c r="M433" s="67">
        <f>IF(AND($A433&gt;$B$2,$A433&lt;=$B$3),IRR((K$5:K432,L433),0.001)*12,"")</f>
        <v>6.2301925756008458E-2</v>
      </c>
      <c r="N433" s="66">
        <f t="shared" si="129"/>
        <v>1.4016382196933463E-2</v>
      </c>
      <c r="O433" s="61">
        <v>9.6894860000000005</v>
      </c>
      <c r="P433" s="58">
        <f t="shared" si="123"/>
        <v>357980.15484200616</v>
      </c>
      <c r="Q433" s="58">
        <f t="shared" si="137"/>
        <v>3468643.6986194509</v>
      </c>
      <c r="R433" s="58">
        <f t="shared" si="130"/>
        <v>-2911.4892644466031</v>
      </c>
      <c r="S433" s="58">
        <f t="shared" si="131"/>
        <v>3465732.2093550041</v>
      </c>
      <c r="T433" s="67">
        <f>IF(AND($A433&gt;$B$2,$A433&lt;=$B$3),IRR((R$5:R432,S433),0.001)*12,"")</f>
        <v>8.0228471799254741E-2</v>
      </c>
      <c r="U433" s="66">
        <f t="shared" si="132"/>
        <v>3.1942928240179747E-2</v>
      </c>
      <c r="V433" s="70">
        <v>1913.1072584016442</v>
      </c>
      <c r="W433" s="58">
        <f t="shared" si="124"/>
        <v>2632.1427145318794</v>
      </c>
      <c r="X433" s="58">
        <f t="shared" si="138"/>
        <v>5035571.3323199451</v>
      </c>
      <c r="Y433" s="58">
        <f t="shared" si="133"/>
        <v>-2911.4892644466031</v>
      </c>
      <c r="Z433" s="58">
        <f t="shared" si="134"/>
        <v>5032659.8430554988</v>
      </c>
      <c r="AA433" s="67">
        <f>IF(AND($A433&gt;$B$2,$A433&lt;=$B$3),IRR((Y$5:Y432,Z433),0.001)*12,"")</f>
        <v>9.6143577268487768E-2</v>
      </c>
      <c r="AB433" s="66">
        <f t="shared" si="135"/>
        <v>4.7858033709412773E-2</v>
      </c>
      <c r="AC433" s="3"/>
      <c r="AD433" s="3"/>
    </row>
    <row r="434" spans="1:30" x14ac:dyDescent="0.4">
      <c r="A434" s="1">
        <v>42278</v>
      </c>
      <c r="B434" s="61">
        <v>10.699107</v>
      </c>
      <c r="C434" s="58">
        <f t="shared" si="140"/>
        <v>164390.90941931086</v>
      </c>
      <c r="D434" s="58">
        <f t="shared" si="141"/>
        <v>1758835.9297045148</v>
      </c>
      <c r="E434" s="58">
        <f t="shared" si="125"/>
        <v>-2918.7679876077195</v>
      </c>
      <c r="F434" s="58">
        <f t="shared" si="142"/>
        <v>1755917.1617169071</v>
      </c>
      <c r="G434" s="60">
        <f>IF(AND($A434&gt;$B$2,$A434&lt;=$B$3),IRR((E$5:E433,F434),0.001)*12,"")</f>
        <v>4.7979172749214705E-2</v>
      </c>
      <c r="H434" s="61">
        <v>10.603413</v>
      </c>
      <c r="I434" s="58">
        <f t="shared" si="122"/>
        <v>221113.91249760234</v>
      </c>
      <c r="J434" s="58">
        <f>I434*H434</f>
        <v>2344562.1342579392</v>
      </c>
      <c r="K434" s="58">
        <f t="shared" si="127"/>
        <v>-2918.7679876077195</v>
      </c>
      <c r="L434" s="58">
        <f t="shared" si="128"/>
        <v>2341643.3662703317</v>
      </c>
      <c r="M434" s="67">
        <f>IF(AND($A434&gt;$B$2,$A434&lt;=$B$3),IRR((K$5:K433,L434),0.001)*12,"")</f>
        <v>6.2061728361937796E-2</v>
      </c>
      <c r="N434" s="66">
        <f t="shared" si="129"/>
        <v>1.4082555612723091E-2</v>
      </c>
      <c r="O434" s="61">
        <v>9.7827570000000001</v>
      </c>
      <c r="P434" s="58">
        <f t="shared" si="123"/>
        <v>358278.51326873677</v>
      </c>
      <c r="Q434" s="58">
        <f>P434*O434</f>
        <v>3504951.6336293276</v>
      </c>
      <c r="R434" s="58">
        <f t="shared" si="130"/>
        <v>-2918.7679876077195</v>
      </c>
      <c r="S434" s="58">
        <f t="shared" si="131"/>
        <v>3502032.8656417201</v>
      </c>
      <c r="T434" s="67">
        <f>IF(AND($A434&gt;$B$2,$A434&lt;=$B$3),IRR((R$5:R433,S434),0.001)*12,"")</f>
        <v>8.0356213952867073E-2</v>
      </c>
      <c r="U434" s="66">
        <f t="shared" si="132"/>
        <v>3.2377041203652368E-2</v>
      </c>
      <c r="V434" s="70">
        <v>1995.8491282296359</v>
      </c>
      <c r="W434" s="58">
        <f t="shared" si="124"/>
        <v>2633.6051336828682</v>
      </c>
      <c r="X434" s="58">
        <f>W434*V434</f>
        <v>5256278.5101620462</v>
      </c>
      <c r="Y434" s="58">
        <f t="shared" si="133"/>
        <v>-2918.7679876077195</v>
      </c>
      <c r="Z434" s="58">
        <f t="shared" si="134"/>
        <v>5253359.7421744382</v>
      </c>
      <c r="AA434" s="67">
        <f>IF(AND($A434&gt;$B$2,$A434&lt;=$B$3),IRR((Y$5:Y433,Z434),0.001)*12,"")</f>
        <v>9.7562542876953984E-2</v>
      </c>
      <c r="AB434" s="66">
        <f t="shared" si="135"/>
        <v>4.9583370127739279E-2</v>
      </c>
      <c r="AC434" s="3"/>
      <c r="AD434" s="3"/>
    </row>
    <row r="435" spans="1:30" x14ac:dyDescent="0.4">
      <c r="A435" s="1">
        <v>42309</v>
      </c>
      <c r="B435" s="61">
        <v>10.677299</v>
      </c>
      <c r="C435" s="58">
        <f t="shared" si="140"/>
        <v>164664.95484105815</v>
      </c>
      <c r="D435" s="58">
        <f t="shared" si="141"/>
        <v>1758176.9576594753</v>
      </c>
      <c r="E435" s="58">
        <f t="shared" si="125"/>
        <v>-2926.0649075767387</v>
      </c>
      <c r="F435" s="58">
        <f t="shared" si="142"/>
        <v>1755250.8927518986</v>
      </c>
      <c r="G435" s="60">
        <f>IF(AND($A435&gt;$B$2,$A435&lt;=$B$3),IRR((E$5:E434,F435),0.001)*12,"")</f>
        <v>4.767410233671221E-2</v>
      </c>
      <c r="H435" s="61">
        <v>10.574875</v>
      </c>
      <c r="I435" s="58">
        <f t="shared" si="122"/>
        <v>221390.61221344548</v>
      </c>
      <c r="J435" s="58">
        <f>I435*H435</f>
        <v>2341178.0503306594</v>
      </c>
      <c r="K435" s="58">
        <f t="shared" si="127"/>
        <v>-2926.0649075767387</v>
      </c>
      <c r="L435" s="58">
        <f t="shared" si="128"/>
        <v>2338251.9854230825</v>
      </c>
      <c r="M435" s="67">
        <f>IF(AND($A435&gt;$B$2,$A435&lt;=$B$3),IRR((K$5:K434,L435),0.001)*12,"")</f>
        <v>6.1690856838571229E-2</v>
      </c>
      <c r="N435" s="66">
        <f t="shared" si="129"/>
        <v>1.4016754501859019E-2</v>
      </c>
      <c r="O435" s="61">
        <v>9.7704889999999995</v>
      </c>
      <c r="P435" s="58">
        <f t="shared" si="123"/>
        <v>358577.99315224891</v>
      </c>
      <c r="Q435" s="58">
        <f>P435*O435</f>
        <v>3503482.3377361232</v>
      </c>
      <c r="R435" s="58">
        <f t="shared" si="130"/>
        <v>-2926.0649075767387</v>
      </c>
      <c r="S435" s="58">
        <f t="shared" si="131"/>
        <v>3500556.2728285464</v>
      </c>
      <c r="T435" s="67">
        <f>IF(AND($A435&gt;$B$2,$A435&lt;=$B$3),IRR((R$5:R434,S435),0.001)*12,"")</f>
        <v>8.0009752608232176E-2</v>
      </c>
      <c r="U435" s="66">
        <f t="shared" si="132"/>
        <v>3.2335650271519967E-2</v>
      </c>
      <c r="V435" s="70">
        <v>2054.4800892516942</v>
      </c>
      <c r="W435" s="58">
        <f t="shared" si="124"/>
        <v>2635.0293698791129</v>
      </c>
      <c r="X435" s="58">
        <f>W435*V435</f>
        <v>5413615.375010075</v>
      </c>
      <c r="Y435" s="58">
        <f t="shared" si="133"/>
        <v>-2926.0649075767387</v>
      </c>
      <c r="Z435" s="58">
        <f t="shared" si="134"/>
        <v>5410689.3101024982</v>
      </c>
      <c r="AA435" s="67">
        <f>IF(AND($A435&gt;$B$2,$A435&lt;=$B$3),IRR((Y$5:Y434,Z435),0.001)*12,"")</f>
        <v>9.8418209405066293E-2</v>
      </c>
      <c r="AB435" s="66">
        <f t="shared" si="135"/>
        <v>5.0744107068354083E-2</v>
      </c>
      <c r="AC435" s="3"/>
      <c r="AD435" s="3"/>
    </row>
    <row r="436" spans="1:30" x14ac:dyDescent="0.4">
      <c r="A436" s="1">
        <v>42339</v>
      </c>
      <c r="B436" s="61">
        <v>10.665428</v>
      </c>
      <c r="C436" s="58">
        <f t="shared" si="140"/>
        <v>164939.99116119885</v>
      </c>
      <c r="D436" s="58">
        <f t="shared" si="141"/>
        <v>1759155.6000504028</v>
      </c>
      <c r="E436" s="58">
        <f t="shared" si="125"/>
        <v>-2933.3800698456803</v>
      </c>
      <c r="F436" s="58">
        <f t="shared" si="142"/>
        <v>1756222.2199805572</v>
      </c>
      <c r="G436" s="60">
        <f>IF(AND($A436&gt;$B$2,$A436&lt;=$B$3),IRR((E$5:E435,F436),0.001)*12,"")</f>
        <v>4.7417531814971881E-2</v>
      </c>
      <c r="H436" s="61">
        <v>10.534466</v>
      </c>
      <c r="I436" s="58">
        <f t="shared" si="122"/>
        <v>221669.0677203355</v>
      </c>
      <c r="J436" s="58">
        <f>I436*H436</f>
        <v>2335165.257151572</v>
      </c>
      <c r="K436" s="58">
        <f t="shared" si="127"/>
        <v>-2933.3800698456803</v>
      </c>
      <c r="L436" s="58">
        <f t="shared" si="128"/>
        <v>2332231.8770817262</v>
      </c>
      <c r="M436" s="67">
        <f>IF(AND($A436&gt;$B$2,$A436&lt;=$B$3),IRR((K$5:K435,L436),0.001)*12,"")</f>
        <v>6.1268259655193447E-2</v>
      </c>
      <c r="N436" s="66">
        <f t="shared" si="129"/>
        <v>1.3850727840221566E-2</v>
      </c>
      <c r="O436" s="61">
        <v>9.6996129999999994</v>
      </c>
      <c r="P436" s="58">
        <f t="shared" si="123"/>
        <v>358880.41553444555</v>
      </c>
      <c r="Q436" s="58">
        <f>P436*O436</f>
        <v>3481001.1439633099</v>
      </c>
      <c r="R436" s="58">
        <f t="shared" si="130"/>
        <v>-2933.3800698456803</v>
      </c>
      <c r="S436" s="58">
        <f t="shared" si="131"/>
        <v>3478067.7638934641</v>
      </c>
      <c r="T436" s="67">
        <f>IF(AND($A436&gt;$B$2,$A436&lt;=$B$3),IRR((R$5:R435,S436),0.001)*12,"")</f>
        <v>7.9401806607160452E-2</v>
      </c>
      <c r="U436" s="66">
        <f t="shared" si="132"/>
        <v>3.1984274792188572E-2</v>
      </c>
      <c r="V436" s="70">
        <v>2031.780611569229</v>
      </c>
      <c r="W436" s="58">
        <f t="shared" si="124"/>
        <v>2636.473118309993</v>
      </c>
      <c r="X436" s="58">
        <f>W436*V436</f>
        <v>5356734.9647057094</v>
      </c>
      <c r="Y436" s="58">
        <f t="shared" si="133"/>
        <v>-2933.3800698456803</v>
      </c>
      <c r="Z436" s="58">
        <f t="shared" si="134"/>
        <v>5353801.584635864</v>
      </c>
      <c r="AA436" s="67">
        <f>IF(AND($A436&gt;$B$2,$A436&lt;=$B$3),IRR((Y$5:Y435,Z436),0.001)*12,"")</f>
        <v>9.7629595405616776E-2</v>
      </c>
      <c r="AB436" s="66">
        <f t="shared" si="135"/>
        <v>5.0212063590644895E-2</v>
      </c>
      <c r="AC436" s="3"/>
      <c r="AD436" s="3"/>
    </row>
    <row r="437" spans="1:30" x14ac:dyDescent="0.4">
      <c r="A437" s="1">
        <v>42370</v>
      </c>
      <c r="B437" s="61">
        <v>10.753081999999999</v>
      </c>
      <c r="C437" s="58">
        <f t="shared" si="140"/>
        <v>165213.46750221628</v>
      </c>
      <c r="D437" s="58">
        <f t="shared" si="141"/>
        <v>1776553.9635556669</v>
      </c>
      <c r="E437" s="58">
        <f t="shared" si="125"/>
        <v>-2940.7135200202943</v>
      </c>
      <c r="F437" s="58">
        <f t="shared" si="142"/>
        <v>1773613.2500356466</v>
      </c>
      <c r="G437" s="60">
        <f>IF(AND($A437&gt;$B$2,$A437&lt;=$B$3),IRR((E$5:E436,F437),0.001)*12,"")</f>
        <v>4.7631333592286218E-2</v>
      </c>
      <c r="H437" s="61">
        <v>10.685063</v>
      </c>
      <c r="I437" s="58">
        <f>IF($A437&lt;$B$2,0,-K437/H437)+I436</f>
        <v>221944.28495770885</v>
      </c>
      <c r="J437" s="58">
        <f>I437*H437</f>
        <v>2371488.6672630711</v>
      </c>
      <c r="K437" s="58">
        <f t="shared" si="127"/>
        <v>-2940.7135200202943</v>
      </c>
      <c r="L437" s="58">
        <f t="shared" si="128"/>
        <v>2368547.9537430508</v>
      </c>
      <c r="M437" s="67">
        <f>IF(AND($A437&gt;$B$2,$A437&lt;=$B$3),IRR((K$5:K436,L437),0.001)*12,"")</f>
        <v>6.1696574026859352E-2</v>
      </c>
      <c r="N437" s="66">
        <f t="shared" si="129"/>
        <v>1.4065240434573134E-2</v>
      </c>
      <c r="O437" s="61">
        <v>9.8351500000000005</v>
      </c>
      <c r="P437" s="58">
        <f>IF($A437&lt;$B$2,0,-R437/O437)+P436</f>
        <v>359179.41590759903</v>
      </c>
      <c r="Q437" s="58">
        <f>P437*O437</f>
        <v>3532583.4323636228</v>
      </c>
      <c r="R437" s="58">
        <f t="shared" si="130"/>
        <v>-2940.7135200202943</v>
      </c>
      <c r="S437" s="58">
        <f t="shared" si="131"/>
        <v>3529642.7188436026</v>
      </c>
      <c r="T437" s="67">
        <f>IF(AND($A437&gt;$B$2,$A437&lt;=$B$3),IRR((R$5:R436,S437),0.001)*12,"")</f>
        <v>7.9718994756684758E-2</v>
      </c>
      <c r="U437" s="66">
        <f t="shared" si="132"/>
        <v>3.208766116439854E-2</v>
      </c>
      <c r="V437" s="70">
        <v>1901.1179735434162</v>
      </c>
      <c r="W437" s="58">
        <f>IF($A437&lt;$B$2,0,-Y437/V437)+W436</f>
        <v>2638.0199520998704</v>
      </c>
      <c r="X437" s="58">
        <f>W437*V437</f>
        <v>5015187.1455032052</v>
      </c>
      <c r="Y437" s="58">
        <f t="shared" si="133"/>
        <v>-2940.7135200202943</v>
      </c>
      <c r="Z437" s="58">
        <f t="shared" si="134"/>
        <v>5012246.431983185</v>
      </c>
      <c r="AA437" s="67">
        <f>IF(AND($A437&gt;$B$2,$A437&lt;=$B$3),IRR((Y$5:Y436,Z437),0.001)*12,"")</f>
        <v>9.4568560128604595E-2</v>
      </c>
      <c r="AB437" s="66">
        <f t="shared" si="135"/>
        <v>4.6937226536318377E-2</v>
      </c>
      <c r="AC437" s="3"/>
      <c r="AD437" s="3"/>
    </row>
    <row r="438" spans="1:30" x14ac:dyDescent="0.4">
      <c r="A438" s="1">
        <v>42401</v>
      </c>
      <c r="B438" s="61">
        <v>10.771034</v>
      </c>
      <c r="C438" s="58">
        <f t="shared" si="140"/>
        <v>165487.17059365768</v>
      </c>
      <c r="D438" s="58">
        <f t="shared" si="141"/>
        <v>1782467.9410280872</v>
      </c>
      <c r="E438" s="58">
        <f t="shared" si="125"/>
        <v>-2948.065303820345</v>
      </c>
      <c r="F438" s="58">
        <f t="shared" si="142"/>
        <v>1779519.8757242667</v>
      </c>
      <c r="G438" s="60">
        <f>IF(AND($A438&gt;$B$2,$A438&lt;=$B$3),IRR((E$5:E437,F438),0.001)*12,"")</f>
        <v>4.7516047227071923E-2</v>
      </c>
      <c r="H438" s="61">
        <v>10.755563</v>
      </c>
      <c r="I438" s="58">
        <f t="shared" ref="I438:I442" si="143">IF($A438&lt;$B$2,0,-K438/H438)+I437</f>
        <v>222218.38174872019</v>
      </c>
      <c r="J438" s="58">
        <f t="shared" ref="J438:J442" si="144">I438*H438</f>
        <v>2390083.8046564101</v>
      </c>
      <c r="K438" s="58">
        <f t="shared" si="127"/>
        <v>-2948.065303820345</v>
      </c>
      <c r="L438" s="58">
        <f t="shared" ref="L438:L442" si="145">J438+K438</f>
        <v>2387135.7393525899</v>
      </c>
      <c r="M438" s="67">
        <f>IF(AND($A438&gt;$B$2,$A438&lt;=$B$3),IRR((K$5:K437,L438),0.001)*12,"")</f>
        <v>6.176446143967329E-2</v>
      </c>
      <c r="N438" s="66">
        <f t="shared" ref="N438:N442" si="146">IF(AND($A438&gt;$B$2,$A438&lt;=$B$3),M438-$G438,"")</f>
        <v>1.4248414212601368E-2</v>
      </c>
      <c r="O438" s="61">
        <v>9.9780160000000002</v>
      </c>
      <c r="P438" s="58">
        <f t="shared" ref="P438:P442" si="147">IF($A438&lt;$B$2,0,-R438/O438)+P437</f>
        <v>359474.87196858553</v>
      </c>
      <c r="Q438" s="58">
        <f t="shared" ref="Q438:Q442" si="148">P438*O438</f>
        <v>3586846.0241004978</v>
      </c>
      <c r="R438" s="58">
        <f t="shared" si="130"/>
        <v>-2948.065303820345</v>
      </c>
      <c r="S438" s="58">
        <f t="shared" ref="S438:S442" si="149">Q438+R438</f>
        <v>3583897.9587966776</v>
      </c>
      <c r="T438" s="67">
        <f>IF(AND($A438&gt;$B$2,$A438&lt;=$B$3),IRR((R$5:R437,S438),0.001)*12,"")</f>
        <v>8.0057400165350678E-2</v>
      </c>
      <c r="U438" s="66">
        <f t="shared" ref="U438:U442" si="150">IF(AND($A438&gt;$B$2,$A438&lt;=$B$3),T438-$G438,"")</f>
        <v>3.2541352938278756E-2</v>
      </c>
      <c r="V438" s="70">
        <v>1890.643738971326</v>
      </c>
      <c r="W438" s="58">
        <f t="shared" ref="W438:W442" si="151">IF($A438&lt;$B$2,0,-Y438/V438)+W437</f>
        <v>2639.5792439130514</v>
      </c>
      <c r="X438" s="58">
        <f t="shared" ref="X438:X442" si="152">W438*V438</f>
        <v>4990503.9710228769</v>
      </c>
      <c r="Y438" s="58">
        <f t="shared" si="133"/>
        <v>-2948.065303820345</v>
      </c>
      <c r="Z438" s="58">
        <f t="shared" ref="Z438:Z442" si="153">X438+Y438</f>
        <v>4987555.9057190567</v>
      </c>
      <c r="AA438" s="67">
        <f>IF(AND($A438&gt;$B$2,$A438&lt;=$B$3),IRR((Y$5:Y437,Z438),0.001)*12,"")</f>
        <v>9.4017831748936409E-2</v>
      </c>
      <c r="AB438" s="66">
        <f t="shared" ref="AB438:AB442" si="154">IF(AND($A438&gt;$B$2,$A438&lt;=$B$3),AA438-$G438,"")</f>
        <v>4.6501784521864487E-2</v>
      </c>
    </row>
    <row r="439" spans="1:30" x14ac:dyDescent="0.4">
      <c r="A439" s="1">
        <v>42430</v>
      </c>
      <c r="B439" s="61">
        <v>10.800972</v>
      </c>
      <c r="C439" s="58">
        <f t="shared" si="140"/>
        <v>165760.79739938219</v>
      </c>
      <c r="D439" s="58">
        <f t="shared" si="141"/>
        <v>1790377.7314083998</v>
      </c>
      <c r="E439" s="58">
        <f t="shared" si="125"/>
        <v>-2955.4354670798957</v>
      </c>
      <c r="F439" s="58">
        <f t="shared" si="142"/>
        <v>1787422.2959413198</v>
      </c>
      <c r="G439" s="60">
        <f>IF(AND($A439&gt;$B$2,$A439&lt;=$B$3),IRR((E$5:E438,F439),0.001)*12,"")</f>
        <v>4.7457040490513691E-2</v>
      </c>
      <c r="H439" s="61">
        <v>10.85704</v>
      </c>
      <c r="I439" s="58">
        <f t="shared" si="143"/>
        <v>222490.59548902878</v>
      </c>
      <c r="J439" s="58">
        <f t="shared" si="144"/>
        <v>2415589.2948482051</v>
      </c>
      <c r="K439" s="58">
        <f t="shared" si="127"/>
        <v>-2955.4354670798957</v>
      </c>
      <c r="L439" s="58">
        <f t="shared" si="145"/>
        <v>2412633.8593811253</v>
      </c>
      <c r="M439" s="67">
        <f>IF(AND($A439&gt;$B$2,$A439&lt;=$B$3),IRR((K$5:K438,L439),0.001)*12,"")</f>
        <v>6.1963367052224605E-2</v>
      </c>
      <c r="N439" s="66">
        <f t="shared" si="146"/>
        <v>1.4506326561710914E-2</v>
      </c>
      <c r="O439" s="61">
        <v>10.357987</v>
      </c>
      <c r="P439" s="58">
        <f t="shared" si="147"/>
        <v>359760.20110320213</v>
      </c>
      <c r="Q439" s="58">
        <f t="shared" si="148"/>
        <v>3726391.4861443532</v>
      </c>
      <c r="R439" s="58">
        <f t="shared" si="130"/>
        <v>-2955.4354670798957</v>
      </c>
      <c r="S439" s="58">
        <f t="shared" si="149"/>
        <v>3723436.0506772734</v>
      </c>
      <c r="T439" s="67">
        <f>IF(AND($A439&gt;$B$2,$A439&lt;=$B$3),IRR((R$5:R438,S439),0.001)*12,"")</f>
        <v>8.1382367481587004E-2</v>
      </c>
      <c r="U439" s="66">
        <f t="shared" si="150"/>
        <v>3.3925326991073312E-2</v>
      </c>
      <c r="V439" s="70">
        <v>2011.1708105394709</v>
      </c>
      <c r="W439" s="58">
        <f t="shared" si="151"/>
        <v>2641.0487538381121</v>
      </c>
      <c r="X439" s="58">
        <f t="shared" si="152"/>
        <v>5311600.1629308555</v>
      </c>
      <c r="Y439" s="58">
        <f t="shared" si="133"/>
        <v>-2955.4354670798957</v>
      </c>
      <c r="Z439" s="58">
        <f t="shared" si="153"/>
        <v>5308644.7274637753</v>
      </c>
      <c r="AA439" s="67">
        <f>IF(AND($A439&gt;$B$2,$A439&lt;=$B$3),IRR((Y$5:Y438,Z439),0.001)*12,"")</f>
        <v>9.6228839313698522E-2</v>
      </c>
      <c r="AB439" s="66">
        <f t="shared" si="154"/>
        <v>4.8771798823184831E-2</v>
      </c>
    </row>
    <row r="440" spans="1:30" x14ac:dyDescent="0.4">
      <c r="A440" s="1">
        <v>42461</v>
      </c>
      <c r="B440" s="61">
        <v>10.799982</v>
      </c>
      <c r="C440" s="58">
        <f t="shared" si="140"/>
        <v>166035.13341732626</v>
      </c>
      <c r="D440" s="58">
        <f t="shared" si="141"/>
        <v>1793176.452274722</v>
      </c>
      <c r="E440" s="58">
        <f t="shared" si="125"/>
        <v>-2962.8240557475951</v>
      </c>
      <c r="F440" s="58">
        <f t="shared" si="142"/>
        <v>1790213.6282189745</v>
      </c>
      <c r="G440" s="60">
        <f>IF(AND($A440&gt;$B$2,$A440&lt;=$B$3),IRR((E$5:E439,F440),0.001)*12,"")</f>
        <v>4.7254806348283829E-2</v>
      </c>
      <c r="H440" s="61">
        <v>10.897919</v>
      </c>
      <c r="I440" s="58">
        <f t="shared" si="143"/>
        <v>222762.46611458101</v>
      </c>
      <c r="J440" s="58">
        <f t="shared" si="144"/>
        <v>2427647.3119569486</v>
      </c>
      <c r="K440" s="58">
        <f t="shared" si="127"/>
        <v>-2962.8240557475951</v>
      </c>
      <c r="L440" s="58">
        <f t="shared" si="145"/>
        <v>2424684.487901201</v>
      </c>
      <c r="M440" s="67">
        <f>IF(AND($A440&gt;$B$2,$A440&lt;=$B$3),IRR((K$5:K439,L440),0.001)*12,"")</f>
        <v>6.1898506269306708E-2</v>
      </c>
      <c r="N440" s="66">
        <f t="shared" si="146"/>
        <v>1.4643699921022879E-2</v>
      </c>
      <c r="O440" s="61">
        <v>10.552825</v>
      </c>
      <c r="P440" s="58">
        <f t="shared" si="147"/>
        <v>360040.96232645254</v>
      </c>
      <c r="Q440" s="58">
        <f t="shared" si="148"/>
        <v>3799449.2682626466</v>
      </c>
      <c r="R440" s="58">
        <f t="shared" si="130"/>
        <v>-2962.8240557475951</v>
      </c>
      <c r="S440" s="58">
        <f t="shared" si="149"/>
        <v>3796486.444206899</v>
      </c>
      <c r="T440" s="67">
        <f>IF(AND($A440&gt;$B$2,$A440&lt;=$B$3),IRR((R$5:R439,S440),0.001)*12,"")</f>
        <v>8.1891325693434602E-2</v>
      </c>
      <c r="U440" s="66">
        <f t="shared" si="150"/>
        <v>3.4636519345150774E-2</v>
      </c>
      <c r="V440" s="70">
        <v>2068.2154546946067</v>
      </c>
      <c r="W440" s="58">
        <f t="shared" si="151"/>
        <v>2642.481304808091</v>
      </c>
      <c r="X440" s="58">
        <f t="shared" si="152"/>
        <v>5465220.6733456636</v>
      </c>
      <c r="Y440" s="58">
        <f t="shared" si="133"/>
        <v>-2962.8240557475951</v>
      </c>
      <c r="Z440" s="58">
        <f t="shared" si="153"/>
        <v>5462257.8492899155</v>
      </c>
      <c r="AA440" s="67">
        <f>IF(AND($A440&gt;$B$2,$A440&lt;=$B$3),IRR((Y$5:Y439,Z440),0.001)*12,"")</f>
        <v>9.7040705562849716E-2</v>
      </c>
      <c r="AB440" s="66">
        <f t="shared" si="154"/>
        <v>4.9785899214565887E-2</v>
      </c>
    </row>
    <row r="441" spans="1:30" x14ac:dyDescent="0.4">
      <c r="A441" s="1">
        <v>42491</v>
      </c>
      <c r="B441" s="61">
        <v>10.79</v>
      </c>
      <c r="C441" s="58">
        <f t="shared" si="140"/>
        <v>166310.40970239457</v>
      </c>
      <c r="D441" s="58">
        <f t="shared" si="141"/>
        <v>1794489.3206888372</v>
      </c>
      <c r="E441" s="58">
        <f t="shared" si="125"/>
        <v>-2970.2311158869638</v>
      </c>
      <c r="F441" s="58">
        <f t="shared" si="142"/>
        <v>1791519.0895729503</v>
      </c>
      <c r="G441" s="60">
        <f>IF(AND($A441&gt;$B$2,$A441&lt;=$B$3),IRR((E$5:E440,F441),0.001)*12,"")</f>
        <v>4.7012022654257635E-2</v>
      </c>
      <c r="H441" s="61">
        <v>10.9</v>
      </c>
      <c r="I441" s="58">
        <f t="shared" si="143"/>
        <v>223034.96438209357</v>
      </c>
      <c r="J441" s="58">
        <f t="shared" si="144"/>
        <v>2431081.1117648198</v>
      </c>
      <c r="K441" s="58">
        <f t="shared" si="127"/>
        <v>-2970.2311158869638</v>
      </c>
      <c r="L441" s="58">
        <f t="shared" si="145"/>
        <v>2428110.8806489329</v>
      </c>
      <c r="M441" s="67">
        <f>IF(AND($A441&gt;$B$2,$A441&lt;=$B$3),IRR((K$5:K440,L441),0.001)*12,"")</f>
        <v>6.1668153866658137E-2</v>
      </c>
      <c r="N441" s="66">
        <f t="shared" si="146"/>
        <v>1.4656131212400503E-2</v>
      </c>
      <c r="O441" s="61">
        <v>10.56</v>
      </c>
      <c r="P441" s="58">
        <f t="shared" si="147"/>
        <v>360322.2342124267</v>
      </c>
      <c r="Q441" s="58">
        <f t="shared" si="148"/>
        <v>3805002.793283226</v>
      </c>
      <c r="R441" s="58">
        <f t="shared" si="130"/>
        <v>-2970.2311158869638</v>
      </c>
      <c r="S441" s="58">
        <f t="shared" si="149"/>
        <v>3802032.562167339</v>
      </c>
      <c r="T441" s="67">
        <f>IF(AND($A441&gt;$B$2,$A441&lt;=$B$3),IRR((R$5:R440,S441),0.001)*12,"")</f>
        <v>8.1629849007752497E-2</v>
      </c>
      <c r="U441" s="66">
        <f t="shared" si="150"/>
        <v>3.4617826353494863E-2</v>
      </c>
      <c r="V441" s="70">
        <v>2061.8933333333334</v>
      </c>
      <c r="W441" s="58">
        <f t="shared" si="151"/>
        <v>2643.9218405855095</v>
      </c>
      <c r="X441" s="58">
        <f t="shared" si="152"/>
        <v>5451484.8169576582</v>
      </c>
      <c r="Y441" s="58">
        <f t="shared" si="133"/>
        <v>-2970.2311158869638</v>
      </c>
      <c r="Z441" s="58">
        <f t="shared" si="153"/>
        <v>5448514.5858417712</v>
      </c>
      <c r="AA441" s="67">
        <f>IF(AND($A441&gt;$B$2,$A441&lt;=$B$3),IRR((Y$5:Y440,Z441),0.001)*12,"")</f>
        <v>9.6590609365147628E-2</v>
      </c>
      <c r="AB441" s="66">
        <f t="shared" si="154"/>
        <v>4.9578586710889994E-2</v>
      </c>
    </row>
    <row r="442" spans="1:30" x14ac:dyDescent="0.4">
      <c r="A442" s="1">
        <v>42522</v>
      </c>
      <c r="B442" s="62">
        <v>10.84</v>
      </c>
      <c r="C442" s="63">
        <f t="shared" si="140"/>
        <v>166310.40970239457</v>
      </c>
      <c r="D442" s="63">
        <f t="shared" si="141"/>
        <v>1802804.8411739571</v>
      </c>
      <c r="E442" s="63">
        <f t="shared" si="125"/>
        <v>0</v>
      </c>
      <c r="F442" s="63">
        <f t="shared" si="142"/>
        <v>1802804.8411739571</v>
      </c>
      <c r="G442" s="64">
        <f>IF(AND($A442&gt;$B$2,$A442&lt;=$B$3),IRR((E$5:E441,F442),0.001)*12,"")</f>
        <v>4.704761932182322E-2</v>
      </c>
      <c r="H442" s="62">
        <v>11.03</v>
      </c>
      <c r="I442" s="63">
        <f t="shared" si="143"/>
        <v>223034.96438209357</v>
      </c>
      <c r="J442" s="63">
        <f t="shared" si="144"/>
        <v>2460075.657134492</v>
      </c>
      <c r="K442" s="63">
        <f t="shared" si="127"/>
        <v>0</v>
      </c>
      <c r="L442" s="63">
        <f t="shared" si="145"/>
        <v>2460075.657134492</v>
      </c>
      <c r="M442" s="68">
        <f>IF(AND($A442&gt;$B$2,$A442&lt;=$B$3),IRR((K$5:K441,L442),0.001)*12,"")</f>
        <v>6.198021276746335E-2</v>
      </c>
      <c r="N442" s="69">
        <f t="shared" si="146"/>
        <v>1.493259344564013E-2</v>
      </c>
      <c r="O442" s="62">
        <v>10.82</v>
      </c>
      <c r="P442" s="63">
        <f t="shared" si="147"/>
        <v>360322.2342124267</v>
      </c>
      <c r="Q442" s="63">
        <f t="shared" si="148"/>
        <v>3898686.5741784568</v>
      </c>
      <c r="R442" s="63">
        <f t="shared" si="130"/>
        <v>0</v>
      </c>
      <c r="S442" s="63">
        <f t="shared" si="149"/>
        <v>3898686.5741784568</v>
      </c>
      <c r="T442" s="68">
        <f>IF(AND($A442&gt;$B$2,$A442&lt;=$B$3),IRR((R$5:R441,S442),0.001)*12,"")</f>
        <v>8.2376466483404798E-2</v>
      </c>
      <c r="U442" s="69">
        <f t="shared" si="150"/>
        <v>3.5328847161581578E-2</v>
      </c>
      <c r="V442" s="71">
        <v>2109.41</v>
      </c>
      <c r="W442" s="63">
        <f t="shared" si="151"/>
        <v>2643.9218405855095</v>
      </c>
      <c r="X442" s="63">
        <f t="shared" si="152"/>
        <v>5577115.1697494788</v>
      </c>
      <c r="Y442" s="63">
        <f t="shared" si="133"/>
        <v>0</v>
      </c>
      <c r="Z442" s="63">
        <f t="shared" si="153"/>
        <v>5577115.1697494788</v>
      </c>
      <c r="AA442" s="68">
        <f>IF(AND($A442&gt;$B$2,$A442&lt;=$B$3),IRR((Y$5:Y441,Z442),0.001)*12,"")</f>
        <v>9.7186724937465385E-2</v>
      </c>
      <c r="AB442" s="69">
        <f t="shared" si="154"/>
        <v>5.0139105615642166E-2</v>
      </c>
    </row>
  </sheetData>
  <mergeCells count="12">
    <mergeCell ref="AD31:AG31"/>
    <mergeCell ref="AL31:AN31"/>
    <mergeCell ref="AO31:AR31"/>
    <mergeCell ref="AL2:AN2"/>
    <mergeCell ref="AO2:AR2"/>
    <mergeCell ref="AD2:AG2"/>
    <mergeCell ref="AD20:AG20"/>
    <mergeCell ref="AL20:AN20"/>
    <mergeCell ref="AO20:AR20"/>
    <mergeCell ref="AH2:AK2"/>
    <mergeCell ref="AH31:AK31"/>
    <mergeCell ref="AH20:AK2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workbookViewId="0">
      <selection activeCell="Q6" sqref="Q6"/>
    </sheetView>
  </sheetViews>
  <sheetFormatPr defaultRowHeight="14.6" x14ac:dyDescent="0.4"/>
  <sheetData>
    <row r="1" spans="1:5" x14ac:dyDescent="0.4">
      <c r="B1" t="s">
        <v>26</v>
      </c>
      <c r="C1" t="s">
        <v>7</v>
      </c>
      <c r="D1" t="s">
        <v>1</v>
      </c>
      <c r="E1" t="s">
        <v>50</v>
      </c>
    </row>
    <row r="2" spans="1:5" x14ac:dyDescent="0.4">
      <c r="A2" s="1">
        <f>Analysis!A5</f>
        <v>29221</v>
      </c>
      <c r="B2">
        <f>Analysis!B5/Analysis!B$5</f>
        <v>1</v>
      </c>
      <c r="C2">
        <f>Analysis!H5/Analysis!H$5</f>
        <v>1</v>
      </c>
      <c r="D2">
        <f>Analysis!O5/Analysis!O$5</f>
        <v>1</v>
      </c>
      <c r="E2">
        <f>Analysis!V5/Analysis!V$5</f>
        <v>1</v>
      </c>
    </row>
    <row r="3" spans="1:5" x14ac:dyDescent="0.4">
      <c r="A3" s="1">
        <f>Analysis!A6</f>
        <v>29252</v>
      </c>
      <c r="B3">
        <f>Analysis!B6/Analysis!B$5</f>
        <v>1.0090020833333333</v>
      </c>
      <c r="C3">
        <f>Analysis!H6/Analysis!H$5</f>
        <v>0.9750168821515377</v>
      </c>
      <c r="D3">
        <f>Analysis!O6/Analysis!O$5</f>
        <v>0.94794557737383922</v>
      </c>
      <c r="E3">
        <f>Analysis!V6/Analysis!V$5</f>
        <v>1.0441476115010189</v>
      </c>
    </row>
    <row r="4" spans="1:5" x14ac:dyDescent="0.4">
      <c r="A4" s="1">
        <f>Analysis!A7</f>
        <v>29281</v>
      </c>
      <c r="B4">
        <f>Analysis!B7/Analysis!B$5</f>
        <v>1.01834306025897</v>
      </c>
      <c r="C4">
        <f>Analysis!H7/Analysis!H$5</f>
        <v>0.96187223597840421</v>
      </c>
      <c r="D4">
        <f>Analysis!O7/Analysis!O$5</f>
        <v>0.9611464335145643</v>
      </c>
      <c r="E4">
        <f>Analysis!V7/Analysis!V$5</f>
        <v>0.95211166606661124</v>
      </c>
    </row>
    <row r="5" spans="1:5" x14ac:dyDescent="0.4">
      <c r="A5" s="1">
        <f>Analysis!A8</f>
        <v>29312</v>
      </c>
      <c r="B5">
        <f>Analysis!B8/Analysis!B$5</f>
        <v>1.0281644133290231</v>
      </c>
      <c r="C5">
        <f>Analysis!H8/Analysis!H$5</f>
        <v>1.0083307719545711</v>
      </c>
      <c r="D5">
        <f>Analysis!O8/Analysis!O$5</f>
        <v>1.0686560869133122</v>
      </c>
      <c r="E5">
        <f>Analysis!V8/Analysis!V$5</f>
        <v>0.940996337164826</v>
      </c>
    </row>
    <row r="6" spans="1:5" x14ac:dyDescent="0.4">
      <c r="A6" s="1">
        <f>Analysis!A9</f>
        <v>29342</v>
      </c>
      <c r="B6">
        <f>Analysis!B9/Analysis!B$5</f>
        <v>1.0383075408677396</v>
      </c>
      <c r="C6">
        <f>Analysis!H9/Analysis!H$5</f>
        <v>1.0725264199836204</v>
      </c>
      <c r="D6">
        <f>Analysis!O9/Analysis!O$5</f>
        <v>1.1181241501009578</v>
      </c>
      <c r="E6">
        <f>Analysis!V9/Analysis!V$5</f>
        <v>0.98861144907181708</v>
      </c>
    </row>
    <row r="7" spans="1:5" x14ac:dyDescent="0.4">
      <c r="A7" s="1">
        <f>Analysis!A10</f>
        <v>29373</v>
      </c>
      <c r="B7">
        <f>Analysis!B10/Analysis!B$5</f>
        <v>1.0484980967532145</v>
      </c>
      <c r="C7">
        <f>Analysis!H10/Analysis!H$5</f>
        <v>1.0973159783033601</v>
      </c>
      <c r="D7">
        <f>Analysis!O10/Analysis!O$5</f>
        <v>1.1477424499877589</v>
      </c>
      <c r="E7">
        <f>Analysis!V10/Analysis!V$5</f>
        <v>1.0567675212780379</v>
      </c>
    </row>
    <row r="8" spans="1:5" x14ac:dyDescent="0.4">
      <c r="A8" s="1">
        <f>Analysis!A11</f>
        <v>29403</v>
      </c>
      <c r="B8">
        <f>Analysis!B11/Analysis!B$5</f>
        <v>1.0586860032599998</v>
      </c>
      <c r="C8">
        <f>Analysis!H11/Analysis!H$5</f>
        <v>1.0990534281020508</v>
      </c>
      <c r="D8">
        <f>Analysis!O11/Analysis!O$5</f>
        <v>1.131463171647489</v>
      </c>
      <c r="E8">
        <f>Analysis!V11/Analysis!V$5</f>
        <v>1.1095109683984832</v>
      </c>
    </row>
    <row r="9" spans="1:5" x14ac:dyDescent="0.4">
      <c r="A9" s="1">
        <f>Analysis!A12</f>
        <v>29434</v>
      </c>
      <c r="B9">
        <f>Analysis!B12/Analysis!B$5</f>
        <v>1.0689001175956188</v>
      </c>
      <c r="C9">
        <f>Analysis!H12/Analysis!H$5</f>
        <v>1.0782992069437101</v>
      </c>
      <c r="D9">
        <f>Analysis!O12/Analysis!O$5</f>
        <v>1.068530041279945</v>
      </c>
      <c r="E9">
        <f>Analysis!V12/Analysis!V$5</f>
        <v>1.1485583324246649</v>
      </c>
    </row>
    <row r="10" spans="1:5" x14ac:dyDescent="0.4">
      <c r="A10" s="1">
        <f>Analysis!A13</f>
        <v>29465</v>
      </c>
      <c r="B10">
        <f>Analysis!B13/Analysis!B$5</f>
        <v>1.0792320764406282</v>
      </c>
      <c r="C10">
        <f>Analysis!H13/Analysis!H$5</f>
        <v>1.0686684001052682</v>
      </c>
      <c r="D10">
        <f>Analysis!O13/Analysis!O$5</f>
        <v>1.0574816567244134</v>
      </c>
      <c r="E10">
        <f>Analysis!V13/Analysis!V$5</f>
        <v>1.1812622309514504</v>
      </c>
    </row>
    <row r="11" spans="1:5" x14ac:dyDescent="0.4">
      <c r="A11" s="1">
        <f>Analysis!A14</f>
        <v>29495</v>
      </c>
      <c r="B11">
        <f>Analysis!B14/Analysis!B$5</f>
        <v>1.0897148674497774</v>
      </c>
      <c r="C11">
        <f>Analysis!H14/Analysis!H$5</f>
        <v>1.0694518325796096</v>
      </c>
      <c r="D11">
        <f>Analysis!O14/Analysis!O$5</f>
        <v>1.0559957726233731</v>
      </c>
      <c r="E11">
        <f>Analysis!V14/Analysis!V$5</f>
        <v>1.2206941522679926</v>
      </c>
    </row>
    <row r="12" spans="1:5" x14ac:dyDescent="0.4">
      <c r="A12" s="1">
        <f>Analysis!A15</f>
        <v>29526</v>
      </c>
      <c r="B12">
        <f>Analysis!B15/Analysis!B$5</f>
        <v>1.1003032635784977</v>
      </c>
      <c r="C12">
        <f>Analysis!H15/Analysis!H$5</f>
        <v>1.0551094923729452</v>
      </c>
      <c r="D12">
        <f>Analysis!O15/Analysis!O$5</f>
        <v>1.0587833202843784</v>
      </c>
      <c r="E12">
        <f>Analysis!V15/Analysis!V$5</f>
        <v>1.2772462620016698</v>
      </c>
    </row>
    <row r="13" spans="1:5" x14ac:dyDescent="0.4">
      <c r="A13" s="1">
        <f>Analysis!A16</f>
        <v>29556</v>
      </c>
      <c r="B13">
        <f>Analysis!B16/Analysis!B$5</f>
        <v>1.1111290251329284</v>
      </c>
      <c r="C13">
        <f>Analysis!H16/Analysis!H$5</f>
        <v>1.0569782059310204</v>
      </c>
      <c r="D13">
        <f>Analysis!O16/Analysis!O$5</f>
        <v>1.0813188251577388</v>
      </c>
      <c r="E13">
        <f>Analysis!V16/Analysis!V$5</f>
        <v>1.2612872775349819</v>
      </c>
    </row>
    <row r="14" spans="1:5" x14ac:dyDescent="0.4">
      <c r="A14" s="1">
        <f>Analysis!A17</f>
        <v>29587</v>
      </c>
      <c r="B14">
        <f>Analysis!B17/Analysis!B$5</f>
        <v>1.1222850691922144</v>
      </c>
      <c r="C14">
        <f>Analysis!H17/Analysis!H$5</f>
        <v>1.081821712981522</v>
      </c>
      <c r="D14">
        <f>Analysis!O17/Analysis!O$5</f>
        <v>1.0784343193172206</v>
      </c>
      <c r="E14">
        <f>Analysis!V17/Analysis!V$5</f>
        <v>1.2614137350522805</v>
      </c>
    </row>
    <row r="15" spans="1:5" x14ac:dyDescent="0.4">
      <c r="A15" s="1">
        <f>Analysis!A18</f>
        <v>29618</v>
      </c>
      <c r="B15">
        <f>Analysis!B18/Analysis!B$5</f>
        <v>1.1337105546882964</v>
      </c>
      <c r="C15">
        <f>Analysis!H18/Analysis!H$5</f>
        <v>1.080909196047724</v>
      </c>
      <c r="D15">
        <f>Analysis!O18/Analysis!O$5</f>
        <v>1.0696668759347374</v>
      </c>
      <c r="E15">
        <f>Analysis!V18/Analysis!V$5</f>
        <v>1.2225350880416113</v>
      </c>
    </row>
    <row r="16" spans="1:5" x14ac:dyDescent="0.4">
      <c r="A16" s="1">
        <f>Analysis!A19</f>
        <v>29646</v>
      </c>
      <c r="B16">
        <f>Analysis!B19/Analysis!B$5</f>
        <v>1.1453035324089806</v>
      </c>
      <c r="C16">
        <f>Analysis!H19/Analysis!H$5</f>
        <v>1.0979866800556417</v>
      </c>
      <c r="D16">
        <f>Analysis!O19/Analysis!O$5</f>
        <v>1.08739567905873</v>
      </c>
      <c r="E16">
        <f>Analysis!V19/Analysis!V$5</f>
        <v>1.2733943832275774</v>
      </c>
    </row>
    <row r="17" spans="1:5" x14ac:dyDescent="0.4">
      <c r="A17" s="1">
        <f>Analysis!A20</f>
        <v>29677</v>
      </c>
      <c r="B17">
        <f>Analysis!B20/Analysis!B$5</f>
        <v>1.1568472375960528</v>
      </c>
      <c r="C17">
        <f>Analysis!H20/Analysis!H$5</f>
        <v>1.0967075161093189</v>
      </c>
      <c r="D17">
        <f>Analysis!O20/Analysis!O$5</f>
        <v>1.0725198703669141</v>
      </c>
      <c r="E17">
        <f>Analysis!V20/Analysis!V$5</f>
        <v>1.2899344655361638</v>
      </c>
    </row>
    <row r="18" spans="1:5" x14ac:dyDescent="0.4">
      <c r="A18" s="1">
        <f>Analysis!A21</f>
        <v>29707</v>
      </c>
      <c r="B18">
        <f>Analysis!B21/Analysis!B$5</f>
        <v>1.1685892370576527</v>
      </c>
      <c r="C18">
        <f>Analysis!H21/Analysis!H$5</f>
        <v>1.0887151909306301</v>
      </c>
      <c r="D18">
        <f>Analysis!O21/Analysis!O$5</f>
        <v>1.1010837500515092</v>
      </c>
      <c r="E18">
        <f>Analysis!V21/Analysis!V$5</f>
        <v>1.2689907148512725</v>
      </c>
    </row>
    <row r="19" spans="1:5" x14ac:dyDescent="0.4">
      <c r="A19" s="1">
        <f>Analysis!A22</f>
        <v>29738</v>
      </c>
      <c r="B19">
        <f>Analysis!B22/Analysis!B$5</f>
        <v>1.1810030631404798</v>
      </c>
      <c r="C19">
        <f>Analysis!H22/Analysis!H$5</f>
        <v>1.1198243519575828</v>
      </c>
      <c r="D19">
        <f>Analysis!O22/Analysis!O$5</f>
        <v>1.1055704898084833</v>
      </c>
      <c r="E19">
        <f>Analysis!V22/Analysis!V$5</f>
        <v>1.2799173603269849</v>
      </c>
    </row>
    <row r="20" spans="1:5" x14ac:dyDescent="0.4">
      <c r="A20" s="1">
        <f>Analysis!A23</f>
        <v>29768</v>
      </c>
      <c r="B20">
        <f>Analysis!B23/Analysis!B$5</f>
        <v>1.1940982547440659</v>
      </c>
      <c r="C20">
        <f>Analysis!H23/Analysis!H$5</f>
        <v>1.1158323841028988</v>
      </c>
      <c r="D20">
        <f>Analysis!O23/Analysis!O$5</f>
        <v>1.0841815154078667</v>
      </c>
      <c r="E20">
        <f>Analysis!V23/Analysis!V$5</f>
        <v>1.25400672562061</v>
      </c>
    </row>
    <row r="21" spans="1:5" x14ac:dyDescent="0.4">
      <c r="A21" s="1">
        <f>Analysis!A24</f>
        <v>29799</v>
      </c>
      <c r="B21">
        <f>Analysis!B24/Analysis!B$5</f>
        <v>1.2079249174521234</v>
      </c>
      <c r="C21">
        <f>Analysis!H24/Analysis!H$5</f>
        <v>1.1119732594509224</v>
      </c>
      <c r="D21">
        <f>Analysis!O24/Analysis!O$5</f>
        <v>1.0634591284914034</v>
      </c>
      <c r="E21">
        <f>Analysis!V24/Analysis!V$5</f>
        <v>1.2641129067723331</v>
      </c>
    </row>
    <row r="22" spans="1:5" x14ac:dyDescent="0.4">
      <c r="A22" s="1">
        <f>Analysis!A25</f>
        <v>29830</v>
      </c>
      <c r="B22">
        <f>Analysis!B25/Analysis!B$5</f>
        <v>1.2224552476049746</v>
      </c>
      <c r="C22">
        <f>Analysis!H25/Analysis!H$5</f>
        <v>1.1206007288130191</v>
      </c>
      <c r="D22">
        <f>Analysis!O25/Analysis!O$5</f>
        <v>1.0564951072478663</v>
      </c>
      <c r="E22">
        <f>Analysis!V25/Analysis!V$5</f>
        <v>1.1587186992618004</v>
      </c>
    </row>
    <row r="23" spans="1:5" x14ac:dyDescent="0.4">
      <c r="A23" s="1">
        <f>Analysis!A26</f>
        <v>29860</v>
      </c>
      <c r="B23">
        <f>Analysis!B26/Analysis!B$5</f>
        <v>1.2375848291485967</v>
      </c>
      <c r="C23">
        <f>Analysis!H26/Analysis!H$5</f>
        <v>1.1493973716946086</v>
      </c>
      <c r="D23">
        <f>Analysis!O26/Analysis!O$5</f>
        <v>1.0902026183556377</v>
      </c>
      <c r="E23">
        <f>Analysis!V26/Analysis!V$5</f>
        <v>1.1788249795190395</v>
      </c>
    </row>
    <row r="24" spans="1:5" x14ac:dyDescent="0.4">
      <c r="A24" s="1">
        <f>Analysis!A27</f>
        <v>29891</v>
      </c>
      <c r="B24">
        <f>Analysis!B27/Analysis!B$5</f>
        <v>1.2531500366768678</v>
      </c>
      <c r="C24">
        <f>Analysis!H27/Analysis!H$5</f>
        <v>1.2147640898195997</v>
      </c>
      <c r="D24">
        <f>Analysis!O27/Analysis!O$5</f>
        <v>1.2097132704236346</v>
      </c>
      <c r="E24">
        <f>Analysis!V27/Analysis!V$5</f>
        <v>1.2148696292757815</v>
      </c>
    </row>
    <row r="25" spans="1:5" x14ac:dyDescent="0.4">
      <c r="A25" s="1">
        <f>Analysis!A28</f>
        <v>29921</v>
      </c>
      <c r="B25">
        <f>Analysis!B28/Analysis!B$5</f>
        <v>1.268759586821224</v>
      </c>
      <c r="C25">
        <f>Analysis!H28/Analysis!H$5</f>
        <v>1.2235239358352419</v>
      </c>
      <c r="D25">
        <f>Analysis!O28/Analysis!O$5</f>
        <v>1.1737563295511564</v>
      </c>
      <c r="E25">
        <f>Analysis!V28/Analysis!V$5</f>
        <v>1.2292617641166967</v>
      </c>
    </row>
    <row r="26" spans="1:5" x14ac:dyDescent="0.4">
      <c r="A26" s="1">
        <f>Analysis!A29</f>
        <v>29952</v>
      </c>
      <c r="B26">
        <f>Analysis!B29/Analysis!B$5</f>
        <v>1.2843847135661461</v>
      </c>
      <c r="C26">
        <f>Analysis!H29/Analysis!H$5</f>
        <v>1.2097397178229645</v>
      </c>
      <c r="D26">
        <f>Analysis!O29/Analysis!O$5</f>
        <v>1.1732618428356389</v>
      </c>
      <c r="E26">
        <f>Analysis!V29/Analysis!V$5</f>
        <v>1.1699418238170229</v>
      </c>
    </row>
    <row r="27" spans="1:5" x14ac:dyDescent="0.4">
      <c r="A27" s="1">
        <f>Analysis!A30</f>
        <v>29983</v>
      </c>
      <c r="B27">
        <f>Analysis!B30/Analysis!B$5</f>
        <v>1.3002236744991376</v>
      </c>
      <c r="C27">
        <f>Analysis!H30/Analysis!H$5</f>
        <v>1.2223347594356309</v>
      </c>
      <c r="D27">
        <f>Analysis!O30/Analysis!O$5</f>
        <v>1.200722823228271</v>
      </c>
      <c r="E27">
        <f>Analysis!V30/Analysis!V$5</f>
        <v>1.147443906180557</v>
      </c>
    </row>
    <row r="28" spans="1:5" x14ac:dyDescent="0.4">
      <c r="A28" s="1">
        <f>Analysis!A31</f>
        <v>30011</v>
      </c>
      <c r="B28">
        <f>Analysis!B31/Analysis!B$5</f>
        <v>1.3162724075481289</v>
      </c>
      <c r="C28">
        <f>Analysis!H31/Analysis!H$5</f>
        <v>1.251496381212535</v>
      </c>
      <c r="D28">
        <f>Analysis!O31/Analysis!O$5</f>
        <v>1.2116451621504354</v>
      </c>
      <c r="E28">
        <f>Analysis!V31/Analysis!V$5</f>
        <v>1.1157977471514644</v>
      </c>
    </row>
    <row r="29" spans="1:5" x14ac:dyDescent="0.4">
      <c r="A29" s="1">
        <f>Analysis!A32</f>
        <v>30042</v>
      </c>
      <c r="B29">
        <f>Analysis!B32/Analysis!B$5</f>
        <v>1.3325411688741995</v>
      </c>
      <c r="C29">
        <f>Analysis!H32/Analysis!H$5</f>
        <v>1.265562903727506</v>
      </c>
      <c r="D29">
        <f>Analysis!O32/Analysis!O$5</f>
        <v>1.2481232532377973</v>
      </c>
      <c r="E29">
        <f>Analysis!V32/Analysis!V$5</f>
        <v>1.1771342343406686</v>
      </c>
    </row>
    <row r="30" spans="1:5" x14ac:dyDescent="0.4">
      <c r="A30" s="1">
        <f>Analysis!A33</f>
        <v>30072</v>
      </c>
      <c r="B30">
        <f>Analysis!B33/Analysis!B$5</f>
        <v>1.3489795447935615</v>
      </c>
      <c r="C30">
        <f>Analysis!H33/Analysis!H$5</f>
        <v>1.2902599735875584</v>
      </c>
      <c r="D30">
        <f>Analysis!O33/Analysis!O$5</f>
        <v>1.266092027856085</v>
      </c>
      <c r="E30">
        <f>Analysis!V33/Analysis!V$5</f>
        <v>1.1838723393649753</v>
      </c>
    </row>
    <row r="31" spans="1:5" x14ac:dyDescent="0.4">
      <c r="A31" s="1">
        <f>Analysis!A34</f>
        <v>30103</v>
      </c>
      <c r="B31">
        <f>Analysis!B34/Analysis!B$5</f>
        <v>1.3653527840184934</v>
      </c>
      <c r="C31">
        <f>Analysis!H34/Analysis!H$5</f>
        <v>1.288979002358204</v>
      </c>
      <c r="D31">
        <f>Analysis!O34/Analysis!O$5</f>
        <v>1.2376008668061249</v>
      </c>
      <c r="E31">
        <f>Analysis!V34/Analysis!V$5</f>
        <v>1.1211705928979825</v>
      </c>
    </row>
    <row r="32" spans="1:5" x14ac:dyDescent="0.4">
      <c r="A32" s="1">
        <f>Analysis!A35</f>
        <v>30133</v>
      </c>
      <c r="B32">
        <f>Analysis!B35/Analysis!B$5</f>
        <v>1.3818498486637278</v>
      </c>
      <c r="C32">
        <f>Analysis!H35/Analysis!H$5</f>
        <v>1.3176816232064779</v>
      </c>
      <c r="D32">
        <f>Analysis!O35/Analysis!O$5</f>
        <v>1.2872701182162605</v>
      </c>
      <c r="E32">
        <f>Analysis!V35/Analysis!V$5</f>
        <v>1.1239187488881799</v>
      </c>
    </row>
    <row r="33" spans="1:5" x14ac:dyDescent="0.4">
      <c r="A33" s="1">
        <f>Analysis!A36</f>
        <v>30164</v>
      </c>
      <c r="B33">
        <f>Analysis!B36/Analysis!B$5</f>
        <v>1.398308256132083</v>
      </c>
      <c r="C33">
        <f>Analysis!H36/Analysis!H$5</f>
        <v>1.3682523397703878</v>
      </c>
      <c r="D33">
        <f>Analysis!O36/Analysis!O$5</f>
        <v>1.3619157966690019</v>
      </c>
      <c r="E33">
        <f>Analysis!V36/Analysis!V$5</f>
        <v>1.1328890285891555</v>
      </c>
    </row>
    <row r="34" spans="1:5" x14ac:dyDescent="0.4">
      <c r="A34" s="1">
        <f>Analysis!A37</f>
        <v>30195</v>
      </c>
      <c r="B34">
        <f>Analysis!B37/Analysis!B$5</f>
        <v>1.4144490060164077</v>
      </c>
      <c r="C34">
        <f>Analysis!H37/Analysis!H$5</f>
        <v>1.4007046029366541</v>
      </c>
      <c r="D34">
        <f>Analysis!O37/Analysis!O$5</f>
        <v>1.4089744490957437</v>
      </c>
      <c r="E34">
        <f>Analysis!V37/Analysis!V$5</f>
        <v>1.270642944157387</v>
      </c>
    </row>
    <row r="35" spans="1:5" x14ac:dyDescent="0.4">
      <c r="A35" s="1">
        <f>Analysis!A38</f>
        <v>30225</v>
      </c>
      <c r="B35">
        <f>Analysis!B38/Analysis!B$5</f>
        <v>1.4302191301772365</v>
      </c>
      <c r="C35">
        <f>Analysis!H38/Analysis!H$5</f>
        <v>1.4567173409323451</v>
      </c>
      <c r="D35">
        <f>Analysis!O38/Analysis!O$5</f>
        <v>1.4617560580682536</v>
      </c>
      <c r="E35">
        <f>Analysis!V38/Analysis!V$5</f>
        <v>1.3840225891967732</v>
      </c>
    </row>
    <row r="36" spans="1:5" x14ac:dyDescent="0.4">
      <c r="A36" s="1">
        <f>Analysis!A39</f>
        <v>30256</v>
      </c>
      <c r="B36">
        <f>Analysis!B39/Analysis!B$5</f>
        <v>1.4455631963870339</v>
      </c>
      <c r="C36">
        <f>Analysis!H39/Analysis!H$5</f>
        <v>1.4854202637070695</v>
      </c>
      <c r="D36">
        <f>Analysis!O39/Analysis!O$5</f>
        <v>1.478859480934386</v>
      </c>
      <c r="E36">
        <f>Analysis!V39/Analysis!V$5</f>
        <v>1.4465717785315224</v>
      </c>
    </row>
    <row r="37" spans="1:5" x14ac:dyDescent="0.4">
      <c r="A37" s="1">
        <f>Analysis!A40</f>
        <v>30286</v>
      </c>
      <c r="B37">
        <f>Analysis!B40/Analysis!B$5</f>
        <v>1.4607456254024209</v>
      </c>
      <c r="C37">
        <f>Analysis!H40/Analysis!H$5</f>
        <v>1.5045307459308661</v>
      </c>
      <c r="D37">
        <f>Analysis!O40/Analysis!O$5</f>
        <v>1.5106738835871618</v>
      </c>
      <c r="E37">
        <f>Analysis!V40/Analysis!V$5</f>
        <v>1.4662615908107592</v>
      </c>
    </row>
    <row r="38" spans="1:5" x14ac:dyDescent="0.4">
      <c r="A38" s="1">
        <f>Analysis!A41</f>
        <v>30317</v>
      </c>
      <c r="B38">
        <f>Analysis!B41/Analysis!B$5</f>
        <v>1.4756878358622665</v>
      </c>
      <c r="C38">
        <f>Analysis!H41/Analysis!H$5</f>
        <v>1.5266199955562165</v>
      </c>
      <c r="D38">
        <f>Analysis!O41/Analysis!O$5</f>
        <v>1.5152236461608197</v>
      </c>
      <c r="E38">
        <f>Analysis!V41/Analysis!V$5</f>
        <v>1.5240607772522921</v>
      </c>
    </row>
    <row r="39" spans="1:5" x14ac:dyDescent="0.4">
      <c r="A39" s="1">
        <f>Analysis!A42</f>
        <v>30348</v>
      </c>
      <c r="B39">
        <f>Analysis!B42/Analysis!B$5</f>
        <v>1.4901987662482454</v>
      </c>
      <c r="C39">
        <f>Analysis!H42/Analysis!H$5</f>
        <v>1.5328400265741298</v>
      </c>
      <c r="D39">
        <f>Analysis!O42/Analysis!O$5</f>
        <v>1.5558757868762256</v>
      </c>
      <c r="E39">
        <f>Analysis!V42/Analysis!V$5</f>
        <v>1.5566530502703599</v>
      </c>
    </row>
    <row r="40" spans="1:5" x14ac:dyDescent="0.4">
      <c r="A40" s="1">
        <f>Analysis!A43</f>
        <v>30376</v>
      </c>
      <c r="B40">
        <f>Analysis!B43/Analysis!B$5</f>
        <v>1.5042511336419158</v>
      </c>
      <c r="C40">
        <f>Analysis!H43/Analysis!H$5</f>
        <v>1.5494441869512481</v>
      </c>
      <c r="D40">
        <f>Analysis!O43/Analysis!O$5</f>
        <v>1.5663593900360926</v>
      </c>
      <c r="E40">
        <f>Analysis!V43/Analysis!V$5</f>
        <v>1.6170637688553382</v>
      </c>
    </row>
    <row r="41" spans="1:5" x14ac:dyDescent="0.4">
      <c r="A41" s="1">
        <f>Analysis!A44</f>
        <v>30407</v>
      </c>
      <c r="B41">
        <f>Analysis!B44/Analysis!B$5</f>
        <v>1.5179231050565725</v>
      </c>
      <c r="C41">
        <f>Analysis!H44/Analysis!H$5</f>
        <v>1.5664554748023984</v>
      </c>
      <c r="D41">
        <f>Analysis!O44/Analysis!O$5</f>
        <v>1.6229538794179601</v>
      </c>
      <c r="E41">
        <f>Analysis!V44/Analysis!V$5</f>
        <v>1.6851965020908983</v>
      </c>
    </row>
    <row r="42" spans="1:5" x14ac:dyDescent="0.4">
      <c r="A42" s="1">
        <f>Analysis!A45</f>
        <v>30437</v>
      </c>
      <c r="B42">
        <f>Analysis!B45/Analysis!B$5</f>
        <v>1.5311922828666087</v>
      </c>
      <c r="C42">
        <f>Analysis!H45/Analysis!H$5</f>
        <v>1.5834635894160205</v>
      </c>
      <c r="D42">
        <f>Analysis!O45/Analysis!O$5</f>
        <v>1.6065243158994447</v>
      </c>
      <c r="E42">
        <f>Analysis!V45/Analysis!V$5</f>
        <v>1.76002341680495</v>
      </c>
    </row>
    <row r="43" spans="1:5" x14ac:dyDescent="0.4">
      <c r="A43" s="1">
        <f>Analysis!A46</f>
        <v>30468</v>
      </c>
      <c r="B43">
        <f>Analysis!B46/Analysis!B$5</f>
        <v>1.5441053377854503</v>
      </c>
      <c r="C43">
        <f>Analysis!H46/Analysis!H$5</f>
        <v>1.5783282550559561</v>
      </c>
      <c r="D43">
        <f>Analysis!O46/Analysis!O$5</f>
        <v>1.595822556835673</v>
      </c>
      <c r="E43">
        <f>Analysis!V46/Analysis!V$5</f>
        <v>1.7909944903994479</v>
      </c>
    </row>
    <row r="44" spans="1:5" x14ac:dyDescent="0.4">
      <c r="A44" s="1">
        <f>Analysis!A47</f>
        <v>30498</v>
      </c>
      <c r="B44">
        <f>Analysis!B47/Analysis!B$5</f>
        <v>1.5566544105410776</v>
      </c>
      <c r="C44">
        <f>Analysis!H47/Analysis!H$5</f>
        <v>1.576686097579671</v>
      </c>
      <c r="D44">
        <f>Analysis!O47/Analysis!O$5</f>
        <v>1.5653243614697891</v>
      </c>
      <c r="E44">
        <f>Analysis!V47/Analysis!V$5</f>
        <v>1.8037213466075472</v>
      </c>
    </row>
    <row r="45" spans="1:5" x14ac:dyDescent="0.4">
      <c r="A45" s="1">
        <f>Analysis!A48</f>
        <v>30529</v>
      </c>
      <c r="B45">
        <f>Analysis!B48/Analysis!B$5</f>
        <v>1.5689768436145204</v>
      </c>
      <c r="C45">
        <f>Analysis!H48/Analysis!H$5</f>
        <v>1.5804676458081135</v>
      </c>
      <c r="D45">
        <f>Analysis!O48/Analysis!O$5</f>
        <v>1.560335863133834</v>
      </c>
      <c r="E45">
        <f>Analysis!V48/Analysis!V$5</f>
        <v>1.7601511037679705</v>
      </c>
    </row>
    <row r="46" spans="1:5" x14ac:dyDescent="0.4">
      <c r="A46" s="1">
        <f>Analysis!A49</f>
        <v>30560</v>
      </c>
      <c r="B46">
        <f>Analysis!B49/Analysis!B$5</f>
        <v>1.5812987596731569</v>
      </c>
      <c r="C46">
        <f>Analysis!H49/Analysis!H$5</f>
        <v>1.6043615018211168</v>
      </c>
      <c r="D46">
        <f>Analysis!O49/Analysis!O$5</f>
        <v>1.6092149053809366</v>
      </c>
      <c r="E46">
        <f>Analysis!V49/Analysis!V$5</f>
        <v>1.8186892578097122</v>
      </c>
    </row>
    <row r="47" spans="1:5" x14ac:dyDescent="0.4">
      <c r="A47" s="1">
        <f>Analysis!A50</f>
        <v>30590</v>
      </c>
      <c r="B47">
        <f>Analysis!B50/Analysis!B$5</f>
        <v>1.5936416749917168</v>
      </c>
      <c r="C47">
        <f>Analysis!H50/Analysis!H$5</f>
        <v>1.6273762147024851</v>
      </c>
      <c r="D47">
        <f>Analysis!O50/Analysis!O$5</f>
        <v>1.6162613410770599</v>
      </c>
      <c r="E47">
        <f>Analysis!V50/Analysis!V$5</f>
        <v>1.8305142854937808</v>
      </c>
    </row>
    <row r="48" spans="1:5" x14ac:dyDescent="0.4">
      <c r="A48" s="1">
        <f>Analysis!A51</f>
        <v>30621</v>
      </c>
      <c r="B48">
        <f>Analysis!B51/Analysis!B$5</f>
        <v>1.6061351617062876</v>
      </c>
      <c r="C48">
        <f>Analysis!H51/Analysis!H$5</f>
        <v>1.6410630602314669</v>
      </c>
      <c r="D48">
        <f>Analysis!O51/Analysis!O$5</f>
        <v>1.6314813513061479</v>
      </c>
      <c r="E48">
        <f>Analysis!V51/Analysis!V$5</f>
        <v>1.8095471257488001</v>
      </c>
    </row>
    <row r="49" spans="1:5" x14ac:dyDescent="0.4">
      <c r="A49" s="1">
        <f>Analysis!A52</f>
        <v>30651</v>
      </c>
      <c r="B49">
        <f>Analysis!B52/Analysis!B$5</f>
        <v>1.6188135911390065</v>
      </c>
      <c r="C49">
        <f>Analysis!H52/Analysis!H$5</f>
        <v>1.6533812745993974</v>
      </c>
      <c r="D49">
        <f>Analysis!O52/Analysis!O$5</f>
        <v>1.6161546870795953</v>
      </c>
      <c r="E49">
        <f>Analysis!V52/Analysis!V$5</f>
        <v>1.8072203112766576</v>
      </c>
    </row>
    <row r="50" spans="1:5" x14ac:dyDescent="0.4">
      <c r="A50" s="1">
        <f>Analysis!A53</f>
        <v>30682</v>
      </c>
      <c r="B50">
        <f>Analysis!B53/Analysis!B$5</f>
        <v>1.631727002056655</v>
      </c>
      <c r="C50">
        <f>Analysis!H53/Analysis!H$5</f>
        <v>1.6770056741617536</v>
      </c>
      <c r="D50">
        <f>Analysis!O53/Analysis!O$5</f>
        <v>1.6645683300650347</v>
      </c>
      <c r="E50">
        <f>Analysis!V53/Analysis!V$5</f>
        <v>1.8358036117012329</v>
      </c>
    </row>
    <row r="51" spans="1:5" x14ac:dyDescent="0.4">
      <c r="A51" s="1">
        <f>Analysis!A54</f>
        <v>30713</v>
      </c>
      <c r="B51">
        <f>Analysis!B54/Analysis!B$5</f>
        <v>1.6448884667294938</v>
      </c>
      <c r="C51">
        <f>Analysis!H54/Analysis!H$5</f>
        <v>1.6893440991480007</v>
      </c>
      <c r="D51">
        <f>Analysis!O54/Analysis!O$5</f>
        <v>1.6518280252769972</v>
      </c>
      <c r="E51">
        <f>Analysis!V54/Analysis!V$5</f>
        <v>1.7416181986285468</v>
      </c>
    </row>
    <row r="52" spans="1:5" x14ac:dyDescent="0.4">
      <c r="A52" s="1">
        <f>Analysis!A55</f>
        <v>30742</v>
      </c>
      <c r="B52">
        <f>Analysis!B55/Analysis!B$5</f>
        <v>1.658284027180422</v>
      </c>
      <c r="C52">
        <f>Analysis!H55/Analysis!H$5</f>
        <v>1.6896978885993199</v>
      </c>
      <c r="D52">
        <f>Analysis!O55/Analysis!O$5</f>
        <v>1.6368916177229855</v>
      </c>
      <c r="E52">
        <f>Analysis!V55/Analysis!V$5</f>
        <v>1.7493517262195746</v>
      </c>
    </row>
    <row r="53" spans="1:5" x14ac:dyDescent="0.4">
      <c r="A53" s="1">
        <f>Analysis!A56</f>
        <v>30773</v>
      </c>
      <c r="B53">
        <f>Analysis!B56/Analysis!B$5</f>
        <v>1.6719671735769204</v>
      </c>
      <c r="C53">
        <f>Analysis!H56/Analysis!H$5</f>
        <v>1.6958217789552379</v>
      </c>
      <c r="D53">
        <f>Analysis!O56/Analysis!O$5</f>
        <v>1.6109019777044664</v>
      </c>
      <c r="E53">
        <f>Analysis!V56/Analysis!V$5</f>
        <v>1.75825830115882</v>
      </c>
    </row>
    <row r="54" spans="1:5" x14ac:dyDescent="0.4">
      <c r="A54" s="1">
        <f>Analysis!A57</f>
        <v>30803</v>
      </c>
      <c r="B54">
        <f>Analysis!B57/Analysis!B$5</f>
        <v>1.6859861538920369</v>
      </c>
      <c r="C54">
        <f>Analysis!H57/Analysis!H$5</f>
        <v>1.6897155141737761</v>
      </c>
      <c r="D54">
        <f>Analysis!O57/Analysis!O$5</f>
        <v>1.5541063001001092</v>
      </c>
      <c r="E54">
        <f>Analysis!V57/Analysis!V$5</f>
        <v>1.7538003798835016</v>
      </c>
    </row>
    <row r="55" spans="1:5" x14ac:dyDescent="0.4">
      <c r="A55" s="1">
        <f>Analysis!A58</f>
        <v>30834</v>
      </c>
      <c r="B55">
        <f>Analysis!B58/Analysis!B$5</f>
        <v>1.7004458268090967</v>
      </c>
      <c r="C55">
        <f>Analysis!H58/Analysis!H$5</f>
        <v>1.6970580512509492</v>
      </c>
      <c r="D55">
        <f>Analysis!O58/Analysis!O$5</f>
        <v>1.5761279266220496</v>
      </c>
      <c r="E55">
        <f>Analysis!V58/Analysis!V$5</f>
        <v>1.7212589819755861</v>
      </c>
    </row>
    <row r="56" spans="1:5" x14ac:dyDescent="0.4">
      <c r="A56" s="1">
        <f>Analysis!A59</f>
        <v>30864</v>
      </c>
      <c r="B56">
        <f>Analysis!B59/Analysis!B$5</f>
        <v>1.7153152808724164</v>
      </c>
      <c r="C56">
        <f>Analysis!H59/Analysis!H$5</f>
        <v>1.720822911323536</v>
      </c>
      <c r="D56">
        <f>Analysis!O59/Analysis!O$5</f>
        <v>1.6452906200233184</v>
      </c>
      <c r="E56">
        <f>Analysis!V59/Analysis!V$5</f>
        <v>1.7055597801606284</v>
      </c>
    </row>
    <row r="57" spans="1:5" x14ac:dyDescent="0.4">
      <c r="A57" s="1">
        <f>Analysis!A60</f>
        <v>30895</v>
      </c>
      <c r="B57">
        <f>Analysis!B60/Analysis!B$5</f>
        <v>1.7305327480343227</v>
      </c>
      <c r="C57">
        <f>Analysis!H60/Analysis!H$5</f>
        <v>1.7574434891157265</v>
      </c>
      <c r="D57">
        <f>Analysis!O60/Analysis!O$5</f>
        <v>1.6767802127747249</v>
      </c>
      <c r="E57">
        <f>Analysis!V60/Analysis!V$5</f>
        <v>1.8632207959743163</v>
      </c>
    </row>
    <row r="58" spans="1:5" x14ac:dyDescent="0.4">
      <c r="A58" s="1">
        <f>Analysis!A61</f>
        <v>30926</v>
      </c>
      <c r="B58">
        <f>Analysis!B61/Analysis!B$5</f>
        <v>1.7460402442708749</v>
      </c>
      <c r="C58">
        <f>Analysis!H61/Analysis!H$5</f>
        <v>1.7827415827720381</v>
      </c>
      <c r="D58">
        <f>Analysis!O61/Analysis!O$5</f>
        <v>1.7288831144906425</v>
      </c>
      <c r="E58">
        <f>Analysis!V61/Analysis!V$5</f>
        <v>1.8895338440187981</v>
      </c>
    </row>
    <row r="59" spans="1:5" x14ac:dyDescent="0.4">
      <c r="A59" s="1">
        <f>Analysis!A62</f>
        <v>30956</v>
      </c>
      <c r="B59">
        <f>Analysis!B62/Analysis!B$5</f>
        <v>1.7618588838727898</v>
      </c>
      <c r="C59">
        <f>Analysis!H62/Analysis!H$5</f>
        <v>1.8205616270642289</v>
      </c>
      <c r="D59">
        <f>Analysis!O62/Analysis!O$5</f>
        <v>1.7999316444834432</v>
      </c>
      <c r="E59">
        <f>Analysis!V62/Analysis!V$5</f>
        <v>1.8817124059237875</v>
      </c>
    </row>
    <row r="60" spans="1:5" x14ac:dyDescent="0.4">
      <c r="A60" s="1">
        <f>Analysis!A63</f>
        <v>30987</v>
      </c>
      <c r="B60">
        <f>Analysis!B63/Analysis!B$5</f>
        <v>1.777954198884836</v>
      </c>
      <c r="C60">
        <f>Analysis!H63/Analysis!H$5</f>
        <v>1.8725545289260055</v>
      </c>
      <c r="D60">
        <f>Analysis!O63/Analysis!O$5</f>
        <v>1.8438124925766393</v>
      </c>
      <c r="E60">
        <f>Analysis!V63/Analysis!V$5</f>
        <v>1.9060006381487435</v>
      </c>
    </row>
    <row r="61" spans="1:5" x14ac:dyDescent="0.4">
      <c r="A61" s="1">
        <f>Analysis!A64</f>
        <v>31017</v>
      </c>
      <c r="B61">
        <f>Analysis!B64/Analysis!B$5</f>
        <v>1.7941817350209075</v>
      </c>
      <c r="C61">
        <f>Analysis!H64/Analysis!H$5</f>
        <v>1.9054627050642712</v>
      </c>
      <c r="D61">
        <f>Analysis!O64/Analysis!O$5</f>
        <v>1.8531350215368356</v>
      </c>
      <c r="E61">
        <f>Analysis!V64/Analysis!V$5</f>
        <v>1.8924638652121704</v>
      </c>
    </row>
    <row r="62" spans="1:5" x14ac:dyDescent="0.4">
      <c r="A62" s="1">
        <f>Analysis!A65</f>
        <v>31048</v>
      </c>
      <c r="B62">
        <f>Analysis!B65/Analysis!B$5</f>
        <v>1.8104601963876081</v>
      </c>
      <c r="C62">
        <f>Analysis!H65/Analysis!H$5</f>
        <v>1.9314523607613612</v>
      </c>
      <c r="D62">
        <f>Analysis!O65/Analysis!O$5</f>
        <v>1.8884108311982335</v>
      </c>
      <c r="E62">
        <f>Analysis!V65/Analysis!V$5</f>
        <v>1.9817040642597652</v>
      </c>
    </row>
    <row r="63" spans="1:5" x14ac:dyDescent="0.4">
      <c r="A63" s="1">
        <f>Analysis!A66</f>
        <v>31079</v>
      </c>
      <c r="B63">
        <f>Analysis!B66/Analysis!B$5</f>
        <v>1.8267757116435259</v>
      </c>
      <c r="C63">
        <f>Analysis!H66/Analysis!H$5</f>
        <v>1.9434608878824438</v>
      </c>
      <c r="D63">
        <f>Analysis!O66/Analysis!O$5</f>
        <v>1.8474847836257027</v>
      </c>
      <c r="E63">
        <f>Analysis!V66/Analysis!V$5</f>
        <v>2.0968157831049736</v>
      </c>
    </row>
    <row r="64" spans="1:5" x14ac:dyDescent="0.4">
      <c r="A64" s="1">
        <f>Analysis!A67</f>
        <v>31107</v>
      </c>
      <c r="B64">
        <f>Analysis!B67/Analysis!B$5</f>
        <v>1.8431431145821542</v>
      </c>
      <c r="C64">
        <f>Analysis!H67/Analysis!H$5</f>
        <v>1.9445913727819191</v>
      </c>
      <c r="D64">
        <f>Analysis!O67/Analysis!O$5</f>
        <v>1.8767007070675241</v>
      </c>
      <c r="E64">
        <f>Analysis!V67/Analysis!V$5</f>
        <v>2.0867510188645859</v>
      </c>
    </row>
    <row r="65" spans="1:5" x14ac:dyDescent="0.4">
      <c r="A65" s="1">
        <f>Analysis!A68</f>
        <v>31138</v>
      </c>
      <c r="B65">
        <f>Analysis!B68/Analysis!B$5</f>
        <v>1.8595637277883863</v>
      </c>
      <c r="C65">
        <f>Analysis!H68/Analysis!H$5</f>
        <v>1.9865837034415572</v>
      </c>
      <c r="D65">
        <f>Analysis!O68/Analysis!O$5</f>
        <v>1.9220722871707361</v>
      </c>
      <c r="E65">
        <f>Analysis!V68/Analysis!V$5</f>
        <v>2.1082105634519568</v>
      </c>
    </row>
    <row r="66" spans="1:5" x14ac:dyDescent="0.4">
      <c r="A66" s="1">
        <f>Analysis!A69</f>
        <v>31168</v>
      </c>
      <c r="B66">
        <f>Analysis!B69/Analysis!B$5</f>
        <v>1.8759033526826268</v>
      </c>
      <c r="C66">
        <f>Analysis!H69/Analysis!H$5</f>
        <v>2.0347319464548312</v>
      </c>
      <c r="D66">
        <f>Analysis!O69/Analysis!O$5</f>
        <v>2.0174233848585259</v>
      </c>
      <c r="E66">
        <f>Analysis!V69/Analysis!V$5</f>
        <v>2.1660887817660295</v>
      </c>
    </row>
    <row r="67" spans="1:5" x14ac:dyDescent="0.4">
      <c r="A67" s="1">
        <f>Analysis!A70</f>
        <v>31199</v>
      </c>
      <c r="B67">
        <f>Analysis!B70/Analysis!B$5</f>
        <v>1.8919696832719566</v>
      </c>
      <c r="C67">
        <f>Analysis!H70/Analysis!H$5</f>
        <v>2.0835820281054613</v>
      </c>
      <c r="D67">
        <f>Analysis!O70/Analysis!O$5</f>
        <v>2.0537996698573986</v>
      </c>
      <c r="E67">
        <f>Analysis!V70/Analysis!V$5</f>
        <v>2.2206682881893705</v>
      </c>
    </row>
    <row r="68" spans="1:5" x14ac:dyDescent="0.4">
      <c r="A68" s="1">
        <f>Analysis!A71</f>
        <v>31229</v>
      </c>
      <c r="B68">
        <f>Analysis!B71/Analysis!B$5</f>
        <v>1.9076112798548401</v>
      </c>
      <c r="C68">
        <f>Analysis!H71/Analysis!H$5</f>
        <v>2.0984125899952262</v>
      </c>
      <c r="D68">
        <f>Analysis!O71/Analysis!O$5</f>
        <v>2.0399104106421295</v>
      </c>
      <c r="E68">
        <f>Analysis!V71/Analysis!V$5</f>
        <v>2.2707425857292174</v>
      </c>
    </row>
    <row r="69" spans="1:5" x14ac:dyDescent="0.4">
      <c r="A69" s="1">
        <f>Analysis!A72</f>
        <v>31260</v>
      </c>
      <c r="B69">
        <f>Analysis!B72/Analysis!B$5</f>
        <v>1.9228297787319044</v>
      </c>
      <c r="C69">
        <f>Analysis!H72/Analysis!H$5</f>
        <v>2.1118145658594956</v>
      </c>
      <c r="D69">
        <f>Analysis!O72/Analysis!O$5</f>
        <v>2.0997917823094956</v>
      </c>
      <c r="E69">
        <f>Analysis!V72/Analysis!V$5</f>
        <v>2.2286988564482839</v>
      </c>
    </row>
    <row r="70" spans="1:5" x14ac:dyDescent="0.4">
      <c r="A70" s="1">
        <f>Analysis!A73</f>
        <v>31291</v>
      </c>
      <c r="B70">
        <f>Analysis!B73/Analysis!B$5</f>
        <v>1.9376662798926614</v>
      </c>
      <c r="C70">
        <f>Analysis!H73/Analysis!H$5</f>
        <v>2.1297539806084709</v>
      </c>
      <c r="D70">
        <f>Analysis!O73/Analysis!O$5</f>
        <v>2.0907601278878389</v>
      </c>
      <c r="E70">
        <f>Analysis!V73/Analysis!V$5</f>
        <v>2.1865423651759142</v>
      </c>
    </row>
    <row r="71" spans="1:5" x14ac:dyDescent="0.4">
      <c r="A71" s="1">
        <f>Analysis!A74</f>
        <v>31321</v>
      </c>
      <c r="B71">
        <f>Analysis!B74/Analysis!B$5</f>
        <v>1.9521449529285262</v>
      </c>
      <c r="C71">
        <f>Analysis!H74/Analysis!H$5</f>
        <v>2.1542283956823129</v>
      </c>
      <c r="D71">
        <f>Analysis!O74/Analysis!O$5</f>
        <v>2.1232944450235003</v>
      </c>
      <c r="E71">
        <f>Analysis!V74/Analysis!V$5</f>
        <v>2.2193599687234538</v>
      </c>
    </row>
    <row r="72" spans="1:5" x14ac:dyDescent="0.4">
      <c r="A72" s="1">
        <f>Analysis!A75</f>
        <v>31352</v>
      </c>
      <c r="B72">
        <f>Analysis!B75/Analysis!B$5</f>
        <v>1.9663400291799946</v>
      </c>
      <c r="C72">
        <f>Analysis!H75/Analysis!H$5</f>
        <v>2.1888417844192714</v>
      </c>
      <c r="D72">
        <f>Analysis!O75/Analysis!O$5</f>
        <v>2.1927577087812598</v>
      </c>
      <c r="E72">
        <f>Analysis!V75/Analysis!V$5</f>
        <v>2.3623573463196643</v>
      </c>
    </row>
    <row r="73" spans="1:5" x14ac:dyDescent="0.4">
      <c r="A73" s="1">
        <f>Analysis!A76</f>
        <v>31382</v>
      </c>
      <c r="B73">
        <f>Analysis!B76/Analysis!B$5</f>
        <v>1.9803734156243578</v>
      </c>
      <c r="C73">
        <f>Analysis!H76/Analysis!H$5</f>
        <v>2.2288728276242957</v>
      </c>
      <c r="D73">
        <f>Analysis!O76/Analysis!O$5</f>
        <v>2.2549248695306496</v>
      </c>
      <c r="E73">
        <f>Analysis!V76/Analysis!V$5</f>
        <v>2.4878499545767352</v>
      </c>
    </row>
    <row r="74" spans="1:5" x14ac:dyDescent="0.4">
      <c r="A74" s="1">
        <f>Analysis!A77</f>
        <v>31413</v>
      </c>
      <c r="B74">
        <f>Analysis!B77/Analysis!B$5</f>
        <v>1.9942786625725373</v>
      </c>
      <c r="C74">
        <f>Analysis!H77/Analysis!H$5</f>
        <v>2.2480541896796997</v>
      </c>
      <c r="D74">
        <f>Analysis!O77/Analysis!O$5</f>
        <v>2.2723676460250783</v>
      </c>
      <c r="E74">
        <f>Analysis!V77/Analysis!V$5</f>
        <v>2.5066114152980257</v>
      </c>
    </row>
    <row r="75" spans="1:5" x14ac:dyDescent="0.4">
      <c r="A75" s="1">
        <f>Analysis!A78</f>
        <v>31444</v>
      </c>
      <c r="B75">
        <f>Analysis!B78/Analysis!B$5</f>
        <v>2.0081028914682308</v>
      </c>
      <c r="C75">
        <f>Analysis!H78/Analysis!H$5</f>
        <v>2.2791691566408532</v>
      </c>
      <c r="D75">
        <f>Analysis!O78/Analysis!O$5</f>
        <v>2.37358228961893</v>
      </c>
      <c r="E75">
        <f>Analysis!V78/Analysis!V$5</f>
        <v>2.6498745349038497</v>
      </c>
    </row>
    <row r="76" spans="1:5" x14ac:dyDescent="0.4">
      <c r="A76" s="1">
        <f>Analysis!A79</f>
        <v>31472</v>
      </c>
      <c r="B76">
        <f>Analysis!B79/Analysis!B$5</f>
        <v>2.0217886704799453</v>
      </c>
      <c r="C76">
        <f>Analysis!H79/Analysis!H$5</f>
        <v>2.3344604272621106</v>
      </c>
      <c r="D76">
        <f>Analysis!O79/Analysis!O$5</f>
        <v>2.3800106169206567</v>
      </c>
      <c r="E76">
        <f>Analysis!V79/Analysis!V$5</f>
        <v>2.8142083089499361</v>
      </c>
    </row>
    <row r="77" spans="1:5" x14ac:dyDescent="0.4">
      <c r="A77" s="1">
        <f>Analysis!A80</f>
        <v>31503</v>
      </c>
      <c r="B77">
        <f>Analysis!B80/Analysis!B$5</f>
        <v>2.0351703842426843</v>
      </c>
      <c r="C77">
        <f>Analysis!H80/Analysis!H$5</f>
        <v>2.3740354411574218</v>
      </c>
      <c r="D77">
        <f>Analysis!O80/Analysis!O$5</f>
        <v>2.391963136500149</v>
      </c>
      <c r="E77">
        <f>Analysis!V80/Analysis!V$5</f>
        <v>2.8915803575939591</v>
      </c>
    </row>
    <row r="78" spans="1:5" x14ac:dyDescent="0.4">
      <c r="A78" s="1">
        <f>Analysis!A81</f>
        <v>31533</v>
      </c>
      <c r="B78">
        <f>Analysis!B81/Analysis!B$5</f>
        <v>2.0482590737763453</v>
      </c>
      <c r="C78">
        <f>Analysis!H81/Analysis!H$5</f>
        <v>2.3720786825180999</v>
      </c>
      <c r="D78">
        <f>Analysis!O81/Analysis!O$5</f>
        <v>2.3763334779626177</v>
      </c>
      <c r="E78">
        <f>Analysis!V81/Analysis!V$5</f>
        <v>2.9058422047365191</v>
      </c>
    </row>
    <row r="79" spans="1:5" x14ac:dyDescent="0.4">
      <c r="A79" s="1">
        <f>Analysis!A82</f>
        <v>31564</v>
      </c>
      <c r="B79">
        <f>Analysis!B82/Analysis!B$5</f>
        <v>2.061174485158213</v>
      </c>
      <c r="C79">
        <f>Analysis!H82/Analysis!H$5</f>
        <v>2.3840077072306296</v>
      </c>
      <c r="D79">
        <f>Analysis!O82/Analysis!O$5</f>
        <v>2.4108796773231784</v>
      </c>
      <c r="E79">
        <f>Analysis!V82/Analysis!V$5</f>
        <v>2.9971467745744214</v>
      </c>
    </row>
    <row r="80" spans="1:5" x14ac:dyDescent="0.4">
      <c r="A80" s="1">
        <f>Analysis!A83</f>
        <v>31594</v>
      </c>
      <c r="B80">
        <f>Analysis!B83/Analysis!B$5</f>
        <v>2.074018178668855</v>
      </c>
      <c r="C80">
        <f>Analysis!H83/Analysis!H$5</f>
        <v>2.428438185492702</v>
      </c>
      <c r="D80">
        <f>Analysis!O83/Analysis!O$5</f>
        <v>2.4147434607767804</v>
      </c>
      <c r="E80">
        <f>Analysis!V83/Analysis!V$5</f>
        <v>2.9429316515187574</v>
      </c>
    </row>
    <row r="81" spans="1:5" x14ac:dyDescent="0.4">
      <c r="A81" s="1">
        <f>Analysis!A84</f>
        <v>31625</v>
      </c>
      <c r="B81">
        <f>Analysis!B84/Analysis!B$5</f>
        <v>2.0867128982707905</v>
      </c>
      <c r="C81">
        <f>Analysis!H84/Analysis!H$5</f>
        <v>2.4619688285923305</v>
      </c>
      <c r="D81">
        <f>Analysis!O84/Analysis!O$5</f>
        <v>2.4689285393977443</v>
      </c>
      <c r="E81">
        <f>Analysis!V84/Analysis!V$5</f>
        <v>3.0102457952946651</v>
      </c>
    </row>
    <row r="82" spans="1:5" x14ac:dyDescent="0.4">
      <c r="A82" s="1">
        <f>Analysis!A85</f>
        <v>31656</v>
      </c>
      <c r="B82">
        <f>Analysis!B85/Analysis!B$5</f>
        <v>2.0991781096255999</v>
      </c>
      <c r="C82">
        <f>Analysis!H85/Analysis!H$5</f>
        <v>2.4747374366799284</v>
      </c>
      <c r="D82">
        <f>Analysis!O85/Analysis!O$5</f>
        <v>2.4631231683993904</v>
      </c>
      <c r="E82">
        <f>Analysis!V85/Analysis!V$5</f>
        <v>2.936100599632864</v>
      </c>
    </row>
    <row r="83" spans="1:5" x14ac:dyDescent="0.4">
      <c r="A83" s="1">
        <f>Analysis!A86</f>
        <v>31686</v>
      </c>
      <c r="B83">
        <f>Analysis!B86/Analysis!B$5</f>
        <v>2.1113824979129503</v>
      </c>
      <c r="C83">
        <f>Analysis!H86/Analysis!H$5</f>
        <v>2.4954580052139685</v>
      </c>
      <c r="D83">
        <f>Analysis!O86/Analysis!O$5</f>
        <v>2.5005102424196881</v>
      </c>
      <c r="E83">
        <f>Analysis!V86/Analysis!V$5</f>
        <v>2.9334542301539619</v>
      </c>
    </row>
    <row r="84" spans="1:5" x14ac:dyDescent="0.4">
      <c r="A84" s="1">
        <f>Analysis!A87</f>
        <v>31717</v>
      </c>
      <c r="B84">
        <f>Analysis!B87/Analysis!B$5</f>
        <v>2.1233220726910789</v>
      </c>
      <c r="C84">
        <f>Analysis!H87/Analysis!H$5</f>
        <v>2.5156315845397637</v>
      </c>
      <c r="D84">
        <f>Analysis!O87/Analysis!O$5</f>
        <v>2.5553934199331474</v>
      </c>
      <c r="E84">
        <f>Analysis!V87/Analysis!V$5</f>
        <v>3.0373925708794327</v>
      </c>
    </row>
    <row r="85" spans="1:5" x14ac:dyDescent="0.4">
      <c r="A85" s="1">
        <f>Analysis!A88</f>
        <v>31747</v>
      </c>
      <c r="B85">
        <f>Analysis!B88/Analysis!B$5</f>
        <v>2.1350224620291369</v>
      </c>
      <c r="C85">
        <f>Analysis!H88/Analysis!H$5</f>
        <v>2.5342937663717531</v>
      </c>
      <c r="D85">
        <f>Analysis!O88/Analysis!O$5</f>
        <v>2.5807479838758551</v>
      </c>
      <c r="E85">
        <f>Analysis!V88/Analysis!V$5</f>
        <v>3.0894460184329602</v>
      </c>
    </row>
    <row r="86" spans="1:5" x14ac:dyDescent="0.4">
      <c r="A86" s="1">
        <f>Analysis!A89</f>
        <v>31778</v>
      </c>
      <c r="B86">
        <f>Analysis!B89/Analysis!B$5</f>
        <v>2.1465204475798565</v>
      </c>
      <c r="C86">
        <f>Analysis!H89/Analysis!H$5</f>
        <v>2.5541453305513713</v>
      </c>
      <c r="D86">
        <f>Analysis!O89/Analysis!O$5</f>
        <v>2.6095760745996235</v>
      </c>
      <c r="E86">
        <f>Analysis!V89/Analysis!V$5</f>
        <v>3.2961900362047429</v>
      </c>
    </row>
    <row r="87" spans="1:5" x14ac:dyDescent="0.4">
      <c r="A87" s="1">
        <f>Analysis!A90</f>
        <v>31809</v>
      </c>
      <c r="B87">
        <f>Analysis!B90/Analysis!B$5</f>
        <v>2.1577896799296505</v>
      </c>
      <c r="C87">
        <f>Analysis!H90/Analysis!H$5</f>
        <v>2.5681259833538315</v>
      </c>
      <c r="D87">
        <f>Analysis!O90/Analysis!O$5</f>
        <v>2.6287834899611928</v>
      </c>
      <c r="E87">
        <f>Analysis!V90/Analysis!V$5</f>
        <v>3.5097442505729992</v>
      </c>
    </row>
    <row r="88" spans="1:5" x14ac:dyDescent="0.4">
      <c r="A88" s="1">
        <f>Analysis!A91</f>
        <v>31837</v>
      </c>
      <c r="B88">
        <f>Analysis!B91/Analysis!B$5</f>
        <v>2.1688708290151224</v>
      </c>
      <c r="C88">
        <f>Analysis!H91/Analysis!H$5</f>
        <v>2.551597885689306</v>
      </c>
      <c r="D88">
        <f>Analysis!O91/Analysis!O$5</f>
        <v>2.6120751716765769</v>
      </c>
      <c r="E88">
        <f>Analysis!V91/Analysis!V$5</f>
        <v>3.6637250837213093</v>
      </c>
    </row>
    <row r="89" spans="1:5" x14ac:dyDescent="0.4">
      <c r="A89" s="1">
        <f>Analysis!A92</f>
        <v>31868</v>
      </c>
      <c r="B89">
        <f>Analysis!B92/Analysis!B$5</f>
        <v>2.1798582683885011</v>
      </c>
      <c r="C89">
        <f>Analysis!H92/Analysis!H$5</f>
        <v>2.4703330175921927</v>
      </c>
      <c r="D89">
        <f>Analysis!O92/Analysis!O$5</f>
        <v>2.4928384264657049</v>
      </c>
      <c r="E89">
        <f>Analysis!V92/Analysis!V$5</f>
        <v>3.6322738360226006</v>
      </c>
    </row>
    <row r="90" spans="1:5" x14ac:dyDescent="0.4">
      <c r="A90" s="1">
        <f>Analysis!A93</f>
        <v>31898</v>
      </c>
      <c r="B90">
        <f>Analysis!B93/Analysis!B$5</f>
        <v>2.1909104525673238</v>
      </c>
      <c r="C90">
        <f>Analysis!H93/Analysis!H$5</f>
        <v>2.4605246663746292</v>
      </c>
      <c r="D90">
        <f>Analysis!O93/Analysis!O$5</f>
        <v>2.4763652317664082</v>
      </c>
      <c r="E90">
        <f>Analysis!V93/Analysis!V$5</f>
        <v>3.6385667567364304</v>
      </c>
    </row>
    <row r="91" spans="1:5" x14ac:dyDescent="0.4">
      <c r="A91" s="1">
        <f>Analysis!A94</f>
        <v>31929</v>
      </c>
      <c r="B91">
        <f>Analysis!B94/Analysis!B$5</f>
        <v>2.2020719241506805</v>
      </c>
      <c r="C91">
        <f>Analysis!H94/Analysis!H$5</f>
        <v>2.4955954086405465</v>
      </c>
      <c r="D91">
        <f>Analysis!O94/Analysis!O$5</f>
        <v>2.5179796824134835</v>
      </c>
      <c r="E91">
        <f>Analysis!V94/Analysis!V$5</f>
        <v>3.8026457479511087</v>
      </c>
    </row>
    <row r="92" spans="1:5" x14ac:dyDescent="0.4">
      <c r="A92" s="1">
        <f>Analysis!A95</f>
        <v>31959</v>
      </c>
      <c r="B92">
        <f>Analysis!B95/Analysis!B$5</f>
        <v>2.213300961747235</v>
      </c>
      <c r="C92">
        <f>Analysis!H95/Analysis!H$5</f>
        <v>2.4928482991811838</v>
      </c>
      <c r="D92">
        <f>Analysis!O95/Analysis!O$5</f>
        <v>2.4887201277908804</v>
      </c>
      <c r="E92">
        <f>Analysis!V95/Analysis!V$5</f>
        <v>3.9216483635626025</v>
      </c>
    </row>
    <row r="93" spans="1:5" x14ac:dyDescent="0.4">
      <c r="A93" s="1">
        <f>Analysis!A96</f>
        <v>31990</v>
      </c>
      <c r="B93">
        <f>Analysis!B96/Analysis!B$5</f>
        <v>2.2246502772344172</v>
      </c>
      <c r="C93">
        <f>Analysis!H96/Analysis!H$5</f>
        <v>2.4737961656073795</v>
      </c>
      <c r="D93">
        <f>Analysis!O96/Analysis!O$5</f>
        <v>2.4591478830393481</v>
      </c>
      <c r="E93">
        <f>Analysis!V96/Analysis!V$5</f>
        <v>4.1753360145291403</v>
      </c>
    </row>
    <row r="94" spans="1:5" x14ac:dyDescent="0.4">
      <c r="A94" s="1">
        <f>Analysis!A97</f>
        <v>32021</v>
      </c>
      <c r="B94">
        <f>Analysis!B97/Analysis!B$5</f>
        <v>2.2362277280521914</v>
      </c>
      <c r="C94">
        <f>Analysis!H97/Analysis!H$5</f>
        <v>2.4182591136199054</v>
      </c>
      <c r="D94">
        <f>Analysis!O97/Analysis!O$5</f>
        <v>2.3726272515507247</v>
      </c>
      <c r="E94">
        <f>Analysis!V97/Analysis!V$5</f>
        <v>4.0485292380863012</v>
      </c>
    </row>
    <row r="95" spans="1:5" x14ac:dyDescent="0.4">
      <c r="A95" s="1">
        <f>Analysis!A98</f>
        <v>32051</v>
      </c>
      <c r="B95">
        <f>Analysis!B98/Analysis!B$5</f>
        <v>2.2481604876788257</v>
      </c>
      <c r="C95">
        <f>Analysis!H98/Analysis!H$5</f>
        <v>2.5029719827627548</v>
      </c>
      <c r="D95">
        <f>Analysis!O98/Analysis!O$5</f>
        <v>2.4602023032415543</v>
      </c>
      <c r="E95">
        <f>Analysis!V98/Analysis!V$5</f>
        <v>3.5675320410042035</v>
      </c>
    </row>
    <row r="96" spans="1:5" x14ac:dyDescent="0.4">
      <c r="A96" s="1">
        <f>Analysis!A99</f>
        <v>32082</v>
      </c>
      <c r="B96">
        <f>Analysis!B99/Analysis!B$5</f>
        <v>2.2604488704555754</v>
      </c>
      <c r="C96">
        <f>Analysis!H99/Analysis!H$5</f>
        <v>2.5204681094748653</v>
      </c>
      <c r="D96">
        <f>Analysis!O99/Analysis!O$5</f>
        <v>2.5054745012107653</v>
      </c>
      <c r="E96">
        <f>Analysis!V99/Analysis!V$5</f>
        <v>3.1274638385039633</v>
      </c>
    </row>
    <row r="97" spans="1:5" x14ac:dyDescent="0.4">
      <c r="A97" s="1">
        <f>Analysis!A100</f>
        <v>32112</v>
      </c>
      <c r="B97">
        <f>Analysis!B100/Analysis!B$5</f>
        <v>2.2729865129058036</v>
      </c>
      <c r="C97">
        <f>Analysis!H100/Analysis!H$5</f>
        <v>2.5617945501236821</v>
      </c>
      <c r="D97">
        <f>Analysis!O100/Analysis!O$5</f>
        <v>2.5518108152001342</v>
      </c>
      <c r="E97">
        <f>Analysis!V100/Analysis!V$5</f>
        <v>3.0855970241104318</v>
      </c>
    </row>
    <row r="98" spans="1:5" x14ac:dyDescent="0.4">
      <c r="A98" s="1">
        <f>Analysis!A101</f>
        <v>32143</v>
      </c>
      <c r="B98">
        <f>Analysis!B101/Analysis!B$5</f>
        <v>2.285798895909454</v>
      </c>
      <c r="C98">
        <f>Analysis!H101/Analysis!H$5</f>
        <v>2.6411688010339756</v>
      </c>
      <c r="D98">
        <f>Analysis!O101/Analysis!O$5</f>
        <v>2.6617347272687608</v>
      </c>
      <c r="E98">
        <f>Analysis!V101/Analysis!V$5</f>
        <v>3.217028587944589</v>
      </c>
    </row>
    <row r="99" spans="1:5" x14ac:dyDescent="0.4">
      <c r="A99" s="1">
        <f>Analysis!A102</f>
        <v>32174</v>
      </c>
      <c r="B99">
        <f>Analysis!B102/Analysis!B$5</f>
        <v>2.3095464552298046</v>
      </c>
      <c r="C99">
        <f>Analysis!H102/Analysis!H$5</f>
        <v>2.6726042706318638</v>
      </c>
      <c r="D99">
        <f>Analysis!O102/Analysis!O$5</f>
        <v>2.7069002712405075</v>
      </c>
      <c r="E99">
        <f>Analysis!V102/Analysis!V$5</f>
        <v>3.3244259101155436</v>
      </c>
    </row>
    <row r="100" spans="1:5" x14ac:dyDescent="0.4">
      <c r="A100" s="1">
        <f>Analysis!A103</f>
        <v>32203</v>
      </c>
      <c r="B100">
        <f>Analysis!B103/Analysis!B$5</f>
        <v>2.3103091543571144</v>
      </c>
      <c r="C100">
        <f>Analysis!H103/Analysis!H$5</f>
        <v>2.6421161751232192</v>
      </c>
      <c r="D100">
        <f>Analysis!O103/Analysis!O$5</f>
        <v>2.6581181871729176</v>
      </c>
      <c r="E100">
        <f>Analysis!V103/Analysis!V$5</f>
        <v>3.4321830783868306</v>
      </c>
    </row>
    <row r="101" spans="1:5" x14ac:dyDescent="0.4">
      <c r="A101" s="1">
        <f>Analysis!A104</f>
        <v>32234</v>
      </c>
      <c r="B101">
        <f>Analysis!B104/Analysis!B$5</f>
        <v>2.311092630759175</v>
      </c>
      <c r="C101">
        <f>Analysis!H104/Analysis!H$5</f>
        <v>2.6276563272872462</v>
      </c>
      <c r="D101">
        <f>Analysis!O104/Analysis!O$5</f>
        <v>2.6328702772276746</v>
      </c>
      <c r="E101">
        <f>Analysis!V104/Analysis!V$5</f>
        <v>3.4016874983448657</v>
      </c>
    </row>
    <row r="102" spans="1:5" x14ac:dyDescent="0.4">
      <c r="A102" s="1">
        <f>Analysis!A105</f>
        <v>32264</v>
      </c>
      <c r="B102">
        <f>Analysis!B105/Analysis!B$5</f>
        <v>2.3107376856488493</v>
      </c>
      <c r="C102">
        <f>Analysis!H105/Analysis!H$5</f>
        <v>2.6024682940889203</v>
      </c>
      <c r="D102">
        <f>Analysis!O105/Analysis!O$5</f>
        <v>2.6028035457606249</v>
      </c>
      <c r="E102">
        <f>Analysis!V105/Analysis!V$5</f>
        <v>3.327035255665161</v>
      </c>
    </row>
    <row r="103" spans="1:5" x14ac:dyDescent="0.4">
      <c r="A103" s="1">
        <f>Analysis!A106</f>
        <v>32295</v>
      </c>
      <c r="B103">
        <f>Analysis!B106/Analysis!B$5</f>
        <v>2.3321149042080496</v>
      </c>
      <c r="C103">
        <f>Analysis!H106/Analysis!H$5</f>
        <v>2.672399098045676</v>
      </c>
      <c r="D103">
        <f>Analysis!O106/Analysis!O$5</f>
        <v>2.6848786447185669</v>
      </c>
      <c r="E103">
        <f>Analysis!V106/Analysis!V$5</f>
        <v>3.5271925415793235</v>
      </c>
    </row>
    <row r="104" spans="1:5" x14ac:dyDescent="0.4">
      <c r="A104" s="1">
        <f>Analysis!A107</f>
        <v>32325</v>
      </c>
      <c r="B104">
        <f>Analysis!B107/Analysis!B$5</f>
        <v>2.3348384586399633</v>
      </c>
      <c r="C104">
        <f>Analysis!H107/Analysis!H$5</f>
        <v>2.659806458443736</v>
      </c>
      <c r="D104">
        <f>Analysis!O107/Analysis!O$5</f>
        <v>2.6632375790512159</v>
      </c>
      <c r="E104">
        <f>Analysis!V107/Analysis!V$5</f>
        <v>3.5163360228910343</v>
      </c>
    </row>
    <row r="105" spans="1:5" x14ac:dyDescent="0.4">
      <c r="A105" s="1">
        <f>Analysis!A108</f>
        <v>32356</v>
      </c>
      <c r="B105">
        <f>Analysis!B108/Analysis!B$5</f>
        <v>2.3366053927135599</v>
      </c>
      <c r="C105">
        <f>Analysis!H108/Analysis!H$5</f>
        <v>2.6646851596038967</v>
      </c>
      <c r="D105">
        <f>Analysis!O108/Analysis!O$5</f>
        <v>2.6834242720258681</v>
      </c>
      <c r="E105">
        <f>Analysis!V108/Analysis!V$5</f>
        <v>3.4557336440820503</v>
      </c>
    </row>
    <row r="106" spans="1:5" x14ac:dyDescent="0.4">
      <c r="A106" s="1">
        <f>Analysis!A109</f>
        <v>32387</v>
      </c>
      <c r="B106">
        <f>Analysis!B109/Analysis!B$5</f>
        <v>2.3696551110837878</v>
      </c>
      <c r="C106">
        <f>Analysis!H109/Analysis!H$5</f>
        <v>2.7230464328952069</v>
      </c>
      <c r="D106">
        <f>Analysis!O109/Analysis!O$5</f>
        <v>2.7607556920511258</v>
      </c>
      <c r="E106">
        <f>Analysis!V109/Analysis!V$5</f>
        <v>3.522529533692726</v>
      </c>
    </row>
    <row r="107" spans="1:5" x14ac:dyDescent="0.4">
      <c r="A107" s="1">
        <f>Analysis!A110</f>
        <v>32417</v>
      </c>
      <c r="B107">
        <f>Analysis!B110/Analysis!B$5</f>
        <v>2.393539454129582</v>
      </c>
      <c r="C107">
        <f>Analysis!H110/Analysis!H$5</f>
        <v>2.7629876143379488</v>
      </c>
      <c r="D107">
        <f>Analysis!O110/Analysis!O$5</f>
        <v>2.8140729949654468</v>
      </c>
      <c r="E107">
        <f>Analysis!V110/Analysis!V$5</f>
        <v>3.6568376854043136</v>
      </c>
    </row>
    <row r="108" spans="1:5" x14ac:dyDescent="0.4">
      <c r="A108" s="1">
        <f>Analysis!A111</f>
        <v>32448</v>
      </c>
      <c r="B108">
        <f>Analysis!B111/Analysis!B$5</f>
        <v>2.3912608796652468</v>
      </c>
      <c r="C108">
        <f>Analysis!H111/Analysis!H$5</f>
        <v>2.7394643707819135</v>
      </c>
      <c r="D108">
        <f>Analysis!O111/Analysis!O$5</f>
        <v>2.7833372520597552</v>
      </c>
      <c r="E108">
        <f>Analysis!V111/Analysis!V$5</f>
        <v>3.5827479559945252</v>
      </c>
    </row>
    <row r="109" spans="1:5" x14ac:dyDescent="0.4">
      <c r="A109" s="1">
        <f>Analysis!A112</f>
        <v>32478</v>
      </c>
      <c r="B109">
        <f>Analysis!B112/Analysis!B$5</f>
        <v>2.3940658117566009</v>
      </c>
      <c r="C109">
        <f>Analysis!H112/Analysis!H$5</f>
        <v>2.7520928123116448</v>
      </c>
      <c r="D109">
        <f>Analysis!O112/Analysis!O$5</f>
        <v>2.8026973765540579</v>
      </c>
      <c r="E109">
        <f>Analysis!V112/Analysis!V$5</f>
        <v>3.6663287599124823</v>
      </c>
    </row>
    <row r="110" spans="1:5" x14ac:dyDescent="0.4">
      <c r="A110" s="1">
        <f>Analysis!A113</f>
        <v>32509</v>
      </c>
      <c r="B110">
        <f>Analysis!B113/Analysis!B$5</f>
        <v>2.4165156571248101</v>
      </c>
      <c r="C110">
        <f>Analysis!H113/Analysis!H$5</f>
        <v>2.7762040336817893</v>
      </c>
      <c r="D110">
        <f>Analysis!O113/Analysis!O$5</f>
        <v>2.8525823599136104</v>
      </c>
      <c r="E110">
        <f>Analysis!V113/Analysis!V$5</f>
        <v>3.7954939127781353</v>
      </c>
    </row>
    <row r="111" spans="1:5" x14ac:dyDescent="0.4">
      <c r="A111" s="1">
        <f>Analysis!A114</f>
        <v>32540</v>
      </c>
      <c r="B111">
        <f>Analysis!B114/Analysis!B$5</f>
        <v>2.4164083078719312</v>
      </c>
      <c r="C111">
        <f>Analysis!H114/Analysis!H$5</f>
        <v>2.7592297889170965</v>
      </c>
      <c r="D111">
        <f>Analysis!O114/Analysis!O$5</f>
        <v>2.8203801245427815</v>
      </c>
      <c r="E111">
        <f>Analysis!V114/Analysis!V$5</f>
        <v>3.9210995000110094</v>
      </c>
    </row>
    <row r="112" spans="1:5" x14ac:dyDescent="0.4">
      <c r="A112" s="1">
        <f>Analysis!A115</f>
        <v>32568</v>
      </c>
      <c r="B112">
        <f>Analysis!B115/Analysis!B$5</f>
        <v>2.4222700965109927</v>
      </c>
      <c r="C112">
        <f>Analysis!H115/Analysis!H$5</f>
        <v>2.7663764045031076</v>
      </c>
      <c r="D112">
        <f>Analysis!O115/Analysis!O$5</f>
        <v>2.8354280340032338</v>
      </c>
      <c r="E112">
        <f>Analysis!V115/Analysis!V$5</f>
        <v>3.9147428577200625</v>
      </c>
    </row>
    <row r="113" spans="1:5" x14ac:dyDescent="0.4">
      <c r="A113" s="1">
        <f>Analysis!A116</f>
        <v>32599</v>
      </c>
      <c r="B113">
        <f>Analysis!B116/Analysis!B$5</f>
        <v>2.4632809739898915</v>
      </c>
      <c r="C113">
        <f>Analysis!H116/Analysis!H$5</f>
        <v>2.8213048237181311</v>
      </c>
      <c r="D113">
        <f>Analysis!O116/Analysis!O$5</f>
        <v>2.8920661545658821</v>
      </c>
      <c r="E113">
        <f>Analysis!V116/Analysis!V$5</f>
        <v>4.0546944202859478</v>
      </c>
    </row>
    <row r="114" spans="1:5" x14ac:dyDescent="0.4">
      <c r="A114" s="1">
        <f>Analysis!A117</f>
        <v>32629</v>
      </c>
      <c r="B114">
        <f>Analysis!B117/Analysis!B$5</f>
        <v>2.5043619747710744</v>
      </c>
      <c r="C114">
        <f>Analysis!H117/Analysis!H$5</f>
        <v>2.8931289988561519</v>
      </c>
      <c r="D114">
        <f>Analysis!O117/Analysis!O$5</f>
        <v>2.9949581746653129</v>
      </c>
      <c r="E114">
        <f>Analysis!V117/Analysis!V$5</f>
        <v>4.222022609380069</v>
      </c>
    </row>
    <row r="115" spans="1:5" x14ac:dyDescent="0.4">
      <c r="A115" s="1">
        <f>Analysis!A118</f>
        <v>32660</v>
      </c>
      <c r="B115">
        <f>Analysis!B118/Analysis!B$5</f>
        <v>2.5554446361854093</v>
      </c>
      <c r="C115">
        <f>Analysis!H118/Analysis!H$5</f>
        <v>2.977975436729607</v>
      </c>
      <c r="D115">
        <f>Analysis!O118/Analysis!O$5</f>
        <v>3.1072236267691835</v>
      </c>
      <c r="E115">
        <f>Analysis!V118/Analysis!V$5</f>
        <v>4.3656485582789228</v>
      </c>
    </row>
    <row r="116" spans="1:5" x14ac:dyDescent="0.4">
      <c r="A116" s="1">
        <f>Analysis!A119</f>
        <v>32690</v>
      </c>
      <c r="B116">
        <f>Analysis!B119/Analysis!B$5</f>
        <v>2.5943137229254161</v>
      </c>
      <c r="C116">
        <f>Analysis!H119/Analysis!H$5</f>
        <v>3.04323822010128</v>
      </c>
      <c r="D116">
        <f>Analysis!O119/Analysis!O$5</f>
        <v>3.1682006258650484</v>
      </c>
      <c r="E116">
        <f>Analysis!V119/Analysis!V$5</f>
        <v>4.4882215878331584</v>
      </c>
    </row>
    <row r="117" spans="1:5" x14ac:dyDescent="0.4">
      <c r="A117" s="1">
        <f>Analysis!A120</f>
        <v>32721</v>
      </c>
      <c r="B117">
        <f>Analysis!B120/Analysis!B$5</f>
        <v>2.5737909697903407</v>
      </c>
      <c r="C117">
        <f>Analysis!H120/Analysis!H$5</f>
        <v>2.9945407133191462</v>
      </c>
      <c r="D117">
        <f>Analysis!O120/Analysis!O$5</f>
        <v>3.1200148346014656</v>
      </c>
      <c r="E117">
        <f>Analysis!V120/Analysis!V$5</f>
        <v>4.6993053876576392</v>
      </c>
    </row>
    <row r="118" spans="1:5" x14ac:dyDescent="0.4">
      <c r="A118" s="1">
        <f>Analysis!A121</f>
        <v>32752</v>
      </c>
      <c r="B118">
        <f>Analysis!B121/Analysis!B$5</f>
        <v>2.5892380078477584</v>
      </c>
      <c r="C118">
        <f>Analysis!H121/Analysis!H$5</f>
        <v>3.0089427272717639</v>
      </c>
      <c r="D118">
        <f>Analysis!O121/Analysis!O$5</f>
        <v>3.1331138846537017</v>
      </c>
      <c r="E118">
        <f>Analysis!V121/Analysis!V$5</f>
        <v>4.7207668892461987</v>
      </c>
    </row>
    <row r="119" spans="1:5" x14ac:dyDescent="0.4">
      <c r="A119" s="1">
        <f>Analysis!A122</f>
        <v>32782</v>
      </c>
      <c r="B119">
        <f>Analysis!B122/Analysis!B$5</f>
        <v>2.6336078780780321</v>
      </c>
      <c r="C119">
        <f>Analysis!H122/Analysis!H$5</f>
        <v>3.0832565133884953</v>
      </c>
      <c r="D119">
        <f>Analysis!O122/Analysis!O$5</f>
        <v>3.2057549527450071</v>
      </c>
      <c r="E119">
        <f>Analysis!V122/Analysis!V$5</f>
        <v>4.7343152438949385</v>
      </c>
    </row>
    <row r="120" spans="1:5" x14ac:dyDescent="0.4">
      <c r="A120" s="1">
        <f>Analysis!A123</f>
        <v>32813</v>
      </c>
      <c r="B120">
        <f>Analysis!B123/Analysis!B$5</f>
        <v>2.6542933865319882</v>
      </c>
      <c r="C120">
        <f>Analysis!H123/Analysis!H$5</f>
        <v>3.1065222584638787</v>
      </c>
      <c r="D120">
        <f>Analysis!O123/Analysis!O$5</f>
        <v>3.2252362749637014</v>
      </c>
      <c r="E120">
        <f>Analysis!V123/Analysis!V$5</f>
        <v>4.6482330958411442</v>
      </c>
    </row>
    <row r="121" spans="1:5" x14ac:dyDescent="0.4">
      <c r="A121" s="1">
        <f>Analysis!A124</f>
        <v>32843</v>
      </c>
      <c r="B121">
        <f>Analysis!B124/Analysis!B$5</f>
        <v>2.6676964601857986</v>
      </c>
      <c r="C121">
        <f>Analysis!H124/Analysis!H$5</f>
        <v>3.1296186328808648</v>
      </c>
      <c r="D121">
        <f>Analysis!O124/Analysis!O$5</f>
        <v>3.2308477296030289</v>
      </c>
      <c r="E121">
        <f>Analysis!V124/Analysis!V$5</f>
        <v>4.7757828717336581</v>
      </c>
    </row>
    <row r="122" spans="1:5" x14ac:dyDescent="0.4">
      <c r="A122" s="1">
        <f>Analysis!A125</f>
        <v>32874</v>
      </c>
      <c r="B122">
        <f>Analysis!B125/Analysis!B$5</f>
        <v>2.6622320369263455</v>
      </c>
      <c r="C122">
        <f>Analysis!H125/Analysis!H$5</f>
        <v>3.0704724711725948</v>
      </c>
      <c r="D122">
        <f>Analysis!O125/Analysis!O$5</f>
        <v>3.1593677357113941</v>
      </c>
      <c r="E122">
        <f>Analysis!V125/Analysis!V$5</f>
        <v>4.6698995802728334</v>
      </c>
    </row>
    <row r="123" spans="1:5" x14ac:dyDescent="0.4">
      <c r="A123" s="1">
        <f>Analysis!A126</f>
        <v>32905</v>
      </c>
      <c r="B123">
        <f>Analysis!B126/Analysis!B$5</f>
        <v>2.6744430144413305</v>
      </c>
      <c r="C123">
        <f>Analysis!H126/Analysis!H$5</f>
        <v>3.0935592066090218</v>
      </c>
      <c r="D123">
        <f>Analysis!O126/Analysis!O$5</f>
        <v>3.1748568048886314</v>
      </c>
      <c r="E123">
        <f>Analysis!V126/Analysis!V$5</f>
        <v>4.5515594925928209</v>
      </c>
    </row>
    <row r="124" spans="1:5" x14ac:dyDescent="0.4">
      <c r="A124" s="1">
        <f>Analysis!A127</f>
        <v>32933</v>
      </c>
      <c r="B124">
        <f>Analysis!B127/Analysis!B$5</f>
        <v>2.6824136964675955</v>
      </c>
      <c r="C124">
        <f>Analysis!H127/Analysis!H$5</f>
        <v>3.0960309166238371</v>
      </c>
      <c r="D124">
        <f>Analysis!O127/Analysis!O$5</f>
        <v>3.1593725836203701</v>
      </c>
      <c r="E124">
        <f>Analysis!V127/Analysis!V$5</f>
        <v>4.6751277538283862</v>
      </c>
    </row>
    <row r="125" spans="1:5" x14ac:dyDescent="0.4">
      <c r="A125" s="1">
        <f>Analysis!A128</f>
        <v>32964</v>
      </c>
      <c r="B125">
        <f>Analysis!B128/Analysis!B$5</f>
        <v>2.6844507351129523</v>
      </c>
      <c r="C125">
        <f>Analysis!H128/Analysis!H$5</f>
        <v>3.068084757988367</v>
      </c>
      <c r="D125">
        <f>Analysis!O128/Analysis!O$5</f>
        <v>3.0941924474426066</v>
      </c>
      <c r="E125">
        <f>Analysis!V128/Analysis!V$5</f>
        <v>4.6843159462436921</v>
      </c>
    </row>
    <row r="126" spans="1:5" x14ac:dyDescent="0.4">
      <c r="A126" s="1">
        <f>Analysis!A129</f>
        <v>32994</v>
      </c>
      <c r="B126">
        <f>Analysis!B129/Analysis!B$5</f>
        <v>2.7279921115125387</v>
      </c>
      <c r="C126">
        <f>Analysis!H129/Analysis!H$5</f>
        <v>3.1559867526990772</v>
      </c>
      <c r="D126">
        <f>Analysis!O129/Analysis!O$5</f>
        <v>3.231747016718014</v>
      </c>
      <c r="E126">
        <f>Analysis!V129/Analysis!V$5</f>
        <v>4.8652152525630399</v>
      </c>
    </row>
    <row r="127" spans="1:5" x14ac:dyDescent="0.4">
      <c r="A127" s="1">
        <f>Analysis!A130</f>
        <v>33025</v>
      </c>
      <c r="B127">
        <f>Analysis!B130/Analysis!B$5</f>
        <v>2.7577417060765188</v>
      </c>
      <c r="C127">
        <f>Analysis!H130/Analysis!H$5</f>
        <v>3.2067428703292045</v>
      </c>
      <c r="D127">
        <f>Analysis!O130/Analysis!O$5</f>
        <v>3.2975622289715889</v>
      </c>
      <c r="E127">
        <f>Analysis!V130/Analysis!V$5</f>
        <v>5.0198655987810428</v>
      </c>
    </row>
    <row r="128" spans="1:5" x14ac:dyDescent="0.4">
      <c r="A128" s="1">
        <f>Analysis!A131</f>
        <v>33055</v>
      </c>
      <c r="B128">
        <f>Analysis!B131/Analysis!B$5</f>
        <v>2.7935470105105678</v>
      </c>
      <c r="C128">
        <f>Analysis!H131/Analysis!H$5</f>
        <v>3.2474290072694476</v>
      </c>
      <c r="D128">
        <f>Analysis!O131/Analysis!O$5</f>
        <v>3.3338560995178752</v>
      </c>
      <c r="E128">
        <f>Analysis!V131/Analysis!V$5</f>
        <v>5.0284085254299002</v>
      </c>
    </row>
    <row r="129" spans="1:5" x14ac:dyDescent="0.4">
      <c r="A129" s="1">
        <f>Analysis!A132</f>
        <v>33086</v>
      </c>
      <c r="B129">
        <f>Analysis!B132/Analysis!B$5</f>
        <v>2.7987473892367296</v>
      </c>
      <c r="C129">
        <f>Analysis!H132/Analysis!H$5</f>
        <v>3.2082107493686434</v>
      </c>
      <c r="D129">
        <f>Analysis!O132/Analysis!O$5</f>
        <v>3.2101156468686143</v>
      </c>
      <c r="E129">
        <f>Analysis!V132/Analysis!V$5</f>
        <v>4.6320380612179912</v>
      </c>
    </row>
    <row r="130" spans="1:5" x14ac:dyDescent="0.4">
      <c r="A130" s="1">
        <f>Analysis!A133</f>
        <v>33117</v>
      </c>
      <c r="B130">
        <f>Analysis!B133/Analysis!B$5</f>
        <v>2.8175309113312088</v>
      </c>
      <c r="C130">
        <f>Analysis!H133/Analysis!H$5</f>
        <v>3.2316499960940916</v>
      </c>
      <c r="D130">
        <f>Analysis!O133/Analysis!O$5</f>
        <v>3.2246375582052074</v>
      </c>
      <c r="E130">
        <f>Analysis!V133/Analysis!V$5</f>
        <v>4.4303597269932675</v>
      </c>
    </row>
    <row r="131" spans="1:5" x14ac:dyDescent="0.4">
      <c r="A131" s="1">
        <f>Analysis!A134</f>
        <v>33147</v>
      </c>
      <c r="B131">
        <f>Analysis!B134/Analysis!B$5</f>
        <v>2.8481003425280633</v>
      </c>
      <c r="C131">
        <f>Analysis!H134/Analysis!H$5</f>
        <v>3.2800087615594316</v>
      </c>
      <c r="D131">
        <f>Analysis!O134/Analysis!O$5</f>
        <v>3.2445527682772228</v>
      </c>
      <c r="E131">
        <f>Analysis!V134/Analysis!V$5</f>
        <v>4.3274411562539106</v>
      </c>
    </row>
    <row r="132" spans="1:5" x14ac:dyDescent="0.4">
      <c r="A132" s="1">
        <f>Analysis!A135</f>
        <v>33178</v>
      </c>
      <c r="B132">
        <f>Analysis!B135/Analysis!B$5</f>
        <v>2.8814296883876453</v>
      </c>
      <c r="C132">
        <f>Analysis!H135/Analysis!H$5</f>
        <v>3.3533090777202279</v>
      </c>
      <c r="D132">
        <f>Analysis!O135/Analysis!O$5</f>
        <v>3.3547966423382434</v>
      </c>
      <c r="E132">
        <f>Analysis!V135/Analysis!V$5</f>
        <v>4.4569832007586712</v>
      </c>
    </row>
    <row r="133" spans="1:5" x14ac:dyDescent="0.4">
      <c r="A133" s="1">
        <f>Analysis!A136</f>
        <v>33208</v>
      </c>
      <c r="B133">
        <f>Analysis!B136/Analysis!B$5</f>
        <v>2.9181924788997926</v>
      </c>
      <c r="C133">
        <f>Analysis!H136/Analysis!H$5</f>
        <v>3.4023549647997142</v>
      </c>
      <c r="D133">
        <f>Analysis!O136/Analysis!O$5</f>
        <v>3.43228561940521</v>
      </c>
      <c r="E133">
        <f>Analysis!V136/Analysis!V$5</f>
        <v>4.6620585903603375</v>
      </c>
    </row>
    <row r="134" spans="1:5" x14ac:dyDescent="0.4">
      <c r="A134" s="1">
        <f>Analysis!A137</f>
        <v>33239</v>
      </c>
      <c r="B134">
        <f>Analysis!B137/Analysis!B$5</f>
        <v>2.9429901563148388</v>
      </c>
      <c r="C134">
        <f>Analysis!H137/Analysis!H$5</f>
        <v>3.4405074268501195</v>
      </c>
      <c r="D134">
        <f>Analysis!O137/Analysis!O$5</f>
        <v>3.4716118570157728</v>
      </c>
      <c r="E134">
        <f>Analysis!V137/Analysis!V$5</f>
        <v>4.6300173171815873</v>
      </c>
    </row>
    <row r="135" spans="1:5" x14ac:dyDescent="0.4">
      <c r="A135" s="1">
        <f>Analysis!A138</f>
        <v>33270</v>
      </c>
      <c r="B135">
        <f>Analysis!B138/Analysis!B$5</f>
        <v>2.9616377604036566</v>
      </c>
      <c r="C135">
        <f>Analysis!H138/Analysis!H$5</f>
        <v>3.4675819462435964</v>
      </c>
      <c r="D135">
        <f>Analysis!O138/Analysis!O$5</f>
        <v>3.5319998351710948</v>
      </c>
      <c r="E135">
        <f>Analysis!V138/Analysis!V$5</f>
        <v>5.1690839011779204</v>
      </c>
    </row>
    <row r="136" spans="1:5" x14ac:dyDescent="0.4">
      <c r="A136" s="1">
        <f>Analysis!A139</f>
        <v>33298</v>
      </c>
      <c r="B136">
        <f>Analysis!B139/Analysis!B$5</f>
        <v>2.9741283654079953</v>
      </c>
      <c r="C136">
        <f>Analysis!H139/Analysis!H$5</f>
        <v>3.4916243177526041</v>
      </c>
      <c r="D136">
        <f>Analysis!O139/Analysis!O$5</f>
        <v>3.5781204172110468</v>
      </c>
      <c r="E136">
        <f>Analysis!V139/Analysis!V$5</f>
        <v>5.3269026451023</v>
      </c>
    </row>
    <row r="137" spans="1:5" x14ac:dyDescent="0.4">
      <c r="A137" s="1">
        <f>Analysis!A140</f>
        <v>33329</v>
      </c>
      <c r="B137">
        <f>Analysis!B140/Analysis!B$5</f>
        <v>3.0045064725331869</v>
      </c>
      <c r="C137">
        <f>Analysis!H140/Analysis!H$5</f>
        <v>3.5265298203517927</v>
      </c>
      <c r="D137">
        <f>Analysis!O140/Analysis!O$5</f>
        <v>3.6240810182548016</v>
      </c>
      <c r="E137">
        <f>Analysis!V140/Analysis!V$5</f>
        <v>5.4475553011636375</v>
      </c>
    </row>
    <row r="138" spans="1:5" x14ac:dyDescent="0.4">
      <c r="A138" s="1">
        <f>Analysis!A141</f>
        <v>33359</v>
      </c>
      <c r="B138">
        <f>Analysis!B141/Analysis!B$5</f>
        <v>3.0261027181970515</v>
      </c>
      <c r="C138">
        <f>Analysis!H141/Analysis!H$5</f>
        <v>3.5504234761607445</v>
      </c>
      <c r="D138">
        <f>Analysis!O141/Analysis!O$5</f>
        <v>3.6419455628301121</v>
      </c>
      <c r="E138">
        <f>Analysis!V141/Analysis!V$5</f>
        <v>5.4377847724249442</v>
      </c>
    </row>
    <row r="139" spans="1:5" x14ac:dyDescent="0.4">
      <c r="A139" s="1">
        <f>Analysis!A142</f>
        <v>33390</v>
      </c>
      <c r="B139">
        <f>Analysis!B142/Analysis!B$5</f>
        <v>3.0325194332159149</v>
      </c>
      <c r="C139">
        <f>Analysis!H142/Analysis!H$5</f>
        <v>3.5484199452016605</v>
      </c>
      <c r="D139">
        <f>Analysis!O142/Analysis!O$5</f>
        <v>3.6303420926968677</v>
      </c>
      <c r="E139">
        <f>Analysis!V142/Analysis!V$5</f>
        <v>5.4567051198184657</v>
      </c>
    </row>
    <row r="140" spans="1:5" x14ac:dyDescent="0.4">
      <c r="A140" s="1">
        <f>Analysis!A143</f>
        <v>33420</v>
      </c>
      <c r="B140">
        <f>Analysis!B143/Analysis!B$5</f>
        <v>3.0631745706711166</v>
      </c>
      <c r="C140">
        <f>Analysis!H143/Analysis!H$5</f>
        <v>3.5953452565581303</v>
      </c>
      <c r="D140">
        <f>Analysis!O143/Analysis!O$5</f>
        <v>3.6871910972999573</v>
      </c>
      <c r="E140">
        <f>Analysis!V143/Analysis!V$5</f>
        <v>5.4994082279186411</v>
      </c>
    </row>
    <row r="141" spans="1:5" x14ac:dyDescent="0.4">
      <c r="A141" s="1">
        <f>Analysis!A144</f>
        <v>33451</v>
      </c>
      <c r="B141">
        <f>Analysis!B144/Analysis!B$5</f>
        <v>3.1060978231468672</v>
      </c>
      <c r="C141">
        <f>Analysis!H144/Analysis!H$5</f>
        <v>3.6689815600412747</v>
      </c>
      <c r="D141">
        <f>Analysis!O144/Analysis!O$5</f>
        <v>3.787179219922967</v>
      </c>
      <c r="E141">
        <f>Analysis!V144/Analysis!V$5</f>
        <v>5.6471284702668409</v>
      </c>
    </row>
    <row r="142" spans="1:5" x14ac:dyDescent="0.4">
      <c r="A142" s="1">
        <f>Analysis!A145</f>
        <v>33482</v>
      </c>
      <c r="B142">
        <f>Analysis!B145/Analysis!B$5</f>
        <v>3.1490245385017435</v>
      </c>
      <c r="C142">
        <f>Analysis!H145/Analysis!H$5</f>
        <v>3.7432609212274368</v>
      </c>
      <c r="D142">
        <f>Analysis!O145/Analysis!O$5</f>
        <v>3.8903451468795223</v>
      </c>
      <c r="E142">
        <f>Analysis!V145/Analysis!V$5</f>
        <v>5.6299670308625247</v>
      </c>
    </row>
    <row r="143" spans="1:5" x14ac:dyDescent="0.4">
      <c r="A143" s="1">
        <f>Analysis!A146</f>
        <v>33512</v>
      </c>
      <c r="B143">
        <f>Analysis!B146/Analysis!B$5</f>
        <v>3.1799038973802971</v>
      </c>
      <c r="C143">
        <f>Analysis!H146/Analysis!H$5</f>
        <v>3.7791854017714517</v>
      </c>
      <c r="D143">
        <f>Analysis!O146/Analysis!O$5</f>
        <v>3.9218201959040013</v>
      </c>
      <c r="E143">
        <f>Analysis!V146/Analysis!V$5</f>
        <v>5.6402207406802409</v>
      </c>
    </row>
    <row r="144" spans="1:5" x14ac:dyDescent="0.4">
      <c r="A144" s="1">
        <f>Analysis!A147</f>
        <v>33543</v>
      </c>
      <c r="B144">
        <f>Analysis!B147/Analysis!B$5</f>
        <v>3.213743152191054</v>
      </c>
      <c r="C144">
        <f>Analysis!H147/Analysis!H$5</f>
        <v>3.8076066244487667</v>
      </c>
      <c r="D144">
        <f>Analysis!O147/Analysis!O$5</f>
        <v>3.9497659671942</v>
      </c>
      <c r="E144">
        <f>Analysis!V147/Analysis!V$5</f>
        <v>5.6411139804021682</v>
      </c>
    </row>
    <row r="145" spans="1:5" x14ac:dyDescent="0.4">
      <c r="A145" s="1">
        <f>Analysis!A148</f>
        <v>33573</v>
      </c>
      <c r="B145">
        <f>Analysis!B148/Analysis!B$5</f>
        <v>3.277217726554662</v>
      </c>
      <c r="C145">
        <f>Analysis!H148/Analysis!H$5</f>
        <v>3.9239367268229057</v>
      </c>
      <c r="D145">
        <f>Analysis!O148/Analysis!O$5</f>
        <v>4.1533636004450383</v>
      </c>
      <c r="E145">
        <f>Analysis!V148/Analysis!V$5</f>
        <v>5.6940059279539526</v>
      </c>
    </row>
    <row r="146" spans="1:5" x14ac:dyDescent="0.4">
      <c r="A146" s="1">
        <f>Analysis!A149</f>
        <v>33604</v>
      </c>
      <c r="B146">
        <f>Analysis!B149/Analysis!B$5</f>
        <v>3.2568862974912505</v>
      </c>
      <c r="C146">
        <f>Analysis!H149/Analysis!H$5</f>
        <v>3.8707391931168642</v>
      </c>
      <c r="D146">
        <f>Analysis!O149/Analysis!O$5</f>
        <v>4.0683579405113086</v>
      </c>
      <c r="E146">
        <f>Analysis!V149/Analysis!V$5</f>
        <v>6.1140716051108335</v>
      </c>
    </row>
    <row r="147" spans="1:5" x14ac:dyDescent="0.4">
      <c r="A147" s="1">
        <f>Analysis!A150</f>
        <v>33635</v>
      </c>
      <c r="B147">
        <f>Analysis!B150/Analysis!B$5</f>
        <v>3.2633099382683644</v>
      </c>
      <c r="C147">
        <f>Analysis!H150/Analysis!H$5</f>
        <v>3.8955113731539233</v>
      </c>
      <c r="D147">
        <f>Analysis!O150/Analysis!O$5</f>
        <v>4.1153487222123921</v>
      </c>
      <c r="E147">
        <f>Analysis!V150/Analysis!V$5</f>
        <v>6.0772451727570127</v>
      </c>
    </row>
    <row r="148" spans="1:5" x14ac:dyDescent="0.4">
      <c r="A148" s="1">
        <f>Analysis!A151</f>
        <v>33664</v>
      </c>
      <c r="B148">
        <f>Analysis!B151/Analysis!B$5</f>
        <v>3.2585978254988457</v>
      </c>
      <c r="C148">
        <f>Analysis!H151/Analysis!H$5</f>
        <v>3.8761480382077798</v>
      </c>
      <c r="D148">
        <f>Analysis!O151/Analysis!O$5</f>
        <v>4.0903432077159323</v>
      </c>
      <c r="E148">
        <f>Analysis!V151/Analysis!V$5</f>
        <v>6.01556749153408</v>
      </c>
    </row>
    <row r="149" spans="1:5" x14ac:dyDescent="0.4">
      <c r="A149" s="1">
        <f>Analysis!A152</f>
        <v>33695</v>
      </c>
      <c r="B149">
        <f>Analysis!B152/Analysis!B$5</f>
        <v>3.292228441842314</v>
      </c>
      <c r="C149">
        <f>Analysis!H152/Analysis!H$5</f>
        <v>3.9039509891320852</v>
      </c>
      <c r="D149">
        <f>Analysis!O152/Analysis!O$5</f>
        <v>4.1039440163471497</v>
      </c>
      <c r="E149">
        <f>Analysis!V152/Analysis!V$5</f>
        <v>6.0315070181933539</v>
      </c>
    </row>
    <row r="150" spans="1:5" x14ac:dyDescent="0.4">
      <c r="A150" s="1">
        <f>Analysis!A153</f>
        <v>33725</v>
      </c>
      <c r="B150">
        <f>Analysis!B153/Analysis!B$5</f>
        <v>3.3260391279002888</v>
      </c>
      <c r="C150">
        <f>Analysis!H153/Analysis!H$5</f>
        <v>3.9763603880897689</v>
      </c>
      <c r="D150">
        <f>Analysis!O153/Analysis!O$5</f>
        <v>4.2207277196163364</v>
      </c>
      <c r="E150">
        <f>Analysis!V153/Analysis!V$5</f>
        <v>6.1565748912359881</v>
      </c>
    </row>
    <row r="151" spans="1:5" x14ac:dyDescent="0.4">
      <c r="A151" s="1">
        <f>Analysis!A154</f>
        <v>33756</v>
      </c>
      <c r="B151">
        <f>Analysis!B154/Analysis!B$5</f>
        <v>3.3727126784685537</v>
      </c>
      <c r="C151">
        <f>Analysis!H154/Analysis!H$5</f>
        <v>4.0288460142316556</v>
      </c>
      <c r="D151">
        <f>Analysis!O154/Analysis!O$5</f>
        <v>4.2858254413415136</v>
      </c>
      <c r="E151">
        <f>Analysis!V154/Analysis!V$5</f>
        <v>6.0745434345951992</v>
      </c>
    </row>
    <row r="152" spans="1:5" x14ac:dyDescent="0.4">
      <c r="A152" s="1">
        <f>Analysis!A155</f>
        <v>33786</v>
      </c>
      <c r="B152">
        <f>Analysis!B155/Analysis!B$5</f>
        <v>3.4290857534663046</v>
      </c>
      <c r="C152">
        <f>Analysis!H155/Analysis!H$5</f>
        <v>4.1061368683439463</v>
      </c>
      <c r="D152">
        <f>Analysis!O155/Analysis!O$5</f>
        <v>4.441057910696669</v>
      </c>
      <c r="E152">
        <f>Analysis!V155/Analysis!V$5</f>
        <v>6.1909896274841518</v>
      </c>
    </row>
    <row r="153" spans="1:5" x14ac:dyDescent="0.4">
      <c r="A153" s="1">
        <f>Analysis!A156</f>
        <v>33817</v>
      </c>
      <c r="B153">
        <f>Analysis!B156/Analysis!B$5</f>
        <v>3.455507521191036</v>
      </c>
      <c r="C153">
        <f>Analysis!H156/Analysis!H$5</f>
        <v>4.146515934903519</v>
      </c>
      <c r="D153">
        <f>Analysis!O156/Analysis!O$5</f>
        <v>4.4784910398522353</v>
      </c>
      <c r="E153">
        <f>Analysis!V156/Analysis!V$5</f>
        <v>6.2494362540030215</v>
      </c>
    </row>
    <row r="154" spans="1:5" x14ac:dyDescent="0.4">
      <c r="A154" s="1">
        <f>Analysis!A157</f>
        <v>33848</v>
      </c>
      <c r="B154">
        <f>Analysis!B157/Analysis!B$5</f>
        <v>3.4982403153149053</v>
      </c>
      <c r="C154">
        <f>Analysis!H157/Analysis!H$5</f>
        <v>4.1990759188954332</v>
      </c>
      <c r="D154">
        <f>Analysis!O157/Analysis!O$5</f>
        <v>4.5348528296032713</v>
      </c>
      <c r="E154">
        <f>Analysis!V157/Analysis!V$5</f>
        <v>6.2731292541912955</v>
      </c>
    </row>
    <row r="155" spans="1:5" x14ac:dyDescent="0.4">
      <c r="A155" s="1">
        <f>Analysis!A158</f>
        <v>33878</v>
      </c>
      <c r="B155">
        <f>Analysis!B158/Analysis!B$5</f>
        <v>3.4677193644258022</v>
      </c>
      <c r="C155">
        <f>Analysis!H158/Analysis!H$5</f>
        <v>4.1480540408013171</v>
      </c>
      <c r="D155">
        <f>Analysis!O158/Analysis!O$5</f>
        <v>4.4390751159256236</v>
      </c>
      <c r="E155">
        <f>Analysis!V158/Analysis!V$5</f>
        <v>6.1987938196190555</v>
      </c>
    </row>
    <row r="156" spans="1:5" x14ac:dyDescent="0.4">
      <c r="A156" s="1">
        <f>Analysis!A159</f>
        <v>33909</v>
      </c>
      <c r="B156">
        <f>Analysis!B159/Analysis!B$5</f>
        <v>3.4488544646718826</v>
      </c>
      <c r="C156">
        <f>Analysis!H159/Analysis!H$5</f>
        <v>4.1475624527927994</v>
      </c>
      <c r="D156">
        <f>Analysis!O159/Analysis!O$5</f>
        <v>4.4627377596358251</v>
      </c>
      <c r="E156">
        <f>Analysis!V159/Analysis!V$5</f>
        <v>6.3701172678412572</v>
      </c>
    </row>
    <row r="157" spans="1:5" x14ac:dyDescent="0.4">
      <c r="A157" s="1">
        <f>Analysis!A160</f>
        <v>33939</v>
      </c>
      <c r="B157">
        <f>Analysis!B160/Analysis!B$5</f>
        <v>3.4819864264213329</v>
      </c>
      <c r="C157">
        <f>Analysis!H160/Analysis!H$5</f>
        <v>4.2091224906325309</v>
      </c>
      <c r="D157">
        <f>Analysis!O160/Analysis!O$5</f>
        <v>4.5632276408378152</v>
      </c>
      <c r="E157">
        <f>Analysis!V160/Analysis!V$5</f>
        <v>6.5790063317599383</v>
      </c>
    </row>
    <row r="158" spans="1:5" x14ac:dyDescent="0.4">
      <c r="A158" s="1">
        <f>Analysis!A161</f>
        <v>33970</v>
      </c>
      <c r="B158">
        <f>Analysis!B161/Analysis!B$5</f>
        <v>3.5352887933548751</v>
      </c>
      <c r="C158">
        <f>Analysis!H161/Analysis!H$5</f>
        <v>4.2842886380301364</v>
      </c>
      <c r="D158">
        <f>Analysis!O161/Analysis!O$5</f>
        <v>4.6824401465038088</v>
      </c>
      <c r="E158">
        <f>Analysis!V161/Analysis!V$5</f>
        <v>6.5884296193044944</v>
      </c>
    </row>
    <row r="159" spans="1:5" x14ac:dyDescent="0.4">
      <c r="A159" s="1">
        <f>Analysis!A162</f>
        <v>34001</v>
      </c>
      <c r="B159">
        <f>Analysis!B162/Analysis!B$5</f>
        <v>3.5797486984424021</v>
      </c>
      <c r="C159">
        <f>Analysis!H162/Analysis!H$5</f>
        <v>4.3693471334758929</v>
      </c>
      <c r="D159">
        <f>Analysis!O162/Analysis!O$5</f>
        <v>4.8289100203854574</v>
      </c>
      <c r="E159">
        <f>Analysis!V162/Analysis!V$5</f>
        <v>6.7023010875958677</v>
      </c>
    </row>
    <row r="160" spans="1:5" x14ac:dyDescent="0.4">
      <c r="A160" s="1">
        <f>Analysis!A163</f>
        <v>34029</v>
      </c>
      <c r="B160">
        <f>Analysis!B163/Analysis!B$5</f>
        <v>3.5925085422987197</v>
      </c>
      <c r="C160">
        <f>Analysis!H163/Analysis!H$5</f>
        <v>4.3854208220569149</v>
      </c>
      <c r="D160">
        <f>Analysis!O163/Analysis!O$5</f>
        <v>4.8473441942654087</v>
      </c>
      <c r="E160">
        <f>Analysis!V163/Analysis!V$5</f>
        <v>6.8467500064922806</v>
      </c>
    </row>
    <row r="161" spans="1:5" x14ac:dyDescent="0.4">
      <c r="A161" s="1">
        <f>Analysis!A164</f>
        <v>34060</v>
      </c>
      <c r="B161">
        <f>Analysis!B164/Analysis!B$5</f>
        <v>3.6187407173913502</v>
      </c>
      <c r="C161">
        <f>Analysis!H164/Analysis!H$5</f>
        <v>4.4180363782746905</v>
      </c>
      <c r="D161">
        <f>Analysis!O164/Analysis!O$5</f>
        <v>4.8863528938380654</v>
      </c>
      <c r="E161">
        <f>Analysis!V164/Analysis!V$5</f>
        <v>6.7546713414601873</v>
      </c>
    </row>
    <row r="162" spans="1:5" x14ac:dyDescent="0.4">
      <c r="A162" s="1">
        <f>Analysis!A165</f>
        <v>34090</v>
      </c>
      <c r="B162">
        <f>Analysis!B165/Analysis!B$5</f>
        <v>3.6077469418888484</v>
      </c>
      <c r="C162">
        <f>Analysis!H165/Analysis!H$5</f>
        <v>4.4242452587520171</v>
      </c>
      <c r="D162">
        <f>Analysis!O165/Analysis!O$5</f>
        <v>4.8885441486950638</v>
      </c>
      <c r="E162">
        <f>Analysis!V165/Analysis!V$5</f>
        <v>6.8037393801382118</v>
      </c>
    </row>
    <row r="163" spans="1:5" x14ac:dyDescent="0.4">
      <c r="A163" s="1">
        <f>Analysis!A166</f>
        <v>34121</v>
      </c>
      <c r="B163">
        <f>Analysis!B166/Analysis!B$5</f>
        <v>3.647770033097304</v>
      </c>
      <c r="C163">
        <f>Analysis!H166/Analysis!H$5</f>
        <v>4.5041648005625143</v>
      </c>
      <c r="D163">
        <f>Analysis!O166/Analysis!O$5</f>
        <v>5.0349994788497847</v>
      </c>
      <c r="E163">
        <f>Analysis!V166/Analysis!V$5</f>
        <v>6.8627422531375712</v>
      </c>
    </row>
    <row r="164" spans="1:5" x14ac:dyDescent="0.4">
      <c r="A164" s="1">
        <f>Analysis!A167</f>
        <v>34151</v>
      </c>
      <c r="B164">
        <f>Analysis!B167/Analysis!B$5</f>
        <v>3.6555087022221859</v>
      </c>
      <c r="C164">
        <f>Analysis!H167/Analysis!H$5</f>
        <v>4.5316069782144623</v>
      </c>
      <c r="D164">
        <f>Analysis!O167/Analysis!O$5</f>
        <v>5.084920821526655</v>
      </c>
      <c r="E164">
        <f>Analysis!V167/Analysis!V$5</f>
        <v>6.8669385535347027</v>
      </c>
    </row>
    <row r="165" spans="1:5" x14ac:dyDescent="0.4">
      <c r="A165" s="1">
        <f>Analysis!A168</f>
        <v>34182</v>
      </c>
      <c r="B165">
        <f>Analysis!B168/Analysis!B$5</f>
        <v>3.7014784226082682</v>
      </c>
      <c r="C165">
        <f>Analysis!H168/Analysis!H$5</f>
        <v>4.6083387714543216</v>
      </c>
      <c r="D165">
        <f>Analysis!O168/Analysis!O$5</f>
        <v>5.2421045742445136</v>
      </c>
      <c r="E165">
        <f>Analysis!V168/Analysis!V$5</f>
        <v>6.9882489624199957</v>
      </c>
    </row>
    <row r="166" spans="1:5" x14ac:dyDescent="0.4">
      <c r="A166" s="1">
        <f>Analysis!A169</f>
        <v>34213</v>
      </c>
      <c r="B166">
        <f>Analysis!B169/Analysis!B$5</f>
        <v>3.7120878185278809</v>
      </c>
      <c r="C166">
        <f>Analysis!H169/Analysis!H$5</f>
        <v>4.6266624734972979</v>
      </c>
      <c r="D166">
        <f>Analysis!O169/Analysis!O$5</f>
        <v>5.2588492518464474</v>
      </c>
      <c r="E166">
        <f>Analysis!V169/Analysis!V$5</f>
        <v>7.0831558057364132</v>
      </c>
    </row>
    <row r="167" spans="1:5" x14ac:dyDescent="0.4">
      <c r="A167" s="1">
        <f>Analysis!A170</f>
        <v>34243</v>
      </c>
      <c r="B167">
        <f>Analysis!B170/Analysis!B$5</f>
        <v>3.7191780635365821</v>
      </c>
      <c r="C167">
        <f>Analysis!H170/Analysis!H$5</f>
        <v>4.6410755034276976</v>
      </c>
      <c r="D167">
        <f>Analysis!O170/Analysis!O$5</f>
        <v>5.2920840918290919</v>
      </c>
      <c r="E167">
        <f>Analysis!V170/Analysis!V$5</f>
        <v>7.171322310538681</v>
      </c>
    </row>
    <row r="168" spans="1:5" x14ac:dyDescent="0.4">
      <c r="A168" s="1">
        <f>Analysis!A171</f>
        <v>34274</v>
      </c>
      <c r="B168">
        <f>Analysis!B171/Analysis!B$5</f>
        <v>3.7124851839074897</v>
      </c>
      <c r="C168">
        <f>Analysis!H171/Analysis!H$5</f>
        <v>4.5961482150414206</v>
      </c>
      <c r="D168">
        <f>Analysis!O171/Analysis!O$5</f>
        <v>5.200213792785827</v>
      </c>
      <c r="E168">
        <f>Analysis!V171/Analysis!V$5</f>
        <v>7.1718645889646861</v>
      </c>
    </row>
    <row r="169" spans="1:5" x14ac:dyDescent="0.4">
      <c r="A169" s="1">
        <f>Analysis!A172</f>
        <v>34304</v>
      </c>
      <c r="B169">
        <f>Analysis!B172/Analysis!B$5</f>
        <v>3.726541010276387</v>
      </c>
      <c r="C169">
        <f>Analysis!H172/Analysis!H$5</f>
        <v>4.618644218669294</v>
      </c>
      <c r="D169">
        <f>Analysis!O172/Analysis!O$5</f>
        <v>5.2245818072519876</v>
      </c>
      <c r="E169">
        <f>Analysis!V172/Analysis!V$5</f>
        <v>7.2356361216893799</v>
      </c>
    </row>
    <row r="170" spans="1:5" x14ac:dyDescent="0.4">
      <c r="A170" s="1">
        <f>Analysis!A173</f>
        <v>34335</v>
      </c>
      <c r="B170">
        <f>Analysis!B173/Analysis!B$5</f>
        <v>3.7561399695984239</v>
      </c>
      <c r="C170">
        <f>Analysis!H173/Analysis!H$5</f>
        <v>4.6830105768489645</v>
      </c>
      <c r="D170">
        <f>Analysis!O173/Analysis!O$5</f>
        <v>5.33296893217533</v>
      </c>
      <c r="E170">
        <f>Analysis!V173/Analysis!V$5</f>
        <v>7.3615213164028095</v>
      </c>
    </row>
    <row r="171" spans="1:5" x14ac:dyDescent="0.4">
      <c r="A171" s="1">
        <f>Analysis!A174</f>
        <v>34366</v>
      </c>
      <c r="B171">
        <f>Analysis!B174/Analysis!B$5</f>
        <v>3.717486447083957</v>
      </c>
      <c r="C171">
        <f>Analysis!H174/Analysis!H$5</f>
        <v>4.5949997993576579</v>
      </c>
      <c r="D171">
        <f>Analysis!O174/Analysis!O$5</f>
        <v>5.1799010541778072</v>
      </c>
      <c r="E171">
        <f>Analysis!V174/Analysis!V$5</f>
        <v>7.3559361468942139</v>
      </c>
    </row>
    <row r="172" spans="1:5" x14ac:dyDescent="0.4">
      <c r="A172" s="1">
        <f>Analysis!A175</f>
        <v>34394</v>
      </c>
      <c r="B172">
        <f>Analysis!B175/Analysis!B$5</f>
        <v>3.6899357807644333</v>
      </c>
      <c r="C172">
        <f>Analysis!H175/Analysis!H$5</f>
        <v>4.4940245930142702</v>
      </c>
      <c r="D172">
        <f>Analysis!O175/Analysis!O$5</f>
        <v>5.0158041832606557</v>
      </c>
      <c r="E172">
        <f>Analysis!V175/Analysis!V$5</f>
        <v>7.2509660331481651</v>
      </c>
    </row>
    <row r="173" spans="1:5" x14ac:dyDescent="0.4">
      <c r="A173" s="1">
        <f>Analysis!A176</f>
        <v>34425</v>
      </c>
      <c r="B173">
        <f>Analysis!B176/Analysis!B$5</f>
        <v>3.6655094971355573</v>
      </c>
      <c r="C173">
        <f>Analysis!H176/Analysis!H$5</f>
        <v>4.4568277670364465</v>
      </c>
      <c r="D173">
        <f>Analysis!O176/Analysis!O$5</f>
        <v>4.9576826025514551</v>
      </c>
      <c r="E173">
        <f>Analysis!V176/Analysis!V$5</f>
        <v>7.0077659626145552</v>
      </c>
    </row>
    <row r="174" spans="1:5" x14ac:dyDescent="0.4">
      <c r="A174" s="1">
        <f>Analysis!A177</f>
        <v>34455</v>
      </c>
      <c r="B174">
        <f>Analysis!B177/Analysis!B$5</f>
        <v>3.6637330401443662</v>
      </c>
      <c r="C174">
        <f>Analysis!H177/Analysis!H$5</f>
        <v>4.4573758119310956</v>
      </c>
      <c r="D174">
        <f>Analysis!O177/Analysis!O$5</f>
        <v>4.928486070745536</v>
      </c>
      <c r="E174">
        <f>Analysis!V177/Analysis!V$5</f>
        <v>7.0821017221578808</v>
      </c>
    </row>
    <row r="175" spans="1:5" x14ac:dyDescent="0.4">
      <c r="A175" s="1">
        <f>Analysis!A178</f>
        <v>34486</v>
      </c>
      <c r="B175">
        <f>Analysis!B178/Analysis!B$5</f>
        <v>3.6733788899474118</v>
      </c>
      <c r="C175">
        <f>Analysis!H178/Analysis!H$5</f>
        <v>4.4494002440169966</v>
      </c>
      <c r="D175">
        <f>Analysis!O178/Analysis!O$5</f>
        <v>4.8996361644313762</v>
      </c>
      <c r="E175">
        <f>Analysis!V178/Analysis!V$5</f>
        <v>7.160764039449333</v>
      </c>
    </row>
    <row r="176" spans="1:5" x14ac:dyDescent="0.4">
      <c r="A176" s="1">
        <f>Analysis!A179</f>
        <v>34516</v>
      </c>
      <c r="B176">
        <f>Analysis!B179/Analysis!B$5</f>
        <v>3.7057481525695524</v>
      </c>
      <c r="C176">
        <f>Analysis!H179/Analysis!H$5</f>
        <v>4.5317309079645094</v>
      </c>
      <c r="D176">
        <f>Analysis!O179/Analysis!O$5</f>
        <v>5.025689069662028</v>
      </c>
      <c r="E176">
        <f>Analysis!V179/Analysis!V$5</f>
        <v>7.1235209965784314</v>
      </c>
    </row>
    <row r="177" spans="1:5" x14ac:dyDescent="0.4">
      <c r="A177" s="1">
        <f>Analysis!A180</f>
        <v>34547</v>
      </c>
      <c r="B177">
        <f>Analysis!B180/Analysis!B$5</f>
        <v>3.7158943884061788</v>
      </c>
      <c r="C177">
        <f>Analysis!H180/Analysis!H$5</f>
        <v>4.5386048781004176</v>
      </c>
      <c r="D177">
        <f>Analysis!O180/Analysis!O$5</f>
        <v>5.0092473863710731</v>
      </c>
      <c r="E177">
        <f>Analysis!V180/Analysis!V$5</f>
        <v>7.3435963547675227</v>
      </c>
    </row>
    <row r="178" spans="1:5" x14ac:dyDescent="0.4">
      <c r="A178" s="1">
        <f>Analysis!A181</f>
        <v>34578</v>
      </c>
      <c r="B178">
        <f>Analysis!B181/Analysis!B$5</f>
        <v>3.6995270902212587</v>
      </c>
      <c r="C178">
        <f>Analysis!H181/Analysis!H$5</f>
        <v>4.4731203981758831</v>
      </c>
      <c r="D178">
        <f>Analysis!O181/Analysis!O$5</f>
        <v>4.8903160594256674</v>
      </c>
      <c r="E178">
        <f>Analysis!V181/Analysis!V$5</f>
        <v>7.4037670243266289</v>
      </c>
    </row>
    <row r="179" spans="1:5" x14ac:dyDescent="0.4">
      <c r="A179" s="1">
        <f>Analysis!A182</f>
        <v>34608</v>
      </c>
      <c r="B179">
        <f>Analysis!B182/Analysis!B$5</f>
        <v>3.7018437563559696</v>
      </c>
      <c r="C179">
        <f>Analysis!H182/Analysis!H$5</f>
        <v>4.470381550699857</v>
      </c>
      <c r="D179">
        <f>Analysis!O182/Analysis!O$5</f>
        <v>4.8676060298291839</v>
      </c>
      <c r="E179">
        <f>Analysis!V182/Analysis!V$5</f>
        <v>7.3708178375550411</v>
      </c>
    </row>
    <row r="180" spans="1:5" x14ac:dyDescent="0.4">
      <c r="A180" s="1">
        <f>Analysis!A183</f>
        <v>34639</v>
      </c>
      <c r="B180">
        <f>Analysis!B183/Analysis!B$5</f>
        <v>3.685703276753745</v>
      </c>
      <c r="C180">
        <f>Analysis!H183/Analysis!H$5</f>
        <v>4.4623453949079579</v>
      </c>
      <c r="D180">
        <f>Analysis!O183/Analysis!O$5</f>
        <v>4.8812868289584994</v>
      </c>
      <c r="E180">
        <f>Analysis!V183/Analysis!V$5</f>
        <v>7.3434904774449903</v>
      </c>
    </row>
    <row r="181" spans="1:5" x14ac:dyDescent="0.4">
      <c r="A181" s="1">
        <f>Analysis!A184</f>
        <v>34669</v>
      </c>
      <c r="B181">
        <f>Analysis!B184/Analysis!B$5</f>
        <v>3.6926195120864076</v>
      </c>
      <c r="C181">
        <f>Analysis!H184/Analysis!H$5</f>
        <v>4.4985907158048706</v>
      </c>
      <c r="D181">
        <f>Analysis!O184/Analysis!O$5</f>
        <v>4.9498362618743474</v>
      </c>
      <c r="E181">
        <f>Analysis!V184/Analysis!V$5</f>
        <v>7.2679890960304911</v>
      </c>
    </row>
    <row r="182" spans="1:5" x14ac:dyDescent="0.4">
      <c r="A182" s="1">
        <f>Analysis!A185</f>
        <v>34700</v>
      </c>
      <c r="B182">
        <f>Analysis!B185/Analysis!B$5</f>
        <v>3.749512884672709</v>
      </c>
      <c r="C182">
        <f>Analysis!H185/Analysis!H$5</f>
        <v>4.5841628312147087</v>
      </c>
      <c r="D182">
        <f>Analysis!O185/Analysis!O$5</f>
        <v>5.0620314192980711</v>
      </c>
      <c r="E182">
        <f>Analysis!V185/Analysis!V$5</f>
        <v>7.4465707469913873</v>
      </c>
    </row>
    <row r="183" spans="1:5" x14ac:dyDescent="0.4">
      <c r="A183" s="1">
        <f>Analysis!A186</f>
        <v>34731</v>
      </c>
      <c r="B183">
        <f>Analysis!B186/Analysis!B$5</f>
        <v>3.8097288897795711</v>
      </c>
      <c r="C183">
        <f>Analysis!H186/Analysis!H$5</f>
        <v>4.6839827368882174</v>
      </c>
      <c r="D183">
        <f>Analysis!O186/Analysis!O$5</f>
        <v>5.1996126520728447</v>
      </c>
      <c r="E183">
        <f>Analysis!V186/Analysis!V$5</f>
        <v>7.7316352220863651</v>
      </c>
    </row>
    <row r="184" spans="1:5" x14ac:dyDescent="0.4">
      <c r="A184" s="1">
        <f>Analysis!A187</f>
        <v>34759</v>
      </c>
      <c r="B184">
        <f>Analysis!B187/Analysis!B$5</f>
        <v>3.8336729674902736</v>
      </c>
      <c r="C184">
        <f>Analysis!H187/Analysis!H$5</f>
        <v>4.715862976589051</v>
      </c>
      <c r="D184">
        <f>Analysis!O187/Analysis!O$5</f>
        <v>5.2639201646349889</v>
      </c>
      <c r="E184">
        <f>Analysis!V187/Analysis!V$5</f>
        <v>7.9298754072477831</v>
      </c>
    </row>
    <row r="185" spans="1:5" x14ac:dyDescent="0.4">
      <c r="A185" s="1">
        <f>Analysis!A188</f>
        <v>34790</v>
      </c>
      <c r="B185">
        <f>Analysis!B188/Analysis!B$5</f>
        <v>3.8724364364169634</v>
      </c>
      <c r="C185">
        <f>Analysis!H188/Analysis!H$5</f>
        <v>4.7778691615289484</v>
      </c>
      <c r="D185">
        <f>Analysis!O188/Analysis!O$5</f>
        <v>5.346167364361567</v>
      </c>
      <c r="E185">
        <f>Analysis!V188/Analysis!V$5</f>
        <v>8.1854335016999649</v>
      </c>
    </row>
    <row r="186" spans="1:5" x14ac:dyDescent="0.4">
      <c r="A186" s="1">
        <f>Analysis!A189</f>
        <v>34820</v>
      </c>
      <c r="B186">
        <f>Analysis!B189/Analysis!B$5</f>
        <v>3.9510775556288538</v>
      </c>
      <c r="C186">
        <f>Analysis!H189/Analysis!H$5</f>
        <v>4.9667642635469411</v>
      </c>
      <c r="D186">
        <f>Analysis!O189/Analysis!O$5</f>
        <v>5.669748320805529</v>
      </c>
      <c r="E186">
        <f>Analysis!V189/Analysis!V$5</f>
        <v>8.4600588963082313</v>
      </c>
    </row>
    <row r="187" spans="1:5" x14ac:dyDescent="0.4">
      <c r="A187" s="1">
        <f>Analysis!A190</f>
        <v>34851</v>
      </c>
      <c r="B187">
        <f>Analysis!B190/Analysis!B$5</f>
        <v>3.9746424480753544</v>
      </c>
      <c r="C187">
        <f>Analysis!H190/Analysis!H$5</f>
        <v>4.9997860339454245</v>
      </c>
      <c r="D187">
        <f>Analysis!O190/Analysis!O$5</f>
        <v>5.7149987031843494</v>
      </c>
      <c r="E187">
        <f>Analysis!V190/Analysis!V$5</f>
        <v>8.7295257136015181</v>
      </c>
    </row>
    <row r="188" spans="1:5" x14ac:dyDescent="0.4">
      <c r="A188" s="1">
        <f>Analysis!A191</f>
        <v>34881</v>
      </c>
      <c r="B188">
        <f>Analysis!B191/Analysis!B$5</f>
        <v>3.9830130926405718</v>
      </c>
      <c r="C188">
        <f>Analysis!H191/Analysis!H$5</f>
        <v>4.9873131931018619</v>
      </c>
      <c r="D188">
        <f>Analysis!O191/Analysis!O$5</f>
        <v>5.6591798792385877</v>
      </c>
      <c r="E188">
        <f>Analysis!V191/Analysis!V$5</f>
        <v>9.0398444556423332</v>
      </c>
    </row>
    <row r="189" spans="1:5" x14ac:dyDescent="0.4">
      <c r="A189" s="1">
        <f>Analysis!A192</f>
        <v>34912</v>
      </c>
      <c r="B189">
        <f>Analysis!B192/Analysis!B$5</f>
        <v>4.0111420597739915</v>
      </c>
      <c r="C189">
        <f>Analysis!H192/Analysis!H$5</f>
        <v>5.0462321502683816</v>
      </c>
      <c r="D189">
        <f>Analysis!O192/Analysis!O$5</f>
        <v>5.7705387723640102</v>
      </c>
      <c r="E189">
        <f>Analysis!V192/Analysis!V$5</f>
        <v>9.0863234761243774</v>
      </c>
    </row>
    <row r="190" spans="1:5" x14ac:dyDescent="0.4">
      <c r="A190" s="1">
        <f>Analysis!A193</f>
        <v>34943</v>
      </c>
      <c r="B190">
        <f>Analysis!B193/Analysis!B$5</f>
        <v>4.0346835777863976</v>
      </c>
      <c r="C190">
        <f>Analysis!H193/Analysis!H$5</f>
        <v>5.0942328964558099</v>
      </c>
      <c r="D190">
        <f>Analysis!O193/Analysis!O$5</f>
        <v>5.8691476648834451</v>
      </c>
      <c r="E190">
        <f>Analysis!V193/Analysis!V$5</f>
        <v>9.4248040579583456</v>
      </c>
    </row>
    <row r="191" spans="1:5" x14ac:dyDescent="0.4">
      <c r="A191" s="1">
        <f>Analysis!A194</f>
        <v>34973</v>
      </c>
      <c r="B191">
        <f>Analysis!B194/Analysis!B$5</f>
        <v>4.0746703087640395</v>
      </c>
      <c r="C191">
        <f>Analysis!H194/Analysis!H$5</f>
        <v>5.1692585901366961</v>
      </c>
      <c r="D191">
        <f>Analysis!O194/Analysis!O$5</f>
        <v>5.9881977655987537</v>
      </c>
      <c r="E191">
        <f>Analysis!V194/Analysis!V$5</f>
        <v>9.5109802525774381</v>
      </c>
    </row>
    <row r="192" spans="1:5" x14ac:dyDescent="0.4">
      <c r="A192" s="1">
        <f>Analysis!A195</f>
        <v>35004</v>
      </c>
      <c r="B192">
        <f>Analysis!B195/Analysis!B$5</f>
        <v>4.114468312829362</v>
      </c>
      <c r="C192">
        <f>Analysis!H195/Analysis!H$5</f>
        <v>5.2437334849284873</v>
      </c>
      <c r="D192">
        <f>Analysis!O195/Analysis!O$5</f>
        <v>6.1205578004067398</v>
      </c>
      <c r="E192">
        <f>Analysis!V195/Analysis!V$5</f>
        <v>9.7357243812205461</v>
      </c>
    </row>
    <row r="193" spans="1:5" x14ac:dyDescent="0.4">
      <c r="A193" s="1">
        <f>Analysis!A196</f>
        <v>35034</v>
      </c>
      <c r="B193">
        <f>Analysis!B196/Analysis!B$5</f>
        <v>4.1471804004848893</v>
      </c>
      <c r="C193">
        <f>Analysis!H196/Analysis!H$5</f>
        <v>5.3196032779069125</v>
      </c>
      <c r="D193">
        <f>Analysis!O196/Analysis!O$5</f>
        <v>6.2607835675277359</v>
      </c>
      <c r="E193">
        <f>Analysis!V196/Analysis!V$5</f>
        <v>10.06631620207953</v>
      </c>
    </row>
    <row r="194" spans="1:5" x14ac:dyDescent="0.4">
      <c r="A194" s="1">
        <f>Analysis!A197</f>
        <v>35065</v>
      </c>
      <c r="B194">
        <f>Analysis!B197/Analysis!B$5</f>
        <v>4.1796682667170657</v>
      </c>
      <c r="C194">
        <f>Analysis!H197/Analysis!H$5</f>
        <v>5.3533865277695698</v>
      </c>
      <c r="D194">
        <f>Analysis!O197/Analysis!O$5</f>
        <v>6.2629990619296132</v>
      </c>
      <c r="E194">
        <f>Analysis!V197/Analysis!V$5</f>
        <v>10.082712657919787</v>
      </c>
    </row>
    <row r="195" spans="1:5" x14ac:dyDescent="0.4">
      <c r="A195" s="1">
        <f>Analysis!A198</f>
        <v>35096</v>
      </c>
      <c r="B195">
        <f>Analysis!B198/Analysis!B$5</f>
        <v>4.1630940615044185</v>
      </c>
      <c r="C195">
        <f>Analysis!H198/Analysis!H$5</f>
        <v>5.2590883809592404</v>
      </c>
      <c r="D195">
        <f>Analysis!O198/Analysis!O$5</f>
        <v>6.0234178243069305</v>
      </c>
      <c r="E195">
        <f>Analysis!V198/Analysis!V$5</f>
        <v>10.679159603912044</v>
      </c>
    </row>
    <row r="196" spans="1:5" x14ac:dyDescent="0.4">
      <c r="A196" s="1">
        <f>Analysis!A199</f>
        <v>35125</v>
      </c>
      <c r="B196">
        <f>Analysis!B199/Analysis!B$5</f>
        <v>4.1554791903082604</v>
      </c>
      <c r="C196">
        <f>Analysis!H199/Analysis!H$5</f>
        <v>5.2190453017220158</v>
      </c>
      <c r="D196">
        <f>Analysis!O199/Analysis!O$5</f>
        <v>5.9690339814179643</v>
      </c>
      <c r="E196">
        <f>Analysis!V199/Analysis!V$5</f>
        <v>10.657688277390227</v>
      </c>
    </row>
    <row r="197" spans="1:5" x14ac:dyDescent="0.4">
      <c r="A197" s="1">
        <f>Analysis!A200</f>
        <v>35156</v>
      </c>
      <c r="B197">
        <f>Analysis!B200/Analysis!B$5</f>
        <v>4.1514345474901102</v>
      </c>
      <c r="C197">
        <f>Analysis!H200/Analysis!H$5</f>
        <v>5.1935474441485745</v>
      </c>
      <c r="D197">
        <f>Analysis!O200/Analysis!O$5</f>
        <v>5.8877296999871538</v>
      </c>
      <c r="E197">
        <f>Analysis!V200/Analysis!V$5</f>
        <v>10.678726608006924</v>
      </c>
    </row>
    <row r="198" spans="1:5" x14ac:dyDescent="0.4">
      <c r="A198" s="1">
        <f>Analysis!A201</f>
        <v>35186</v>
      </c>
      <c r="B198">
        <f>Analysis!B201/Analysis!B$5</f>
        <v>4.1523288360241741</v>
      </c>
      <c r="C198">
        <f>Analysis!H201/Analysis!H$5</f>
        <v>5.1845047033868532</v>
      </c>
      <c r="D198">
        <f>Analysis!O201/Analysis!O$5</f>
        <v>5.8754305549159014</v>
      </c>
      <c r="E198">
        <f>Analysis!V201/Analysis!V$5</f>
        <v>10.930651231572208</v>
      </c>
    </row>
    <row r="199" spans="1:5" x14ac:dyDescent="0.4">
      <c r="A199" s="1">
        <f>Analysis!A202</f>
        <v>35217</v>
      </c>
      <c r="B199">
        <f>Analysis!B202/Analysis!B$5</f>
        <v>4.1902490938838959</v>
      </c>
      <c r="C199">
        <f>Analysis!H202/Analysis!H$5</f>
        <v>5.2510990430729141</v>
      </c>
      <c r="D199">
        <f>Analysis!O202/Analysis!O$5</f>
        <v>5.9698338863989484</v>
      </c>
      <c r="E199">
        <f>Analysis!V202/Analysis!V$5</f>
        <v>11.070660587061781</v>
      </c>
    </row>
    <row r="200" spans="1:5" x14ac:dyDescent="0.4">
      <c r="A200" s="1">
        <f>Analysis!A203</f>
        <v>35247</v>
      </c>
      <c r="B200">
        <f>Analysis!B203/Analysis!B$5</f>
        <v>4.2037473967136476</v>
      </c>
      <c r="C200">
        <f>Analysis!H203/Analysis!H$5</f>
        <v>5.2643622803223273</v>
      </c>
      <c r="D200">
        <f>Analysis!O203/Analysis!O$5</f>
        <v>5.9716857876276519</v>
      </c>
      <c r="E200">
        <f>Analysis!V203/Analysis!V$5</f>
        <v>10.685096072383383</v>
      </c>
    </row>
    <row r="201" spans="1:5" x14ac:dyDescent="0.4">
      <c r="A201" s="1">
        <f>Analysis!A204</f>
        <v>35278</v>
      </c>
      <c r="B201">
        <f>Analysis!B204/Analysis!B$5</f>
        <v>4.217229250867554</v>
      </c>
      <c r="C201">
        <f>Analysis!H204/Analysis!H$5</f>
        <v>5.2556858208218546</v>
      </c>
      <c r="D201">
        <f>Analysis!O204/Analysis!O$5</f>
        <v>5.9252282759138906</v>
      </c>
      <c r="E201">
        <f>Analysis!V204/Analysis!V$5</f>
        <v>11.01435665880663</v>
      </c>
    </row>
    <row r="202" spans="1:5" x14ac:dyDescent="0.4">
      <c r="A202" s="1">
        <f>Analysis!A205</f>
        <v>35309</v>
      </c>
      <c r="B202">
        <f>Analysis!B205/Analysis!B$5</f>
        <v>4.2598685472550448</v>
      </c>
      <c r="C202">
        <f>Analysis!H205/Analysis!H$5</f>
        <v>5.3451149054525811</v>
      </c>
      <c r="D202">
        <f>Analysis!O205/Analysis!O$5</f>
        <v>6.0726556118182327</v>
      </c>
      <c r="E202">
        <f>Analysis!V205/Analysis!V$5</f>
        <v>11.237665180002724</v>
      </c>
    </row>
    <row r="203" spans="1:5" x14ac:dyDescent="0.4">
      <c r="A203" s="1">
        <f>Analysis!A206</f>
        <v>35339</v>
      </c>
      <c r="B203">
        <f>Analysis!B206/Analysis!B$5</f>
        <v>4.3158771542248759</v>
      </c>
      <c r="C203">
        <f>Analysis!H206/Analysis!H$5</f>
        <v>5.4632323502218352</v>
      </c>
      <c r="D203">
        <f>Analysis!O206/Analysis!O$5</f>
        <v>6.2787062870107553</v>
      </c>
      <c r="E203">
        <f>Analysis!V206/Analysis!V$5</f>
        <v>11.701440072981672</v>
      </c>
    </row>
    <row r="204" spans="1:5" x14ac:dyDescent="0.4">
      <c r="A204" s="1">
        <f>Analysis!A207</f>
        <v>35370</v>
      </c>
      <c r="B204">
        <f>Analysis!B207/Analysis!B$5</f>
        <v>4.3547401809264139</v>
      </c>
      <c r="C204">
        <f>Analysis!H207/Analysis!H$5</f>
        <v>5.559334363393952</v>
      </c>
      <c r="D204">
        <f>Analysis!O207/Analysis!O$5</f>
        <v>6.4705889482219083</v>
      </c>
      <c r="E204">
        <f>Analysis!V207/Analysis!V$5</f>
        <v>12.293643415855836</v>
      </c>
    </row>
    <row r="205" spans="1:5" x14ac:dyDescent="0.4">
      <c r="A205" s="1">
        <f>Analysis!A208</f>
        <v>35400</v>
      </c>
      <c r="B205">
        <f>Analysis!B208/Analysis!B$5</f>
        <v>4.3471105924939737</v>
      </c>
      <c r="C205">
        <f>Analysis!H208/Analysis!H$5</f>
        <v>5.5120014608595511</v>
      </c>
      <c r="D205">
        <f>Analysis!O208/Analysis!O$5</f>
        <v>6.3367599969942967</v>
      </c>
      <c r="E205">
        <f>Analysis!V208/Analysis!V$5</f>
        <v>12.441196932110875</v>
      </c>
    </row>
    <row r="206" spans="1:5" x14ac:dyDescent="0.4">
      <c r="A206" s="1">
        <f>Analysis!A209</f>
        <v>35431</v>
      </c>
      <c r="B206">
        <f>Analysis!B209/Analysis!B$5</f>
        <v>4.3700651524946705</v>
      </c>
      <c r="C206">
        <f>Analysis!H209/Analysis!H$5</f>
        <v>5.525738385153586</v>
      </c>
      <c r="D206">
        <f>Analysis!O209/Analysis!O$5</f>
        <v>6.3171065740069663</v>
      </c>
      <c r="E206">
        <f>Analysis!V209/Analysis!V$5</f>
        <v>12.847152093963899</v>
      </c>
    </row>
    <row r="207" spans="1:5" x14ac:dyDescent="0.4">
      <c r="A207" s="1">
        <f>Analysis!A210</f>
        <v>35462</v>
      </c>
      <c r="B207">
        <f>Analysis!B210/Analysis!B$5</f>
        <v>4.3779457996636815</v>
      </c>
      <c r="C207">
        <f>Analysis!H210/Analysis!H$5</f>
        <v>5.5320560484115093</v>
      </c>
      <c r="D207">
        <f>Analysis!O210/Analysis!O$5</f>
        <v>6.3303946925092536</v>
      </c>
      <c r="E207">
        <f>Analysis!V210/Analysis!V$5</f>
        <v>13.408350104540936</v>
      </c>
    </row>
    <row r="208" spans="1:5" x14ac:dyDescent="0.4">
      <c r="A208" s="1">
        <f>Analysis!A211</f>
        <v>35490</v>
      </c>
      <c r="B208">
        <f>Analysis!B211/Analysis!B$5</f>
        <v>4.3659027717862662</v>
      </c>
      <c r="C208">
        <f>Analysis!H211/Analysis!H$5</f>
        <v>5.478442661544201</v>
      </c>
      <c r="D208">
        <f>Analysis!O211/Analysis!O$5</f>
        <v>6.1964275758758349</v>
      </c>
      <c r="E208">
        <f>Analysis!V211/Analysis!V$5</f>
        <v>13.324592992921653</v>
      </c>
    </row>
    <row r="209" spans="1:5" x14ac:dyDescent="0.4">
      <c r="A209" s="1">
        <f>Analysis!A212</f>
        <v>35521</v>
      </c>
      <c r="B209">
        <f>Analysis!B212/Analysis!B$5</f>
        <v>4.4053492936203877</v>
      </c>
      <c r="C209">
        <f>Analysis!H212/Analysis!H$5</f>
        <v>5.5601068588359075</v>
      </c>
      <c r="D209">
        <f>Analysis!O212/Analysis!O$5</f>
        <v>6.321583617945989</v>
      </c>
      <c r="E209">
        <f>Analysis!V212/Analysis!V$5</f>
        <v>12.870137785299928</v>
      </c>
    </row>
    <row r="210" spans="1:5" x14ac:dyDescent="0.4">
      <c r="A210" s="1">
        <f>Analysis!A213</f>
        <v>35551</v>
      </c>
      <c r="B210">
        <f>Analysis!B213/Analysis!B$5</f>
        <v>4.4371056266373801</v>
      </c>
      <c r="C210">
        <f>Analysis!H213/Analysis!H$5</f>
        <v>5.6090563561098028</v>
      </c>
      <c r="D210">
        <f>Analysis!O213/Analysis!O$5</f>
        <v>6.3825557691328783</v>
      </c>
      <c r="E210">
        <f>Analysis!V213/Analysis!V$5</f>
        <v>14.058441799890531</v>
      </c>
    </row>
    <row r="211" spans="1:5" x14ac:dyDescent="0.4">
      <c r="A211" s="1">
        <f>Analysis!A214</f>
        <v>35582</v>
      </c>
      <c r="B211">
        <f>Analysis!B214/Analysis!B$5</f>
        <v>4.468068094614936</v>
      </c>
      <c r="C211">
        <f>Analysis!H214/Analysis!H$5</f>
        <v>5.6742034717147654</v>
      </c>
      <c r="D211">
        <f>Analysis!O214/Analysis!O$5</f>
        <v>6.5237705096849101</v>
      </c>
      <c r="E211">
        <f>Analysis!V214/Analysis!V$5</f>
        <v>14.809853255666191</v>
      </c>
    </row>
    <row r="212" spans="1:5" x14ac:dyDescent="0.4">
      <c r="A212" s="1">
        <f>Analysis!A215</f>
        <v>35612</v>
      </c>
      <c r="B212">
        <f>Analysis!B215/Analysis!B$5</f>
        <v>4.5218388159501535</v>
      </c>
      <c r="C212">
        <f>Analysis!H215/Analysis!H$5</f>
        <v>5.8336693890883993</v>
      </c>
      <c r="D212">
        <f>Analysis!O215/Analysis!O$5</f>
        <v>6.8917849758452929</v>
      </c>
      <c r="E212">
        <f>Analysis!V215/Analysis!V$5</f>
        <v>15.660561718807088</v>
      </c>
    </row>
    <row r="213" spans="1:5" x14ac:dyDescent="0.4">
      <c r="A213" s="1">
        <f>Analysis!A216</f>
        <v>35643</v>
      </c>
      <c r="B213">
        <f>Analysis!B216/Analysis!B$5</f>
        <v>4.5228274679403775</v>
      </c>
      <c r="C213">
        <f>Analysis!H216/Analysis!H$5</f>
        <v>5.7837394697919153</v>
      </c>
      <c r="D213">
        <f>Analysis!O216/Analysis!O$5</f>
        <v>6.7205277433710906</v>
      </c>
      <c r="E213">
        <f>Analysis!V216/Analysis!V$5</f>
        <v>15.715102199797169</v>
      </c>
    </row>
    <row r="214" spans="1:5" x14ac:dyDescent="0.4">
      <c r="A214" s="1">
        <f>Analysis!A217</f>
        <v>35674</v>
      </c>
      <c r="B214">
        <f>Analysis!B217/Analysis!B$5</f>
        <v>4.5592145360674472</v>
      </c>
      <c r="C214">
        <f>Analysis!H217/Analysis!H$5</f>
        <v>5.8675862076816623</v>
      </c>
      <c r="D214">
        <f>Analysis!O217/Analysis!O$5</f>
        <v>6.8869661543234866</v>
      </c>
      <c r="E214">
        <f>Analysis!V217/Analysis!V$5</f>
        <v>15.902684960856948</v>
      </c>
    </row>
    <row r="215" spans="1:5" x14ac:dyDescent="0.4">
      <c r="A215" s="1">
        <f>Analysis!A218</f>
        <v>35704</v>
      </c>
      <c r="B215">
        <f>Analysis!B218/Analysis!B$5</f>
        <v>4.5922192370090489</v>
      </c>
      <c r="C215">
        <f>Analysis!H218/Analysis!H$5</f>
        <v>5.9525042494107003</v>
      </c>
      <c r="D215">
        <f>Analysis!O218/Analysis!O$5</f>
        <v>7.0483845555315856</v>
      </c>
      <c r="E215">
        <f>Analysis!V218/Analysis!V$5</f>
        <v>16.164701108872041</v>
      </c>
    </row>
    <row r="216" spans="1:5" x14ac:dyDescent="0.4">
      <c r="A216" s="1">
        <f>Analysis!A219</f>
        <v>35735</v>
      </c>
      <c r="B216">
        <f>Analysis!B219/Analysis!B$5</f>
        <v>4.6018365180593124</v>
      </c>
      <c r="C216">
        <f>Analysis!H219/Analysis!H$5</f>
        <v>5.9721966866930778</v>
      </c>
      <c r="D216">
        <f>Analysis!O219/Analysis!O$5</f>
        <v>7.0945027136170484</v>
      </c>
      <c r="E216">
        <f>Analysis!V219/Analysis!V$5</f>
        <v>15.978225372356079</v>
      </c>
    </row>
    <row r="217" spans="1:5" x14ac:dyDescent="0.4">
      <c r="A217" s="1">
        <f>Analysis!A220</f>
        <v>35765</v>
      </c>
      <c r="B217">
        <f>Analysis!B220/Analysis!B$5</f>
        <v>4.6301758550995835</v>
      </c>
      <c r="C217">
        <f>Analysis!H220/Analysis!H$5</f>
        <v>6.0342978844413446</v>
      </c>
      <c r="D217">
        <f>Analysis!O220/Analysis!O$5</f>
        <v>7.2130631755258161</v>
      </c>
      <c r="E217">
        <f>Analysis!V220/Analysis!V$5</f>
        <v>16.399768134164624</v>
      </c>
    </row>
    <row r="218" spans="1:5" x14ac:dyDescent="0.4">
      <c r="A218" s="1">
        <f>Analysis!A221</f>
        <v>35796</v>
      </c>
      <c r="B218">
        <f>Analysis!B221/Analysis!B$5</f>
        <v>4.6801270207597838</v>
      </c>
      <c r="C218">
        <f>Analysis!H221/Analysis!H$5</f>
        <v>6.1140673335545639</v>
      </c>
      <c r="D218">
        <f>Analysis!O221/Analysis!O$5</f>
        <v>7.3006648907160114</v>
      </c>
      <c r="E218">
        <f>Analysis!V221/Analysis!V$5</f>
        <v>16.438702321935772</v>
      </c>
    </row>
    <row r="219" spans="1:5" x14ac:dyDescent="0.4">
      <c r="A219" s="1">
        <f>Analysis!A222</f>
        <v>35827</v>
      </c>
      <c r="B219">
        <f>Analysis!B222/Analysis!B$5</f>
        <v>4.6825354531913108</v>
      </c>
      <c r="C219">
        <f>Analysis!H222/Analysis!H$5</f>
        <v>6.1082343733190445</v>
      </c>
      <c r="D219">
        <f>Analysis!O222/Analysis!O$5</f>
        <v>7.2821628461104018</v>
      </c>
      <c r="E219">
        <f>Analysis!V222/Analysis!V$5</f>
        <v>17.492551638594996</v>
      </c>
    </row>
    <row r="220" spans="1:5" x14ac:dyDescent="0.4">
      <c r="A220" s="1">
        <f>Analysis!A223</f>
        <v>35855</v>
      </c>
      <c r="B220">
        <f>Analysis!B223/Analysis!B$5</f>
        <v>4.7011267854943455</v>
      </c>
      <c r="C220">
        <f>Analysis!H223/Analysis!H$5</f>
        <v>6.1284060056349361</v>
      </c>
      <c r="D220">
        <f>Analysis!O223/Analysis!O$5</f>
        <v>7.3092190261035652</v>
      </c>
      <c r="E220">
        <f>Analysis!V223/Analysis!V$5</f>
        <v>18.423090236090381</v>
      </c>
    </row>
    <row r="221" spans="1:5" x14ac:dyDescent="0.4">
      <c r="A221" s="1">
        <f>Analysis!A224</f>
        <v>35886</v>
      </c>
      <c r="B221">
        <f>Analysis!B224/Analysis!B$5</f>
        <v>4.7240224765499139</v>
      </c>
      <c r="C221">
        <f>Analysis!H224/Analysis!H$5</f>
        <v>6.160344079219124</v>
      </c>
      <c r="D221">
        <f>Analysis!O224/Analysis!O$5</f>
        <v>7.3570412241939751</v>
      </c>
      <c r="E221">
        <f>Analysis!V224/Analysis!V$5</f>
        <v>19.051281196108317</v>
      </c>
    </row>
    <row r="222" spans="1:5" x14ac:dyDescent="0.4">
      <c r="A222" s="1">
        <f>Analysis!A225</f>
        <v>35916</v>
      </c>
      <c r="B222">
        <f>Analysis!B225/Analysis!B$5</f>
        <v>4.7521133520129579</v>
      </c>
      <c r="C222">
        <f>Analysis!H225/Analysis!H$5</f>
        <v>6.2234325839760931</v>
      </c>
      <c r="D222">
        <f>Analysis!O225/Analysis!O$5</f>
        <v>7.4938831508499604</v>
      </c>
      <c r="E222">
        <f>Analysis!V225/Analysis!V$5</f>
        <v>19.008964547166464</v>
      </c>
    </row>
    <row r="223" spans="1:5" x14ac:dyDescent="0.4">
      <c r="A223" s="1">
        <f>Analysis!A226</f>
        <v>35947</v>
      </c>
      <c r="B223">
        <f>Analysis!B226/Analysis!B$5</f>
        <v>4.7751666040687208</v>
      </c>
      <c r="C223">
        <f>Analysis!H226/Analysis!H$5</f>
        <v>6.2739559890755778</v>
      </c>
      <c r="D223">
        <f>Analysis!O226/Analysis!O$5</f>
        <v>7.5975314447495936</v>
      </c>
      <c r="E223">
        <f>Analysis!V226/Analysis!V$5</f>
        <v>19.031128239280434</v>
      </c>
    </row>
    <row r="224" spans="1:5" x14ac:dyDescent="0.4">
      <c r="A224" s="1">
        <f>Analysis!A227</f>
        <v>35977</v>
      </c>
      <c r="B224">
        <f>Analysis!B227/Analysis!B$5</f>
        <v>4.7941016271249239</v>
      </c>
      <c r="C224">
        <f>Analysis!H227/Analysis!H$5</f>
        <v>6.288316693111514</v>
      </c>
      <c r="D224">
        <f>Analysis!O227/Analysis!O$5</f>
        <v>7.5409345314132379</v>
      </c>
      <c r="E224">
        <f>Analysis!V227/Analysis!V$5</f>
        <v>19.882396374472311</v>
      </c>
    </row>
    <row r="225" spans="1:5" x14ac:dyDescent="0.4">
      <c r="A225" s="1">
        <f>Analysis!A228</f>
        <v>36008</v>
      </c>
      <c r="B225">
        <f>Analysis!B228/Analysis!B$5</f>
        <v>4.8557036496016197</v>
      </c>
      <c r="C225">
        <f>Analysis!H228/Analysis!H$5</f>
        <v>6.4082724291731221</v>
      </c>
      <c r="D225">
        <f>Analysis!O228/Analysis!O$5</f>
        <v>7.613910105223864</v>
      </c>
      <c r="E225">
        <f>Analysis!V228/Analysis!V$5</f>
        <v>18.49479175920926</v>
      </c>
    </row>
    <row r="226" spans="1:5" x14ac:dyDescent="0.4">
      <c r="A226" s="1">
        <f>Analysis!A229</f>
        <v>36039</v>
      </c>
      <c r="B226">
        <f>Analysis!B229/Analysis!B$5</f>
        <v>4.9352165486332602</v>
      </c>
      <c r="C226">
        <f>Analysis!H229/Analysis!H$5</f>
        <v>6.5345141575565311</v>
      </c>
      <c r="D226">
        <f>Analysis!O229/Analysis!O$5</f>
        <v>7.8746451936618431</v>
      </c>
      <c r="E226">
        <f>Analysis!V229/Analysis!V$5</f>
        <v>17.587702275023727</v>
      </c>
    </row>
    <row r="227" spans="1:5" x14ac:dyDescent="0.4">
      <c r="A227" s="1">
        <f>Analysis!A230</f>
        <v>36069</v>
      </c>
      <c r="B227">
        <f>Analysis!B230/Analysis!B$5</f>
        <v>4.9486429967211656</v>
      </c>
      <c r="C227">
        <f>Analysis!H230/Analysis!H$5</f>
        <v>6.4982151337679319</v>
      </c>
      <c r="D227">
        <f>Analysis!O230/Analysis!O$5</f>
        <v>7.6749622469088514</v>
      </c>
      <c r="E227">
        <f>Analysis!V230/Analysis!V$5</f>
        <v>17.815033889005385</v>
      </c>
    </row>
    <row r="228" spans="1:5" x14ac:dyDescent="0.4">
      <c r="A228" s="1">
        <f>Analysis!A231</f>
        <v>36100</v>
      </c>
      <c r="B228">
        <f>Analysis!B231/Analysis!B$5</f>
        <v>4.9425353436642201</v>
      </c>
      <c r="C228">
        <f>Analysis!H231/Analysis!H$5</f>
        <v>6.5299755747103863</v>
      </c>
      <c r="D228">
        <f>Analysis!O231/Analysis!O$5</f>
        <v>7.8553068847579324</v>
      </c>
      <c r="E228">
        <f>Analysis!V231/Analysis!V$5</f>
        <v>19.772678606186769</v>
      </c>
    </row>
    <row r="229" spans="1:5" x14ac:dyDescent="0.4">
      <c r="A229" s="1">
        <f>Analysis!A232</f>
        <v>36130</v>
      </c>
      <c r="B229">
        <f>Analysis!B232/Analysis!B$5</f>
        <v>4.9657894427092399</v>
      </c>
      <c r="C229">
        <f>Analysis!H232/Analysis!H$5</f>
        <v>6.5555629371033071</v>
      </c>
      <c r="D229">
        <f>Analysis!O232/Analysis!O$5</f>
        <v>7.8834659640430589</v>
      </c>
      <c r="E229">
        <f>Analysis!V232/Analysis!V$5</f>
        <v>20.585127486839774</v>
      </c>
    </row>
    <row r="230" spans="1:5" x14ac:dyDescent="0.4">
      <c r="A230" s="1">
        <f>Analysis!A233</f>
        <v>36161</v>
      </c>
      <c r="B230">
        <f>Analysis!B233/Analysis!B$5</f>
        <v>4.988641847775745</v>
      </c>
      <c r="C230">
        <f>Analysis!H233/Analysis!H$5</f>
        <v>6.6074619624283057</v>
      </c>
      <c r="D230">
        <f>Analysis!O233/Analysis!O$5</f>
        <v>8.0009138308419114</v>
      </c>
      <c r="E230">
        <f>Analysis!V233/Analysis!V$5</f>
        <v>21.625380374981834</v>
      </c>
    </row>
    <row r="231" spans="1:5" x14ac:dyDescent="0.4">
      <c r="A231" s="1">
        <f>Analysis!A234</f>
        <v>36192</v>
      </c>
      <c r="B231">
        <f>Analysis!B234/Analysis!B$5</f>
        <v>4.9512912335321078</v>
      </c>
      <c r="C231">
        <f>Analysis!H234/Analysis!H$5</f>
        <v>6.4908867545485185</v>
      </c>
      <c r="D231">
        <f>Analysis!O234/Analysis!O$5</f>
        <v>7.7061391495313281</v>
      </c>
      <c r="E231">
        <f>Analysis!V234/Analysis!V$5</f>
        <v>21.610938371839289</v>
      </c>
    </row>
    <row r="232" spans="1:5" x14ac:dyDescent="0.4">
      <c r="A232" s="1">
        <f>Analysis!A235</f>
        <v>36220</v>
      </c>
      <c r="B232">
        <f>Analysis!B235/Analysis!B$5</f>
        <v>4.9845833534410948</v>
      </c>
      <c r="C232">
        <f>Analysis!H235/Analysis!H$5</f>
        <v>6.5277875261234559</v>
      </c>
      <c r="D232">
        <f>Analysis!O235/Analysis!O$5</f>
        <v>7.7173111557657386</v>
      </c>
      <c r="E232">
        <f>Analysis!V235/Analysis!V$5</f>
        <v>22.243428290485895</v>
      </c>
    </row>
    <row r="233" spans="1:5" x14ac:dyDescent="0.4">
      <c r="A233" s="1">
        <f>Analysis!A236</f>
        <v>36251</v>
      </c>
      <c r="B233">
        <f>Analysis!B236/Analysis!B$5</f>
        <v>5.0022812629298459</v>
      </c>
      <c r="C233">
        <f>Analysis!H236/Analysis!H$5</f>
        <v>6.553710875838723</v>
      </c>
      <c r="D233">
        <f>Analysis!O236/Analysis!O$5</f>
        <v>7.7047962787450697</v>
      </c>
      <c r="E233">
        <f>Analysis!V236/Analysis!V$5</f>
        <v>23.189791117508445</v>
      </c>
    </row>
    <row r="234" spans="1:5" x14ac:dyDescent="0.4">
      <c r="A234" s="1">
        <f>Analysis!A237</f>
        <v>36281</v>
      </c>
      <c r="B234">
        <f>Analysis!B237/Analysis!B$5</f>
        <v>4.9866229892457952</v>
      </c>
      <c r="C234">
        <f>Analysis!H237/Analysis!H$5</f>
        <v>6.4965035262200672</v>
      </c>
      <c r="D234">
        <f>Analysis!O237/Analysis!O$5</f>
        <v>7.5803843907026796</v>
      </c>
      <c r="E234">
        <f>Analysis!V237/Analysis!V$5</f>
        <v>23.166848678636185</v>
      </c>
    </row>
    <row r="235" spans="1:5" x14ac:dyDescent="0.4">
      <c r="A235" s="1">
        <f>Analysis!A238</f>
        <v>36312</v>
      </c>
      <c r="B235">
        <f>Analysis!B238/Analysis!B$5</f>
        <v>4.9857962268546716</v>
      </c>
      <c r="C235">
        <f>Analysis!H238/Analysis!H$5</f>
        <v>6.4647293153053864</v>
      </c>
      <c r="D235">
        <f>Analysis!O238/Analysis!O$5</f>
        <v>7.4898012114924537</v>
      </c>
      <c r="E235">
        <f>Analysis!V238/Analysis!V$5</f>
        <v>23.024975507184092</v>
      </c>
    </row>
    <row r="236" spans="1:5" x14ac:dyDescent="0.4">
      <c r="A236" s="1">
        <f>Analysis!A239</f>
        <v>36342</v>
      </c>
      <c r="B236">
        <f>Analysis!B239/Analysis!B$5</f>
        <v>4.9838881804567245</v>
      </c>
      <c r="C236">
        <f>Analysis!H239/Analysis!H$5</f>
        <v>6.4398015345821582</v>
      </c>
      <c r="D236">
        <f>Analysis!O239/Analysis!O$5</f>
        <v>7.4167504950927041</v>
      </c>
      <c r="E236">
        <f>Analysis!V239/Analysis!V$5</f>
        <v>24.067334490211959</v>
      </c>
    </row>
    <row r="237" spans="1:5" x14ac:dyDescent="0.4">
      <c r="A237" s="1">
        <f>Analysis!A240</f>
        <v>36373</v>
      </c>
      <c r="B237">
        <f>Analysis!B240/Analysis!B$5</f>
        <v>4.9974730552646047</v>
      </c>
      <c r="C237">
        <f>Analysis!H240/Analysis!H$5</f>
        <v>6.4346143860441032</v>
      </c>
      <c r="D237">
        <f>Analysis!O240/Analysis!O$5</f>
        <v>7.387694552647079</v>
      </c>
      <c r="E237">
        <f>Analysis!V240/Analysis!V$5</f>
        <v>23.158034374489102</v>
      </c>
    </row>
    <row r="238" spans="1:5" x14ac:dyDescent="0.4">
      <c r="A238" s="1">
        <f>Analysis!A241</f>
        <v>36404</v>
      </c>
      <c r="B238">
        <f>Analysis!B241/Analysis!B$5</f>
        <v>5.0362824073397032</v>
      </c>
      <c r="C238">
        <f>Analysis!H241/Analysis!H$5</f>
        <v>6.5162111104718958</v>
      </c>
      <c r="D238">
        <f>Analysis!O241/Analysis!O$5</f>
        <v>7.4559022079801425</v>
      </c>
      <c r="E238">
        <f>Analysis!V241/Analysis!V$5</f>
        <v>23.019401213180561</v>
      </c>
    </row>
    <row r="239" spans="1:5" x14ac:dyDescent="0.4">
      <c r="A239" s="1">
        <f>Analysis!A242</f>
        <v>36434</v>
      </c>
      <c r="B239">
        <f>Analysis!B242/Analysis!B$5</f>
        <v>5.0556251844128912</v>
      </c>
      <c r="C239">
        <f>Analysis!H242/Analysis!H$5</f>
        <v>6.5380475324300766</v>
      </c>
      <c r="D239">
        <f>Analysis!O242/Analysis!O$5</f>
        <v>7.472707484444272</v>
      </c>
      <c r="E239">
        <f>Analysis!V242/Analysis!V$5</f>
        <v>22.726177506661582</v>
      </c>
    </row>
    <row r="240" spans="1:5" x14ac:dyDescent="0.4">
      <c r="A240" s="1">
        <f>Analysis!A243</f>
        <v>36465</v>
      </c>
      <c r="B240">
        <f>Analysis!B243/Analysis!B$5</f>
        <v>5.0704783387003483</v>
      </c>
      <c r="C240">
        <f>Analysis!H243/Analysis!H$5</f>
        <v>6.5396200632584449</v>
      </c>
      <c r="D240">
        <f>Analysis!O243/Analysis!O$5</f>
        <v>7.4604228830999464</v>
      </c>
      <c r="E240">
        <f>Analysis!V243/Analysis!V$5</f>
        <v>24.342814355636083</v>
      </c>
    </row>
    <row r="241" spans="1:5" x14ac:dyDescent="0.4">
      <c r="A241" s="1">
        <f>Analysis!A244</f>
        <v>36495</v>
      </c>
      <c r="B241">
        <f>Analysis!B244/Analysis!B$5</f>
        <v>5.0695537499739398</v>
      </c>
      <c r="C241">
        <f>Analysis!H244/Analysis!H$5</f>
        <v>6.508571529880145</v>
      </c>
      <c r="D241">
        <f>Analysis!O244/Analysis!O$5</f>
        <v>7.3951966917869152</v>
      </c>
      <c r="E241">
        <f>Analysis!V244/Analysis!V$5</f>
        <v>25.027222105193463</v>
      </c>
    </row>
    <row r="242" spans="1:5" x14ac:dyDescent="0.4">
      <c r="A242" s="1">
        <f>Analysis!A245</f>
        <v>36526</v>
      </c>
      <c r="B242">
        <f>Analysis!B245/Analysis!B$5</f>
        <v>5.068649938522281</v>
      </c>
      <c r="C242">
        <f>Analysis!H245/Analysis!H$5</f>
        <v>6.4970846190480636</v>
      </c>
      <c r="D242">
        <f>Analysis!O245/Analysis!O$5</f>
        <v>7.4115995918060644</v>
      </c>
      <c r="E242">
        <f>Analysis!V245/Analysis!V$5</f>
        <v>24.997427567020281</v>
      </c>
    </row>
    <row r="243" spans="1:5" x14ac:dyDescent="0.4">
      <c r="A243" s="1">
        <f>Analysis!A246</f>
        <v>36557</v>
      </c>
      <c r="B243">
        <f>Analysis!B246/Analysis!B$5</f>
        <v>5.0975779650138238</v>
      </c>
      <c r="C243">
        <f>Analysis!H246/Analysis!H$5</f>
        <v>6.5739954219268784</v>
      </c>
      <c r="D243">
        <f>Analysis!O246/Analysis!O$5</f>
        <v>7.4725402315846114</v>
      </c>
      <c r="E243">
        <f>Analysis!V246/Analysis!V$5</f>
        <v>24.377366198506927</v>
      </c>
    </row>
    <row r="244" spans="1:5" x14ac:dyDescent="0.4">
      <c r="A244" s="1">
        <f>Analysis!A247</f>
        <v>36586</v>
      </c>
      <c r="B244">
        <f>Analysis!B247/Analysis!B$5</f>
        <v>5.1390952885647732</v>
      </c>
      <c r="C244">
        <f>Analysis!H247/Analysis!H$5</f>
        <v>6.6665268813004355</v>
      </c>
      <c r="D244">
        <f>Analysis!O247/Analysis!O$5</f>
        <v>7.5919878608359257</v>
      </c>
      <c r="E244">
        <f>Analysis!V247/Analysis!V$5</f>
        <v>25.339032607094548</v>
      </c>
    </row>
    <row r="245" spans="1:5" x14ac:dyDescent="0.4">
      <c r="A245" s="1">
        <f>Analysis!A248</f>
        <v>36617</v>
      </c>
      <c r="B245">
        <f>Analysis!B248/Analysis!B$5</f>
        <v>5.1444246595383456</v>
      </c>
      <c r="C245">
        <f>Analysis!H248/Analysis!H$5</f>
        <v>6.6341949865105443</v>
      </c>
      <c r="D245">
        <f>Analysis!O248/Analysis!O$5</f>
        <v>7.4967046338737937</v>
      </c>
      <c r="E245">
        <f>Analysis!V248/Analysis!V$5</f>
        <v>25.700378969311554</v>
      </c>
    </row>
    <row r="246" spans="1:5" x14ac:dyDescent="0.4">
      <c r="A246" s="1">
        <f>Analysis!A249</f>
        <v>36647</v>
      </c>
      <c r="B246">
        <f>Analysis!B249/Analysis!B$5</f>
        <v>5.1555578159256346</v>
      </c>
      <c r="C246">
        <f>Analysis!H249/Analysis!H$5</f>
        <v>6.6233938202953855</v>
      </c>
      <c r="D246">
        <f>Analysis!O249/Analysis!O$5</f>
        <v>7.3936599046416305</v>
      </c>
      <c r="E246">
        <f>Analysis!V249/Analysis!V$5</f>
        <v>24.970101036935169</v>
      </c>
    </row>
    <row r="247" spans="1:5" x14ac:dyDescent="0.4">
      <c r="A247" s="1">
        <f>Analysis!A250</f>
        <v>36678</v>
      </c>
      <c r="B247">
        <f>Analysis!B250/Analysis!B$5</f>
        <v>5.2239418871688938</v>
      </c>
      <c r="C247">
        <f>Analysis!H250/Analysis!H$5</f>
        <v>6.7657684481403937</v>
      </c>
      <c r="D247">
        <f>Analysis!O250/Analysis!O$5</f>
        <v>7.6166297821592099</v>
      </c>
      <c r="E247">
        <f>Analysis!V250/Analysis!V$5</f>
        <v>25.760801911873941</v>
      </c>
    </row>
    <row r="248" spans="1:5" x14ac:dyDescent="0.4">
      <c r="A248" s="1">
        <f>Analysis!A251</f>
        <v>36708</v>
      </c>
      <c r="B248">
        <f>Analysis!B251/Analysis!B$5</f>
        <v>5.2562964325547519</v>
      </c>
      <c r="C248">
        <f>Analysis!H251/Analysis!H$5</f>
        <v>6.8257931340767719</v>
      </c>
      <c r="D248">
        <f>Analysis!O251/Analysis!O$5</f>
        <v>7.7378008430513709</v>
      </c>
      <c r="E248">
        <f>Analysis!V251/Analysis!V$5</f>
        <v>25.980065670457265</v>
      </c>
    </row>
    <row r="249" spans="1:5" x14ac:dyDescent="0.4">
      <c r="A249" s="1">
        <f>Analysis!A252</f>
        <v>36739</v>
      </c>
      <c r="B249">
        <f>Analysis!B252/Analysis!B$5</f>
        <v>5.306340230231549</v>
      </c>
      <c r="C249">
        <f>Analysis!H252/Analysis!H$5</f>
        <v>6.9217257765904909</v>
      </c>
      <c r="D249">
        <f>Analysis!O252/Analysis!O$5</f>
        <v>7.8513728066241821</v>
      </c>
      <c r="E249">
        <f>Analysis!V252/Analysis!V$5</f>
        <v>26.224432491261009</v>
      </c>
    </row>
    <row r="250" spans="1:5" x14ac:dyDescent="0.4">
      <c r="A250" s="1">
        <f>Analysis!A253</f>
        <v>36770</v>
      </c>
      <c r="B250">
        <f>Analysis!B253/Analysis!B$5</f>
        <v>5.3550101306154501</v>
      </c>
      <c r="C250">
        <f>Analysis!H253/Analysis!H$5</f>
        <v>6.9746768277936626</v>
      </c>
      <c r="D250">
        <f>Analysis!O253/Analysis!O$5</f>
        <v>7.877563634865191</v>
      </c>
      <c r="E250">
        <f>Analysis!V253/Analysis!V$5</f>
        <v>25.941038458279383</v>
      </c>
    </row>
    <row r="251" spans="1:5" x14ac:dyDescent="0.4">
      <c r="A251" s="1">
        <f>Analysis!A254</f>
        <v>36800</v>
      </c>
      <c r="B251">
        <f>Analysis!B254/Analysis!B$5</f>
        <v>5.3937502251080467</v>
      </c>
      <c r="C251">
        <f>Analysis!H254/Analysis!H$5</f>
        <v>7.0142847759085027</v>
      </c>
      <c r="D251">
        <f>Analysis!O254/Analysis!O$5</f>
        <v>7.9336248542597367</v>
      </c>
      <c r="E251">
        <f>Analysis!V254/Analysis!V$5</f>
        <v>24.587156570429972</v>
      </c>
    </row>
    <row r="252" spans="1:5" x14ac:dyDescent="0.4">
      <c r="A252" s="1">
        <f>Analysis!A255</f>
        <v>36831</v>
      </c>
      <c r="B252">
        <f>Analysis!B255/Analysis!B$5</f>
        <v>5.4602643416237369</v>
      </c>
      <c r="C252">
        <f>Analysis!H255/Analysis!H$5</f>
        <v>7.1255626754724162</v>
      </c>
      <c r="D252">
        <f>Analysis!O255/Analysis!O$5</f>
        <v>8.0570380730531408</v>
      </c>
      <c r="E252">
        <f>Analysis!V255/Analysis!V$5</f>
        <v>24.397018978718759</v>
      </c>
    </row>
    <row r="253" spans="1:5" x14ac:dyDescent="0.4">
      <c r="A253" s="1">
        <f>Analysis!A256</f>
        <v>36861</v>
      </c>
      <c r="B253">
        <f>Analysis!B256/Analysis!B$5</f>
        <v>5.5373575538666939</v>
      </c>
      <c r="C253">
        <f>Analysis!H256/Analysis!H$5</f>
        <v>7.2532419889563622</v>
      </c>
      <c r="D253">
        <f>Analysis!O256/Analysis!O$5</f>
        <v>8.2694346610948042</v>
      </c>
      <c r="E253">
        <f>Analysis!V256/Analysis!V$5</f>
        <v>23.586220913538327</v>
      </c>
    </row>
    <row r="254" spans="1:5" x14ac:dyDescent="0.4">
      <c r="A254" s="1">
        <f>Analysis!A257</f>
        <v>36892</v>
      </c>
      <c r="B254">
        <f>Analysis!B257/Analysis!B$5</f>
        <v>5.6241096017094172</v>
      </c>
      <c r="C254">
        <f>Analysis!H257/Analysis!H$5</f>
        <v>7.3810631331542522</v>
      </c>
      <c r="D254">
        <f>Analysis!O257/Analysis!O$5</f>
        <v>8.4931583884580988</v>
      </c>
      <c r="E254">
        <f>Analysis!V257/Analysis!V$5</f>
        <v>23.693649462013859</v>
      </c>
    </row>
    <row r="255" spans="1:5" x14ac:dyDescent="0.4">
      <c r="A255" s="1">
        <f>Analysis!A258</f>
        <v>36923</v>
      </c>
      <c r="B255">
        <f>Analysis!B258/Analysis!B$5</f>
        <v>5.6762155439052284</v>
      </c>
      <c r="C255">
        <f>Analysis!H258/Analysis!H$5</f>
        <v>7.4487039907295935</v>
      </c>
      <c r="D255">
        <f>Analysis!O258/Analysis!O$5</f>
        <v>8.5948820624943938</v>
      </c>
      <c r="E255">
        <f>Analysis!V258/Analysis!V$5</f>
        <v>23.186980856771029</v>
      </c>
    </row>
    <row r="256" spans="1:5" x14ac:dyDescent="0.4">
      <c r="A256" s="1">
        <f>Analysis!A259</f>
        <v>36951</v>
      </c>
      <c r="B256">
        <f>Analysis!B259/Analysis!B$5</f>
        <v>5.717091369098247</v>
      </c>
      <c r="C256">
        <f>Analysis!H259/Analysis!H$5</f>
        <v>7.489487894472652</v>
      </c>
      <c r="D256">
        <f>Analysis!O259/Analysis!O$5</f>
        <v>8.5833343433143696</v>
      </c>
      <c r="E256">
        <f>Analysis!V259/Analysis!V$5</f>
        <v>21.07946403568042</v>
      </c>
    </row>
    <row r="257" spans="1:5" x14ac:dyDescent="0.4">
      <c r="A257" s="1">
        <f>Analysis!A260</f>
        <v>36982</v>
      </c>
      <c r="B257">
        <f>Analysis!B260/Analysis!B$5</f>
        <v>5.7337703264044286</v>
      </c>
      <c r="C257">
        <f>Analysis!H260/Analysis!H$5</f>
        <v>7.4549142482041422</v>
      </c>
      <c r="D257">
        <f>Analysis!O260/Analysis!O$5</f>
        <v>8.4604204591454586</v>
      </c>
      <c r="E257">
        <f>Analysis!V260/Analysis!V$5</f>
        <v>21.174152511853816</v>
      </c>
    </row>
    <row r="258" spans="1:5" x14ac:dyDescent="0.4">
      <c r="A258" s="1">
        <f>Analysis!A261</f>
        <v>37012</v>
      </c>
      <c r="B258">
        <f>Analysis!B261/Analysis!B$5</f>
        <v>5.760588593788988</v>
      </c>
      <c r="C258">
        <f>Analysis!H261/Analysis!H$5</f>
        <v>7.5103907123138161</v>
      </c>
      <c r="D258">
        <f>Analysis!O261/Analysis!O$5</f>
        <v>8.5291589605113565</v>
      </c>
      <c r="E258">
        <f>Analysis!V261/Analysis!V$5</f>
        <v>22.632414499615983</v>
      </c>
    </row>
    <row r="259" spans="1:5" x14ac:dyDescent="0.4">
      <c r="A259" s="1">
        <f>Analysis!A262</f>
        <v>37043</v>
      </c>
      <c r="B259">
        <f>Analysis!B262/Analysis!B$5</f>
        <v>5.7818792403700607</v>
      </c>
      <c r="C259">
        <f>Analysis!H262/Analysis!H$5</f>
        <v>7.5501680310870523</v>
      </c>
      <c r="D259">
        <f>Analysis!O262/Analysis!O$5</f>
        <v>8.5753498372314549</v>
      </c>
      <c r="E259">
        <f>Analysis!V262/Analysis!V$5</f>
        <v>22.091244509714809</v>
      </c>
    </row>
    <row r="260" spans="1:5" x14ac:dyDescent="0.4">
      <c r="A260" s="1">
        <f>Analysis!A263</f>
        <v>37073</v>
      </c>
      <c r="B260">
        <f>Analysis!B263/Analysis!B$5</f>
        <v>5.8537686110077312</v>
      </c>
      <c r="C260">
        <f>Analysis!H263/Analysis!H$5</f>
        <v>7.7189135327447183</v>
      </c>
      <c r="D260">
        <f>Analysis!O263/Analysis!O$5</f>
        <v>8.9064474765421799</v>
      </c>
      <c r="E260">
        <f>Analysis!V263/Analysis!V$5</f>
        <v>21.50294625210956</v>
      </c>
    </row>
    <row r="261" spans="1:5" x14ac:dyDescent="0.4">
      <c r="A261" s="1">
        <f>Analysis!A264</f>
        <v>37104</v>
      </c>
      <c r="B261">
        <f>Analysis!B264/Analysis!B$5</f>
        <v>5.8960945168343972</v>
      </c>
      <c r="C261">
        <f>Analysis!H264/Analysis!H$5</f>
        <v>7.8045131880990111</v>
      </c>
      <c r="D261">
        <f>Analysis!O264/Analysis!O$5</f>
        <v>9.0662733396517758</v>
      </c>
      <c r="E261">
        <f>Analysis!V264/Analysis!V$5</f>
        <v>21.06255195178916</v>
      </c>
    </row>
    <row r="262" spans="1:5" x14ac:dyDescent="0.4">
      <c r="A262" s="1">
        <f>Analysis!A265</f>
        <v>37135</v>
      </c>
      <c r="B262">
        <f>Analysis!B265/Analysis!B$5</f>
        <v>5.9985256156359208</v>
      </c>
      <c r="C262">
        <f>Analysis!H265/Analysis!H$5</f>
        <v>7.874627132686391</v>
      </c>
      <c r="D262">
        <f>Analysis!O265/Analysis!O$5</f>
        <v>8.9808265200012602</v>
      </c>
      <c r="E262">
        <f>Analysis!V265/Analysis!V$5</f>
        <v>18.690941532671225</v>
      </c>
    </row>
    <row r="263" spans="1:5" x14ac:dyDescent="0.4">
      <c r="A263" s="1">
        <f>Analysis!A266</f>
        <v>37165</v>
      </c>
      <c r="B263">
        <f>Analysis!B266/Analysis!B$5</f>
        <v>6.0673503382478531</v>
      </c>
      <c r="C263">
        <f>Analysis!H266/Analysis!H$5</f>
        <v>8.0217028290498273</v>
      </c>
      <c r="D263">
        <f>Analysis!O266/Analysis!O$5</f>
        <v>9.3899464063662741</v>
      </c>
      <c r="E263">
        <f>Analysis!V266/Analysis!V$5</f>
        <v>19.286815187285413</v>
      </c>
    </row>
    <row r="264" spans="1:5" x14ac:dyDescent="0.4">
      <c r="A264" s="1">
        <f>Analysis!A267</f>
        <v>37196</v>
      </c>
      <c r="B264">
        <f>Analysis!B267/Analysis!B$5</f>
        <v>6.022456707549904</v>
      </c>
      <c r="C264">
        <f>Analysis!H267/Analysis!H$5</f>
        <v>7.9144622853429825</v>
      </c>
      <c r="D264">
        <f>Analysis!O267/Analysis!O$5</f>
        <v>9.1793023374193119</v>
      </c>
      <c r="E264">
        <f>Analysis!V267/Analysis!V$5</f>
        <v>20.262595000152753</v>
      </c>
    </row>
    <row r="265" spans="1:5" x14ac:dyDescent="0.4">
      <c r="A265" s="1">
        <f>Analysis!A268</f>
        <v>37226</v>
      </c>
      <c r="B265">
        <f>Analysis!B268/Analysis!B$5</f>
        <v>6.0163126942621448</v>
      </c>
      <c r="C265">
        <f>Analysis!H268/Analysis!H$5</f>
        <v>7.8615924769759511</v>
      </c>
      <c r="D265">
        <f>Analysis!O268/Analysis!O$5</f>
        <v>9.0637500030299432</v>
      </c>
      <c r="E265">
        <f>Analysis!V268/Analysis!V$5</f>
        <v>20.559999964720351</v>
      </c>
    </row>
    <row r="266" spans="1:5" x14ac:dyDescent="0.4">
      <c r="A266" s="1">
        <f>Analysis!A269</f>
        <v>37257</v>
      </c>
      <c r="B266">
        <f>Analysis!B269/Analysis!B$5</f>
        <v>6.0474145431244875</v>
      </c>
      <c r="C266">
        <f>Analysis!H269/Analysis!H$5</f>
        <v>7.923730853649233</v>
      </c>
      <c r="D266">
        <f>Analysis!O269/Analysis!O$5</f>
        <v>9.1985630797796141</v>
      </c>
      <c r="E266">
        <f>Analysis!V269/Analysis!V$5</f>
        <v>20.498724859931819</v>
      </c>
    </row>
    <row r="267" spans="1:5" x14ac:dyDescent="0.4">
      <c r="A267" s="1">
        <f>Analysis!A270</f>
        <v>37288</v>
      </c>
      <c r="B267">
        <f>Analysis!B270/Analysis!B$5</f>
        <v>6.0889387924336864</v>
      </c>
      <c r="C267">
        <f>Analysis!H270/Analysis!H$5</f>
        <v>7.9916484876663443</v>
      </c>
      <c r="D267">
        <f>Analysis!O270/Analysis!O$5</f>
        <v>9.3078955469532101</v>
      </c>
      <c r="E267">
        <f>Analysis!V270/Analysis!V$5</f>
        <v>19.810658535766684</v>
      </c>
    </row>
    <row r="268" spans="1:5" x14ac:dyDescent="0.4">
      <c r="A268" s="1">
        <f>Analysis!A271</f>
        <v>37316</v>
      </c>
      <c r="B268">
        <f>Analysis!B271/Analysis!B$5</f>
        <v>6.0433716317459005</v>
      </c>
      <c r="C268">
        <f>Analysis!H271/Analysis!H$5</f>
        <v>7.8751214746893536</v>
      </c>
      <c r="D268">
        <f>Analysis!O271/Analysis!O$5</f>
        <v>9.0112835081408509</v>
      </c>
      <c r="E268">
        <f>Analysis!V271/Analysis!V$5</f>
        <v>20.791517622679095</v>
      </c>
    </row>
    <row r="269" spans="1:5" x14ac:dyDescent="0.4">
      <c r="A269" s="1">
        <f>Analysis!A272</f>
        <v>37347</v>
      </c>
      <c r="B269">
        <f>Analysis!B272/Analysis!B$5</f>
        <v>6.1375065378833966</v>
      </c>
      <c r="C269">
        <f>Analysis!H272/Analysis!H$5</f>
        <v>8.0091955632756964</v>
      </c>
      <c r="D269">
        <f>Analysis!O272/Analysis!O$5</f>
        <v>9.2525542420415512</v>
      </c>
      <c r="E269">
        <f>Analysis!V272/Analysis!V$5</f>
        <v>20.059982738822232</v>
      </c>
    </row>
    <row r="270" spans="1:5" x14ac:dyDescent="0.4">
      <c r="A270" s="1">
        <f>Analysis!A273</f>
        <v>37377</v>
      </c>
      <c r="B270">
        <f>Analysis!B273/Analysis!B$5</f>
        <v>6.1737646137630566</v>
      </c>
      <c r="C270">
        <f>Analysis!H273/Analysis!H$5</f>
        <v>8.0743027459612016</v>
      </c>
      <c r="D270">
        <f>Analysis!O273/Analysis!O$5</f>
        <v>9.3584398459334537</v>
      </c>
      <c r="E270">
        <f>Analysis!V273/Analysis!V$5</f>
        <v>19.493544575617818</v>
      </c>
    </row>
    <row r="271" spans="1:5" x14ac:dyDescent="0.4">
      <c r="A271" s="1">
        <f>Analysis!A274</f>
        <v>37408</v>
      </c>
      <c r="B271">
        <f>Analysis!B274/Analysis!B$5</f>
        <v>6.2318379624112454</v>
      </c>
      <c r="C271">
        <f>Analysis!H274/Analysis!H$5</f>
        <v>8.0975244271254567</v>
      </c>
      <c r="D271">
        <f>Analysis!O274/Analysis!O$5</f>
        <v>9.3983066253948024</v>
      </c>
      <c r="E271">
        <f>Analysis!V274/Analysis!V$5</f>
        <v>18.337917854298542</v>
      </c>
    </row>
    <row r="272" spans="1:5" x14ac:dyDescent="0.4">
      <c r="A272" s="1">
        <f>Analysis!A275</f>
        <v>37438</v>
      </c>
      <c r="B272">
        <f>Analysis!B275/Analysis!B$5</f>
        <v>6.3237038170020021</v>
      </c>
      <c r="C272">
        <f>Analysis!H275/Analysis!H$5</f>
        <v>8.1370786723486095</v>
      </c>
      <c r="D272">
        <f>Analysis!O275/Analysis!O$5</f>
        <v>9.4402046787169525</v>
      </c>
      <c r="E272">
        <f>Analysis!V275/Analysis!V$5</f>
        <v>16.36242905215413</v>
      </c>
    </row>
    <row r="273" spans="1:5" x14ac:dyDescent="0.4">
      <c r="A273" s="1">
        <f>Analysis!A276</f>
        <v>37469</v>
      </c>
      <c r="B273">
        <f>Analysis!B276/Analysis!B$5</f>
        <v>6.3739121014372424</v>
      </c>
      <c r="C273">
        <f>Analysis!H276/Analysis!H$5</f>
        <v>8.2722460967298055</v>
      </c>
      <c r="D273">
        <f>Analysis!O276/Analysis!O$5</f>
        <v>9.8920200994306136</v>
      </c>
      <c r="E273">
        <f>Analysis!V276/Analysis!V$5</f>
        <v>16.549037562945546</v>
      </c>
    </row>
    <row r="274" spans="1:5" x14ac:dyDescent="0.4">
      <c r="A274" s="1">
        <f>Analysis!A277</f>
        <v>37500</v>
      </c>
      <c r="B274">
        <f>Analysis!B277/Analysis!B$5</f>
        <v>6.4355617385019084</v>
      </c>
      <c r="C274">
        <f>Analysis!H277/Analysis!H$5</f>
        <v>8.3991997326773706</v>
      </c>
      <c r="D274">
        <f>Analysis!O277/Analysis!O$5</f>
        <v>10.148719303646354</v>
      </c>
      <c r="E274">
        <f>Analysis!V277/Analysis!V$5</f>
        <v>15.760535564696427</v>
      </c>
    </row>
    <row r="275" spans="1:5" x14ac:dyDescent="0.4">
      <c r="A275" s="1">
        <f>Analysis!A278</f>
        <v>37530</v>
      </c>
      <c r="B275">
        <f>Analysis!B278/Analysis!B$5</f>
        <v>6.4362257455741512</v>
      </c>
      <c r="C275">
        <f>Analysis!H278/Analysis!H$5</f>
        <v>8.3483747651861044</v>
      </c>
      <c r="D275">
        <f>Analysis!O278/Analysis!O$5</f>
        <v>9.761179884086495</v>
      </c>
      <c r="E275">
        <f>Analysis!V278/Analysis!V$5</f>
        <v>15.544754923665321</v>
      </c>
    </row>
    <row r="276" spans="1:5" x14ac:dyDescent="0.4">
      <c r="A276" s="1">
        <f>Analysis!A279</f>
        <v>37561</v>
      </c>
      <c r="B276">
        <f>Analysis!B279/Analysis!B$5</f>
        <v>6.4142987949538366</v>
      </c>
      <c r="C276">
        <f>Analysis!H279/Analysis!H$5</f>
        <v>8.3354984641562808</v>
      </c>
      <c r="D276">
        <f>Analysis!O279/Analysis!O$5</f>
        <v>9.8308200965218671</v>
      </c>
      <c r="E276">
        <f>Analysis!V279/Analysis!V$5</f>
        <v>16.576282846252798</v>
      </c>
    </row>
    <row r="277" spans="1:5" x14ac:dyDescent="0.4">
      <c r="A277" s="1">
        <f>Analysis!A280</f>
        <v>37591</v>
      </c>
      <c r="B277">
        <f>Analysis!B280/Analysis!B$5</f>
        <v>6.4947155054371377</v>
      </c>
      <c r="C277">
        <f>Analysis!H280/Analysis!H$5</f>
        <v>8.5245588058410018</v>
      </c>
      <c r="D277">
        <f>Analysis!O280/Analysis!O$5</f>
        <v>10.268249347350254</v>
      </c>
      <c r="E277">
        <f>Analysis!V280/Analysis!V$5</f>
        <v>16.404456692113961</v>
      </c>
    </row>
    <row r="278" spans="1:5" x14ac:dyDescent="0.4">
      <c r="A278" s="1">
        <f>Analysis!A281</f>
        <v>37622</v>
      </c>
      <c r="B278">
        <f>Analysis!B281/Analysis!B$5</f>
        <v>6.5021000951714738</v>
      </c>
      <c r="C278">
        <f>Analysis!H281/Analysis!H$5</f>
        <v>8.5296922514873703</v>
      </c>
      <c r="D278">
        <f>Analysis!O281/Analysis!O$5</f>
        <v>10.285347922307412</v>
      </c>
      <c r="E278">
        <f>Analysis!V281/Analysis!V$5</f>
        <v>16.3678994510683</v>
      </c>
    </row>
    <row r="279" spans="1:5" x14ac:dyDescent="0.4">
      <c r="A279" s="1">
        <f>Analysis!A282</f>
        <v>37653</v>
      </c>
      <c r="B279">
        <f>Analysis!B282/Analysis!B$5</f>
        <v>6.5558301276769706</v>
      </c>
      <c r="C279">
        <f>Analysis!H282/Analysis!H$5</f>
        <v>8.6478702841344237</v>
      </c>
      <c r="D279">
        <f>Analysis!O282/Analysis!O$5</f>
        <v>10.588814904411356</v>
      </c>
      <c r="E279">
        <f>Analysis!V282/Analysis!V$5</f>
        <v>15.316348722217372</v>
      </c>
    </row>
    <row r="280" spans="1:5" x14ac:dyDescent="0.4">
      <c r="A280" s="1">
        <f>Analysis!A283</f>
        <v>37681</v>
      </c>
      <c r="B280">
        <f>Analysis!B283/Analysis!B$5</f>
        <v>6.5650933293366895</v>
      </c>
      <c r="C280">
        <f>Analysis!H283/Analysis!H$5</f>
        <v>8.6373940892638341</v>
      </c>
      <c r="D280">
        <f>Analysis!O283/Analysis!O$5</f>
        <v>10.47149065929138</v>
      </c>
      <c r="E280">
        <f>Analysis!V283/Analysis!V$5</f>
        <v>15.516993976409573</v>
      </c>
    </row>
    <row r="281" spans="1:5" x14ac:dyDescent="0.4">
      <c r="A281" s="1">
        <f>Analysis!A284</f>
        <v>37712</v>
      </c>
      <c r="B281">
        <f>Analysis!B284/Analysis!B$5</f>
        <v>6.5811152053288779</v>
      </c>
      <c r="C281">
        <f>Analysis!H284/Analysis!H$5</f>
        <v>8.712509287764199</v>
      </c>
      <c r="D281">
        <f>Analysis!O284/Analysis!O$5</f>
        <v>10.723707971659124</v>
      </c>
      <c r="E281">
        <f>Analysis!V284/Analysis!V$5</f>
        <v>16.338511948321337</v>
      </c>
    </row>
    <row r="282" spans="1:5" x14ac:dyDescent="0.4">
      <c r="A282" s="1">
        <f>Analysis!A285</f>
        <v>37742</v>
      </c>
      <c r="B282">
        <f>Analysis!B285/Analysis!B$5</f>
        <v>6.6217321803072942</v>
      </c>
      <c r="C282">
        <f>Analysis!H285/Analysis!H$5</f>
        <v>8.8713183774625861</v>
      </c>
      <c r="D282">
        <f>Analysis!O285/Analysis!O$5</f>
        <v>11.296347827773186</v>
      </c>
      <c r="E282">
        <f>Analysis!V285/Analysis!V$5</f>
        <v>17.207767051228934</v>
      </c>
    </row>
    <row r="283" spans="1:5" x14ac:dyDescent="0.4">
      <c r="A283" s="1">
        <f>Analysis!A286</f>
        <v>37773</v>
      </c>
      <c r="B283">
        <f>Analysis!B286/Analysis!B$5</f>
        <v>6.6273472388086896</v>
      </c>
      <c r="C283">
        <f>Analysis!H286/Analysis!H$5</f>
        <v>8.8598218276499452</v>
      </c>
      <c r="D283">
        <f>Analysis!O286/Analysis!O$5</f>
        <v>11.152149199246635</v>
      </c>
      <c r="E283">
        <f>Analysis!V286/Analysis!V$5</f>
        <v>18.190746551688484</v>
      </c>
    </row>
    <row r="284" spans="1:5" x14ac:dyDescent="0.4">
      <c r="A284" s="1">
        <f>Analysis!A287</f>
        <v>37803</v>
      </c>
      <c r="B284">
        <f>Analysis!B287/Analysis!B$5</f>
        <v>6.5506808264179037</v>
      </c>
      <c r="C284">
        <f>Analysis!H287/Analysis!H$5</f>
        <v>8.564081380128032</v>
      </c>
      <c r="D284">
        <f>Analysis!O287/Analysis!O$5</f>
        <v>10.196350009332225</v>
      </c>
      <c r="E284">
        <f>Analysis!V287/Analysis!V$5</f>
        <v>18.299293401083851</v>
      </c>
    </row>
    <row r="285" spans="1:5" x14ac:dyDescent="0.4">
      <c r="A285" s="1">
        <f>Analysis!A288</f>
        <v>37834</v>
      </c>
      <c r="B285">
        <f>Analysis!B288/Analysis!B$5</f>
        <v>6.5581338080149623</v>
      </c>
      <c r="C285">
        <f>Analysis!H288/Analysis!H$5</f>
        <v>8.6165188113671221</v>
      </c>
      <c r="D285">
        <f>Analysis!O288/Analysis!O$5</f>
        <v>10.386286235089649</v>
      </c>
      <c r="E285">
        <f>Analysis!V288/Analysis!V$5</f>
        <v>18.268815528119578</v>
      </c>
    </row>
    <row r="286" spans="1:5" x14ac:dyDescent="0.4">
      <c r="A286" s="1">
        <f>Analysis!A289</f>
        <v>37865</v>
      </c>
      <c r="B286">
        <f>Analysis!B289/Analysis!B$5</f>
        <v>6.6358286955059107</v>
      </c>
      <c r="C286">
        <f>Analysis!H289/Analysis!H$5</f>
        <v>8.8497559779517285</v>
      </c>
      <c r="D286">
        <f>Analysis!O289/Analysis!O$5</f>
        <v>10.910517296127248</v>
      </c>
      <c r="E286">
        <f>Analysis!V289/Analysis!V$5</f>
        <v>18.847126991504805</v>
      </c>
    </row>
    <row r="287" spans="1:5" x14ac:dyDescent="0.4">
      <c r="A287" s="1">
        <f>Analysis!A290</f>
        <v>37895</v>
      </c>
      <c r="B287">
        <f>Analysis!B290/Analysis!B$5</f>
        <v>6.6084944591317081</v>
      </c>
      <c r="C287">
        <f>Analysis!H290/Analysis!H$5</f>
        <v>8.7649453420060652</v>
      </c>
      <c r="D287">
        <f>Analysis!O290/Analysis!O$5</f>
        <v>10.719548465758008</v>
      </c>
      <c r="E287">
        <f>Analysis!V290/Analysis!V$5</f>
        <v>19.229833501433646</v>
      </c>
    </row>
    <row r="288" spans="1:5" x14ac:dyDescent="0.4">
      <c r="A288" s="1">
        <f>Analysis!A291</f>
        <v>37926</v>
      </c>
      <c r="B288">
        <f>Analysis!B291/Analysis!B$5</f>
        <v>6.6053960480344989</v>
      </c>
      <c r="C288">
        <f>Analysis!H291/Analysis!H$5</f>
        <v>8.7794464997587216</v>
      </c>
      <c r="D288">
        <f>Analysis!O291/Analysis!O$5</f>
        <v>10.769559494750927</v>
      </c>
      <c r="E288">
        <f>Analysis!V291/Analysis!V$5</f>
        <v>19.462942459482111</v>
      </c>
    </row>
    <row r="289" spans="1:5" x14ac:dyDescent="0.4">
      <c r="A289" s="1">
        <f>Analysis!A292</f>
        <v>37956</v>
      </c>
      <c r="B289">
        <f>Analysis!B292/Analysis!B$5</f>
        <v>6.6411087204519506</v>
      </c>
      <c r="C289">
        <f>Analysis!H292/Analysis!H$5</f>
        <v>8.8574891943546259</v>
      </c>
      <c r="D289">
        <f>Analysis!O292/Analysis!O$5</f>
        <v>10.916361450397408</v>
      </c>
      <c r="E289">
        <f>Analysis!V292/Analysis!V$5</f>
        <v>20.060061656300999</v>
      </c>
    </row>
    <row r="290" spans="1:5" x14ac:dyDescent="0.4">
      <c r="A290" s="1">
        <f>Analysis!A293</f>
        <v>37987</v>
      </c>
      <c r="B290">
        <f>Analysis!B293/Analysis!B$5</f>
        <v>6.669408234382284</v>
      </c>
      <c r="C290">
        <f>Analysis!H293/Analysis!H$5</f>
        <v>8.9341755466861361</v>
      </c>
      <c r="D290">
        <f>Analysis!O293/Analysis!O$5</f>
        <v>11.123039929802278</v>
      </c>
      <c r="E290">
        <f>Analysis!V293/Analysis!V$5</f>
        <v>21.051347292140022</v>
      </c>
    </row>
    <row r="291" spans="1:5" x14ac:dyDescent="0.4">
      <c r="A291" s="1">
        <f>Analysis!A294</f>
        <v>38018</v>
      </c>
      <c r="B291">
        <f>Analysis!B294/Analysis!B$5</f>
        <v>6.7090919634364772</v>
      </c>
      <c r="C291">
        <f>Analysis!H294/Analysis!H$5</f>
        <v>9.0266243862263273</v>
      </c>
      <c r="D291">
        <f>Analysis!O294/Analysis!O$5</f>
        <v>11.303493645603309</v>
      </c>
      <c r="E291">
        <f>Analysis!V294/Analysis!V$5</f>
        <v>21.280400959525529</v>
      </c>
    </row>
    <row r="292" spans="1:5" x14ac:dyDescent="0.4">
      <c r="A292" s="1">
        <f>Analysis!A295</f>
        <v>38047</v>
      </c>
      <c r="B292">
        <f>Analysis!B295/Analysis!B$5</f>
        <v>6.7324811147673769</v>
      </c>
      <c r="C292">
        <f>Analysis!H295/Analysis!H$5</f>
        <v>9.0987349767866768</v>
      </c>
      <c r="D292">
        <f>Analysis!O295/Analysis!O$5</f>
        <v>11.452603205922205</v>
      </c>
      <c r="E292">
        <f>Analysis!V295/Analysis!V$5</f>
        <v>20.946887894688643</v>
      </c>
    </row>
    <row r="293" spans="1:5" x14ac:dyDescent="0.4">
      <c r="A293" s="1">
        <f>Analysis!A296</f>
        <v>38078</v>
      </c>
      <c r="B293">
        <f>Analysis!B296/Analysis!B$5</f>
        <v>6.6459082709193797</v>
      </c>
      <c r="C293">
        <f>Analysis!H296/Analysis!H$5</f>
        <v>8.8614439303783303</v>
      </c>
      <c r="D293">
        <f>Analysis!O296/Analysis!O$5</f>
        <v>10.859490630203927</v>
      </c>
      <c r="E293">
        <f>Analysis!V296/Analysis!V$5</f>
        <v>21.149953775788678</v>
      </c>
    </row>
    <row r="294" spans="1:5" x14ac:dyDescent="0.4">
      <c r="A294" s="1">
        <f>Analysis!A297</f>
        <v>38108</v>
      </c>
      <c r="B294">
        <f>Analysis!B297/Analysis!B$5</f>
        <v>6.6294414149596115</v>
      </c>
      <c r="C294">
        <f>Analysis!H297/Analysis!H$5</f>
        <v>8.823924887050385</v>
      </c>
      <c r="D294">
        <f>Analysis!O297/Analysis!O$5</f>
        <v>10.792318003437167</v>
      </c>
      <c r="E294">
        <f>Analysis!V297/Analysis!V$5</f>
        <v>20.606888104130945</v>
      </c>
    </row>
    <row r="295" spans="1:5" x14ac:dyDescent="0.4">
      <c r="A295" s="1">
        <f>Analysis!A298</f>
        <v>38139</v>
      </c>
      <c r="B295">
        <f>Analysis!B298/Analysis!B$5</f>
        <v>6.6314074645829031</v>
      </c>
      <c r="C295">
        <f>Analysis!H298/Analysis!H$5</f>
        <v>8.8732682055299836</v>
      </c>
      <c r="D295">
        <f>Analysis!O298/Analysis!O$5</f>
        <v>10.879718530404874</v>
      </c>
      <c r="E295">
        <f>Analysis!V298/Analysis!V$5</f>
        <v>21.196586606134392</v>
      </c>
    </row>
    <row r="296" spans="1:5" x14ac:dyDescent="0.4">
      <c r="A296" s="1">
        <f>Analysis!A299</f>
        <v>38169</v>
      </c>
      <c r="B296">
        <f>Analysis!B299/Analysis!B$5</f>
        <v>6.6658380060042761</v>
      </c>
      <c r="C296">
        <f>Analysis!H299/Analysis!H$5</f>
        <v>8.958818288984256</v>
      </c>
      <c r="D296">
        <f>Analysis!O299/Analysis!O$5</f>
        <v>11.067095060223149</v>
      </c>
      <c r="E296">
        <f>Analysis!V299/Analysis!V$5</f>
        <v>20.721391517396167</v>
      </c>
    </row>
    <row r="297" spans="1:5" x14ac:dyDescent="0.4">
      <c r="A297" s="1">
        <f>Analysis!A300</f>
        <v>38200</v>
      </c>
      <c r="B297">
        <f>Analysis!B300/Analysis!B$5</f>
        <v>6.7264903338809043</v>
      </c>
      <c r="C297">
        <f>Analysis!H300/Analysis!H$5</f>
        <v>9.1329134248522603</v>
      </c>
      <c r="D297">
        <f>Analysis!O300/Analysis!O$5</f>
        <v>11.474283054861363</v>
      </c>
      <c r="E297">
        <f>Analysis!V300/Analysis!V$5</f>
        <v>20.433460049602804</v>
      </c>
    </row>
    <row r="298" spans="1:5" x14ac:dyDescent="0.4">
      <c r="A298" s="1">
        <f>Analysis!A301</f>
        <v>38231</v>
      </c>
      <c r="B298">
        <f>Analysis!B301/Analysis!B$5</f>
        <v>6.7233304566792249</v>
      </c>
      <c r="C298">
        <f>Analysis!H301/Analysis!H$5</f>
        <v>9.1480259693718118</v>
      </c>
      <c r="D298">
        <f>Analysis!O301/Analysis!O$5</f>
        <v>11.586890284548018</v>
      </c>
      <c r="E298">
        <f>Analysis!V301/Analysis!V$5</f>
        <v>21.002873285356227</v>
      </c>
    </row>
    <row r="299" spans="1:5" x14ac:dyDescent="0.4">
      <c r="A299" s="1">
        <f>Analysis!A302</f>
        <v>38261</v>
      </c>
      <c r="B299">
        <f>Analysis!B302/Analysis!B$5</f>
        <v>6.7522264515388608</v>
      </c>
      <c r="C299">
        <f>Analysis!H302/Analysis!H$5</f>
        <v>9.2255536670064124</v>
      </c>
      <c r="D299">
        <f>Analysis!O302/Analysis!O$5</f>
        <v>11.764309209330287</v>
      </c>
      <c r="E299">
        <f>Analysis!V302/Analysis!V$5</f>
        <v>21.024452073926057</v>
      </c>
    </row>
    <row r="300" spans="1:5" x14ac:dyDescent="0.4">
      <c r="A300" s="1">
        <f>Analysis!A303</f>
        <v>38292</v>
      </c>
      <c r="B300">
        <f>Analysis!B303/Analysis!B$5</f>
        <v>6.7098598568824741</v>
      </c>
      <c r="C300">
        <f>Analysis!H303/Analysis!H$5</f>
        <v>9.1515868841898129</v>
      </c>
      <c r="D300">
        <f>Analysis!O303/Analysis!O$5</f>
        <v>11.582917423142462</v>
      </c>
      <c r="E300">
        <f>Analysis!V303/Analysis!V$5</f>
        <v>22.029581051213455</v>
      </c>
    </row>
    <row r="301" spans="1:5" x14ac:dyDescent="0.4">
      <c r="A301" s="1">
        <f>Analysis!A304</f>
        <v>38322</v>
      </c>
      <c r="B301">
        <f>Analysis!B304/Analysis!B$5</f>
        <v>6.7311704150185152</v>
      </c>
      <c r="C301">
        <f>Analysis!H304/Analysis!H$5</f>
        <v>9.2359692739992045</v>
      </c>
      <c r="D301">
        <f>Analysis!O304/Analysis!O$5</f>
        <v>11.898513873503511</v>
      </c>
      <c r="E301">
        <f>Analysis!V304/Analysis!V$5</f>
        <v>22.631256100764915</v>
      </c>
    </row>
    <row r="302" spans="1:5" x14ac:dyDescent="0.4">
      <c r="A302" s="1">
        <f>Analysis!A305</f>
        <v>38353</v>
      </c>
      <c r="B302">
        <f>Analysis!B305/Analysis!B$5</f>
        <v>6.7350929913475053</v>
      </c>
      <c r="C302">
        <f>Analysis!H305/Analysis!H$5</f>
        <v>9.2963437172301582</v>
      </c>
      <c r="D302">
        <f>Analysis!O305/Analysis!O$5</f>
        <v>12.215339268789888</v>
      </c>
      <c r="E302">
        <f>Analysis!V305/Analysis!V$5</f>
        <v>22.325497265345135</v>
      </c>
    </row>
    <row r="303" spans="1:5" x14ac:dyDescent="0.4">
      <c r="A303" s="1">
        <f>Analysis!A306</f>
        <v>38384</v>
      </c>
      <c r="B303">
        <f>Analysis!B306/Analysis!B$5</f>
        <v>6.7182599359202548</v>
      </c>
      <c r="C303">
        <f>Analysis!H306/Analysis!H$5</f>
        <v>9.2385662907612875</v>
      </c>
      <c r="D303">
        <f>Analysis!O306/Analysis!O$5</f>
        <v>12.102542970653184</v>
      </c>
      <c r="E303">
        <f>Analysis!V306/Analysis!V$5</f>
        <v>22.7013574052182</v>
      </c>
    </row>
    <row r="304" spans="1:5" x14ac:dyDescent="0.4">
      <c r="A304" s="1">
        <f>Analysis!A307</f>
        <v>38412</v>
      </c>
      <c r="B304">
        <f>Analysis!B307/Analysis!B$5</f>
        <v>6.7092391357992947</v>
      </c>
      <c r="C304">
        <f>Analysis!H307/Analysis!H$5</f>
        <v>9.1935315965916384</v>
      </c>
      <c r="D304">
        <f>Analysis!O307/Analysis!O$5</f>
        <v>11.982448145553619</v>
      </c>
      <c r="E304">
        <f>Analysis!V307/Analysis!V$5</f>
        <v>22.643254856630335</v>
      </c>
    </row>
    <row r="305" spans="1:5" x14ac:dyDescent="0.4">
      <c r="A305" s="1">
        <f>Analysis!A308</f>
        <v>38443</v>
      </c>
      <c r="B305">
        <f>Analysis!B308/Analysis!B$5</f>
        <v>6.7522567517312053</v>
      </c>
      <c r="C305">
        <f>Analysis!H308/Analysis!H$5</f>
        <v>9.318202171143902</v>
      </c>
      <c r="D305">
        <f>Analysis!O308/Analysis!O$5</f>
        <v>12.314595357157573</v>
      </c>
      <c r="E305">
        <f>Analysis!V308/Analysis!V$5</f>
        <v>22.097026660656248</v>
      </c>
    </row>
    <row r="306" spans="1:5" x14ac:dyDescent="0.4">
      <c r="A306" s="1">
        <f>Analysis!A309</f>
        <v>38473</v>
      </c>
      <c r="B306">
        <f>Analysis!B309/Analysis!B$5</f>
        <v>6.7901995183052399</v>
      </c>
      <c r="C306">
        <f>Analysis!H309/Analysis!H$5</f>
        <v>9.4169989678809163</v>
      </c>
      <c r="D306">
        <f>Analysis!O309/Analysis!O$5</f>
        <v>12.599504543702688</v>
      </c>
      <c r="E306">
        <f>Analysis!V309/Analysis!V$5</f>
        <v>22.392647267322744</v>
      </c>
    </row>
    <row r="307" spans="1:5" x14ac:dyDescent="0.4">
      <c r="A307" s="1">
        <f>Analysis!A310</f>
        <v>38504</v>
      </c>
      <c r="B307">
        <f>Analysis!B310/Analysis!B$5</f>
        <v>6.8013768264013743</v>
      </c>
      <c r="C307">
        <f>Analysis!H310/Analysis!H$5</f>
        <v>9.4694033511866618</v>
      </c>
      <c r="D307">
        <f>Analysis!O310/Analysis!O$5</f>
        <v>12.819231170115549</v>
      </c>
      <c r="E307">
        <f>Analysis!V310/Analysis!V$5</f>
        <v>22.881678987481955</v>
      </c>
    </row>
    <row r="308" spans="1:5" x14ac:dyDescent="0.4">
      <c r="A308" s="1">
        <f>Analysis!A311</f>
        <v>38534</v>
      </c>
      <c r="B308">
        <f>Analysis!B311/Analysis!B$5</f>
        <v>6.7744953614727823</v>
      </c>
      <c r="C308">
        <f>Analysis!H311/Analysis!H$5</f>
        <v>9.375620201337636</v>
      </c>
      <c r="D308">
        <f>Analysis!O311/Analysis!O$5</f>
        <v>12.504240708376459</v>
      </c>
      <c r="E308">
        <f>Analysis!V311/Analysis!V$5</f>
        <v>23.295932888561509</v>
      </c>
    </row>
    <row r="309" spans="1:5" x14ac:dyDescent="0.4">
      <c r="A309" s="1">
        <f>Analysis!A312</f>
        <v>38565</v>
      </c>
      <c r="B309">
        <f>Analysis!B312/Analysis!B$5</f>
        <v>6.8266151551850935</v>
      </c>
      <c r="C309">
        <f>Analysis!H312/Analysis!H$5</f>
        <v>9.5032017480187694</v>
      </c>
      <c r="D309">
        <f>Analysis!O312/Analysis!O$5</f>
        <v>12.844052464070934</v>
      </c>
      <c r="E309">
        <f>Analysis!V312/Analysis!V$5</f>
        <v>23.368258622779848</v>
      </c>
    </row>
    <row r="310" spans="1:5" x14ac:dyDescent="0.4">
      <c r="A310" s="1">
        <f>Analysis!A313</f>
        <v>38596</v>
      </c>
      <c r="B310">
        <f>Analysis!B313/Analysis!B$5</f>
        <v>6.8055210269943718</v>
      </c>
      <c r="C310">
        <f>Analysis!H313/Analysis!H$5</f>
        <v>9.3985940230018006</v>
      </c>
      <c r="D310">
        <f>Analysis!O313/Analysis!O$5</f>
        <v>12.407810950941585</v>
      </c>
      <c r="E310">
        <f>Analysis!V313/Analysis!V$5</f>
        <v>23.433712271007007</v>
      </c>
    </row>
    <row r="311" spans="1:5" x14ac:dyDescent="0.4">
      <c r="A311" s="1">
        <f>Analysis!A314</f>
        <v>38626</v>
      </c>
      <c r="B311">
        <f>Analysis!B314/Analysis!B$5</f>
        <v>6.7923387118847884</v>
      </c>
      <c r="C311">
        <f>Analysis!H314/Analysis!H$5</f>
        <v>9.3224984024788462</v>
      </c>
      <c r="D311">
        <f>Analysis!O314/Analysis!O$5</f>
        <v>12.154022916065728</v>
      </c>
      <c r="E311">
        <f>Analysis!V314/Analysis!V$5</f>
        <v>22.817861390264941</v>
      </c>
    </row>
    <row r="312" spans="1:5" x14ac:dyDescent="0.4">
      <c r="A312" s="1">
        <f>Analysis!A315</f>
        <v>38657</v>
      </c>
      <c r="B312">
        <f>Analysis!B315/Analysis!B$5</f>
        <v>6.8122970157224678</v>
      </c>
      <c r="C312">
        <f>Analysis!H315/Analysis!H$5</f>
        <v>9.367392642931776</v>
      </c>
      <c r="D312">
        <f>Analysis!O315/Analysis!O$5</f>
        <v>12.248002055513407</v>
      </c>
      <c r="E312">
        <f>Analysis!V315/Analysis!V$5</f>
        <v>23.723175354763789</v>
      </c>
    </row>
    <row r="313" spans="1:5" x14ac:dyDescent="0.4">
      <c r="A313" s="1">
        <f>Analysis!A316</f>
        <v>38687</v>
      </c>
      <c r="B313">
        <f>Analysis!B316/Analysis!B$5</f>
        <v>6.8529806511240414</v>
      </c>
      <c r="C313">
        <f>Analysis!H316/Analysis!H$5</f>
        <v>9.4602711056054627</v>
      </c>
      <c r="D313">
        <f>Analysis!O316/Analysis!O$5</f>
        <v>12.515155775435161</v>
      </c>
      <c r="E313">
        <f>Analysis!V316/Analysis!V$5</f>
        <v>24.232585034727812</v>
      </c>
    </row>
    <row r="314" spans="1:5" x14ac:dyDescent="0.4">
      <c r="A314" s="1">
        <f>Analysis!A317</f>
        <v>38718</v>
      </c>
      <c r="B314">
        <f>Analysis!B317/Analysis!B$5</f>
        <v>6.8670702405644084</v>
      </c>
      <c r="C314">
        <f>Analysis!H317/Analysis!H$5</f>
        <v>9.4500703101794183</v>
      </c>
      <c r="D314">
        <f>Analysis!O317/Analysis!O$5</f>
        <v>12.376202584420275</v>
      </c>
      <c r="E314">
        <f>Analysis!V317/Analysis!V$5</f>
        <v>24.588543621243538</v>
      </c>
    </row>
    <row r="315" spans="1:5" x14ac:dyDescent="0.4">
      <c r="A315" s="1">
        <f>Analysis!A318</f>
        <v>38749</v>
      </c>
      <c r="B315">
        <f>Analysis!B318/Analysis!B$5</f>
        <v>6.8671291095095359</v>
      </c>
      <c r="C315">
        <f>Analysis!H318/Analysis!H$5</f>
        <v>9.4861545224012715</v>
      </c>
      <c r="D315">
        <f>Analysis!O318/Analysis!O$5</f>
        <v>12.535209150912983</v>
      </c>
      <c r="E315">
        <f>Analysis!V318/Analysis!V$5</f>
        <v>24.584446160058537</v>
      </c>
    </row>
    <row r="316" spans="1:5" x14ac:dyDescent="0.4">
      <c r="A316" s="1">
        <f>Analysis!A319</f>
        <v>38777</v>
      </c>
      <c r="B316">
        <f>Analysis!B319/Analysis!B$5</f>
        <v>6.8759577198390511</v>
      </c>
      <c r="C316">
        <f>Analysis!H319/Analysis!H$5</f>
        <v>9.3915410432269351</v>
      </c>
      <c r="D316">
        <f>Analysis!O319/Analysis!O$5</f>
        <v>12.063270060041352</v>
      </c>
      <c r="E316">
        <f>Analysis!V319/Analysis!V$5</f>
        <v>24.95034451832619</v>
      </c>
    </row>
    <row r="317" spans="1:5" x14ac:dyDescent="0.4">
      <c r="A317" s="1">
        <f>Analysis!A320</f>
        <v>38808</v>
      </c>
      <c r="B317">
        <f>Analysis!B320/Analysis!B$5</f>
        <v>6.8915562588581931</v>
      </c>
      <c r="C317">
        <f>Analysis!H320/Analysis!H$5</f>
        <v>9.3727050982171001</v>
      </c>
      <c r="D317">
        <f>Analysis!O320/Analysis!O$5</f>
        <v>11.827681075460127</v>
      </c>
      <c r="E317">
        <f>Analysis!V320/Analysis!V$5</f>
        <v>25.149823666286874</v>
      </c>
    </row>
    <row r="318" spans="1:5" x14ac:dyDescent="0.4">
      <c r="A318" s="1">
        <f>Analysis!A321</f>
        <v>38838</v>
      </c>
      <c r="B318">
        <f>Analysis!B321/Analysis!B$5</f>
        <v>6.9010791764522965</v>
      </c>
      <c r="C318">
        <f>Analysis!H321/Analysis!H$5</f>
        <v>9.3641925013861318</v>
      </c>
      <c r="D318">
        <f>Analysis!O321/Analysis!O$5</f>
        <v>11.806413298783902</v>
      </c>
      <c r="E318">
        <f>Analysis!V321/Analysis!V$5</f>
        <v>24.951694562915989</v>
      </c>
    </row>
    <row r="319" spans="1:5" x14ac:dyDescent="0.4">
      <c r="A319" s="1">
        <f>Analysis!A322</f>
        <v>38869</v>
      </c>
      <c r="B319">
        <f>Analysis!B322/Analysis!B$5</f>
        <v>6.9174655204724065</v>
      </c>
      <c r="C319">
        <f>Analysis!H322/Analysis!H$5</f>
        <v>9.3740628174787197</v>
      </c>
      <c r="D319">
        <f>Analysis!O322/Analysis!O$5</f>
        <v>11.838133167211653</v>
      </c>
      <c r="E319">
        <f>Analysis!V322/Analysis!V$5</f>
        <v>24.275539138178626</v>
      </c>
    </row>
    <row r="320" spans="1:5" x14ac:dyDescent="0.4">
      <c r="A320" s="1">
        <f>Analysis!A323</f>
        <v>38899</v>
      </c>
      <c r="B320">
        <f>Analysis!B323/Analysis!B$5</f>
        <v>6.9761059155773344</v>
      </c>
      <c r="C320">
        <f>Analysis!H323/Analysis!H$5</f>
        <v>9.5004367375955106</v>
      </c>
      <c r="D320">
        <f>Analysis!O323/Analysis!O$5</f>
        <v>12.073838501608293</v>
      </c>
      <c r="E320">
        <f>Analysis!V323/Analysis!V$5</f>
        <v>24.450605765187138</v>
      </c>
    </row>
    <row r="321" spans="1:5" x14ac:dyDescent="0.4">
      <c r="A321" s="1">
        <f>Analysis!A324</f>
        <v>38930</v>
      </c>
      <c r="B321">
        <f>Analysis!B324/Analysis!B$5</f>
        <v>7.0356657050899853</v>
      </c>
      <c r="C321">
        <f>Analysis!H324/Analysis!H$5</f>
        <v>9.6564422609484044</v>
      </c>
      <c r="D321">
        <f>Analysis!O324/Analysis!O$5</f>
        <v>12.460539232915364</v>
      </c>
      <c r="E321">
        <f>Analysis!V324/Analysis!V$5</f>
        <v>25.011832831624915</v>
      </c>
    </row>
    <row r="322" spans="1:5" x14ac:dyDescent="0.4">
      <c r="A322" s="1">
        <f>Analysis!A325</f>
        <v>38961</v>
      </c>
      <c r="B322">
        <f>Analysis!B325/Analysis!B$5</f>
        <v>7.0810112415137638</v>
      </c>
      <c r="C322">
        <f>Analysis!H325/Analysis!H$5</f>
        <v>9.7352560739890439</v>
      </c>
      <c r="D322">
        <f>Analysis!O325/Analysis!O$5</f>
        <v>12.697182637698793</v>
      </c>
      <c r="E322">
        <f>Analysis!V325/Analysis!V$5</f>
        <v>25.645906031580051</v>
      </c>
    </row>
    <row r="323" spans="1:5" x14ac:dyDescent="0.4">
      <c r="A323" s="1">
        <f>Analysis!A326</f>
        <v>38991</v>
      </c>
      <c r="B323">
        <f>Analysis!B326/Analysis!B$5</f>
        <v>7.1134956448668127</v>
      </c>
      <c r="C323">
        <f>Analysis!H326/Analysis!H$5</f>
        <v>9.8058299356488181</v>
      </c>
      <c r="D323">
        <f>Analysis!O326/Analysis!O$5</f>
        <v>12.868204746587679</v>
      </c>
      <c r="E323">
        <f>Analysis!V326/Analysis!V$5</f>
        <v>26.574655190839778</v>
      </c>
    </row>
    <row r="324" spans="1:5" x14ac:dyDescent="0.4">
      <c r="A324" s="1">
        <f>Analysis!A327</f>
        <v>39022</v>
      </c>
      <c r="B324">
        <f>Analysis!B327/Analysis!B$5</f>
        <v>7.1522824882275975</v>
      </c>
      <c r="C324">
        <f>Analysis!H327/Analysis!H$5</f>
        <v>9.9148495597674398</v>
      </c>
      <c r="D324">
        <f>Analysis!O327/Analysis!O$5</f>
        <v>13.176359656671087</v>
      </c>
      <c r="E324">
        <f>Analysis!V327/Analysis!V$5</f>
        <v>27.107378105709589</v>
      </c>
    </row>
    <row r="325" spans="1:5" x14ac:dyDescent="0.4">
      <c r="A325" s="1">
        <f>Analysis!A328</f>
        <v>39052</v>
      </c>
      <c r="B325">
        <f>Analysis!B328/Analysis!B$5</f>
        <v>7.1502956613295563</v>
      </c>
      <c r="C325">
        <f>Analysis!H328/Analysis!H$5</f>
        <v>9.8678113346387057</v>
      </c>
      <c r="D325">
        <f>Analysis!O328/Analysis!O$5</f>
        <v>12.878845906789254</v>
      </c>
      <c r="E325">
        <f>Analysis!V328/Analysis!V$5</f>
        <v>27.690578070988987</v>
      </c>
    </row>
    <row r="326" spans="1:5" x14ac:dyDescent="0.4">
      <c r="A326" s="1">
        <f>Analysis!A329</f>
        <v>39083</v>
      </c>
      <c r="B326">
        <f>Analysis!B329/Analysis!B$5</f>
        <v>7.162940364454963</v>
      </c>
      <c r="C326">
        <f>Analysis!H329/Analysis!H$5</f>
        <v>9.860211686966414</v>
      </c>
      <c r="D326">
        <f>Analysis!O329/Analysis!O$5</f>
        <v>12.802995522956062</v>
      </c>
      <c r="E326">
        <f>Analysis!V329/Analysis!V$5</f>
        <v>27.882706973476331</v>
      </c>
    </row>
    <row r="327" spans="1:5" x14ac:dyDescent="0.4">
      <c r="A327" s="1">
        <f>Analysis!A330</f>
        <v>39114</v>
      </c>
      <c r="B327">
        <f>Analysis!B330/Analysis!B$5</f>
        <v>7.237030394776653</v>
      </c>
      <c r="C327">
        <f>Analysis!H330/Analysis!H$5</f>
        <v>10.00908711869997</v>
      </c>
      <c r="D327">
        <f>Analysis!O330/Analysis!O$5</f>
        <v>13.222705666478406</v>
      </c>
      <c r="E327">
        <f>Analysis!V330/Analysis!V$5</f>
        <v>28.328382501757115</v>
      </c>
    </row>
    <row r="328" spans="1:5" x14ac:dyDescent="0.4">
      <c r="A328" s="1">
        <f>Analysis!A331</f>
        <v>39142</v>
      </c>
      <c r="B328">
        <f>Analysis!B331/Analysis!B$5</f>
        <v>7.2651628247891988</v>
      </c>
      <c r="C328">
        <f>Analysis!H331/Analysis!H$5</f>
        <v>10.011254512328559</v>
      </c>
      <c r="D328">
        <f>Analysis!O331/Analysis!O$5</f>
        <v>12.962920768199655</v>
      </c>
      <c r="E328">
        <f>Analysis!V331/Analysis!V$5</f>
        <v>27.626545564496073</v>
      </c>
    </row>
    <row r="329" spans="1:5" x14ac:dyDescent="0.4">
      <c r="A329" s="1">
        <f>Analysis!A332</f>
        <v>39173</v>
      </c>
      <c r="B329">
        <f>Analysis!B332/Analysis!B$5</f>
        <v>7.2927498513395355</v>
      </c>
      <c r="C329">
        <f>Analysis!H332/Analysis!H$5</f>
        <v>10.062554543861667</v>
      </c>
      <c r="D329">
        <f>Analysis!O332/Analysis!O$5</f>
        <v>13.094997200332566</v>
      </c>
      <c r="E329">
        <f>Analysis!V332/Analysis!V$5</f>
        <v>28.7831531785511</v>
      </c>
    </row>
    <row r="330" spans="1:5" x14ac:dyDescent="0.4">
      <c r="A330" s="1">
        <f>Analysis!A333</f>
        <v>39203</v>
      </c>
      <c r="B330">
        <f>Analysis!B333/Analysis!B$5</f>
        <v>7.2709700730820392</v>
      </c>
      <c r="C330">
        <f>Analysis!H333/Analysis!H$5</f>
        <v>9.9843590025740383</v>
      </c>
      <c r="D330">
        <f>Analysis!O333/Analysis!O$5</f>
        <v>12.861155886937066</v>
      </c>
      <c r="E330">
        <f>Analysis!V333/Analysis!V$5</f>
        <v>29.76083820056806</v>
      </c>
    </row>
    <row r="331" spans="1:5" x14ac:dyDescent="0.4">
      <c r="A331" s="1">
        <f>Analysis!A334</f>
        <v>39234</v>
      </c>
      <c r="B331">
        <f>Analysis!B334/Analysis!B$5</f>
        <v>7.284567067966857</v>
      </c>
      <c r="C331">
        <f>Analysis!H334/Analysis!H$5</f>
        <v>9.9463483712375744</v>
      </c>
      <c r="D331">
        <f>Analysis!O334/Analysis!O$5</f>
        <v>12.709520566041851</v>
      </c>
      <c r="E331">
        <f>Analysis!V334/Analysis!V$5</f>
        <v>29.863630838771371</v>
      </c>
    </row>
    <row r="332" spans="1:5" x14ac:dyDescent="0.4">
      <c r="A332" s="1">
        <f>Analysis!A335</f>
        <v>39264</v>
      </c>
      <c r="B332">
        <f>Analysis!B335/Analysis!B$5</f>
        <v>7.3487307552763657</v>
      </c>
      <c r="C332">
        <f>Analysis!H335/Analysis!H$5</f>
        <v>10.029629163268776</v>
      </c>
      <c r="D332">
        <f>Analysis!O335/Analysis!O$5</f>
        <v>12.787499181915361</v>
      </c>
      <c r="E332">
        <f>Analysis!V335/Analysis!V$5</f>
        <v>30.035480639939692</v>
      </c>
    </row>
    <row r="333" spans="1:5" x14ac:dyDescent="0.4">
      <c r="A333" s="1">
        <f>Analysis!A336</f>
        <v>39295</v>
      </c>
      <c r="B333">
        <f>Analysis!B336/Analysis!B$5</f>
        <v>7.4195111388742134</v>
      </c>
      <c r="C333">
        <f>Analysis!H336/Analysis!H$5</f>
        <v>10.164037862180246</v>
      </c>
      <c r="D333">
        <f>Analysis!O336/Analysis!O$5</f>
        <v>12.90870417817035</v>
      </c>
      <c r="E333">
        <f>Analysis!V336/Analysis!V$5</f>
        <v>28.771826826664622</v>
      </c>
    </row>
    <row r="334" spans="1:5" x14ac:dyDescent="0.4">
      <c r="A334" s="1">
        <f>Analysis!A337</f>
        <v>39326</v>
      </c>
      <c r="B334">
        <f>Analysis!B337/Analysis!B$5</f>
        <v>7.4834168416889018</v>
      </c>
      <c r="C334">
        <f>Analysis!H337/Analysis!H$5</f>
        <v>10.237723737563407</v>
      </c>
      <c r="D334">
        <f>Analysis!O337/Analysis!O$5</f>
        <v>13.000244819403271</v>
      </c>
      <c r="E334">
        <f>Analysis!V337/Analysis!V$5</f>
        <v>29.657842455809092</v>
      </c>
    </row>
    <row r="335" spans="1:5" x14ac:dyDescent="0.4">
      <c r="A335" s="1">
        <f>Analysis!A338</f>
        <v>39356</v>
      </c>
      <c r="B335">
        <f>Analysis!B338/Analysis!B$5</f>
        <v>7.5187260886882745</v>
      </c>
      <c r="C335">
        <f>Analysis!H338/Analysis!H$5</f>
        <v>10.333138629121377</v>
      </c>
      <c r="D335">
        <f>Analysis!O338/Analysis!O$5</f>
        <v>13.223934611403736</v>
      </c>
      <c r="E335">
        <f>Analysis!V338/Analysis!V$5</f>
        <v>30.546430662728703</v>
      </c>
    </row>
    <row r="336" spans="1:5" x14ac:dyDescent="0.4">
      <c r="A336" s="1">
        <f>Analysis!A339</f>
        <v>39387</v>
      </c>
      <c r="B336">
        <f>Analysis!B339/Analysis!B$5</f>
        <v>7.6401917683208511</v>
      </c>
      <c r="C336">
        <f>Analysis!H339/Analysis!H$5</f>
        <v>10.520819219588915</v>
      </c>
      <c r="D336">
        <f>Analysis!O339/Analysis!O$5</f>
        <v>13.432906151754095</v>
      </c>
      <c r="E336">
        <f>Analysis!V339/Analysis!V$5</f>
        <v>29.076107518223068</v>
      </c>
    </row>
    <row r="337" spans="1:5" x14ac:dyDescent="0.4">
      <c r="A337" s="1">
        <f>Analysis!A340</f>
        <v>39417</v>
      </c>
      <c r="B337">
        <f>Analysis!B340/Analysis!B$5</f>
        <v>7.6831184836757274</v>
      </c>
      <c r="C337">
        <f>Analysis!H340/Analysis!H$5</f>
        <v>10.554232057198655</v>
      </c>
      <c r="D337">
        <f>Analysis!O340/Analysis!O$5</f>
        <v>13.366053486979729</v>
      </c>
      <c r="E337">
        <f>Analysis!V340/Analysis!V$5</f>
        <v>29.436698215800373</v>
      </c>
    </row>
    <row r="338" spans="1:5" x14ac:dyDescent="0.4">
      <c r="A338" s="1">
        <f>Analysis!A341</f>
        <v>39448</v>
      </c>
      <c r="B338">
        <f>Analysis!B341/Analysis!B$5</f>
        <v>7.8280079434304541</v>
      </c>
      <c r="C338">
        <f>Analysis!H341/Analysis!H$5</f>
        <v>10.743560913341812</v>
      </c>
      <c r="D338">
        <f>Analysis!O341/Analysis!O$5</f>
        <v>13.37256665268853</v>
      </c>
      <c r="E338">
        <f>Analysis!V341/Analysis!V$5</f>
        <v>27.480459156210973</v>
      </c>
    </row>
    <row r="339" spans="1:5" x14ac:dyDescent="0.4">
      <c r="A339" s="1">
        <f>Analysis!A342</f>
        <v>39479</v>
      </c>
      <c r="B339">
        <f>Analysis!B342/Analysis!B$5</f>
        <v>7.8763904248469698</v>
      </c>
      <c r="C339">
        <f>Analysis!H342/Analysis!H$5</f>
        <v>10.754441945395888</v>
      </c>
      <c r="D339">
        <f>Analysis!O342/Analysis!O$5</f>
        <v>13.286070260744784</v>
      </c>
      <c r="E339">
        <f>Analysis!V342/Analysis!V$5</f>
        <v>27.049947712911798</v>
      </c>
    </row>
    <row r="340" spans="1:5" x14ac:dyDescent="0.4">
      <c r="A340" s="1">
        <f>Analysis!A343</f>
        <v>39508</v>
      </c>
      <c r="B340">
        <f>Analysis!B343/Analysis!B$5</f>
        <v>7.9109456299168466</v>
      </c>
      <c r="C340">
        <f>Analysis!H343/Analysis!H$5</f>
        <v>10.787160776405369</v>
      </c>
      <c r="D340">
        <f>Analysis!O343/Analysis!O$5</f>
        <v>13.277836087349623</v>
      </c>
      <c r="E340">
        <f>Analysis!V343/Analysis!V$5</f>
        <v>26.338213560199012</v>
      </c>
    </row>
    <row r="341" spans="1:5" x14ac:dyDescent="0.4">
      <c r="A341" s="1">
        <f>Analysis!A344</f>
        <v>39539</v>
      </c>
      <c r="B341">
        <f>Analysis!B344/Analysis!B$5</f>
        <v>7.8625718056981446</v>
      </c>
      <c r="C341">
        <f>Analysis!H344/Analysis!H$5</f>
        <v>10.744334785780991</v>
      </c>
      <c r="D341">
        <f>Analysis!O344/Analysis!O$5</f>
        <v>13.296679909538019</v>
      </c>
      <c r="E341">
        <f>Analysis!V344/Analysis!V$5</f>
        <v>27.457960546013449</v>
      </c>
    </row>
    <row r="342" spans="1:5" x14ac:dyDescent="0.4">
      <c r="A342" s="1">
        <f>Analysis!A345</f>
        <v>39569</v>
      </c>
      <c r="B342">
        <f>Analysis!B345/Analysis!B$5</f>
        <v>7.8221149888792656</v>
      </c>
      <c r="C342">
        <f>Analysis!H345/Analysis!H$5</f>
        <v>10.670706744281183</v>
      </c>
      <c r="D342">
        <f>Analysis!O345/Analysis!O$5</f>
        <v>13.032757320948541</v>
      </c>
      <c r="E342">
        <f>Analysis!V345/Analysis!V$5</f>
        <v>28.16281819631017</v>
      </c>
    </row>
    <row r="343" spans="1:5" x14ac:dyDescent="0.4">
      <c r="A343" s="1">
        <f>Analysis!A346</f>
        <v>39600</v>
      </c>
      <c r="B343">
        <f>Analysis!B346/Analysis!B$5</f>
        <v>7.8399817137253676</v>
      </c>
      <c r="C343">
        <f>Analysis!H346/Analysis!H$5</f>
        <v>10.669808942091956</v>
      </c>
      <c r="D343">
        <f>Analysis!O346/Analysis!O$5</f>
        <v>13.111613408346644</v>
      </c>
      <c r="E343">
        <f>Analysis!V346/Analysis!V$5</f>
        <v>26.964828150767524</v>
      </c>
    </row>
    <row r="344" spans="1:5" x14ac:dyDescent="0.4">
      <c r="A344" s="1">
        <f>Analysis!A347</f>
        <v>39630</v>
      </c>
      <c r="B344">
        <f>Analysis!B347/Analysis!B$5</f>
        <v>7.8661030766859934</v>
      </c>
      <c r="C344">
        <f>Analysis!H347/Analysis!H$5</f>
        <v>10.670151814400418</v>
      </c>
      <c r="D344">
        <f>Analysis!O347/Analysis!O$5</f>
        <v>12.890546335102012</v>
      </c>
      <c r="E344">
        <f>Analysis!V347/Analysis!V$5</f>
        <v>25.322849802017409</v>
      </c>
    </row>
    <row r="345" spans="1:5" x14ac:dyDescent="0.4">
      <c r="A345" s="1">
        <f>Analysis!A348</f>
        <v>39661</v>
      </c>
      <c r="B345">
        <f>Analysis!B348/Analysis!B$5</f>
        <v>7.8997094528755856</v>
      </c>
      <c r="C345">
        <f>Analysis!H348/Analysis!H$5</f>
        <v>10.745046693345147</v>
      </c>
      <c r="D345">
        <f>Analysis!O348/Analysis!O$5</f>
        <v>13.06469292132571</v>
      </c>
      <c r="E345">
        <f>Analysis!V348/Analysis!V$5</f>
        <v>25.858317960788213</v>
      </c>
    </row>
    <row r="346" spans="1:5" x14ac:dyDescent="0.4">
      <c r="A346" s="1">
        <f>Analysis!A349</f>
        <v>39692</v>
      </c>
      <c r="B346">
        <f>Analysis!B349/Analysis!B$5</f>
        <v>7.9175839691997192</v>
      </c>
      <c r="C346">
        <f>Analysis!H349/Analysis!H$5</f>
        <v>10.625673427108755</v>
      </c>
      <c r="D346">
        <f>Analysis!O349/Analysis!O$5</f>
        <v>12.314023303898445</v>
      </c>
      <c r="E346">
        <f>Analysis!V349/Analysis!V$5</f>
        <v>24.602474357464306</v>
      </c>
    </row>
    <row r="347" spans="1:5" x14ac:dyDescent="0.4">
      <c r="A347" s="1">
        <f>Analysis!A350</f>
        <v>39722</v>
      </c>
      <c r="B347">
        <f>Analysis!B350/Analysis!B$5</f>
        <v>7.9131930384690561</v>
      </c>
      <c r="C347">
        <f>Analysis!H350/Analysis!H$5</f>
        <v>10.356712821574654</v>
      </c>
      <c r="D347">
        <f>Analysis!O350/Analysis!O$5</f>
        <v>11.176502669985869</v>
      </c>
      <c r="E347">
        <f>Analysis!V350/Analysis!V$5</f>
        <v>19.624518485314262</v>
      </c>
    </row>
    <row r="348" spans="1:5" x14ac:dyDescent="0.4">
      <c r="A348" s="1">
        <f>Analysis!A351</f>
        <v>39753</v>
      </c>
      <c r="B348">
        <f>Analysis!B351/Analysis!B$5</f>
        <v>8.0426891347928056</v>
      </c>
      <c r="C348">
        <f>Analysis!H351/Analysis!H$5</f>
        <v>10.734304738010565</v>
      </c>
      <c r="D348">
        <f>Analysis!O351/Analysis!O$5</f>
        <v>12.096415213707946</v>
      </c>
      <c r="E348">
        <f>Analysis!V351/Analysis!V$5</f>
        <v>17.931581531902872</v>
      </c>
    </row>
    <row r="349" spans="1:5" x14ac:dyDescent="0.4">
      <c r="A349" s="1">
        <f>Analysis!A352</f>
        <v>39783</v>
      </c>
      <c r="B349">
        <f>Analysis!B352/Analysis!B$5</f>
        <v>8.226102259094807</v>
      </c>
      <c r="C349">
        <f>Analysis!H352/Analysis!H$5</f>
        <v>11.091428967727698</v>
      </c>
      <c r="D349">
        <f>Analysis!O352/Analysis!O$5</f>
        <v>13.677250459945364</v>
      </c>
      <c r="E349">
        <f>Analysis!V352/Analysis!V$5</f>
        <v>17.868432620840228</v>
      </c>
    </row>
    <row r="350" spans="1:5" x14ac:dyDescent="0.4">
      <c r="A350" s="1">
        <f>Analysis!A353</f>
        <v>39814</v>
      </c>
      <c r="B350">
        <f>Analysis!B353/Analysis!B$5</f>
        <v>8.2042021457877112</v>
      </c>
      <c r="C350">
        <f>Analysis!H353/Analysis!H$5</f>
        <v>11.014237257415443</v>
      </c>
      <c r="D350">
        <f>Analysis!O353/Analysis!O$5</f>
        <v>12.915505794463204</v>
      </c>
      <c r="E350">
        <f>Analysis!V353/Analysis!V$5</f>
        <v>17.672144647460385</v>
      </c>
    </row>
    <row r="351" spans="1:5" x14ac:dyDescent="0.4">
      <c r="A351" s="1">
        <f>Analysis!A354</f>
        <v>39845</v>
      </c>
      <c r="B351">
        <f>Analysis!B354/Analysis!B$5</f>
        <v>8.2399607013535707</v>
      </c>
      <c r="C351">
        <f>Analysis!H354/Analysis!H$5</f>
        <v>10.96727476713396</v>
      </c>
      <c r="D351">
        <f>Analysis!O354/Analysis!O$5</f>
        <v>12.568490046030895</v>
      </c>
      <c r="E351">
        <f>Analysis!V354/Analysis!V$5</f>
        <v>16.484464869693408</v>
      </c>
    </row>
    <row r="352" spans="1:5" x14ac:dyDescent="0.4">
      <c r="A352" s="1">
        <f>Analysis!A355</f>
        <v>39873</v>
      </c>
      <c r="B352">
        <f>Analysis!B355/Analysis!B$5</f>
        <v>8.3024422951280474</v>
      </c>
      <c r="C352">
        <f>Analysis!H355/Analysis!H$5</f>
        <v>11.129953219028241</v>
      </c>
      <c r="D352">
        <f>Analysis!O355/Analysis!O$5</f>
        <v>12.545309769263772</v>
      </c>
      <c r="E352">
        <f>Analysis!V355/Analysis!V$5</f>
        <v>15.544232228284049</v>
      </c>
    </row>
    <row r="353" spans="1:5" x14ac:dyDescent="0.4">
      <c r="A353" s="1">
        <f>Analysis!A356</f>
        <v>39904</v>
      </c>
      <c r="B353">
        <f>Analysis!B356/Analysis!B$5</f>
        <v>8.3284450544786388</v>
      </c>
      <c r="C353">
        <f>Analysis!H356/Analysis!H$5</f>
        <v>11.169804895651508</v>
      </c>
      <c r="D353">
        <f>Analysis!O356/Analysis!O$5</f>
        <v>12.598646463813996</v>
      </c>
      <c r="E353">
        <f>Analysis!V356/Analysis!V$5</f>
        <v>17.465317639405779</v>
      </c>
    </row>
    <row r="354" spans="1:5" x14ac:dyDescent="0.4">
      <c r="A354" s="1">
        <f>Analysis!A357</f>
        <v>39934</v>
      </c>
      <c r="B354">
        <f>Analysis!B357/Analysis!B$5</f>
        <v>8.3468918115781996</v>
      </c>
      <c r="C354">
        <f>Analysis!H357/Analysis!H$5</f>
        <v>11.265334077978963</v>
      </c>
      <c r="D354">
        <f>Analysis!O357/Analysis!O$5</f>
        <v>13.152396442604395</v>
      </c>
      <c r="E354">
        <f>Analysis!V357/Analysis!V$5</f>
        <v>18.63153644401449</v>
      </c>
    </row>
    <row r="355" spans="1:5" x14ac:dyDescent="0.4">
      <c r="A355" s="1">
        <f>Analysis!A358</f>
        <v>39965</v>
      </c>
      <c r="B355">
        <f>Analysis!B358/Analysis!B$5</f>
        <v>8.3323451220933151</v>
      </c>
      <c r="C355">
        <f>Analysis!H358/Analysis!H$5</f>
        <v>11.326474131665758</v>
      </c>
      <c r="D355">
        <f>Analysis!O358/Analysis!O$5</f>
        <v>13.657083158606614</v>
      </c>
      <c r="E355">
        <f>Analysis!V358/Analysis!V$5</f>
        <v>19.167343050645798</v>
      </c>
    </row>
    <row r="356" spans="1:5" x14ac:dyDescent="0.4">
      <c r="A356" s="1">
        <f>Analysis!A359</f>
        <v>39995</v>
      </c>
      <c r="B356">
        <f>Analysis!B359/Analysis!B$5</f>
        <v>8.3792662685190287</v>
      </c>
      <c r="C356">
        <f>Analysis!H359/Analysis!H$5</f>
        <v>11.488286452306939</v>
      </c>
      <c r="D356">
        <f>Analysis!O359/Analysis!O$5</f>
        <v>14.394358003534126</v>
      </c>
      <c r="E356">
        <f>Analysis!V359/Analysis!V$5</f>
        <v>19.412798304798873</v>
      </c>
    </row>
    <row r="357" spans="1:5" x14ac:dyDescent="0.4">
      <c r="A357" s="1">
        <f>Analysis!A360</f>
        <v>40026</v>
      </c>
      <c r="B357">
        <f>Analysis!B360/Analysis!B$5</f>
        <v>8.4100858927326723</v>
      </c>
      <c r="C357">
        <f>Analysis!H360/Analysis!H$5</f>
        <v>11.604674388564433</v>
      </c>
      <c r="D357">
        <f>Analysis!O360/Analysis!O$5</f>
        <v>14.743249892740014</v>
      </c>
      <c r="E357">
        <f>Analysis!V360/Analysis!V$5</f>
        <v>20.992783278940966</v>
      </c>
    </row>
    <row r="358" spans="1:5" x14ac:dyDescent="0.4">
      <c r="A358" s="1">
        <f>Analysis!A361</f>
        <v>40057</v>
      </c>
      <c r="B358">
        <f>Analysis!B361/Analysis!B$5</f>
        <v>8.4478970698999536</v>
      </c>
      <c r="C358">
        <f>Analysis!H361/Analysis!H$5</f>
        <v>11.742701836177257</v>
      </c>
      <c r="D358">
        <f>Analysis!O361/Analysis!O$5</f>
        <v>15.206503954681747</v>
      </c>
      <c r="E358">
        <f>Analysis!V361/Analysis!V$5</f>
        <v>21.760642212291081</v>
      </c>
    </row>
    <row r="359" spans="1:5" x14ac:dyDescent="0.4">
      <c r="A359" s="1">
        <f>Analysis!A362</f>
        <v>40087</v>
      </c>
      <c r="B359">
        <f>Analysis!B362/Analysis!B$5</f>
        <v>8.4772891221942626</v>
      </c>
      <c r="C359">
        <f>Analysis!H362/Analysis!H$5</f>
        <v>11.791327739103806</v>
      </c>
      <c r="D359">
        <f>Analysis!O362/Analysis!O$5</f>
        <v>15.099079139690074</v>
      </c>
      <c r="E359">
        <f>Analysis!V362/Analysis!V$5</f>
        <v>22.284572979329408</v>
      </c>
    </row>
    <row r="360" spans="1:5" x14ac:dyDescent="0.4">
      <c r="A360" s="1">
        <f>Analysis!A363</f>
        <v>40118</v>
      </c>
      <c r="B360">
        <f>Analysis!B363/Analysis!B$5</f>
        <v>8.5446135524252345</v>
      </c>
      <c r="C360">
        <f>Analysis!H363/Analysis!H$5</f>
        <v>11.951699720650005</v>
      </c>
      <c r="D360">
        <f>Analysis!O363/Analysis!O$5</f>
        <v>15.253046304802581</v>
      </c>
      <c r="E360">
        <f>Analysis!V363/Analysis!V$5</f>
        <v>22.752138613372725</v>
      </c>
    </row>
    <row r="361" spans="1:5" x14ac:dyDescent="0.4">
      <c r="A361" s="1">
        <f>Analysis!A364</f>
        <v>40148</v>
      </c>
      <c r="B361">
        <f>Analysis!B364/Analysis!B$5</f>
        <v>8.4571723916366093</v>
      </c>
      <c r="C361">
        <f>Analysis!H364/Analysis!H$5</f>
        <v>11.751419605594412</v>
      </c>
      <c r="D361">
        <f>Analysis!O364/Analysis!O$5</f>
        <v>14.88148801718099</v>
      </c>
      <c r="E361">
        <f>Analysis!V364/Analysis!V$5</f>
        <v>23.259458854748509</v>
      </c>
    </row>
    <row r="362" spans="1:5" x14ac:dyDescent="0.4">
      <c r="A362" s="1">
        <f>Analysis!A365</f>
        <v>40179</v>
      </c>
      <c r="B362">
        <f>Analysis!B365/Analysis!B$5</f>
        <v>8.5352421357928545</v>
      </c>
      <c r="C362">
        <f>Analysis!H365/Analysis!H$5</f>
        <v>11.936680811941597</v>
      </c>
      <c r="D362">
        <f>Analysis!O365/Analysis!O$5</f>
        <v>15.157644304070546</v>
      </c>
      <c r="E362">
        <f>Analysis!V365/Analysis!V$5</f>
        <v>23.575613969186932</v>
      </c>
    </row>
    <row r="363" spans="1:5" x14ac:dyDescent="0.4">
      <c r="A363" s="1">
        <f>Analysis!A366</f>
        <v>40210</v>
      </c>
      <c r="B363">
        <f>Analysis!B366/Analysis!B$5</f>
        <v>8.5557891290818038</v>
      </c>
      <c r="C363">
        <f>Analysis!H366/Analysis!H$5</f>
        <v>11.960738330420057</v>
      </c>
      <c r="D363">
        <f>Analysis!O366/Analysis!O$5</f>
        <v>15.092801097566591</v>
      </c>
      <c r="E363">
        <f>Analysis!V366/Analysis!V$5</f>
        <v>22.891152072709019</v>
      </c>
    </row>
    <row r="364" spans="1:5" x14ac:dyDescent="0.4">
      <c r="A364" s="1">
        <f>Analysis!A367</f>
        <v>40238</v>
      </c>
      <c r="B364">
        <f>Analysis!B367/Analysis!B$5</f>
        <v>8.5416424021358726</v>
      </c>
      <c r="C364">
        <f>Analysis!H367/Analysis!H$5</f>
        <v>11.951747915552799</v>
      </c>
      <c r="D364">
        <f>Analysis!O367/Analysis!O$5</f>
        <v>15.11888284785565</v>
      </c>
      <c r="E364">
        <f>Analysis!V367/Analysis!V$5</f>
        <v>24.253882512779736</v>
      </c>
    </row>
    <row r="365" spans="1:5" x14ac:dyDescent="0.4">
      <c r="A365" s="1">
        <f>Analysis!A368</f>
        <v>40269</v>
      </c>
      <c r="B365">
        <f>Analysis!B368/Analysis!B$5</f>
        <v>8.5575344201608701</v>
      </c>
      <c r="C365">
        <f>Analysis!H368/Analysis!H$5</f>
        <v>12.062987259194477</v>
      </c>
      <c r="D365">
        <f>Analysis!O368/Analysis!O$5</f>
        <v>15.615934107221204</v>
      </c>
      <c r="E365">
        <f>Analysis!V368/Analysis!V$5</f>
        <v>25.246937434155434</v>
      </c>
    </row>
    <row r="366" spans="1:5" x14ac:dyDescent="0.4">
      <c r="A366" s="1">
        <f>Analysis!A369</f>
        <v>40299</v>
      </c>
      <c r="B366">
        <f>Analysis!B369/Analysis!B$5</f>
        <v>8.6020618513913352</v>
      </c>
      <c r="C366">
        <f>Analysis!H369/Analysis!H$5</f>
        <v>12.168762677856327</v>
      </c>
      <c r="D366">
        <f>Analysis!O369/Analysis!O$5</f>
        <v>15.608405304582</v>
      </c>
      <c r="E366">
        <f>Analysis!V369/Analysis!V$5</f>
        <v>23.759540464731206</v>
      </c>
    </row>
    <row r="367" spans="1:5" x14ac:dyDescent="0.4">
      <c r="A367" s="1">
        <f>Analysis!A370</f>
        <v>40330</v>
      </c>
      <c r="B367">
        <f>Analysis!B370/Analysis!B$5</f>
        <v>8.6705021944203793</v>
      </c>
      <c r="C367">
        <f>Analysis!H370/Analysis!H$5</f>
        <v>12.364573059926911</v>
      </c>
      <c r="D367">
        <f>Analysis!O370/Analysis!O$5</f>
        <v>16.246727055452805</v>
      </c>
      <c r="E367">
        <f>Analysis!V370/Analysis!V$5</f>
        <v>22.91623212883519</v>
      </c>
    </row>
    <row r="368" spans="1:5" x14ac:dyDescent="0.4">
      <c r="A368" s="1">
        <f>Analysis!A371</f>
        <v>40360</v>
      </c>
      <c r="B368">
        <f>Analysis!B371/Analysis!B$5</f>
        <v>8.7223293748466162</v>
      </c>
      <c r="C368">
        <f>Analysis!H371/Analysis!H$5</f>
        <v>12.480214663689681</v>
      </c>
      <c r="D368">
        <f>Analysis!O371/Analysis!O$5</f>
        <v>16.495272076771485</v>
      </c>
      <c r="E368">
        <f>Analysis!V371/Analysis!V$5</f>
        <v>22.879716682996122</v>
      </c>
    </row>
    <row r="369" spans="1:5" x14ac:dyDescent="0.4">
      <c r="A369" s="1">
        <f>Analysis!A372</f>
        <v>40391</v>
      </c>
      <c r="B369">
        <f>Analysis!B372/Analysis!B$5</f>
        <v>8.7574672093292971</v>
      </c>
      <c r="C369">
        <f>Analysis!H372/Analysis!H$5</f>
        <v>12.665642486700822</v>
      </c>
      <c r="D369">
        <f>Analysis!O372/Analysis!O$5</f>
        <v>17.348438609716663</v>
      </c>
      <c r="E369">
        <f>Analysis!V372/Analysis!V$5</f>
        <v>23.077646808582426</v>
      </c>
    </row>
    <row r="370" spans="1:5" x14ac:dyDescent="0.4">
      <c r="A370" s="1">
        <f>Analysis!A373</f>
        <v>40422</v>
      </c>
      <c r="B370">
        <f>Analysis!B373/Analysis!B$5</f>
        <v>8.7750569038453872</v>
      </c>
      <c r="C370">
        <f>Analysis!H373/Analysis!H$5</f>
        <v>12.664572559858753</v>
      </c>
      <c r="D370">
        <f>Analysis!O373/Analysis!O$5</f>
        <v>17.163246062891922</v>
      </c>
      <c r="E370">
        <f>Analysis!V373/Analysis!V$5</f>
        <v>23.856958724225304</v>
      </c>
    </row>
    <row r="371" spans="1:5" x14ac:dyDescent="0.4">
      <c r="A371" s="1">
        <f>Analysis!A374</f>
        <v>40452</v>
      </c>
      <c r="B371">
        <f>Analysis!B374/Analysis!B$5</f>
        <v>8.8166711880118402</v>
      </c>
      <c r="C371">
        <f>Analysis!H374/Analysis!H$5</f>
        <v>12.710152544928608</v>
      </c>
      <c r="D371">
        <f>Analysis!O374/Analysis!O$5</f>
        <v>16.788095474719366</v>
      </c>
      <c r="E371">
        <f>Analysis!V374/Analysis!V$5</f>
        <v>24.950811518413062</v>
      </c>
    </row>
    <row r="372" spans="1:5" x14ac:dyDescent="0.4">
      <c r="A372" s="1">
        <f>Analysis!A375</f>
        <v>40483</v>
      </c>
      <c r="B372">
        <f>Analysis!B375/Analysis!B$5</f>
        <v>8.7782522755580992</v>
      </c>
      <c r="C372">
        <f>Analysis!H375/Analysis!H$5</f>
        <v>12.637905631643205</v>
      </c>
      <c r="D372">
        <f>Analysis!O375/Analysis!O$5</f>
        <v>16.618888907741866</v>
      </c>
      <c r="E372">
        <f>Analysis!V375/Analysis!V$5</f>
        <v>25.573310104196768</v>
      </c>
    </row>
    <row r="373" spans="1:5" x14ac:dyDescent="0.4">
      <c r="A373" s="1">
        <f>Analysis!A376</f>
        <v>40513</v>
      </c>
      <c r="B373">
        <f>Analysis!B376/Analysis!B$5</f>
        <v>8.7198906422227456</v>
      </c>
      <c r="C373">
        <f>Analysis!H376/Analysis!H$5</f>
        <v>12.493370495155721</v>
      </c>
      <c r="D373">
        <f>Analysis!O376/Analysis!O$5</f>
        <v>16.486587047841589</v>
      </c>
      <c r="E373">
        <f>Analysis!V376/Analysis!V$5</f>
        <v>26.524529850784766</v>
      </c>
    </row>
    <row r="374" spans="1:5" x14ac:dyDescent="0.4">
      <c r="A374" s="1">
        <f>Analysis!A377</f>
        <v>40544</v>
      </c>
      <c r="B374">
        <f>Analysis!B377/Analysis!B$5</f>
        <v>8.736910693122752</v>
      </c>
      <c r="C374">
        <f>Analysis!H377/Analysis!H$5</f>
        <v>12.504006421704151</v>
      </c>
      <c r="D374">
        <f>Analysis!O377/Analysis!O$5</f>
        <v>16.228821303651202</v>
      </c>
      <c r="E374">
        <f>Analysis!V377/Analysis!V$5</f>
        <v>27.444263518692157</v>
      </c>
    </row>
    <row r="375" spans="1:5" x14ac:dyDescent="0.4">
      <c r="A375" s="1">
        <f>Analysis!A378</f>
        <v>40575</v>
      </c>
      <c r="B375">
        <f>Analysis!B378/Analysis!B$5</f>
        <v>8.72881361600842</v>
      </c>
      <c r="C375">
        <f>Analysis!H378/Analysis!H$5</f>
        <v>12.524208347958943</v>
      </c>
      <c r="D375">
        <f>Analysis!O378/Analysis!O$5</f>
        <v>16.566276975583506</v>
      </c>
      <c r="E375">
        <f>Analysis!V378/Analysis!V$5</f>
        <v>28.310286990346363</v>
      </c>
    </row>
    <row r="376" spans="1:5" x14ac:dyDescent="0.4">
      <c r="A376" s="1">
        <f>Analysis!A379</f>
        <v>40603</v>
      </c>
      <c r="B376">
        <f>Analysis!B379/Analysis!B$5</f>
        <v>8.7288205417666713</v>
      </c>
      <c r="C376">
        <f>Analysis!H379/Analysis!H$5</f>
        <v>12.52427719782008</v>
      </c>
      <c r="D376">
        <f>Analysis!O379/Analysis!O$5</f>
        <v>16.504148598105921</v>
      </c>
      <c r="E376">
        <f>Analysis!V379/Analysis!V$5</f>
        <v>27.994884600369996</v>
      </c>
    </row>
    <row r="377" spans="1:5" x14ac:dyDescent="0.4">
      <c r="A377" s="1">
        <f>Analysis!A380</f>
        <v>40634</v>
      </c>
      <c r="B377">
        <f>Analysis!B380/Analysis!B$5</f>
        <v>8.793040500861963</v>
      </c>
      <c r="C377">
        <f>Analysis!H380/Analysis!H$5</f>
        <v>12.689573321434786</v>
      </c>
      <c r="D377">
        <f>Analysis!O380/Analysis!O$5</f>
        <v>16.957544437145646</v>
      </c>
      <c r="E377">
        <f>Analysis!V380/Analysis!V$5</f>
        <v>28.617578222691211</v>
      </c>
    </row>
    <row r="378" spans="1:5" x14ac:dyDescent="0.4">
      <c r="A378" s="1">
        <f>Analysis!A381</f>
        <v>40664</v>
      </c>
      <c r="B378">
        <f>Analysis!B381/Analysis!B$5</f>
        <v>8.8329112253889122</v>
      </c>
      <c r="C378">
        <f>Analysis!H381/Analysis!H$5</f>
        <v>12.855319723141328</v>
      </c>
      <c r="D378">
        <f>Analysis!O381/Analysis!O$5</f>
        <v>17.398752633020564</v>
      </c>
      <c r="E378">
        <f>Analysis!V381/Analysis!V$5</f>
        <v>28.80651590917849</v>
      </c>
    </row>
    <row r="379" spans="1:5" x14ac:dyDescent="0.4">
      <c r="A379" s="1">
        <f>Analysis!A382</f>
        <v>40695</v>
      </c>
      <c r="B379">
        <f>Analysis!B382/Analysis!B$5</f>
        <v>8.8329103596691301</v>
      </c>
      <c r="C379">
        <f>Analysis!H382/Analysis!H$5</f>
        <v>12.805195647236438</v>
      </c>
      <c r="D379">
        <f>Analysis!O382/Analysis!O$5</f>
        <v>17.025201854809975</v>
      </c>
      <c r="E379">
        <f>Analysis!V382/Analysis!V$5</f>
        <v>27.749866914104054</v>
      </c>
    </row>
    <row r="380" spans="1:5" x14ac:dyDescent="0.4">
      <c r="A380" s="1">
        <f>Analysis!A383</f>
        <v>40725</v>
      </c>
      <c r="B380">
        <f>Analysis!B383/Analysis!B$5</f>
        <v>8.8818235273115747</v>
      </c>
      <c r="C380">
        <f>Analysis!H383/Analysis!H$5</f>
        <v>13.006712305798048</v>
      </c>
      <c r="D380">
        <f>Analysis!O383/Analysis!O$5</f>
        <v>17.798351226157379</v>
      </c>
      <c r="E380">
        <f>Analysis!V383/Analysis!V$5</f>
        <v>28.611952795009227</v>
      </c>
    </row>
    <row r="381" spans="1:5" x14ac:dyDescent="0.4">
      <c r="A381" s="1">
        <f>Analysis!A384</f>
        <v>40756</v>
      </c>
      <c r="B381">
        <f>Analysis!B384/Analysis!B$5</f>
        <v>8.9381057017322902</v>
      </c>
      <c r="C381">
        <f>Analysis!H384/Analysis!H$5</f>
        <v>13.197730737533504</v>
      </c>
      <c r="D381">
        <f>Analysis!O384/Analysis!O$5</f>
        <v>18.02434862283026</v>
      </c>
      <c r="E381">
        <f>Analysis!V384/Analysis!V$5</f>
        <v>25.631510260921857</v>
      </c>
    </row>
    <row r="382" spans="1:5" x14ac:dyDescent="0.4">
      <c r="A382" s="1">
        <f>Analysis!A385</f>
        <v>40787</v>
      </c>
      <c r="B382">
        <f>Analysis!B385/Analysis!B$5</f>
        <v>8.9291333819190815</v>
      </c>
      <c r="C382">
        <f>Analysis!H385/Analysis!H$5</f>
        <v>13.315948703100018</v>
      </c>
      <c r="D382">
        <f>Analysis!O385/Analysis!O$5</f>
        <v>18.910585166852908</v>
      </c>
      <c r="E382">
        <f>Analysis!V385/Analysis!V$5</f>
        <v>25.428860087041844</v>
      </c>
    </row>
    <row r="383" spans="1:5" x14ac:dyDescent="0.4">
      <c r="A383" s="1">
        <f>Analysis!A386</f>
        <v>40817</v>
      </c>
      <c r="B383">
        <f>Analysis!B386/Analysis!B$5</f>
        <v>8.9365049858566987</v>
      </c>
      <c r="C383">
        <f>Analysis!H386/Analysis!H$5</f>
        <v>13.338013706597172</v>
      </c>
      <c r="D383">
        <f>Analysis!O386/Analysis!O$5</f>
        <v>19.251662226790032</v>
      </c>
      <c r="E383">
        <f>Analysis!V386/Analysis!V$5</f>
        <v>26.197908149224606</v>
      </c>
    </row>
    <row r="384" spans="1:5" x14ac:dyDescent="0.4">
      <c r="A384" s="1">
        <f>Analysis!A387</f>
        <v>40848</v>
      </c>
      <c r="B384">
        <f>Analysis!B387/Analysis!B$5</f>
        <v>8.934880029827232</v>
      </c>
      <c r="C384">
        <f>Analysis!H387/Analysis!H$5</f>
        <v>13.298091803115549</v>
      </c>
      <c r="D384">
        <f>Analysis!O387/Analysis!O$5</f>
        <v>18.647215239886656</v>
      </c>
      <c r="E384">
        <f>Analysis!V387/Analysis!V$5</f>
        <v>26.661676703488048</v>
      </c>
    </row>
    <row r="385" spans="1:5" x14ac:dyDescent="0.4">
      <c r="A385" s="1">
        <f>Analysis!A388</f>
        <v>40878</v>
      </c>
      <c r="B385">
        <f>Analysis!B388/Analysis!B$5</f>
        <v>8.9612411971672739</v>
      </c>
      <c r="C385">
        <f>Analysis!H388/Analysis!H$5</f>
        <v>13.441817265236063</v>
      </c>
      <c r="D385">
        <f>Analysis!O388/Analysis!O$5</f>
        <v>19.330137753333545</v>
      </c>
      <c r="E385">
        <f>Analysis!V388/Analysis!V$5</f>
        <v>27.076933394337477</v>
      </c>
    </row>
    <row r="386" spans="1:5" x14ac:dyDescent="0.4">
      <c r="A386" s="1">
        <f>Analysis!A389</f>
        <v>40909</v>
      </c>
      <c r="B386">
        <f>Analysis!B389/Analysis!B$5</f>
        <v>9.0083709820602742</v>
      </c>
      <c r="C386">
        <f>Analysis!H389/Analysis!H$5</f>
        <v>13.559259981366177</v>
      </c>
      <c r="D386">
        <f>Analysis!O389/Analysis!O$5</f>
        <v>19.806364819694146</v>
      </c>
      <c r="E386">
        <f>Analysis!V389/Analysis!V$5</f>
        <v>28.374201503086891</v>
      </c>
    </row>
    <row r="387" spans="1:5" x14ac:dyDescent="0.4">
      <c r="A387" s="1">
        <f>Analysis!A390</f>
        <v>40940</v>
      </c>
      <c r="B387">
        <f>Analysis!B390/Analysis!B$5</f>
        <v>8.9967928457054089</v>
      </c>
      <c r="C387">
        <f>Analysis!H390/Analysis!H$5</f>
        <v>13.553177784633341</v>
      </c>
      <c r="D387">
        <f>Analysis!O390/Analysis!O$5</f>
        <v>19.881887969671482</v>
      </c>
      <c r="E387">
        <f>Analysis!V390/Analysis!V$5</f>
        <v>29.557335324306646</v>
      </c>
    </row>
    <row r="388" spans="1:5" x14ac:dyDescent="0.4">
      <c r="A388" s="1">
        <f>Analysis!A391</f>
        <v>40969</v>
      </c>
      <c r="B388">
        <f>Analysis!B391/Analysis!B$5</f>
        <v>8.9868535168965078</v>
      </c>
      <c r="C388">
        <f>Analysis!H391/Analysis!H$5</f>
        <v>13.474591176134453</v>
      </c>
      <c r="D388">
        <f>Analysis!O391/Analysis!O$5</f>
        <v>19.413155770587249</v>
      </c>
      <c r="E388">
        <f>Analysis!V391/Analysis!V$5</f>
        <v>30.411143458909383</v>
      </c>
    </row>
    <row r="389" spans="1:5" x14ac:dyDescent="0.4">
      <c r="A389" s="1">
        <f>Analysis!A392</f>
        <v>41000</v>
      </c>
      <c r="B389">
        <f>Analysis!B392/Analysis!B$5</f>
        <v>9.0242664629643965</v>
      </c>
      <c r="C389">
        <f>Analysis!H392/Analysis!H$5</f>
        <v>13.628649625414393</v>
      </c>
      <c r="D389">
        <f>Analysis!O392/Analysis!O$5</f>
        <v>19.930333124065264</v>
      </c>
      <c r="E389">
        <f>Analysis!V392/Analysis!V$5</f>
        <v>30.399504162207705</v>
      </c>
    </row>
    <row r="390" spans="1:5" x14ac:dyDescent="0.4">
      <c r="A390" s="1">
        <f>Analysis!A393</f>
        <v>41030</v>
      </c>
      <c r="B390">
        <f>Analysis!B393/Analysis!B$5</f>
        <v>9.0284262465134564</v>
      </c>
      <c r="C390">
        <f>Analysis!H393/Analysis!H$5</f>
        <v>13.758395811729672</v>
      </c>
      <c r="D390">
        <f>Analysis!O393/Analysis!O$5</f>
        <v>20.511163522393701</v>
      </c>
      <c r="E390">
        <f>Analysis!V393/Analysis!V$5</f>
        <v>29.458304473290884</v>
      </c>
    </row>
    <row r="391" spans="1:5" x14ac:dyDescent="0.4">
      <c r="A391" s="1">
        <f>Analysis!A394</f>
        <v>41061</v>
      </c>
      <c r="B391">
        <f>Analysis!B394/Analysis!B$5</f>
        <v>9.0325894929416428</v>
      </c>
      <c r="C391">
        <f>Analysis!H394/Analysis!H$5</f>
        <v>13.763355755725975</v>
      </c>
      <c r="D391">
        <f>Analysis!O394/Analysis!O$5</f>
        <v>20.495570223173491</v>
      </c>
      <c r="E391">
        <f>Analysis!V394/Analysis!V$5</f>
        <v>29.118232166256202</v>
      </c>
    </row>
    <row r="392" spans="1:5" x14ac:dyDescent="0.4">
      <c r="A392" s="1">
        <f>Analysis!A395</f>
        <v>41091</v>
      </c>
      <c r="B392">
        <f>Analysis!B395/Analysis!B$5</f>
        <v>9.0700569793557531</v>
      </c>
      <c r="C392">
        <f>Analysis!H395/Analysis!H$5</f>
        <v>13.954423759361449</v>
      </c>
      <c r="D392">
        <f>Analysis!O395/Analysis!O$5</f>
        <v>21.563356110425673</v>
      </c>
      <c r="E392">
        <f>Analysis!V395/Analysis!V$5</f>
        <v>29.970320436471976</v>
      </c>
    </row>
    <row r="393" spans="1:5" x14ac:dyDescent="0.4">
      <c r="A393" s="1">
        <f>Analysis!A396</f>
        <v>41122</v>
      </c>
      <c r="B393">
        <f>Analysis!B396/Analysis!B$5</f>
        <v>9.0742271515421908</v>
      </c>
      <c r="C393">
        <f>Analysis!H396/Analysis!H$5</f>
        <v>13.958288990565674</v>
      </c>
      <c r="D393">
        <f>Analysis!O396/Analysis!O$5</f>
        <v>21.471495507200355</v>
      </c>
      <c r="E393">
        <f>Analysis!V396/Analysis!V$5</f>
        <v>30.98741685239073</v>
      </c>
    </row>
    <row r="394" spans="1:5" x14ac:dyDescent="0.4">
      <c r="A394" s="1">
        <f>Analysis!A397</f>
        <v>41153</v>
      </c>
      <c r="B394">
        <f>Analysis!B397/Analysis!B$5</f>
        <v>9.0858944570345308</v>
      </c>
      <c r="C394">
        <f>Analysis!H397/Analysis!H$5</f>
        <v>13.973284490321291</v>
      </c>
      <c r="D394">
        <f>Analysis!O397/Analysis!O$5</f>
        <v>21.45436299688037</v>
      </c>
      <c r="E394">
        <f>Analysis!V397/Analysis!V$5</f>
        <v>31.925222316107153</v>
      </c>
    </row>
    <row r="395" spans="1:5" x14ac:dyDescent="0.4">
      <c r="A395" s="1">
        <f>Analysis!A398</f>
        <v>41183</v>
      </c>
      <c r="B395">
        <f>Analysis!B398/Analysis!B$5</f>
        <v>9.0733969262719416</v>
      </c>
      <c r="C395">
        <f>Analysis!H398/Analysis!H$5</f>
        <v>13.98961292338852</v>
      </c>
      <c r="D395">
        <f>Analysis!O398/Analysis!O$5</f>
        <v>21.829787491910054</v>
      </c>
      <c r="E395">
        <f>Analysis!V398/Analysis!V$5</f>
        <v>31.855782933562093</v>
      </c>
    </row>
    <row r="396" spans="1:5" x14ac:dyDescent="0.4">
      <c r="A396" s="1">
        <f>Analysis!A399</f>
        <v>41214</v>
      </c>
      <c r="B396">
        <f>Analysis!B399/Analysis!B$5</f>
        <v>9.0859083085510317</v>
      </c>
      <c r="C396">
        <f>Analysis!H399/Analysis!H$5</f>
        <v>14.0171721458044</v>
      </c>
      <c r="D396">
        <f>Analysis!O399/Analysis!O$5</f>
        <v>21.731949416917747</v>
      </c>
      <c r="E396">
        <f>Analysis!V399/Analysis!V$5</f>
        <v>30.950295085947296</v>
      </c>
    </row>
    <row r="397" spans="1:5" x14ac:dyDescent="0.4">
      <c r="A397" s="1">
        <f>Analysis!A400</f>
        <v>41244</v>
      </c>
      <c r="B397">
        <f>Analysis!B400/Analysis!B$5</f>
        <v>9.0901165724078439</v>
      </c>
      <c r="C397">
        <f>Analysis!H400/Analysis!H$5</f>
        <v>13.988661418307609</v>
      </c>
      <c r="D397">
        <f>Analysis!O400/Analysis!O$5</f>
        <v>21.587360531718655</v>
      </c>
      <c r="E397">
        <f>Analysis!V400/Analysis!V$5</f>
        <v>31.624867060594791</v>
      </c>
    </row>
    <row r="398" spans="1:5" x14ac:dyDescent="0.4">
      <c r="A398" s="1">
        <f>Analysis!A401</f>
        <v>41275</v>
      </c>
      <c r="B398">
        <f>Analysis!B401/Analysis!B$5</f>
        <v>9.0774926465571877</v>
      </c>
      <c r="C398">
        <f>Analysis!H401/Analysis!H$5</f>
        <v>13.889063209186961</v>
      </c>
      <c r="D398">
        <f>Analysis!O401/Analysis!O$5</f>
        <v>21.273487512998457</v>
      </c>
      <c r="E398">
        <f>Analysis!V401/Analysis!V$5</f>
        <v>32.977333503835908</v>
      </c>
    </row>
    <row r="399" spans="1:5" x14ac:dyDescent="0.4">
      <c r="A399" s="1">
        <f>Analysis!A402</f>
        <v>41306</v>
      </c>
      <c r="B399">
        <f>Analysis!B402/Analysis!B$5</f>
        <v>9.0977072034501258</v>
      </c>
      <c r="C399">
        <f>Analysis!H402/Analysis!H$5</f>
        <v>13.964959165112617</v>
      </c>
      <c r="D399">
        <f>Analysis!O402/Analysis!O$5</f>
        <v>21.50953220102339</v>
      </c>
      <c r="E399">
        <f>Analysis!V402/Analysis!V$5</f>
        <v>33.748070139425337</v>
      </c>
    </row>
    <row r="400" spans="1:5" x14ac:dyDescent="0.4">
      <c r="A400" s="1">
        <f>Analysis!A403</f>
        <v>41334</v>
      </c>
      <c r="B400">
        <f>Analysis!B403/Analysis!B$5</f>
        <v>9.0977072034501258</v>
      </c>
      <c r="C400">
        <f>Analysis!H403/Analysis!H$5</f>
        <v>13.976439190958587</v>
      </c>
      <c r="D400">
        <f>Analysis!O403/Analysis!O$5</f>
        <v>21.457795316435138</v>
      </c>
      <c r="E400">
        <f>Analysis!V403/Analysis!V$5</f>
        <v>34.668459802352217</v>
      </c>
    </row>
    <row r="401" spans="1:5" x14ac:dyDescent="0.4">
      <c r="A401" s="1">
        <f>Analysis!A404</f>
        <v>41365</v>
      </c>
      <c r="B401">
        <f>Analysis!B404/Analysis!B$5</f>
        <v>9.1179442690573769</v>
      </c>
      <c r="C401">
        <f>Analysis!H404/Analysis!H$5</f>
        <v>14.103520887647864</v>
      </c>
      <c r="D401">
        <f>Analysis!O404/Analysis!O$5</f>
        <v>22.225885894766439</v>
      </c>
      <c r="E401">
        <f>Analysis!V404/Analysis!V$5</f>
        <v>35.173338020204476</v>
      </c>
    </row>
    <row r="402" spans="1:5" x14ac:dyDescent="0.4">
      <c r="A402" s="1">
        <f>Analysis!A405</f>
        <v>41395</v>
      </c>
      <c r="B402">
        <f>Analysis!B405/Analysis!B$5</f>
        <v>9.0715546745773725</v>
      </c>
      <c r="C402">
        <f>Analysis!H405/Analysis!H$5</f>
        <v>13.862973242807742</v>
      </c>
      <c r="D402">
        <f>Analysis!O405/Analysis!O$5</f>
        <v>21.17332728960681</v>
      </c>
      <c r="E402">
        <f>Analysis!V405/Analysis!V$5</f>
        <v>36.785040142210825</v>
      </c>
    </row>
    <row r="403" spans="1:5" x14ac:dyDescent="0.4">
      <c r="A403" s="1">
        <f>Analysis!A406</f>
        <v>41426</v>
      </c>
      <c r="B403">
        <f>Analysis!B406/Analysis!B$5</f>
        <v>9.0158611896079286</v>
      </c>
      <c r="C403">
        <f>Analysis!H406/Analysis!H$5</f>
        <v>13.63348426266343</v>
      </c>
      <c r="D403">
        <f>Analysis!O406/Analysis!O$5</f>
        <v>20.135940215586512</v>
      </c>
      <c r="E403">
        <f>Analysis!V406/Analysis!V$5</f>
        <v>36.373177896687523</v>
      </c>
    </row>
    <row r="404" spans="1:5" x14ac:dyDescent="0.4">
      <c r="A404" s="1">
        <f>Analysis!A407</f>
        <v>41456</v>
      </c>
      <c r="B404">
        <f>Analysis!B407/Analysis!B$5</f>
        <v>9.0369674378755871</v>
      </c>
      <c r="C404">
        <f>Analysis!H407/Analysis!H$5</f>
        <v>13.660396296384622</v>
      </c>
      <c r="D404">
        <f>Analysis!O407/Analysis!O$5</f>
        <v>20.281602912623715</v>
      </c>
      <c r="E404">
        <f>Analysis!V407/Analysis!V$5</f>
        <v>37.558965587907487</v>
      </c>
    </row>
    <row r="405" spans="1:5" x14ac:dyDescent="0.4">
      <c r="A405" s="1">
        <f>Analysis!A408</f>
        <v>41487</v>
      </c>
      <c r="B405">
        <f>Analysis!B408/Analysis!B$5</f>
        <v>9.0158551295694611</v>
      </c>
      <c r="C405">
        <f>Analysis!H408/Analysis!H$5</f>
        <v>13.573370071907574</v>
      </c>
      <c r="D405">
        <f>Analysis!O408/Analysis!O$5</f>
        <v>19.976092536886526</v>
      </c>
      <c r="E405">
        <f>Analysis!V408/Analysis!V$5</f>
        <v>37.653972237389659</v>
      </c>
    </row>
    <row r="406" spans="1:5" x14ac:dyDescent="0.4">
      <c r="A406" s="1">
        <f>Analysis!A409</f>
        <v>41518</v>
      </c>
      <c r="B406">
        <f>Analysis!B409/Analysis!B$5</f>
        <v>9.062335624626499</v>
      </c>
      <c r="C406">
        <f>Analysis!H409/Analysis!H$5</f>
        <v>13.704285328864954</v>
      </c>
      <c r="D406">
        <f>Analysis!O409/Analysis!O$5</f>
        <v>20.077268397208574</v>
      </c>
      <c r="E406">
        <f>Analysis!V409/Analysis!V$5</f>
        <v>38.103747131741038</v>
      </c>
    </row>
    <row r="407" spans="1:5" x14ac:dyDescent="0.4">
      <c r="A407" s="1">
        <f>Analysis!A410</f>
        <v>41548</v>
      </c>
      <c r="B407">
        <f>Analysis!B410/Analysis!B$5</f>
        <v>9.0758624962090337</v>
      </c>
      <c r="C407">
        <f>Analysis!H410/Analysis!H$5</f>
        <v>13.8110535625244</v>
      </c>
      <c r="D407">
        <f>Analysis!O410/Analysis!O$5</f>
        <v>20.51443828490676</v>
      </c>
      <c r="E407">
        <f>Analysis!V410/Analysis!V$5</f>
        <v>38.91198626870964</v>
      </c>
    </row>
    <row r="408" spans="1:5" x14ac:dyDescent="0.4">
      <c r="A408" s="1">
        <f>Analysis!A411</f>
        <v>41579</v>
      </c>
      <c r="B408">
        <f>Analysis!B411/Analysis!B$5</f>
        <v>9.0885522167630661</v>
      </c>
      <c r="C408">
        <f>Analysis!H411/Analysis!H$5</f>
        <v>13.763448014539899</v>
      </c>
      <c r="D408">
        <f>Analysis!O411/Analysis!O$5</f>
        <v>20.367195169543496</v>
      </c>
      <c r="E408">
        <f>Analysis!V411/Analysis!V$5</f>
        <v>40.416508449804219</v>
      </c>
    </row>
    <row r="409" spans="1:5" x14ac:dyDescent="0.4">
      <c r="A409" s="1">
        <f>Analysis!A412</f>
        <v>41609</v>
      </c>
      <c r="B409">
        <f>Analysis!B412/Analysis!B$5</f>
        <v>9.0597834827112802</v>
      </c>
      <c r="C409">
        <f>Analysis!H412/Analysis!H$5</f>
        <v>13.674341147259291</v>
      </c>
      <c r="D409">
        <f>Analysis!O412/Analysis!O$5</f>
        <v>20.329616603118659</v>
      </c>
      <c r="E409">
        <f>Analysis!V412/Analysis!V$5</f>
        <v>41.032512382933582</v>
      </c>
    </row>
    <row r="410" spans="1:5" x14ac:dyDescent="0.4">
      <c r="A410" s="1">
        <f>Analysis!A413</f>
        <v>41640</v>
      </c>
      <c r="B410">
        <f>Analysis!B413/Analysis!B$5</f>
        <v>9.0987391414294141</v>
      </c>
      <c r="C410">
        <f>Analysis!H413/Analysis!H$5</f>
        <v>13.88550367136618</v>
      </c>
      <c r="D410">
        <f>Analysis!O413/Analysis!O$5</f>
        <v>21.193957566252738</v>
      </c>
      <c r="E410">
        <f>Analysis!V413/Analysis!V$5</f>
        <v>41.430269738394635</v>
      </c>
    </row>
    <row r="411" spans="1:5" x14ac:dyDescent="0.4">
      <c r="A411" s="1">
        <f>Analysis!A414</f>
        <v>41671</v>
      </c>
      <c r="B411">
        <f>Analysis!B414/Analysis!B$5</f>
        <v>9.1114496392581987</v>
      </c>
      <c r="C411">
        <f>Analysis!H414/Analysis!H$5</f>
        <v>13.951715205824323</v>
      </c>
      <c r="D411">
        <f>Analysis!O414/Analysis!O$5</f>
        <v>21.526400500304206</v>
      </c>
      <c r="E411">
        <f>Analysis!V414/Analysis!V$5</f>
        <v>41.376308154221164</v>
      </c>
    </row>
    <row r="412" spans="1:5" x14ac:dyDescent="0.4">
      <c r="A412" s="1">
        <f>Analysis!A415</f>
        <v>41699</v>
      </c>
      <c r="B412">
        <f>Analysis!B415/Analysis!B$5</f>
        <v>9.0902663419300058</v>
      </c>
      <c r="C412">
        <f>Analysis!H415/Analysis!H$5</f>
        <v>13.930980381644332</v>
      </c>
      <c r="D412">
        <f>Analysis!O415/Analysis!O$5</f>
        <v>21.620195419210809</v>
      </c>
      <c r="E412">
        <f>Analysis!V415/Analysis!V$5</f>
        <v>42.504535951081237</v>
      </c>
    </row>
    <row r="413" spans="1:5" x14ac:dyDescent="0.4">
      <c r="A413" s="1">
        <f>Analysis!A416</f>
        <v>41730</v>
      </c>
      <c r="B413">
        <f>Analysis!B416/Analysis!B$5</f>
        <v>9.1114704165329492</v>
      </c>
      <c r="C413">
        <f>Analysis!H416/Analysis!H$5</f>
        <v>14.039266066243234</v>
      </c>
      <c r="D413">
        <f>Analysis!O416/Analysis!O$5</f>
        <v>22.04547581014619</v>
      </c>
      <c r="E413">
        <f>Analysis!V416/Analysis!V$5</f>
        <v>42.590416931012413</v>
      </c>
    </row>
    <row r="414" spans="1:5" x14ac:dyDescent="0.4">
      <c r="A414" s="1">
        <f>Analysis!A417</f>
        <v>41760</v>
      </c>
      <c r="B414">
        <f>Analysis!B417/Analysis!B$5</f>
        <v>9.1411663364704907</v>
      </c>
      <c r="C414">
        <f>Analysis!H417/Analysis!H$5</f>
        <v>14.18687879152354</v>
      </c>
      <c r="D414">
        <f>Analysis!O417/Analysis!O$5</f>
        <v>22.559901975280511</v>
      </c>
      <c r="E414">
        <f>Analysis!V417/Analysis!V$5</f>
        <v>43.243986574644076</v>
      </c>
    </row>
    <row r="415" spans="1:5" x14ac:dyDescent="0.4">
      <c r="A415" s="1">
        <f>Analysis!A418</f>
        <v>41791</v>
      </c>
      <c r="B415">
        <f>Analysis!B418/Analysis!B$5</f>
        <v>9.1369286381411143</v>
      </c>
      <c r="C415">
        <f>Analysis!H418/Analysis!H$5</f>
        <v>14.202668818676678</v>
      </c>
      <c r="D415">
        <f>Analysis!O418/Analysis!O$5</f>
        <v>22.622745419332006</v>
      </c>
      <c r="E415">
        <f>Analysis!V418/Analysis!V$5</f>
        <v>44.628460523119443</v>
      </c>
    </row>
    <row r="416" spans="1:5" x14ac:dyDescent="0.4">
      <c r="A416" s="1">
        <f>Analysis!A419</f>
        <v>41821</v>
      </c>
      <c r="B416">
        <f>Analysis!B419/Analysis!B$5</f>
        <v>9.1241964973177971</v>
      </c>
      <c r="C416">
        <f>Analysis!H419/Analysis!H$5</f>
        <v>14.165980104674041</v>
      </c>
      <c r="D416">
        <f>Analysis!O419/Analysis!O$5</f>
        <v>22.687671040288549</v>
      </c>
      <c r="E416">
        <f>Analysis!V419/Analysis!V$5</f>
        <v>45.297092533683291</v>
      </c>
    </row>
    <row r="417" spans="1:5" x14ac:dyDescent="0.4">
      <c r="A417" s="1">
        <f>Analysis!A420</f>
        <v>41852</v>
      </c>
      <c r="B417">
        <f>Analysis!B420/Analysis!B$5</f>
        <v>9.1369416239378332</v>
      </c>
      <c r="C417">
        <f>Analysis!H420/Analysis!H$5</f>
        <v>14.32635897120635</v>
      </c>
      <c r="D417">
        <f>Analysis!O420/Analysis!O$5</f>
        <v>23.400817842244194</v>
      </c>
      <c r="E417">
        <f>Analysis!V420/Analysis!V$5</f>
        <v>45.103387388926116</v>
      </c>
    </row>
    <row r="418" spans="1:5" x14ac:dyDescent="0.4">
      <c r="A418" s="1">
        <f>Analysis!A421</f>
        <v>41883</v>
      </c>
      <c r="B418">
        <f>Analysis!B421/Analysis!B$5</f>
        <v>9.1335454052358642</v>
      </c>
      <c r="C418">
        <f>Analysis!H421/Analysis!H$5</f>
        <v>14.222362632956276</v>
      </c>
      <c r="D418">
        <f>Analysis!O421/Analysis!O$5</f>
        <v>22.809176606900028</v>
      </c>
      <c r="E418">
        <f>Analysis!V421/Analysis!V$5</f>
        <v>45.906641725478146</v>
      </c>
    </row>
    <row r="419" spans="1:5" x14ac:dyDescent="0.4">
      <c r="A419" s="1">
        <f>Analysis!A422</f>
        <v>41913</v>
      </c>
      <c r="B419">
        <f>Analysis!B422/Analysis!B$5</f>
        <v>9.1641641824602509</v>
      </c>
      <c r="C419">
        <f>Analysis!H422/Analysis!H$5</f>
        <v>14.3556421941451</v>
      </c>
      <c r="D419">
        <f>Analysis!O422/Analysis!O$5</f>
        <v>23.287337988941918</v>
      </c>
      <c r="E419">
        <f>Analysis!V422/Analysis!V$5</f>
        <v>44.689725777229675</v>
      </c>
    </row>
    <row r="420" spans="1:5" x14ac:dyDescent="0.4">
      <c r="A420" s="1">
        <f>Analysis!A423</f>
        <v>41944</v>
      </c>
      <c r="B420">
        <f>Analysis!B423/Analysis!B$5</f>
        <v>9.1862945772291678</v>
      </c>
      <c r="C420">
        <f>Analysis!H423/Analysis!H$5</f>
        <v>14.449601599638635</v>
      </c>
      <c r="D420">
        <f>Analysis!O423/Analysis!O$5</f>
        <v>23.65622507871792</v>
      </c>
      <c r="E420">
        <f>Analysis!V423/Analysis!V$5</f>
        <v>47.243829682092816</v>
      </c>
    </row>
    <row r="421" spans="1:5" x14ac:dyDescent="0.4">
      <c r="A421" s="1">
        <f>Analysis!A424</f>
        <v>41974</v>
      </c>
      <c r="B421">
        <f>Analysis!B424/Analysis!B$5</f>
        <v>9.1667171900952518</v>
      </c>
      <c r="C421">
        <f>Analysis!H424/Analysis!H$5</f>
        <v>14.463034207546446</v>
      </c>
      <c r="D421">
        <f>Analysis!O424/Analysis!O$5</f>
        <v>24.030372149732514</v>
      </c>
      <c r="E421">
        <f>Analysis!V424/Analysis!V$5</f>
        <v>47.543780811164687</v>
      </c>
    </row>
    <row r="422" spans="1:5" x14ac:dyDescent="0.4">
      <c r="A422" s="1">
        <f>Analysis!A425</f>
        <v>42005</v>
      </c>
      <c r="B422">
        <f>Analysis!B425/Analysis!B$5</f>
        <v>9.2238096782312482</v>
      </c>
      <c r="C422">
        <f>Analysis!H425/Analysis!H$5</f>
        <v>14.797181861604969</v>
      </c>
      <c r="D422">
        <f>Analysis!O425/Analysis!O$5</f>
        <v>25.43774921282078</v>
      </c>
      <c r="E422">
        <f>Analysis!V425/Analysis!V$5</f>
        <v>47.015177450940442</v>
      </c>
    </row>
    <row r="423" spans="1:5" x14ac:dyDescent="0.4">
      <c r="A423" s="1">
        <f>Analysis!A426</f>
        <v>42036</v>
      </c>
      <c r="B423">
        <f>Analysis!B426/Analysis!B$5</f>
        <v>9.1956876368560785</v>
      </c>
      <c r="C423">
        <f>Analysis!H426/Analysis!H$5</f>
        <v>14.637334516000639</v>
      </c>
      <c r="D423">
        <f>Analysis!O426/Analysis!O$5</f>
        <v>24.687038388167224</v>
      </c>
      <c r="E423">
        <f>Analysis!V426/Analysis!V$5</f>
        <v>48.346666333499748</v>
      </c>
    </row>
    <row r="424" spans="1:5" x14ac:dyDescent="0.4">
      <c r="A424" s="1">
        <f>Analysis!A427</f>
        <v>42064</v>
      </c>
      <c r="B424">
        <f>Analysis!B427/Analysis!B$5</f>
        <v>9.2238520985005312</v>
      </c>
      <c r="C424">
        <f>Analysis!H427/Analysis!H$5</f>
        <v>14.696195639283802</v>
      </c>
      <c r="D424">
        <f>Analysis!O427/Analysis!O$5</f>
        <v>24.774080169870732</v>
      </c>
      <c r="E424">
        <f>Analysis!V427/Analysis!V$5</f>
        <v>48.373476014403629</v>
      </c>
    </row>
    <row r="425" spans="1:5" x14ac:dyDescent="0.4">
      <c r="A425" s="1">
        <f>Analysis!A428</f>
        <v>42095</v>
      </c>
      <c r="B425">
        <f>Analysis!B428/Analysis!B$5</f>
        <v>9.2298333564694079</v>
      </c>
      <c r="C425">
        <f>Analysis!H428/Analysis!H$5</f>
        <v>14.642708936160984</v>
      </c>
      <c r="D425">
        <f>Analysis!O428/Analysis!O$5</f>
        <v>24.199343593124699</v>
      </c>
      <c r="E425">
        <f>Analysis!V428/Analysis!V$5</f>
        <v>48.799089194035062</v>
      </c>
    </row>
    <row r="426" spans="1:5" x14ac:dyDescent="0.4">
      <c r="A426" s="1">
        <f>Analysis!A429</f>
        <v>42125</v>
      </c>
      <c r="B426">
        <f>Analysis!B429/Analysis!B$5</f>
        <v>9.2281296199398462</v>
      </c>
      <c r="C426">
        <f>Analysis!H429/Analysis!H$5</f>
        <v>14.577059216569722</v>
      </c>
      <c r="D426">
        <f>Analysis!O429/Analysis!O$5</f>
        <v>23.647707302647689</v>
      </c>
      <c r="E426">
        <f>Analysis!V429/Analysis!V$5</f>
        <v>49.277568062947459</v>
      </c>
    </row>
    <row r="427" spans="1:5" x14ac:dyDescent="0.4">
      <c r="A427" s="1">
        <f>Analysis!A430</f>
        <v>42156</v>
      </c>
      <c r="B427">
        <f>Analysis!B430/Analysis!B$5</f>
        <v>9.2178665119327459</v>
      </c>
      <c r="C427">
        <f>Analysis!H430/Analysis!H$5</f>
        <v>14.430645855870425</v>
      </c>
      <c r="D427">
        <f>Analysis!O430/Analysis!O$5</f>
        <v>22.883075707370519</v>
      </c>
      <c r="E427">
        <f>Analysis!V430/Analysis!V$5</f>
        <v>49.062612825006063</v>
      </c>
    </row>
    <row r="428" spans="1:5" x14ac:dyDescent="0.4">
      <c r="A428" s="1">
        <f>Analysis!A431</f>
        <v>42186</v>
      </c>
      <c r="B428">
        <f>Analysis!B431/Analysis!B$5</f>
        <v>9.2332832497978181</v>
      </c>
      <c r="C428">
        <f>Analysis!H431/Analysis!H$5</f>
        <v>14.541171914950723</v>
      </c>
      <c r="D428">
        <f>Analysis!O431/Analysis!O$5</f>
        <v>23.47659065953378</v>
      </c>
      <c r="E428">
        <f>Analysis!V431/Analysis!V$5</f>
        <v>49.023479378168446</v>
      </c>
    </row>
    <row r="429" spans="1:5" x14ac:dyDescent="0.4">
      <c r="A429" s="1">
        <f>Analysis!A432</f>
        <v>42217</v>
      </c>
      <c r="B429">
        <f>Analysis!B432/Analysis!B$5</f>
        <v>9.2401397504655733</v>
      </c>
      <c r="C429">
        <f>Analysis!H432/Analysis!H$5</f>
        <v>14.489920078320408</v>
      </c>
      <c r="D429">
        <f>Analysis!O432/Analysis!O$5</f>
        <v>23.172158943543678</v>
      </c>
      <c r="E429">
        <f>Analysis!V432/Analysis!V$5</f>
        <v>47.832965786653617</v>
      </c>
    </row>
    <row r="430" spans="1:5" x14ac:dyDescent="0.4">
      <c r="A430" s="1">
        <f>Analysis!A433</f>
        <v>42248</v>
      </c>
      <c r="B430">
        <f>Analysis!B433/Analysis!B$5</f>
        <v>9.2812952031479465</v>
      </c>
      <c r="C430">
        <f>Analysis!H433/Analysis!H$5</f>
        <v>14.599432667444772</v>
      </c>
      <c r="D430">
        <f>Analysis!O433/Analysis!O$5</f>
        <v>23.486873074471156</v>
      </c>
      <c r="E430">
        <f>Analysis!V433/Analysis!V$5</f>
        <v>45.673360548729619</v>
      </c>
    </row>
    <row r="431" spans="1:5" x14ac:dyDescent="0.4">
      <c r="A431" s="1">
        <f>Analysis!A434</f>
        <v>42278</v>
      </c>
      <c r="B431">
        <f>Analysis!B434/Analysis!B$5</f>
        <v>9.2624285719544641</v>
      </c>
      <c r="C431">
        <f>Analysis!H434/Analysis!H$5</f>
        <v>14.60087025254531</v>
      </c>
      <c r="D431">
        <f>Analysis!O434/Analysis!O$5</f>
        <v>23.712957733505597</v>
      </c>
      <c r="E431">
        <f>Analysis!V434/Analysis!V$5</f>
        <v>47.648732936521014</v>
      </c>
    </row>
    <row r="432" spans="1:5" x14ac:dyDescent="0.4">
      <c r="A432" s="1">
        <f>Analysis!A435</f>
        <v>42309</v>
      </c>
      <c r="B432">
        <f>Analysis!B435/Analysis!B$5</f>
        <v>9.2435489549642629</v>
      </c>
      <c r="C432">
        <f>Analysis!H435/Analysis!H$5</f>
        <v>14.56157350580281</v>
      </c>
      <c r="D432">
        <f>Analysis!O435/Analysis!O$5</f>
        <v>23.683220659848889</v>
      </c>
      <c r="E432">
        <f>Analysis!V435/Analysis!V$5</f>
        <v>49.04848353091073</v>
      </c>
    </row>
    <row r="433" spans="1:5" x14ac:dyDescent="0.4">
      <c r="A433" s="1">
        <f>Analysis!A436</f>
        <v>42339</v>
      </c>
      <c r="B433">
        <f>Analysis!B436/Analysis!B$5</f>
        <v>9.2332719954406617</v>
      </c>
      <c r="C433">
        <f>Analysis!H436/Analysis!H$5</f>
        <v>14.505930425029185</v>
      </c>
      <c r="D433">
        <f>Analysis!O436/Analysis!O$5</f>
        <v>23.511420461569411</v>
      </c>
      <c r="E433">
        <f>Analysis!V436/Analysis!V$5</f>
        <v>48.506558124530088</v>
      </c>
    </row>
    <row r="434" spans="1:5" x14ac:dyDescent="0.4">
      <c r="A434" s="1">
        <f>Analysis!A437</f>
        <v>42370</v>
      </c>
      <c r="B434">
        <f>Analysis!B437/Analysis!B$5</f>
        <v>9.3091557971491685</v>
      </c>
      <c r="C434">
        <f>Analysis!H437/Analysis!H$5</f>
        <v>14.713302075781877</v>
      </c>
      <c r="D434">
        <f>Analysis!O437/Analysis!O$5</f>
        <v>23.839955980986502</v>
      </c>
      <c r="E434">
        <f>Analysis!V437/Analysis!V$5</f>
        <v>45.38712937813191</v>
      </c>
    </row>
    <row r="435" spans="1:5" x14ac:dyDescent="0.4">
      <c r="A435" s="1">
        <f>Analysis!A438</f>
        <v>42401</v>
      </c>
      <c r="B435">
        <f>Analysis!B438/Analysis!B$5</f>
        <v>9.3246971986627472</v>
      </c>
      <c r="C435">
        <f>Analysis!H438/Analysis!H$5</f>
        <v>14.810380379984917</v>
      </c>
      <c r="D435">
        <f>Analysis!O438/Analysis!O$5</f>
        <v>24.186256662844897</v>
      </c>
      <c r="E435">
        <f>Analysis!V438/Analysis!V$5</f>
        <v>45.137068389662957</v>
      </c>
    </row>
    <row r="436" spans="1:5" x14ac:dyDescent="0.4">
      <c r="A436" s="1">
        <f>Analysis!A439</f>
        <v>42430</v>
      </c>
      <c r="B436">
        <f>Analysis!B439/Analysis!B$5</f>
        <v>9.3506151174747707</v>
      </c>
      <c r="C436">
        <f>Analysis!H439/Analysis!H$5</f>
        <v>14.950113927156712</v>
      </c>
      <c r="D436">
        <f>Analysis!O439/Analysis!O$5</f>
        <v>25.107289073540354</v>
      </c>
      <c r="E436">
        <f>Analysis!V439/Analysis!V$5</f>
        <v>48.014521481453336</v>
      </c>
    </row>
    <row r="437" spans="1:5" x14ac:dyDescent="0.4">
      <c r="A437" s="1">
        <f>Analysis!A440</f>
        <v>42461</v>
      </c>
      <c r="B437">
        <f>Analysis!B440/Analysis!B$5</f>
        <v>9.3497580548913017</v>
      </c>
      <c r="C437">
        <f>Analysis!H440/Analysis!H$5</f>
        <v>15.006404196625024</v>
      </c>
      <c r="D437">
        <f>Analysis!O440/Analysis!O$5</f>
        <v>25.579567518040282</v>
      </c>
      <c r="E437">
        <f>Analysis!V440/Analysis!V$5</f>
        <v>49.37640048140458</v>
      </c>
    </row>
    <row r="438" spans="1:5" x14ac:dyDescent="0.4">
      <c r="A438" s="1">
        <f>Analysis!A441</f>
        <v>42491</v>
      </c>
      <c r="B438">
        <f>Analysis!B441/Analysis!B$5</f>
        <v>9.3411164400345434</v>
      </c>
      <c r="C438">
        <f>Analysis!H441/Analysis!H$5</f>
        <v>15.009269727845542</v>
      </c>
      <c r="D438">
        <f>Analysis!O441/Analysis!O$5</f>
        <v>25.596959391490465</v>
      </c>
      <c r="E438">
        <f>Analysis!V441/Analysis!V$5</f>
        <v>49.225466691833624</v>
      </c>
    </row>
    <row r="439" spans="1:5" x14ac:dyDescent="0.4">
      <c r="A439" s="1">
        <f>Analysis!A442</f>
        <v>42522</v>
      </c>
      <c r="B439">
        <f>Analysis!B442/Analysis!B$5</f>
        <v>9.3844024290986514</v>
      </c>
      <c r="C439">
        <f>Analysis!H442/Analysis!H$5</f>
        <v>15.188279366801497</v>
      </c>
      <c r="D439">
        <f>Analysis!O442/Analysis!O$5</f>
        <v>26.227187558326406</v>
      </c>
      <c r="E439">
        <f>Analysis!V442/Analysis!V$5</f>
        <v>50.359875564733748</v>
      </c>
    </row>
    <row r="440" spans="1:5" x14ac:dyDescent="0.4">
      <c r="A440" s="1"/>
    </row>
    <row r="441" spans="1:5" x14ac:dyDescent="0.4">
      <c r="A441" s="1"/>
    </row>
    <row r="442" spans="1:5" x14ac:dyDescent="0.4">
      <c r="A442" s="1"/>
    </row>
    <row r="443" spans="1:5" x14ac:dyDescent="0.4">
      <c r="A443" s="1"/>
    </row>
    <row r="444" spans="1:5" x14ac:dyDescent="0.4">
      <c r="A444" s="1"/>
    </row>
    <row r="445" spans="1:5" x14ac:dyDescent="0.4">
      <c r="A445" s="1"/>
    </row>
    <row r="446" spans="1:5" x14ac:dyDescent="0.4">
      <c r="A446" s="1"/>
    </row>
    <row r="447" spans="1:5" x14ac:dyDescent="0.4">
      <c r="A447" s="1"/>
    </row>
    <row r="448" spans="1:5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O3" sqref="O3"/>
    </sheetView>
  </sheetViews>
  <sheetFormatPr defaultRowHeight="14.6" x14ac:dyDescent="0.4"/>
  <sheetData>
    <row r="1" spans="1:12" x14ac:dyDescent="0.4">
      <c r="A1" s="7" t="str">
        <f>"Static Results as of 6/1/16, purchase growth rate: 3%"</f>
        <v>Static Results as of 6/1/16, purchase growth rate: 3%</v>
      </c>
      <c r="B1" s="4"/>
      <c r="C1" s="3"/>
      <c r="D1" s="3"/>
      <c r="E1" s="3"/>
      <c r="F1" s="3"/>
      <c r="G1" s="3"/>
      <c r="H1" s="3"/>
      <c r="I1" s="3"/>
    </row>
    <row r="2" spans="1:12" x14ac:dyDescent="0.4">
      <c r="A2" s="120"/>
      <c r="B2" s="143" t="s">
        <v>43</v>
      </c>
      <c r="C2" s="144"/>
      <c r="D2" s="144"/>
      <c r="E2" s="145"/>
      <c r="F2" s="144" t="s">
        <v>44</v>
      </c>
      <c r="G2" s="144"/>
      <c r="H2" s="144"/>
      <c r="I2" s="144"/>
      <c r="J2" s="143" t="s">
        <v>45</v>
      </c>
      <c r="K2" s="144"/>
      <c r="L2" s="145"/>
    </row>
    <row r="3" spans="1:12" x14ac:dyDescent="0.4">
      <c r="A3" s="121" t="s">
        <v>12</v>
      </c>
      <c r="B3" s="101" t="s">
        <v>26</v>
      </c>
      <c r="C3" s="102" t="s">
        <v>7</v>
      </c>
      <c r="D3" s="102" t="s">
        <v>1</v>
      </c>
      <c r="E3" s="103" t="s">
        <v>50</v>
      </c>
      <c r="F3" s="102" t="s">
        <v>26</v>
      </c>
      <c r="G3" s="102" t="s">
        <v>7</v>
      </c>
      <c r="H3" s="102" t="s">
        <v>1</v>
      </c>
      <c r="I3" s="103" t="s">
        <v>50</v>
      </c>
      <c r="J3" s="101" t="s">
        <v>7</v>
      </c>
      <c r="K3" s="102" t="s">
        <v>1</v>
      </c>
      <c r="L3" s="103" t="s">
        <v>50</v>
      </c>
    </row>
    <row r="4" spans="1:12" x14ac:dyDescent="0.4">
      <c r="A4" s="122">
        <v>29221</v>
      </c>
      <c r="B4" s="104">
        <v>4.704761932182322E-2</v>
      </c>
      <c r="C4" s="28">
        <v>6.198021276746335E-2</v>
      </c>
      <c r="D4" s="28">
        <v>8.2376466483404798E-2</v>
      </c>
      <c r="E4" s="35">
        <v>9.7186724937465385E-2</v>
      </c>
      <c r="F4" s="100">
        <v>8.0066372846740896E-2</v>
      </c>
      <c r="G4" s="28">
        <v>0.14475371432492354</v>
      </c>
      <c r="H4" s="28">
        <v>0.20591679547745581</v>
      </c>
      <c r="I4" s="28">
        <v>0.22827783359172085</v>
      </c>
      <c r="J4" s="105">
        <v>0.1213141525889085</v>
      </c>
      <c r="K4" s="29">
        <v>0.17681196180557215</v>
      </c>
      <c r="L4" s="129">
        <v>0.22303455259539187</v>
      </c>
    </row>
    <row r="5" spans="1:12" x14ac:dyDescent="0.4">
      <c r="A5" s="123">
        <v>31048</v>
      </c>
      <c r="B5" s="34">
        <v>4.1459074455771905E-2</v>
      </c>
      <c r="C5" s="28">
        <v>5.5487282745919408E-2</v>
      </c>
      <c r="D5" s="28">
        <v>7.7841428656868494E-2</v>
      </c>
      <c r="E5" s="35">
        <v>8.8235900188842642E-2</v>
      </c>
      <c r="F5" s="28">
        <v>4.7528561352562955E-2</v>
      </c>
      <c r="G5" s="28">
        <v>8.3847696737549521E-2</v>
      </c>
      <c r="H5" s="28">
        <v>0.1256992150711371</v>
      </c>
      <c r="I5" s="28">
        <v>0.20696213216367648</v>
      </c>
      <c r="J5" s="105">
        <v>0.25448596449303235</v>
      </c>
      <c r="K5" s="125">
        <v>0.33044323743124865</v>
      </c>
      <c r="L5" s="117">
        <v>0.25546743617756379</v>
      </c>
    </row>
    <row r="6" spans="1:12" x14ac:dyDescent="0.4">
      <c r="A6" s="123">
        <v>32874</v>
      </c>
      <c r="B6" s="34">
        <v>3.6538322709826154E-2</v>
      </c>
      <c r="C6" s="28">
        <v>5.1069149473500275E-2</v>
      </c>
      <c r="D6" s="28">
        <v>7.5360148573261121E-2</v>
      </c>
      <c r="E6" s="35">
        <v>8.1285538077630726E-2</v>
      </c>
      <c r="F6" s="28">
        <v>6.1564978206404816E-2</v>
      </c>
      <c r="G6" s="28">
        <v>7.4317394630943862E-2</v>
      </c>
      <c r="H6" s="28">
        <v>0.10151705099351407</v>
      </c>
      <c r="I6" s="28">
        <v>0.2115916076462741</v>
      </c>
      <c r="J6" s="127">
        <v>0.59465269874119575</v>
      </c>
      <c r="K6" s="128">
        <v>0.55507943582153507</v>
      </c>
      <c r="L6" s="117">
        <v>0.21727119193100689</v>
      </c>
    </row>
    <row r="7" spans="1:12" x14ac:dyDescent="0.4">
      <c r="A7" s="123">
        <v>34700</v>
      </c>
      <c r="B7" s="34">
        <v>3.1953851670164291E-2</v>
      </c>
      <c r="C7" s="28">
        <v>4.7205815385674477E-2</v>
      </c>
      <c r="D7" s="28">
        <v>7.407239890094619E-2</v>
      </c>
      <c r="E7" s="35">
        <v>7.3595636264181863E-2</v>
      </c>
      <c r="F7" s="28">
        <v>6.5850893929386561E-2</v>
      </c>
      <c r="G7" s="28">
        <v>9.5997747822105059E-2</v>
      </c>
      <c r="H7" s="28">
        <v>0.14094549460628447</v>
      </c>
      <c r="I7" s="28">
        <v>0.34381596991189189</v>
      </c>
      <c r="J7" s="105">
        <v>0.38517339224083319</v>
      </c>
      <c r="K7" s="125">
        <v>0.44543351923536095</v>
      </c>
      <c r="L7" s="117">
        <v>0.13490589440217587</v>
      </c>
    </row>
    <row r="8" spans="1:12" x14ac:dyDescent="0.4">
      <c r="A8" s="123">
        <v>36526</v>
      </c>
      <c r="B8" s="34">
        <v>2.6356156242401951E-2</v>
      </c>
      <c r="C8" s="28">
        <v>4.3505143641898947E-2</v>
      </c>
      <c r="D8" s="28">
        <v>7.5464141798228468E-2</v>
      </c>
      <c r="E8" s="35">
        <v>7.7949022121774014E-2</v>
      </c>
      <c r="F8" s="28">
        <v>7.7796360493409975E-2</v>
      </c>
      <c r="G8" s="28">
        <v>8.2775803584921814E-2</v>
      </c>
      <c r="H8" s="28">
        <v>9.7268873449046667E-2</v>
      </c>
      <c r="I8" s="28">
        <v>0.31583807723310114</v>
      </c>
      <c r="J8" s="105">
        <v>0.54261494987118475</v>
      </c>
      <c r="K8" s="125">
        <v>0.66733438962319314</v>
      </c>
      <c r="L8" s="117">
        <v>0.13583586309519277</v>
      </c>
    </row>
    <row r="9" spans="1:12" ht="15" thickBot="1" x14ac:dyDescent="0.45">
      <c r="A9" s="124">
        <v>38353</v>
      </c>
      <c r="B9" s="116">
        <v>2.1371922507691821E-2</v>
      </c>
      <c r="C9" s="11">
        <v>4.0827747176090945E-2</v>
      </c>
      <c r="D9" s="11">
        <v>7.893415079153332E-2</v>
      </c>
      <c r="E9" s="13">
        <v>9.319242933398364E-2</v>
      </c>
      <c r="F9" s="49">
        <v>5.5040090358857229E-2</v>
      </c>
      <c r="G9" s="49">
        <v>7.3057255434943721E-2</v>
      </c>
      <c r="H9" s="49">
        <v>0.16216810337147125</v>
      </c>
      <c r="I9" s="49">
        <v>0.27412569650782975</v>
      </c>
      <c r="J9" s="118">
        <v>0.39120197653091227</v>
      </c>
      <c r="K9" s="126">
        <v>0.35094160706004474</v>
      </c>
      <c r="L9" s="119">
        <v>0.23213496272559989</v>
      </c>
    </row>
    <row r="11" spans="1:12" x14ac:dyDescent="0.4">
      <c r="B11" t="s">
        <v>38</v>
      </c>
      <c r="C11" t="str">
        <f>B3</f>
        <v>STGovt</v>
      </c>
      <c r="D11" t="str">
        <f t="shared" ref="D11:F11" si="0">C3</f>
        <v>BondAgg</v>
      </c>
      <c r="E11" t="str">
        <f t="shared" si="0"/>
        <v>LTCorp</v>
      </c>
      <c r="F11" t="str">
        <f t="shared" si="0"/>
        <v>SPComp</v>
      </c>
    </row>
    <row r="12" spans="1:12" x14ac:dyDescent="0.4">
      <c r="A12" s="98">
        <v>29221</v>
      </c>
      <c r="B12" s="3">
        <f>F4</f>
        <v>8.0066372846740896E-2</v>
      </c>
      <c r="C12" s="3">
        <f>B4</f>
        <v>4.704761932182322E-2</v>
      </c>
    </row>
    <row r="13" spans="1:12" x14ac:dyDescent="0.4">
      <c r="A13" s="99">
        <v>31048</v>
      </c>
      <c r="B13" s="3">
        <f t="shared" ref="B13:B17" si="1">F5</f>
        <v>4.7528561352562955E-2</v>
      </c>
      <c r="C13" s="3">
        <f t="shared" ref="C13:C17" si="2">B5</f>
        <v>4.1459074455771905E-2</v>
      </c>
    </row>
    <row r="14" spans="1:12" x14ac:dyDescent="0.4">
      <c r="A14" s="99">
        <v>32874</v>
      </c>
      <c r="B14" s="3">
        <f t="shared" si="1"/>
        <v>6.1564978206404816E-2</v>
      </c>
      <c r="C14" s="3">
        <f t="shared" si="2"/>
        <v>3.6538322709826154E-2</v>
      </c>
    </row>
    <row r="15" spans="1:12" x14ac:dyDescent="0.4">
      <c r="A15" s="99">
        <v>34700</v>
      </c>
      <c r="B15" s="3">
        <f t="shared" si="1"/>
        <v>6.5850893929386561E-2</v>
      </c>
      <c r="C15" s="3">
        <f t="shared" si="2"/>
        <v>3.1953851670164291E-2</v>
      </c>
    </row>
    <row r="16" spans="1:12" x14ac:dyDescent="0.4">
      <c r="A16" s="99">
        <v>36526</v>
      </c>
      <c r="B16" s="3">
        <f t="shared" si="1"/>
        <v>7.7796360493409975E-2</v>
      </c>
      <c r="C16" s="3">
        <f t="shared" si="2"/>
        <v>2.6356156242401951E-2</v>
      </c>
    </row>
    <row r="17" spans="1:6" x14ac:dyDescent="0.4">
      <c r="A17" s="99">
        <v>38353</v>
      </c>
      <c r="B17" s="3">
        <f t="shared" si="1"/>
        <v>5.5040090358857229E-2</v>
      </c>
      <c r="C17" s="3">
        <f t="shared" si="2"/>
        <v>2.1371922507691821E-2</v>
      </c>
    </row>
    <row r="18" spans="1:6" x14ac:dyDescent="0.4">
      <c r="A18" s="98">
        <f>A12</f>
        <v>29221</v>
      </c>
      <c r="B18" s="3">
        <f>G4</f>
        <v>0.14475371432492354</v>
      </c>
      <c r="D18" s="3">
        <f>C4</f>
        <v>6.198021276746335E-2</v>
      </c>
    </row>
    <row r="19" spans="1:6" x14ac:dyDescent="0.4">
      <c r="A19" s="98">
        <f t="shared" ref="A19:A35" si="3">A13</f>
        <v>31048</v>
      </c>
      <c r="B19" s="3">
        <f t="shared" ref="B19:B23" si="4">G5</f>
        <v>8.3847696737549521E-2</v>
      </c>
      <c r="D19" s="3">
        <f t="shared" ref="D19:D23" si="5">C5</f>
        <v>5.5487282745919408E-2</v>
      </c>
    </row>
    <row r="20" spans="1:6" x14ac:dyDescent="0.4">
      <c r="A20" s="98">
        <f t="shared" si="3"/>
        <v>32874</v>
      </c>
      <c r="B20" s="3">
        <f t="shared" si="4"/>
        <v>7.4317394630943862E-2</v>
      </c>
      <c r="D20" s="3">
        <f t="shared" si="5"/>
        <v>5.1069149473500275E-2</v>
      </c>
    </row>
    <row r="21" spans="1:6" x14ac:dyDescent="0.4">
      <c r="A21" s="98">
        <f t="shared" si="3"/>
        <v>34700</v>
      </c>
      <c r="B21" s="3">
        <f t="shared" si="4"/>
        <v>9.5997747822105059E-2</v>
      </c>
      <c r="D21" s="3">
        <f t="shared" si="5"/>
        <v>4.7205815385674477E-2</v>
      </c>
    </row>
    <row r="22" spans="1:6" x14ac:dyDescent="0.4">
      <c r="A22" s="98">
        <f t="shared" si="3"/>
        <v>36526</v>
      </c>
      <c r="B22" s="3">
        <f t="shared" si="4"/>
        <v>8.2775803584921814E-2</v>
      </c>
      <c r="D22" s="3">
        <f t="shared" si="5"/>
        <v>4.3505143641898947E-2</v>
      </c>
    </row>
    <row r="23" spans="1:6" x14ac:dyDescent="0.4">
      <c r="A23" s="98">
        <f t="shared" si="3"/>
        <v>38353</v>
      </c>
      <c r="B23" s="3">
        <f t="shared" si="4"/>
        <v>7.3057255434943721E-2</v>
      </c>
      <c r="D23" s="3">
        <f t="shared" si="5"/>
        <v>4.0827747176090945E-2</v>
      </c>
    </row>
    <row r="24" spans="1:6" x14ac:dyDescent="0.4">
      <c r="A24" s="98">
        <f t="shared" si="3"/>
        <v>29221</v>
      </c>
      <c r="B24" s="3">
        <f>H4</f>
        <v>0.20591679547745581</v>
      </c>
      <c r="E24" s="3">
        <f>D4</f>
        <v>8.2376466483404798E-2</v>
      </c>
    </row>
    <row r="25" spans="1:6" x14ac:dyDescent="0.4">
      <c r="A25" s="98">
        <f t="shared" si="3"/>
        <v>31048</v>
      </c>
      <c r="B25" s="3">
        <f t="shared" ref="B25:B29" si="6">H5</f>
        <v>0.1256992150711371</v>
      </c>
      <c r="E25" s="3">
        <f t="shared" ref="E25:E29" si="7">D5</f>
        <v>7.7841428656868494E-2</v>
      </c>
    </row>
    <row r="26" spans="1:6" x14ac:dyDescent="0.4">
      <c r="A26" s="98">
        <f t="shared" si="3"/>
        <v>32874</v>
      </c>
      <c r="B26" s="3">
        <f t="shared" si="6"/>
        <v>0.10151705099351407</v>
      </c>
      <c r="E26" s="3">
        <f t="shared" si="7"/>
        <v>7.5360148573261121E-2</v>
      </c>
    </row>
    <row r="27" spans="1:6" x14ac:dyDescent="0.4">
      <c r="A27" s="98">
        <f t="shared" si="3"/>
        <v>34700</v>
      </c>
      <c r="B27" s="3">
        <f t="shared" si="6"/>
        <v>0.14094549460628447</v>
      </c>
      <c r="E27" s="3">
        <f t="shared" si="7"/>
        <v>7.407239890094619E-2</v>
      </c>
    </row>
    <row r="28" spans="1:6" x14ac:dyDescent="0.4">
      <c r="A28" s="98">
        <f t="shared" si="3"/>
        <v>36526</v>
      </c>
      <c r="B28" s="3">
        <f t="shared" si="6"/>
        <v>9.7268873449046667E-2</v>
      </c>
      <c r="E28" s="3">
        <f t="shared" si="7"/>
        <v>7.5464141798228468E-2</v>
      </c>
    </row>
    <row r="29" spans="1:6" x14ac:dyDescent="0.4">
      <c r="A29" s="98">
        <f t="shared" si="3"/>
        <v>38353</v>
      </c>
      <c r="B29" s="3">
        <f t="shared" si="6"/>
        <v>0.16216810337147125</v>
      </c>
      <c r="E29" s="3">
        <f t="shared" si="7"/>
        <v>7.893415079153332E-2</v>
      </c>
    </row>
    <row r="30" spans="1:6" x14ac:dyDescent="0.4">
      <c r="A30" s="98">
        <f t="shared" si="3"/>
        <v>29221</v>
      </c>
      <c r="B30" s="3">
        <f>I4</f>
        <v>0.22827783359172085</v>
      </c>
      <c r="F30" s="3">
        <f>E4</f>
        <v>9.7186724937465385E-2</v>
      </c>
    </row>
    <row r="31" spans="1:6" x14ac:dyDescent="0.4">
      <c r="A31" s="98">
        <f t="shared" si="3"/>
        <v>31048</v>
      </c>
      <c r="B31" s="3">
        <f t="shared" ref="B31:B35" si="8">I5</f>
        <v>0.20696213216367648</v>
      </c>
      <c r="F31" s="3">
        <f t="shared" ref="F31:F35" si="9">E5</f>
        <v>8.8235900188842642E-2</v>
      </c>
    </row>
    <row r="32" spans="1:6" x14ac:dyDescent="0.4">
      <c r="A32" s="98">
        <f t="shared" si="3"/>
        <v>32874</v>
      </c>
      <c r="B32" s="3">
        <f t="shared" si="8"/>
        <v>0.2115916076462741</v>
      </c>
      <c r="F32" s="3">
        <f t="shared" si="9"/>
        <v>8.1285538077630726E-2</v>
      </c>
    </row>
    <row r="33" spans="1:6" x14ac:dyDescent="0.4">
      <c r="A33" s="98">
        <f t="shared" si="3"/>
        <v>34700</v>
      </c>
      <c r="B33" s="3">
        <f t="shared" si="8"/>
        <v>0.34381596991189189</v>
      </c>
      <c r="F33" s="3">
        <f t="shared" si="9"/>
        <v>7.3595636264181863E-2</v>
      </c>
    </row>
    <row r="34" spans="1:6" x14ac:dyDescent="0.4">
      <c r="A34" s="98">
        <f t="shared" si="3"/>
        <v>36526</v>
      </c>
      <c r="B34" s="3">
        <f t="shared" si="8"/>
        <v>0.31583807723310114</v>
      </c>
      <c r="F34" s="3">
        <f t="shared" si="9"/>
        <v>7.7949022121774014E-2</v>
      </c>
    </row>
    <row r="35" spans="1:6" x14ac:dyDescent="0.4">
      <c r="A35" s="98">
        <f t="shared" si="3"/>
        <v>38353</v>
      </c>
      <c r="B35" s="3">
        <f t="shared" si="8"/>
        <v>0.27412569650782975</v>
      </c>
      <c r="F35" s="3">
        <f t="shared" si="9"/>
        <v>9.319242933398364E-2</v>
      </c>
    </row>
  </sheetData>
  <mergeCells count="3">
    <mergeCell ref="B2:E2"/>
    <mergeCell ref="F2:I2"/>
    <mergeCell ref="J2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N6" sqref="N6"/>
    </sheetView>
  </sheetViews>
  <sheetFormatPr defaultRowHeight="14.6" x14ac:dyDescent="0.4"/>
  <sheetData>
    <row r="1" spans="1:12" x14ac:dyDescent="0.4">
      <c r="A1" s="7" t="str">
        <f>"Static Results as of 6/1/06, purchase growth rate: 3%"</f>
        <v>Static Results as of 6/1/06, purchase growth rate: 3%</v>
      </c>
      <c r="B1" s="4"/>
      <c r="C1" s="3"/>
      <c r="D1" s="3"/>
      <c r="E1" s="3"/>
      <c r="F1" s="3"/>
      <c r="G1" s="3"/>
      <c r="H1" s="3"/>
      <c r="I1" s="3"/>
    </row>
    <row r="2" spans="1:12" x14ac:dyDescent="0.4">
      <c r="A2" s="120"/>
      <c r="B2" s="143" t="s">
        <v>46</v>
      </c>
      <c r="C2" s="144"/>
      <c r="D2" s="144"/>
      <c r="E2" s="145"/>
      <c r="F2" s="144" t="s">
        <v>47</v>
      </c>
      <c r="G2" s="144"/>
      <c r="H2" s="144"/>
      <c r="I2" s="144"/>
      <c r="J2" s="143" t="s">
        <v>48</v>
      </c>
      <c r="K2" s="144"/>
      <c r="L2" s="145"/>
    </row>
    <row r="3" spans="1:12" x14ac:dyDescent="0.4">
      <c r="A3" s="121" t="s">
        <v>12</v>
      </c>
      <c r="B3" s="101" t="s">
        <v>26</v>
      </c>
      <c r="C3" s="102" t="s">
        <v>7</v>
      </c>
      <c r="D3" s="102" t="s">
        <v>1</v>
      </c>
      <c r="E3" s="103" t="s">
        <v>50</v>
      </c>
      <c r="F3" s="102" t="s">
        <v>26</v>
      </c>
      <c r="G3" s="102" t="s">
        <v>7</v>
      </c>
      <c r="H3" s="102" t="s">
        <v>1</v>
      </c>
      <c r="I3" s="103" t="s">
        <v>50</v>
      </c>
      <c r="J3" s="101" t="s">
        <v>7</v>
      </c>
      <c r="K3" s="102" t="s">
        <v>1</v>
      </c>
      <c r="L3" s="103" t="s">
        <v>50</v>
      </c>
    </row>
    <row r="4" spans="1:12" x14ac:dyDescent="0.4">
      <c r="A4" s="122">
        <v>29221</v>
      </c>
      <c r="B4" s="104">
        <v>6.0825601676137708E-2</v>
      </c>
      <c r="C4" s="28">
        <v>7.2328617986388011E-2</v>
      </c>
      <c r="D4" s="28">
        <v>8.3982559682536539E-2</v>
      </c>
      <c r="E4" s="35">
        <v>0.11097626934378102</v>
      </c>
      <c r="F4" s="100">
        <v>7.1133693026382866E-2</v>
      </c>
      <c r="G4" s="28">
        <v>0.15763163931023982</v>
      </c>
      <c r="H4" s="28">
        <v>0.23648842628429631</v>
      </c>
      <c r="I4" s="28">
        <v>0.25227372705910828</v>
      </c>
      <c r="J4" s="105">
        <v>7.9597661590610408E-2</v>
      </c>
      <c r="K4" s="29">
        <v>9.8911343717142428E-2</v>
      </c>
      <c r="L4" s="129">
        <v>0.19176016539964538</v>
      </c>
    </row>
    <row r="5" spans="1:12" x14ac:dyDescent="0.4">
      <c r="A5" s="123">
        <v>31048</v>
      </c>
      <c r="B5" s="34">
        <v>5.4632518245302464E-2</v>
      </c>
      <c r="C5" s="28">
        <v>6.3560400906551351E-2</v>
      </c>
      <c r="D5" s="28">
        <v>7.5890461986835689E-2</v>
      </c>
      <c r="E5" s="35">
        <v>9.8754632197474379E-2</v>
      </c>
      <c r="F5" s="28">
        <v>3.7393584717136302E-2</v>
      </c>
      <c r="G5" s="28">
        <v>8.8578120010248479E-2</v>
      </c>
      <c r="H5" s="28">
        <v>0.14508286108644516</v>
      </c>
      <c r="I5" s="28">
        <v>0.21570090058037447</v>
      </c>
      <c r="J5" s="105">
        <v>0.13484868130116837</v>
      </c>
      <c r="K5" s="29">
        <v>0.16082856561610395</v>
      </c>
      <c r="L5" s="129">
        <v>0.21719778425866731</v>
      </c>
    </row>
    <row r="6" spans="1:12" x14ac:dyDescent="0.4">
      <c r="A6" s="123">
        <v>32874</v>
      </c>
      <c r="B6" s="34">
        <v>4.9042116832398897E-2</v>
      </c>
      <c r="C6" s="28">
        <v>5.7162183156451718E-2</v>
      </c>
      <c r="D6" s="28">
        <v>6.9222352640927909E-2</v>
      </c>
      <c r="E6" s="35">
        <v>8.6152173643636587E-2</v>
      </c>
      <c r="F6" s="28">
        <v>6.0676134588689451E-2</v>
      </c>
      <c r="G6" s="28">
        <v>7.9160455932520496E-2</v>
      </c>
      <c r="H6" s="28">
        <v>0.11820927615956062</v>
      </c>
      <c r="I6" s="28">
        <v>0.23819809386074861</v>
      </c>
      <c r="J6" s="127">
        <v>0.27256703249309711</v>
      </c>
      <c r="K6" s="29">
        <v>0.23778229081985128</v>
      </c>
      <c r="L6" s="117">
        <v>0.15045518781346445</v>
      </c>
    </row>
    <row r="7" spans="1:12" x14ac:dyDescent="0.4">
      <c r="A7" s="123">
        <v>34700</v>
      </c>
      <c r="B7" s="34">
        <v>4.3537897428845618E-2</v>
      </c>
      <c r="C7" s="28">
        <v>4.998082614122179E-2</v>
      </c>
      <c r="D7" s="28">
        <v>6.0892483061927294E-2</v>
      </c>
      <c r="E7" s="35">
        <v>5.9264162676285537E-2</v>
      </c>
      <c r="F7" s="28">
        <v>7.144943673037428E-2</v>
      </c>
      <c r="G7" s="28">
        <v>0.11879017284103152</v>
      </c>
      <c r="H7" s="28">
        <v>0.18425949759365709</v>
      </c>
      <c r="I7" s="28">
        <v>0.38859418594558492</v>
      </c>
      <c r="J7" s="105">
        <v>0.12242853443359313</v>
      </c>
      <c r="K7" s="125">
        <v>0.14150653534385652</v>
      </c>
      <c r="L7" s="117">
        <v>4.3799836217111129E-2</v>
      </c>
    </row>
    <row r="8" spans="1:12" x14ac:dyDescent="0.4">
      <c r="A8" s="123">
        <v>36526</v>
      </c>
      <c r="B8" s="34">
        <v>3.1324557831730715E-2</v>
      </c>
      <c r="C8" s="28">
        <v>3.7295216106810969E-2</v>
      </c>
      <c r="D8" s="28">
        <v>5.1039959575548188E-2</v>
      </c>
      <c r="E8" s="35">
        <v>4.6863906532567334E-2</v>
      </c>
      <c r="F8" s="28">
        <v>9.3071547466066745E-2</v>
      </c>
      <c r="G8" s="28">
        <v>0.1052803636483753</v>
      </c>
      <c r="H8" s="28">
        <v>0.11829366976554472</v>
      </c>
      <c r="I8" s="28">
        <v>0.40214482459065448</v>
      </c>
      <c r="J8" s="105">
        <v>0.13308319492935652</v>
      </c>
      <c r="K8" s="125">
        <v>0.22581147077188443</v>
      </c>
      <c r="L8" s="117">
        <v>3.3035253291180074E-2</v>
      </c>
    </row>
    <row r="9" spans="1:12" ht="15" thickBot="1" x14ac:dyDescent="0.45">
      <c r="A9" s="124">
        <v>38353</v>
      </c>
      <c r="B9" s="116">
        <v>2.0909830214139724E-2</v>
      </c>
      <c r="C9" s="11">
        <v>-5.2443469115637242E-4</v>
      </c>
      <c r="D9" s="11">
        <v>-5.2053188110021242E-2</v>
      </c>
      <c r="E9" s="13">
        <v>4.3028109567795347E-2</v>
      </c>
      <c r="F9" s="49">
        <v>6.2965329878265294E-2</v>
      </c>
      <c r="G9" s="49">
        <v>0.14135712005968273</v>
      </c>
      <c r="H9" s="49">
        <v>0.31707774860405574</v>
      </c>
      <c r="I9" s="49">
        <v>0.24616184955904477</v>
      </c>
      <c r="J9" s="118">
        <v>-0.2521453927199388</v>
      </c>
      <c r="K9" s="12">
        <v>-0.26845565090407375</v>
      </c>
      <c r="L9" s="119">
        <v>8.0127952485091872E-2</v>
      </c>
    </row>
    <row r="11" spans="1:12" x14ac:dyDescent="0.4">
      <c r="B11" t="s">
        <v>38</v>
      </c>
      <c r="C11" t="str">
        <f>B3</f>
        <v>STGovt</v>
      </c>
      <c r="D11" t="str">
        <f t="shared" ref="D11:E11" si="0">C3</f>
        <v>BondAgg</v>
      </c>
      <c r="E11" t="str">
        <f t="shared" si="0"/>
        <v>LTCorp</v>
      </c>
      <c r="F11" t="s">
        <v>50</v>
      </c>
    </row>
    <row r="12" spans="1:12" x14ac:dyDescent="0.4">
      <c r="A12" s="98">
        <v>29221</v>
      </c>
      <c r="B12" s="3">
        <f>F4</f>
        <v>7.1133693026382866E-2</v>
      </c>
      <c r="C12" s="3">
        <f>B4</f>
        <v>6.0825601676137708E-2</v>
      </c>
    </row>
    <row r="13" spans="1:12" x14ac:dyDescent="0.4">
      <c r="A13" s="99">
        <v>31048</v>
      </c>
      <c r="B13" s="3">
        <f t="shared" ref="B13:B16" si="1">F5</f>
        <v>3.7393584717136302E-2</v>
      </c>
      <c r="C13" s="3">
        <f t="shared" ref="C13:C16" si="2">B5</f>
        <v>5.4632518245302464E-2</v>
      </c>
    </row>
    <row r="14" spans="1:12" x14ac:dyDescent="0.4">
      <c r="A14" s="99">
        <v>32874</v>
      </c>
      <c r="B14" s="3">
        <f t="shared" si="1"/>
        <v>6.0676134588689451E-2</v>
      </c>
      <c r="C14" s="3">
        <f t="shared" si="2"/>
        <v>4.9042116832398897E-2</v>
      </c>
    </row>
    <row r="15" spans="1:12" x14ac:dyDescent="0.4">
      <c r="A15" s="99">
        <v>34700</v>
      </c>
      <c r="B15" s="3">
        <f t="shared" si="1"/>
        <v>7.144943673037428E-2</v>
      </c>
      <c r="C15" s="3">
        <f t="shared" si="2"/>
        <v>4.3537897428845618E-2</v>
      </c>
    </row>
    <row r="16" spans="1:12" x14ac:dyDescent="0.4">
      <c r="A16" s="99">
        <v>36526</v>
      </c>
      <c r="B16" s="3">
        <f t="shared" si="1"/>
        <v>9.3071547466066745E-2</v>
      </c>
      <c r="C16" s="3">
        <f t="shared" si="2"/>
        <v>3.1324557831730715E-2</v>
      </c>
    </row>
    <row r="17" spans="1:6" x14ac:dyDescent="0.4">
      <c r="A17" s="99">
        <v>38353</v>
      </c>
      <c r="B17" s="3"/>
      <c r="C17" s="3"/>
    </row>
    <row r="18" spans="1:6" x14ac:dyDescent="0.4">
      <c r="A18" s="98">
        <f>A12</f>
        <v>29221</v>
      </c>
      <c r="B18" s="3">
        <f>G4</f>
        <v>0.15763163931023982</v>
      </c>
      <c r="D18" s="3">
        <f>C4</f>
        <v>7.2328617986388011E-2</v>
      </c>
    </row>
    <row r="19" spans="1:6" x14ac:dyDescent="0.4">
      <c r="A19" s="98">
        <f t="shared" ref="A19:A35" si="3">A13</f>
        <v>31048</v>
      </c>
      <c r="B19" s="3">
        <f t="shared" ref="B19:B22" si="4">G5</f>
        <v>8.8578120010248479E-2</v>
      </c>
      <c r="D19" s="3">
        <f t="shared" ref="D19:D22" si="5">C5</f>
        <v>6.3560400906551351E-2</v>
      </c>
    </row>
    <row r="20" spans="1:6" x14ac:dyDescent="0.4">
      <c r="A20" s="98">
        <f t="shared" si="3"/>
        <v>32874</v>
      </c>
      <c r="B20" s="3">
        <f t="shared" si="4"/>
        <v>7.9160455932520496E-2</v>
      </c>
      <c r="D20" s="3">
        <f t="shared" si="5"/>
        <v>5.7162183156451718E-2</v>
      </c>
    </row>
    <row r="21" spans="1:6" x14ac:dyDescent="0.4">
      <c r="A21" s="98">
        <f t="shared" si="3"/>
        <v>34700</v>
      </c>
      <c r="B21" s="3">
        <f t="shared" si="4"/>
        <v>0.11879017284103152</v>
      </c>
      <c r="D21" s="3">
        <f t="shared" si="5"/>
        <v>4.998082614122179E-2</v>
      </c>
    </row>
    <row r="22" spans="1:6" x14ac:dyDescent="0.4">
      <c r="A22" s="98">
        <f t="shared" si="3"/>
        <v>36526</v>
      </c>
      <c r="B22" s="3">
        <f t="shared" si="4"/>
        <v>0.1052803636483753</v>
      </c>
      <c r="D22" s="3">
        <f t="shared" si="5"/>
        <v>3.7295216106810969E-2</v>
      </c>
    </row>
    <row r="23" spans="1:6" x14ac:dyDescent="0.4">
      <c r="A23" s="98">
        <f t="shared" si="3"/>
        <v>38353</v>
      </c>
      <c r="B23" s="3"/>
      <c r="D23" s="3"/>
    </row>
    <row r="24" spans="1:6" x14ac:dyDescent="0.4">
      <c r="A24" s="98">
        <f t="shared" si="3"/>
        <v>29221</v>
      </c>
      <c r="B24" s="3">
        <f>H4</f>
        <v>0.23648842628429631</v>
      </c>
      <c r="E24" s="3">
        <f>D4</f>
        <v>8.3982559682536539E-2</v>
      </c>
    </row>
    <row r="25" spans="1:6" x14ac:dyDescent="0.4">
      <c r="A25" s="98">
        <f t="shared" si="3"/>
        <v>31048</v>
      </c>
      <c r="B25" s="3">
        <f t="shared" ref="B25:B28" si="6">H5</f>
        <v>0.14508286108644516</v>
      </c>
      <c r="E25" s="3">
        <f t="shared" ref="E25:E28" si="7">D5</f>
        <v>7.5890461986835689E-2</v>
      </c>
    </row>
    <row r="26" spans="1:6" x14ac:dyDescent="0.4">
      <c r="A26" s="98">
        <f t="shared" si="3"/>
        <v>32874</v>
      </c>
      <c r="B26" s="3">
        <f t="shared" si="6"/>
        <v>0.11820927615956062</v>
      </c>
      <c r="E26" s="3">
        <f t="shared" si="7"/>
        <v>6.9222352640927909E-2</v>
      </c>
    </row>
    <row r="27" spans="1:6" x14ac:dyDescent="0.4">
      <c r="A27" s="98">
        <f t="shared" si="3"/>
        <v>34700</v>
      </c>
      <c r="B27" s="3">
        <f t="shared" si="6"/>
        <v>0.18425949759365709</v>
      </c>
      <c r="E27" s="3">
        <f t="shared" si="7"/>
        <v>6.0892483061927294E-2</v>
      </c>
    </row>
    <row r="28" spans="1:6" x14ac:dyDescent="0.4">
      <c r="A28" s="98">
        <f t="shared" si="3"/>
        <v>36526</v>
      </c>
      <c r="B28" s="3">
        <f t="shared" si="6"/>
        <v>0.11829366976554472</v>
      </c>
      <c r="E28" s="3">
        <f t="shared" si="7"/>
        <v>5.1039959575548188E-2</v>
      </c>
    </row>
    <row r="29" spans="1:6" x14ac:dyDescent="0.4">
      <c r="A29" s="98">
        <f t="shared" si="3"/>
        <v>38353</v>
      </c>
      <c r="B29" s="3"/>
      <c r="E29" s="3"/>
    </row>
    <row r="30" spans="1:6" x14ac:dyDescent="0.4">
      <c r="A30" s="98">
        <f t="shared" si="3"/>
        <v>29221</v>
      </c>
      <c r="B30" s="3">
        <f>I4</f>
        <v>0.25227372705910828</v>
      </c>
      <c r="F30" s="3">
        <f>E4</f>
        <v>0.11097626934378102</v>
      </c>
    </row>
    <row r="31" spans="1:6" x14ac:dyDescent="0.4">
      <c r="A31" s="98">
        <f t="shared" si="3"/>
        <v>31048</v>
      </c>
      <c r="B31" s="3">
        <f t="shared" ref="B31:B34" si="8">I5</f>
        <v>0.21570090058037447</v>
      </c>
      <c r="F31" s="3">
        <f t="shared" ref="F31:F34" si="9">E5</f>
        <v>9.8754632197474379E-2</v>
      </c>
    </row>
    <row r="32" spans="1:6" x14ac:dyDescent="0.4">
      <c r="A32" s="98">
        <f t="shared" si="3"/>
        <v>32874</v>
      </c>
      <c r="B32" s="3">
        <f t="shared" si="8"/>
        <v>0.23819809386074861</v>
      </c>
      <c r="F32" s="3">
        <f t="shared" si="9"/>
        <v>8.6152173643636587E-2</v>
      </c>
    </row>
    <row r="33" spans="1:6" x14ac:dyDescent="0.4">
      <c r="A33" s="98">
        <f t="shared" si="3"/>
        <v>34700</v>
      </c>
      <c r="B33" s="3">
        <f t="shared" si="8"/>
        <v>0.38859418594558492</v>
      </c>
      <c r="F33" s="3">
        <f t="shared" si="9"/>
        <v>5.9264162676285537E-2</v>
      </c>
    </row>
    <row r="34" spans="1:6" x14ac:dyDescent="0.4">
      <c r="A34" s="98">
        <f t="shared" si="3"/>
        <v>36526</v>
      </c>
      <c r="B34" s="3">
        <f t="shared" si="8"/>
        <v>0.40214482459065448</v>
      </c>
      <c r="F34" s="3">
        <f t="shared" si="9"/>
        <v>4.6863906532567334E-2</v>
      </c>
    </row>
    <row r="35" spans="1:6" x14ac:dyDescent="0.4">
      <c r="A35" s="98">
        <f t="shared" si="3"/>
        <v>38353</v>
      </c>
      <c r="B35" s="3"/>
      <c r="F35" s="3"/>
    </row>
  </sheetData>
  <mergeCells count="3">
    <mergeCell ref="B2:E2"/>
    <mergeCell ref="F2:I2"/>
    <mergeCell ref="J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RelAstVal</vt:lpstr>
      <vt:lpstr>RiskVsRet2016</vt:lpstr>
      <vt:lpstr>RiskVsRet2006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Uyemura</cp:lastModifiedBy>
  <dcterms:created xsi:type="dcterms:W3CDTF">2014-12-15T17:07:04Z</dcterms:created>
  <dcterms:modified xsi:type="dcterms:W3CDTF">2016-06-21T00:10:59Z</dcterms:modified>
</cp:coreProperties>
</file>