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>
    <mc:Choice Requires="x15">
      <x15ac:absPath xmlns:x15ac="http://schemas.microsoft.com/office/spreadsheetml/2010/11/ac" url="C:\Data_storage\IT\Reports\"/>
    </mc:Choice>
  </mc:AlternateContent>
  <xr:revisionPtr revIDLastSave="0" documentId="13_ncr:1_{62AD6F63-E0D8-4F68-9CC5-E19C784A61C3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A" sheetId="1" r:id="rId1"/>
  </sheets>
  <definedNames>
    <definedName name="_xlnm.Print_Area" localSheetId="0">A!$A$1:$G$83</definedName>
  </definedNames>
  <calcPr calcId="181029"/>
</workbook>
</file>

<file path=xl/calcChain.xml><?xml version="1.0" encoding="utf-8"?>
<calcChain xmlns="http://schemas.openxmlformats.org/spreadsheetml/2006/main">
  <c r="E77" i="1" l="1"/>
  <c r="B65" i="1"/>
  <c r="E71" i="1"/>
  <c r="B71" i="1"/>
  <c r="E42" i="1"/>
  <c r="E44" i="1" s="1"/>
  <c r="B42" i="1"/>
  <c r="E27" i="1"/>
  <c r="B32" i="1" s="1"/>
  <c r="B27" i="1"/>
  <c r="E29" i="1"/>
  <c r="E9" i="1"/>
  <c r="B9" i="1"/>
  <c r="E8" i="1"/>
  <c r="B8" i="1"/>
  <c r="D5" i="1"/>
  <c r="E65" i="1"/>
  <c r="B44" i="1"/>
  <c r="B47" i="1"/>
  <c r="B63" i="1" s="1"/>
  <c r="B67" i="1" s="1"/>
  <c r="B34" i="1" l="1"/>
  <c r="B69" i="1"/>
  <c r="B73" i="1" s="1"/>
  <c r="B81" i="1" s="1"/>
  <c r="E69" i="1"/>
  <c r="E73" i="1" s="1"/>
  <c r="E75" i="1"/>
  <c r="E79" i="1" s="1"/>
  <c r="B29" i="1"/>
  <c r="E63" i="1"/>
  <c r="E67" i="1" s="1"/>
  <c r="B49" i="1"/>
  <c r="E81" i="1" l="1"/>
  <c r="C8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Denny Dove</author>
  </authors>
  <commentList>
    <comment ref="B59" authorId="0" shapeId="0" xr:uid="{4D66F2DF-CC85-4D13-A3FE-0EAEAB64B8B7}">
      <text>
        <r>
          <rPr>
            <b/>
            <sz val="9"/>
            <color indexed="81"/>
            <rFont val="Tahoma"/>
            <family val="2"/>
            <charset val="204"/>
          </rPr>
          <t>Denis Golub:</t>
        </r>
        <r>
          <rPr>
            <sz val="9"/>
            <color indexed="81"/>
            <rFont val="Tahoma"/>
            <family val="2"/>
            <charset val="204"/>
          </rPr>
          <t xml:space="preserve">
Данное значение получается путем умножения цены газа по счет-ф. на коэффициент: </t>
        </r>
        <r>
          <rPr>
            <b/>
            <sz val="9"/>
            <color indexed="81"/>
            <rFont val="Tahoma"/>
            <family val="2"/>
            <charset val="204"/>
          </rPr>
          <t xml:space="preserve">1,07322
</t>
        </r>
        <r>
          <rPr>
            <sz val="9"/>
            <color indexed="81"/>
            <rFont val="Tahoma"/>
            <family val="2"/>
            <charset val="204"/>
          </rPr>
          <t>(приведение к стандартным условиям)</t>
        </r>
      </text>
    </comment>
  </commentList>
</comments>
</file>

<file path=xl/sharedStrings.xml><?xml version="1.0" encoding="utf-8"?>
<sst xmlns="http://schemas.openxmlformats.org/spreadsheetml/2006/main" count="159" uniqueCount="93">
  <si>
    <t>AGC plant Klin 2</t>
  </si>
  <si>
    <r>
      <t xml:space="preserve">Calculation of power compensation   </t>
    </r>
    <r>
      <rPr>
        <b/>
        <u/>
        <sz val="14"/>
        <color indexed="30"/>
        <rFont val="Arial"/>
        <family val="2"/>
        <charset val="204"/>
      </rPr>
      <t>Расчет компенсации за эл.энергию</t>
    </r>
  </si>
  <si>
    <t>Source of information</t>
  </si>
  <si>
    <t>date</t>
  </si>
  <si>
    <t>time</t>
  </si>
  <si>
    <t>Invoicing period:      from</t>
  </si>
  <si>
    <r>
      <t xml:space="preserve">input date and time of invoicing 
</t>
    </r>
    <r>
      <rPr>
        <b/>
        <sz val="9"/>
        <color indexed="30"/>
        <rFont val="Arial"/>
        <family val="2"/>
        <charset val="204"/>
      </rPr>
      <t>ввод даты и времени начала расчетного периода</t>
    </r>
  </si>
  <si>
    <t xml:space="preserve">                                till</t>
  </si>
  <si>
    <r>
      <t xml:space="preserve">input date and time of invoicing 
</t>
    </r>
    <r>
      <rPr>
        <b/>
        <sz val="9"/>
        <color indexed="30"/>
        <rFont val="Arial"/>
        <family val="2"/>
        <charset val="204"/>
      </rPr>
      <t>ввод даты и времени окончания расчетного периода</t>
    </r>
  </si>
  <si>
    <t>days</t>
  </si>
  <si>
    <t>hours</t>
  </si>
  <si>
    <t>Electrolyser Klin 2 C</t>
  </si>
  <si>
    <t>Electrolyser Klin 2 D</t>
  </si>
  <si>
    <t>invoicing period</t>
  </si>
  <si>
    <t>calculating of actual hours of the invoicing period</t>
  </si>
  <si>
    <t>input standstills within invoicing period due to failure Linde</t>
  </si>
  <si>
    <t>Failure Linde</t>
  </si>
  <si>
    <t>ввод количества часов простоя в расч. период по вине Linde</t>
  </si>
  <si>
    <t>input standstills within invoicing period due to failure AGC</t>
  </si>
  <si>
    <t>Failure AGC</t>
  </si>
  <si>
    <t>ввод количества часов простоя в расч. период по вине AGC</t>
  </si>
  <si>
    <t>production hours</t>
  </si>
  <si>
    <t>calculation of operation hours</t>
  </si>
  <si>
    <t>Production information</t>
  </si>
  <si>
    <t>Counters are on board on each of the 2 HyStat 60 units.</t>
  </si>
  <si>
    <t xml:space="preserve">They are located inside the container, signal can be exported </t>
  </si>
  <si>
    <t>input actual hydrogen counter</t>
  </si>
  <si>
    <t>Counter date</t>
  </si>
  <si>
    <t>Nm3</t>
  </si>
  <si>
    <t>ввод показания счетчика водорода на конец расчетного периода</t>
  </si>
  <si>
    <t>input previous hydrogen counter</t>
  </si>
  <si>
    <t>Counter last month</t>
  </si>
  <si>
    <t>ввод показания счетчика водорода на начало расчетного периода</t>
  </si>
  <si>
    <t>Hydrogen production</t>
  </si>
  <si>
    <t>Nm3/month</t>
  </si>
  <si>
    <t>calculation of production per unit</t>
  </si>
  <si>
    <t>average production rate</t>
  </si>
  <si>
    <t>Nm3/h</t>
  </si>
  <si>
    <t>Total production Klin 2</t>
  </si>
  <si>
    <t>calculation of total production</t>
  </si>
  <si>
    <t>Power consumption</t>
  </si>
  <si>
    <t xml:space="preserve">input actual power counter </t>
  </si>
  <si>
    <t>Counter Power meter actual</t>
  </si>
  <si>
    <t>kWh</t>
  </si>
  <si>
    <t>ввод показания счетчика эл.энергии на конец расчетного периода</t>
  </si>
  <si>
    <t>input previous power counter</t>
  </si>
  <si>
    <t>Counter Power meter previous</t>
  </si>
  <si>
    <t>ввод показания счетчика эл.энергии на начало расчетного периода</t>
  </si>
  <si>
    <t>kWh/month</t>
  </si>
  <si>
    <t>calculation of power consumption per unit</t>
  </si>
  <si>
    <t>average rate</t>
  </si>
  <si>
    <t>kW/Nm3</t>
  </si>
  <si>
    <t>Total consumption Klin 2</t>
  </si>
  <si>
    <t>calculation of total power consumption</t>
  </si>
  <si>
    <t>average consumption rate</t>
  </si>
  <si>
    <t>kWh/Nm3</t>
  </si>
  <si>
    <t>Power compensation Electrolysers  Klin 2</t>
  </si>
  <si>
    <t>AGC information</t>
  </si>
  <si>
    <t>input power price AGC</t>
  </si>
  <si>
    <t>Power price</t>
  </si>
  <si>
    <t>RUR/kWh</t>
  </si>
  <si>
    <t>ввод стоимости эл. энергии для AGC</t>
  </si>
  <si>
    <t>Input water price AGC</t>
  </si>
  <si>
    <t>Water price</t>
  </si>
  <si>
    <t>RUR/m3</t>
  </si>
  <si>
    <t>ввод стоимости воды для AGC</t>
  </si>
  <si>
    <t>input natural gas price AGC</t>
  </si>
  <si>
    <t>Natural gas price</t>
  </si>
  <si>
    <t>RUR/Nm3</t>
  </si>
  <si>
    <t>ввод стоимости природного газа для AGC</t>
  </si>
  <si>
    <t>Electrolysers Klin 2C &amp; Klin 2 D</t>
  </si>
  <si>
    <t>H2Gen units (based on utilities 
consumptions specified in  TS of Klin 2 contract )</t>
  </si>
  <si>
    <t>Equal to power demand x average number of production hours</t>
  </si>
  <si>
    <t>Power demand for 2 steam reformers : 2 x 45 kW</t>
  </si>
  <si>
    <t>monthly production cost</t>
  </si>
  <si>
    <t>RUR</t>
  </si>
  <si>
    <t>calculation of energy costs for electrolysers and H2Gen</t>
  </si>
  <si>
    <r>
      <t xml:space="preserve">Water consumption electrolyser </t>
    </r>
    <r>
      <rPr>
        <b/>
        <sz val="9"/>
        <rFont val="Arial"/>
        <family val="2"/>
        <charset val="204"/>
      </rPr>
      <t>2</t>
    </r>
    <r>
      <rPr>
        <sz val="9"/>
        <rFont val="Arial"/>
        <family val="2"/>
        <charset val="204"/>
      </rPr>
      <t xml:space="preserve"> </t>
    </r>
    <r>
      <rPr>
        <b/>
        <sz val="9"/>
        <rFont val="Arial"/>
        <family val="2"/>
        <charset val="204"/>
      </rPr>
      <t>l/Nm3 H2</t>
    </r>
  </si>
  <si>
    <t>Water consumption</t>
  </si>
  <si>
    <t>litre</t>
  </si>
  <si>
    <r>
      <t>Water consumption H2Gen 830l/h - for 100Nm3 H2/h--&gt;</t>
    </r>
    <r>
      <rPr>
        <b/>
        <sz val="9"/>
        <rFont val="Arial"/>
        <family val="2"/>
        <charset val="204"/>
      </rPr>
      <t xml:space="preserve"> 8,3l/Nm3 H2</t>
    </r>
  </si>
  <si>
    <t>calculation of water costs for electrolysers and H2Gen</t>
  </si>
  <si>
    <t>Natural gas consumption</t>
  </si>
  <si>
    <t>Gas consumption 0,57Nm3 NG /Nm3 H2</t>
  </si>
  <si>
    <t>calculation of natural gas costs for H2Gen</t>
  </si>
  <si>
    <t>Total costs</t>
  </si>
  <si>
    <t>Power compensation</t>
  </si>
  <si>
    <t>calculation of power compensation</t>
  </si>
  <si>
    <t>результат расчета компенсации</t>
  </si>
  <si>
    <t xml:space="preserve"> </t>
  </si>
  <si>
    <t>Цена газа по счет-фактуре:</t>
  </si>
  <si>
    <t>01.02.2023</t>
  </si>
  <si>
    <t>01.03.2023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</si>
</sst>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419]mmmm\ yyyy;@"/>
    <numFmt numFmtId="165" formatCode="_-* #,##0.00\ _€_-;\-* #,##0.00\ _€_-;_-* &quot;-&quot;??\ _€_-;_-@_-"/>
    <numFmt numFmtId="166" formatCode="_-* #,##0\ _€_-;\-* #,##0\ _€_-;_-* &quot;-&quot;??\ _€_-;_-@_-"/>
    <numFmt numFmtId="167" formatCode="_-* #,##0.0\ _€_-;\-* #,##0.0\ _€_-;_-* &quot;-&quot;??\ _€_-;_-@_-"/>
    <numFmt numFmtId="168" formatCode="#,##0.000"/>
    <numFmt numFmtId="169" formatCode="_-* #,##0.00\ _₽_-;\-* #,##0.00\ _₽_-;_-* &quot;-&quot;??\ _₽_-;_-@_-"/>
    <numFmt numFmtId="170" formatCode="#,##0.00_ ;\-#,##0.00\ "/>
  </numFmts>
  <fonts count="22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name val="Arial"/>
      <family val="2"/>
      <charset val="204"/>
    </font>
    <font>
      <b/>
      <u/>
      <sz val="14"/>
      <name val="Arial"/>
      <family val="2"/>
      <charset val="204"/>
    </font>
    <font>
      <b/>
      <u/>
      <sz val="14"/>
      <color indexed="30"/>
      <name val="Arial"/>
      <family val="2"/>
      <charset val="204"/>
    </font>
    <font>
      <sz val="9"/>
      <name val="Arial"/>
      <family val="2"/>
      <charset val="204"/>
    </font>
    <font>
      <b/>
      <sz val="9"/>
      <name val="Arial"/>
      <family val="2"/>
      <charset val="204"/>
    </font>
    <font>
      <b/>
      <sz val="10"/>
      <name val="Arial"/>
      <family val="2"/>
    </font>
    <font>
      <b/>
      <sz val="9"/>
      <color indexed="30"/>
      <name val="Arial"/>
      <family val="2"/>
      <charset val="204"/>
    </font>
    <font>
      <sz val="14"/>
      <name val="Arial"/>
      <family val="2"/>
      <charset val="204"/>
    </font>
    <font>
      <sz val="16"/>
      <name val="Arial"/>
      <family val="2"/>
      <charset val="204"/>
    </font>
    <font>
      <sz val="16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u/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0"/>
      <color rgb="FF0070C0"/>
      <name val="Arial"/>
      <family val="2"/>
      <charset val="204"/>
    </font>
    <font>
      <b/>
      <sz val="9"/>
      <color rgb="FF0070C0"/>
      <name val="Arial"/>
      <family val="2"/>
      <charset val="204"/>
    </font>
    <font>
      <u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1" fillId="0" borderId="0"/>
  </cellStyleXfs>
  <cellXfs count="135">
    <xf numFmtId="0" fontId="0" fillId="0" borderId="0" xfId="0"/>
    <xf numFmtId="0" fontId="5" fillId="2" borderId="1" xfId="2" applyFont="1" applyFill="1" applyBorder="1" applyAlignment="1">
      <alignment horizontal="left" wrapText="1"/>
    </xf>
    <xf numFmtId="0" fontId="1" fillId="2" borderId="0" xfId="2" applyFill="1" applyBorder="1" applyAlignment="1"/>
    <xf numFmtId="0" fontId="1" fillId="0" borderId="0" xfId="2" applyBorder="1" applyAlignment="1"/>
    <xf numFmtId="0" fontId="6" fillId="2" borderId="2" xfId="2" applyFont="1" applyFill="1" applyBorder="1" applyAlignment="1">
      <alignment horizontal="left" wrapText="1"/>
    </xf>
    <xf numFmtId="0" fontId="1" fillId="0" borderId="3" xfId="2" applyBorder="1"/>
    <xf numFmtId="0" fontId="1" fillId="0" borderId="0" xfId="2" applyBorder="1"/>
    <xf numFmtId="0" fontId="5" fillId="0" borderId="2" xfId="2" applyFont="1" applyBorder="1" applyAlignment="1">
      <alignment horizontal="left" wrapText="1"/>
    </xf>
    <xf numFmtId="0" fontId="1" fillId="0" borderId="0" xfId="2"/>
    <xf numFmtId="164" fontId="17" fillId="0" borderId="3" xfId="2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/>
    </xf>
    <xf numFmtId="0" fontId="5" fillId="2" borderId="2" xfId="2" applyFont="1" applyFill="1" applyBorder="1" applyAlignment="1">
      <alignment horizontal="left" wrapText="1"/>
    </xf>
    <xf numFmtId="0" fontId="1" fillId="0" borderId="4" xfId="2" applyFont="1" applyBorder="1"/>
    <xf numFmtId="14" fontId="7" fillId="3" borderId="5" xfId="2" applyNumberFormat="1" applyFont="1" applyFill="1" applyBorder="1" applyAlignment="1">
      <alignment horizontal="center"/>
    </xf>
    <xf numFmtId="20" fontId="7" fillId="3" borderId="5" xfId="2" applyNumberFormat="1" applyFont="1" applyFill="1" applyBorder="1" applyAlignment="1">
      <alignment horizontal="center"/>
    </xf>
    <xf numFmtId="164" fontId="2" fillId="0" borderId="3" xfId="2" applyNumberFormat="1" applyFont="1" applyFill="1" applyBorder="1" applyAlignment="1">
      <alignment horizontal="center" vertical="center"/>
    </xf>
    <xf numFmtId="0" fontId="1" fillId="0" borderId="6" xfId="2" applyBorder="1"/>
    <xf numFmtId="0" fontId="1" fillId="0" borderId="7" xfId="2" applyBorder="1"/>
    <xf numFmtId="0" fontId="5" fillId="2" borderId="5" xfId="2" applyFont="1" applyFill="1" applyBorder="1" applyAlignment="1">
      <alignment horizontal="left" wrapText="1"/>
    </xf>
    <xf numFmtId="0" fontId="1" fillId="0" borderId="8" xfId="2" applyBorder="1" applyAlignment="1"/>
    <xf numFmtId="0" fontId="1" fillId="0" borderId="9" xfId="2" applyBorder="1" applyAlignment="1"/>
    <xf numFmtId="0" fontId="1" fillId="0" borderId="10" xfId="2" applyBorder="1"/>
    <xf numFmtId="0" fontId="1" fillId="0" borderId="4" xfId="2" applyBorder="1"/>
    <xf numFmtId="0" fontId="1" fillId="0" borderId="5" xfId="2" applyBorder="1" applyAlignment="1"/>
    <xf numFmtId="0" fontId="1" fillId="0" borderId="5" xfId="2" applyBorder="1"/>
    <xf numFmtId="166" fontId="16" fillId="0" borderId="0" xfId="1" applyNumberFormat="1" applyFont="1" applyBorder="1"/>
    <xf numFmtId="165" fontId="16" fillId="0" borderId="0" xfId="1" applyNumberFormat="1" applyFont="1" applyBorder="1"/>
    <xf numFmtId="0" fontId="5" fillId="2" borderId="11" xfId="2" applyFont="1" applyFill="1" applyBorder="1" applyAlignment="1">
      <alignment horizontal="left" wrapText="1"/>
    </xf>
    <xf numFmtId="0" fontId="1" fillId="0" borderId="12" xfId="2" applyBorder="1"/>
    <xf numFmtId="0" fontId="1" fillId="0" borderId="1" xfId="2" applyBorder="1"/>
    <xf numFmtId="0" fontId="1" fillId="0" borderId="13" xfId="2" applyBorder="1"/>
    <xf numFmtId="0" fontId="1" fillId="0" borderId="14" xfId="2" applyBorder="1"/>
    <xf numFmtId="0" fontId="1" fillId="0" borderId="11" xfId="2" applyBorder="1"/>
    <xf numFmtId="0" fontId="1" fillId="0" borderId="8" xfId="2" applyBorder="1"/>
    <xf numFmtId="0" fontId="18" fillId="2" borderId="11" xfId="2" applyFont="1" applyFill="1" applyBorder="1" applyAlignment="1">
      <alignment horizontal="left" wrapText="1"/>
    </xf>
    <xf numFmtId="0" fontId="1" fillId="0" borderId="15" xfId="2" applyBorder="1"/>
    <xf numFmtId="0" fontId="1" fillId="0" borderId="2" xfId="2" applyBorder="1"/>
    <xf numFmtId="0" fontId="1" fillId="0" borderId="16" xfId="2" applyBorder="1"/>
    <xf numFmtId="0" fontId="1" fillId="0" borderId="17" xfId="2" applyBorder="1"/>
    <xf numFmtId="0" fontId="1" fillId="0" borderId="18" xfId="2" applyBorder="1"/>
    <xf numFmtId="0" fontId="1" fillId="0" borderId="19" xfId="2" applyBorder="1"/>
    <xf numFmtId="0" fontId="5" fillId="2" borderId="18" xfId="2" applyFont="1" applyFill="1" applyBorder="1" applyAlignment="1">
      <alignment horizontal="left" wrapText="1"/>
    </xf>
    <xf numFmtId="167" fontId="7" fillId="3" borderId="11" xfId="1" applyNumberFormat="1" applyFont="1" applyFill="1" applyBorder="1"/>
    <xf numFmtId="0" fontId="1" fillId="0" borderId="9" xfId="2" applyBorder="1"/>
    <xf numFmtId="167" fontId="7" fillId="4" borderId="11" xfId="2" applyNumberFormat="1" applyFont="1" applyFill="1" applyBorder="1"/>
    <xf numFmtId="165" fontId="1" fillId="5" borderId="11" xfId="2" applyNumberFormat="1" applyFill="1" applyBorder="1"/>
    <xf numFmtId="165" fontId="1" fillId="0" borderId="2" xfId="2" applyNumberFormat="1" applyBorder="1"/>
    <xf numFmtId="165" fontId="1" fillId="0" borderId="0" xfId="2" applyNumberFormat="1" applyBorder="1"/>
    <xf numFmtId="165" fontId="7" fillId="5" borderId="11" xfId="2" applyNumberFormat="1" applyFont="1" applyFill="1" applyBorder="1"/>
    <xf numFmtId="0" fontId="1" fillId="0" borderId="14" xfId="2" applyFont="1" applyBorder="1" applyAlignment="1"/>
    <xf numFmtId="167" fontId="7" fillId="3" borderId="11" xfId="2" applyNumberFormat="1" applyFont="1" applyFill="1" applyBorder="1" applyAlignment="1"/>
    <xf numFmtId="0" fontId="1" fillId="0" borderId="11" xfId="2" applyBorder="1" applyAlignment="1"/>
    <xf numFmtId="0" fontId="1" fillId="0" borderId="11" xfId="2" applyFont="1" applyBorder="1" applyAlignment="1"/>
    <xf numFmtId="0" fontId="1" fillId="0" borderId="15" xfId="2" applyBorder="1" applyAlignment="1"/>
    <xf numFmtId="166" fontId="1" fillId="0" borderId="2" xfId="2" applyNumberFormat="1" applyFill="1" applyBorder="1" applyAlignment="1"/>
    <xf numFmtId="0" fontId="1" fillId="0" borderId="2" xfId="2" applyBorder="1" applyAlignment="1"/>
    <xf numFmtId="0" fontId="1" fillId="0" borderId="14" xfId="2" applyFont="1" applyBorder="1"/>
    <xf numFmtId="0" fontId="1" fillId="0" borderId="11" xfId="2" applyFont="1" applyBorder="1"/>
    <xf numFmtId="0" fontId="5" fillId="2" borderId="20" xfId="2" applyFont="1" applyFill="1" applyBorder="1" applyAlignment="1">
      <alignment horizontal="left" wrapText="1"/>
    </xf>
    <xf numFmtId="0" fontId="1" fillId="0" borderId="21" xfId="2" applyBorder="1"/>
    <xf numFmtId="0" fontId="1" fillId="0" borderId="22" xfId="2" applyBorder="1"/>
    <xf numFmtId="167" fontId="1" fillId="0" borderId="11" xfId="2" applyNumberFormat="1" applyBorder="1"/>
    <xf numFmtId="167" fontId="1" fillId="0" borderId="10" xfId="2" applyNumberFormat="1" applyBorder="1"/>
    <xf numFmtId="165" fontId="1" fillId="0" borderId="11" xfId="2" applyNumberFormat="1" applyBorder="1"/>
    <xf numFmtId="165" fontId="1" fillId="0" borderId="10" xfId="2" applyNumberFormat="1" applyBorder="1"/>
    <xf numFmtId="165" fontId="16" fillId="0" borderId="11" xfId="1" applyFont="1" applyBorder="1"/>
    <xf numFmtId="165" fontId="16" fillId="0" borderId="10" xfId="1" applyFont="1" applyBorder="1"/>
    <xf numFmtId="165" fontId="16" fillId="0" borderId="21" xfId="1" applyFont="1" applyBorder="1"/>
    <xf numFmtId="166" fontId="1" fillId="0" borderId="11" xfId="2" applyNumberFormat="1" applyBorder="1"/>
    <xf numFmtId="166" fontId="1" fillId="0" borderId="10" xfId="2" applyNumberFormat="1" applyBorder="1"/>
    <xf numFmtId="168" fontId="16" fillId="0" borderId="0" xfId="1" applyNumberFormat="1" applyFont="1" applyBorder="1"/>
    <xf numFmtId="0" fontId="1" fillId="0" borderId="23" xfId="2" applyBorder="1"/>
    <xf numFmtId="165" fontId="7" fillId="0" borderId="2" xfId="2" applyNumberFormat="1" applyFont="1" applyBorder="1"/>
    <xf numFmtId="0" fontId="5" fillId="0" borderId="18" xfId="2" applyFont="1" applyFill="1" applyBorder="1" applyAlignment="1">
      <alignment horizontal="left" wrapText="1"/>
    </xf>
    <xf numFmtId="0" fontId="18" fillId="2" borderId="18" xfId="2" applyFont="1" applyFill="1" applyBorder="1" applyAlignment="1">
      <alignment horizontal="left" wrapText="1"/>
    </xf>
    <xf numFmtId="0" fontId="1" fillId="2" borderId="0" xfId="2" applyFill="1" applyAlignment="1">
      <alignment horizontal="center"/>
    </xf>
    <xf numFmtId="0" fontId="5" fillId="2" borderId="0" xfId="2" applyFont="1" applyFill="1" applyAlignment="1">
      <alignment horizontal="left" wrapText="1"/>
    </xf>
    <xf numFmtId="0" fontId="1" fillId="0" borderId="0" xfId="2" applyAlignment="1">
      <alignment horizontal="center"/>
    </xf>
    <xf numFmtId="0" fontId="1" fillId="2" borderId="0" xfId="2" applyFill="1" applyAlignment="1">
      <alignment horizontal="left"/>
    </xf>
    <xf numFmtId="0" fontId="14" fillId="2" borderId="0" xfId="2" applyFont="1" applyFill="1" applyAlignment="1">
      <alignment horizontal="right"/>
    </xf>
    <xf numFmtId="0" fontId="15" fillId="2" borderId="0" xfId="2" applyFont="1" applyFill="1" applyAlignment="1">
      <alignment horizontal="center"/>
    </xf>
    <xf numFmtId="14" fontId="15" fillId="2" borderId="0" xfId="2" applyNumberFormat="1" applyFont="1" applyFill="1" applyAlignment="1">
      <alignment horizontal="center"/>
    </xf>
    <xf numFmtId="0" fontId="1" fillId="0" borderId="0" xfId="2" applyFont="1" applyAlignment="1">
      <alignment horizontal="left"/>
    </xf>
    <xf numFmtId="0" fontId="1" fillId="2" borderId="0" xfId="2" applyFont="1" applyFill="1" applyAlignment="1">
      <alignment horizontal="left"/>
    </xf>
    <xf numFmtId="0" fontId="5" fillId="0" borderId="0" xfId="2" applyFont="1" applyAlignment="1">
      <alignment horizontal="left" wrapText="1"/>
    </xf>
    <xf numFmtId="165" fontId="15" fillId="3" borderId="11" xfId="2" applyNumberFormat="1" applyFont="1" applyFill="1" applyBorder="1"/>
    <xf numFmtId="0" fontId="19" fillId="0" borderId="0" xfId="2" applyFont="1" applyBorder="1"/>
    <xf numFmtId="2" fontId="1" fillId="0" borderId="9" xfId="2" applyNumberFormat="1" applyBorder="1" applyAlignment="1">
      <alignment horizontal="center"/>
    </xf>
    <xf numFmtId="169" fontId="1" fillId="2" borderId="0" xfId="2" applyNumberFormat="1" applyFill="1" applyAlignment="1">
      <alignment horizontal="center"/>
    </xf>
    <xf numFmtId="1" fontId="7" fillId="3" borderId="11" xfId="1" applyNumberFormat="1" applyFont="1" applyFill="1" applyBorder="1"/>
    <xf numFmtId="170" fontId="7" fillId="0" borderId="11" xfId="1" applyNumberFormat="1" applyFont="1" applyBorder="1"/>
    <xf numFmtId="170" fontId="7" fillId="0" borderId="18" xfId="2" applyNumberFormat="1" applyFont="1" applyBorder="1"/>
    <xf numFmtId="0" fontId="7" fillId="0" borderId="11" xfId="1" applyNumberFormat="1" applyFont="1" applyBorder="1"/>
    <xf numFmtId="0" fontId="10" fillId="0" borderId="24" xfId="2" applyFont="1" applyBorder="1" applyAlignment="1">
      <alignment horizontal="center"/>
    </xf>
    <xf numFmtId="0" fontId="10" fillId="0" borderId="25" xfId="2" applyFont="1" applyBorder="1" applyAlignment="1">
      <alignment horizontal="center"/>
    </xf>
    <xf numFmtId="0" fontId="10" fillId="0" borderId="23" xfId="2" applyFont="1" applyBorder="1" applyAlignment="1">
      <alignment horizontal="center"/>
    </xf>
    <xf numFmtId="0" fontId="10" fillId="0" borderId="9" xfId="2" applyFont="1" applyBorder="1" applyAlignment="1">
      <alignment horizontal="center"/>
    </xf>
    <xf numFmtId="0" fontId="2" fillId="0" borderId="24" xfId="2" applyFont="1" applyBorder="1" applyAlignment="1"/>
    <xf numFmtId="0" fontId="2" fillId="0" borderId="3" xfId="2" applyFont="1" applyBorder="1" applyAlignment="1"/>
    <xf numFmtId="0" fontId="3" fillId="0" borderId="25" xfId="2" applyFont="1" applyBorder="1" applyAlignment="1"/>
    <xf numFmtId="0" fontId="3" fillId="0" borderId="30" xfId="2" applyFont="1" applyBorder="1" applyAlignment="1"/>
    <xf numFmtId="0" fontId="3" fillId="0" borderId="0" xfId="2" applyFont="1" applyBorder="1" applyAlignment="1"/>
    <xf numFmtId="0" fontId="3" fillId="0" borderId="21" xfId="2" applyFont="1" applyBorder="1" applyAlignment="1"/>
    <xf numFmtId="0" fontId="9" fillId="0" borderId="3" xfId="2" applyFont="1" applyBorder="1" applyAlignment="1">
      <alignment horizontal="center"/>
    </xf>
    <xf numFmtId="0" fontId="9" fillId="0" borderId="0" xfId="2" applyFont="1" applyBorder="1" applyAlignment="1">
      <alignment horizontal="center"/>
    </xf>
    <xf numFmtId="0" fontId="9" fillId="0" borderId="21" xfId="2" applyFont="1" applyBorder="1" applyAlignment="1">
      <alignment horizontal="center"/>
    </xf>
    <xf numFmtId="0" fontId="9" fillId="0" borderId="23" xfId="2" applyFont="1" applyBorder="1" applyAlignment="1">
      <alignment horizontal="center"/>
    </xf>
    <xf numFmtId="0" fontId="9" fillId="0" borderId="9" xfId="2" applyFont="1" applyBorder="1" applyAlignment="1">
      <alignment horizontal="center"/>
    </xf>
    <xf numFmtId="0" fontId="9" fillId="0" borderId="10" xfId="2" applyFont="1" applyBorder="1" applyAlignment="1">
      <alignment horizontal="center"/>
    </xf>
    <xf numFmtId="0" fontId="9" fillId="0" borderId="13" xfId="2" applyFont="1" applyBorder="1" applyAlignment="1">
      <alignment horizontal="center"/>
    </xf>
    <xf numFmtId="0" fontId="9" fillId="0" borderId="31" xfId="2" applyFont="1" applyBorder="1" applyAlignment="1">
      <alignment horizontal="center"/>
    </xf>
    <xf numFmtId="0" fontId="9" fillId="0" borderId="22" xfId="2" applyFont="1" applyBorder="1" applyAlignment="1">
      <alignment horizontal="center"/>
    </xf>
    <xf numFmtId="0" fontId="9" fillId="0" borderId="8" xfId="2" applyFont="1" applyBorder="1" applyAlignment="1">
      <alignment horizontal="center"/>
    </xf>
    <xf numFmtId="0" fontId="11" fillId="6" borderId="24" xfId="2" applyFont="1" applyFill="1" applyBorder="1" applyAlignment="1">
      <alignment horizontal="center"/>
    </xf>
    <xf numFmtId="0" fontId="10" fillId="6" borderId="25" xfId="2" applyFont="1" applyFill="1" applyBorder="1" applyAlignment="1">
      <alignment horizontal="center"/>
    </xf>
    <xf numFmtId="0" fontId="10" fillId="6" borderId="23" xfId="2" applyFont="1" applyFill="1" applyBorder="1" applyAlignment="1">
      <alignment horizontal="center"/>
    </xf>
    <xf numFmtId="0" fontId="10" fillId="6" borderId="9" xfId="2" applyFont="1" applyFill="1" applyBorder="1" applyAlignment="1">
      <alignment horizontal="center"/>
    </xf>
    <xf numFmtId="0" fontId="12" fillId="6" borderId="3" xfId="2" applyFont="1" applyFill="1" applyBorder="1" applyAlignment="1">
      <alignment horizontal="center"/>
    </xf>
    <xf numFmtId="0" fontId="12" fillId="6" borderId="0" xfId="2" applyFont="1" applyFill="1" applyBorder="1" applyAlignment="1">
      <alignment horizontal="center"/>
    </xf>
    <xf numFmtId="0" fontId="12" fillId="6" borderId="21" xfId="2" applyFont="1" applyFill="1" applyBorder="1" applyAlignment="1">
      <alignment horizontal="center"/>
    </xf>
    <xf numFmtId="0" fontId="12" fillId="6" borderId="23" xfId="2" applyFont="1" applyFill="1" applyBorder="1" applyAlignment="1">
      <alignment horizontal="center"/>
    </xf>
    <xf numFmtId="0" fontId="12" fillId="6" borderId="9" xfId="2" applyFont="1" applyFill="1" applyBorder="1" applyAlignment="1">
      <alignment horizontal="center"/>
    </xf>
    <xf numFmtId="0" fontId="12" fillId="6" borderId="10" xfId="2" applyFont="1" applyFill="1" applyBorder="1" applyAlignment="1">
      <alignment horizontal="center"/>
    </xf>
    <xf numFmtId="0" fontId="12" fillId="6" borderId="16" xfId="2" applyFont="1" applyFill="1" applyBorder="1" applyAlignment="1">
      <alignment horizontal="center" wrapText="1"/>
    </xf>
    <xf numFmtId="0" fontId="12" fillId="6" borderId="8" xfId="2" applyFont="1" applyFill="1" applyBorder="1" applyAlignment="1">
      <alignment horizontal="center"/>
    </xf>
    <xf numFmtId="0" fontId="13" fillId="0" borderId="24" xfId="2" applyFont="1" applyBorder="1" applyAlignment="1">
      <alignment horizontal="center"/>
    </xf>
    <xf numFmtId="0" fontId="13" fillId="0" borderId="26" xfId="2" applyFont="1" applyBorder="1" applyAlignment="1">
      <alignment horizontal="center"/>
    </xf>
    <xf numFmtId="0" fontId="13" fillId="0" borderId="27" xfId="2" applyFont="1" applyBorder="1" applyAlignment="1">
      <alignment horizontal="center"/>
    </xf>
    <xf numFmtId="0" fontId="13" fillId="0" borderId="28" xfId="2" applyFont="1" applyBorder="1" applyAlignment="1">
      <alignment horizontal="center"/>
    </xf>
    <xf numFmtId="165" fontId="13" fillId="0" borderId="24" xfId="2" applyNumberFormat="1" applyFont="1" applyBorder="1" applyAlignment="1">
      <alignment horizontal="center"/>
    </xf>
    <xf numFmtId="165" fontId="13" fillId="0" borderId="26" xfId="2" applyNumberFormat="1" applyFont="1" applyBorder="1" applyAlignment="1">
      <alignment horizontal="center"/>
    </xf>
    <xf numFmtId="165" fontId="13" fillId="0" borderId="27" xfId="2" applyNumberFormat="1" applyFont="1" applyBorder="1" applyAlignment="1">
      <alignment horizontal="center"/>
    </xf>
    <xf numFmtId="165" fontId="13" fillId="0" borderId="28" xfId="2" applyNumberFormat="1" applyFont="1" applyBorder="1" applyAlignment="1">
      <alignment horizontal="center"/>
    </xf>
    <xf numFmtId="0" fontId="13" fillId="0" borderId="25" xfId="2" applyFont="1" applyBorder="1" applyAlignment="1">
      <alignment horizontal="center"/>
    </xf>
    <xf numFmtId="0" fontId="13" fillId="0" borderId="29" xfId="2" applyFont="1" applyBorder="1" applyAlignment="1">
      <alignment horizontal="center"/>
    </xf>
  </cellXfs>
  <cellStyles count="3">
    <cellStyle name="Comma 3" xfId="1" xr:uid="{00000000-0005-0000-0000-000000000000}"/>
    <cellStyle name="Normal 3" xfId="2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  <pageSetUpPr fitToPage="1"/>
  </sheetPr>
  <dimension ref="A1:J111"/>
  <sheetViews>
    <sheetView tabSelected="1" topLeftCell="A2" zoomScaleNormal="100" workbookViewId="0">
      <selection activeCell="D86" sqref="D86"/>
    </sheetView>
  </sheetViews>
  <sheetFormatPr defaultColWidth="11.42578125" defaultRowHeight="12.75" x14ac:dyDescent="0.2"/>
  <cols>
    <col min="1" max="1" customWidth="true" style="77" width="26.28515625"/>
    <col min="2" max="2" customWidth="true" style="77" width="20.28515625"/>
    <col min="3" max="3" customWidth="true" style="77" width="10.7109375"/>
    <col min="4" max="4" customWidth="true" style="77" width="30.0"/>
    <col min="5" max="5" customWidth="true" style="77" width="21.85546875"/>
    <col min="6" max="6" customWidth="true" style="77" width="11.28515625"/>
    <col min="7" max="7" customWidth="true" style="84" width="62.42578125"/>
    <col min="8" max="8" bestFit="true" customWidth="true" style="77" width="14.85546875"/>
    <col min="9" max="9" bestFit="true" customWidth="true" style="77" width="16.7109375"/>
    <col min="10" max="10" bestFit="true" customWidth="true" style="77" width="28.140625"/>
    <col min="11" max="11" customWidth="true" style="77" width="14.0"/>
    <col min="12" max="12" bestFit="true" customWidth="true" style="77" width="10.85546875"/>
    <col min="13" max="13" bestFit="true" customWidth="true" style="77" width="24.42578125"/>
    <col min="14" max="14" customWidth="true" style="77" width="10.28515625"/>
    <col min="15" max="15" customWidth="true" style="77" width="10.5703125"/>
    <col min="16" max="16384" style="77" width="11.42578125"/>
  </cols>
  <sheetData>
    <row r="1" spans="1:10" s="3" customFormat="1" ht="0.6" customHeight="1" x14ac:dyDescent="0.2">
      <c r="A1" s="97" t="s">
        <v>0</v>
      </c>
      <c r="B1" s="99" t="s">
        <v>1</v>
      </c>
      <c r="C1" s="99"/>
      <c r="D1" s="99"/>
      <c r="E1" s="99"/>
      <c r="F1" s="100"/>
      <c r="G1" s="1"/>
      <c r="H1" s="2"/>
      <c r="I1" s="2"/>
      <c r="J1" s="2"/>
    </row>
    <row r="2" spans="1:10" s="3" customFormat="1" ht="26.45" customHeight="1" x14ac:dyDescent="0.2">
      <c r="A2" s="98"/>
      <c r="B2" s="101"/>
      <c r="C2" s="101"/>
      <c r="D2" s="101"/>
      <c r="E2" s="101"/>
      <c r="F2" s="102"/>
      <c r="G2" s="4" t="s">
        <v>2</v>
      </c>
      <c r="H2" s="2"/>
      <c r="I2" s="2"/>
      <c r="J2" s="2"/>
    </row>
    <row r="3" spans="1:10" s="8" customFormat="1" ht="7.15" customHeight="1" x14ac:dyDescent="0.2">
      <c r="A3" s="5"/>
      <c r="B3" s="6"/>
      <c r="C3" s="6"/>
      <c r="D3" s="6"/>
      <c r="E3" s="6"/>
      <c r="F3" s="6"/>
      <c r="G3" s="7"/>
    </row>
    <row r="4" spans="1:10" s="3" customFormat="1" ht="13.9" customHeight="1" x14ac:dyDescent="0.2">
      <c r="A4" s="9"/>
      <c r="B4" s="10" t="s">
        <v>3</v>
      </c>
      <c r="C4" s="10" t="s">
        <v>4</v>
      </c>
      <c r="D4" s="6"/>
      <c r="E4" s="6"/>
      <c r="F4" s="6"/>
      <c r="G4" s="11"/>
      <c r="H4" s="2"/>
      <c r="I4" s="2"/>
      <c r="J4" s="2"/>
    </row>
    <row r="5" spans="1:10" s="3" customFormat="1" ht="23.45" customHeight="1" x14ac:dyDescent="0.2">
      <c r="A5" s="12" t="s">
        <v>5</v>
      </c>
      <c r="B5" s="13" t="s">
        <v>91</v>
      </c>
      <c r="C5" s="14">
        <v>0</v>
      </c>
      <c r="D5" s="15" t="e">
        <f>(B6+B5)/2</f>
        <v>#VALUE!</v>
      </c>
      <c r="E5" s="16"/>
      <c r="F5" s="17"/>
      <c r="G5" s="18" t="s">
        <v>6</v>
      </c>
      <c r="H5" s="2"/>
      <c r="I5" s="2"/>
      <c r="J5" s="2"/>
    </row>
    <row r="6" spans="1:10" s="3" customFormat="1" ht="21.6" customHeight="1" x14ac:dyDescent="0.2">
      <c r="A6" s="12" t="s">
        <v>7</v>
      </c>
      <c r="B6" s="13" t="s">
        <v>92</v>
      </c>
      <c r="C6" s="14">
        <v>0</v>
      </c>
      <c r="D6" s="19"/>
      <c r="E6" s="20"/>
      <c r="F6" s="21"/>
      <c r="G6" s="18" t="s">
        <v>8</v>
      </c>
      <c r="H6" s="2"/>
      <c r="I6" s="2"/>
      <c r="J6" s="2"/>
    </row>
    <row r="7" spans="1:10" s="3" customFormat="1" ht="0.6" hidden="1" customHeight="1" x14ac:dyDescent="0.2">
      <c r="A7" s="22"/>
      <c r="B7" s="23"/>
      <c r="C7" s="24"/>
      <c r="D7" s="6"/>
      <c r="F7" s="6"/>
      <c r="G7" s="18"/>
      <c r="H7" s="2"/>
      <c r="I7" s="2"/>
      <c r="J7" s="2"/>
    </row>
    <row r="8" spans="1:10" s="3" customFormat="1" ht="12.75" hidden="1" customHeight="1" x14ac:dyDescent="0.25">
      <c r="A8" s="5" t="s">
        <v>9</v>
      </c>
      <c r="B8" s="25" t="str">
        <f>B6</f>
        <v>01.03.2023</v>
      </c>
      <c r="C8" s="6"/>
      <c r="D8" s="6"/>
      <c r="E8" s="25" t="str">
        <f>B5</f>
        <v>01.02.2023</v>
      </c>
      <c r="F8" s="6"/>
      <c r="G8" s="11"/>
      <c r="H8" s="2"/>
      <c r="I8" s="2"/>
      <c r="J8" s="2"/>
    </row>
    <row r="9" spans="1:10" s="3" customFormat="1" ht="12.75" hidden="1" customHeight="1" x14ac:dyDescent="0.25">
      <c r="A9" s="5" t="s">
        <v>10</v>
      </c>
      <c r="B9" s="26" t="n">
        <f>C6</f>
        <v>0.0</v>
      </c>
      <c r="C9" s="6"/>
      <c r="D9" s="6"/>
      <c r="E9" s="26" t="n">
        <f>C5</f>
        <v>0.0</v>
      </c>
      <c r="F9" s="6"/>
      <c r="G9" s="11"/>
      <c r="H9" s="2"/>
      <c r="I9" s="2"/>
      <c r="J9" s="2"/>
    </row>
    <row r="10" spans="1:10" s="3" customFormat="1" ht="9.6" customHeight="1" x14ac:dyDescent="0.2">
      <c r="A10" s="103" t="s">
        <v>11</v>
      </c>
      <c r="B10" s="104"/>
      <c r="C10" s="105"/>
      <c r="D10" s="109" t="s">
        <v>12</v>
      </c>
      <c r="E10" s="110"/>
      <c r="F10" s="111"/>
      <c r="G10" s="11"/>
      <c r="H10" s="2"/>
      <c r="I10" s="2"/>
      <c r="J10" s="2"/>
    </row>
    <row r="11" spans="1:10" s="3" customFormat="1" ht="12.75" customHeight="1" x14ac:dyDescent="0.2">
      <c r="A11" s="106"/>
      <c r="B11" s="107"/>
      <c r="C11" s="108"/>
      <c r="D11" s="112"/>
      <c r="E11" s="107"/>
      <c r="F11" s="108"/>
      <c r="G11" s="27"/>
      <c r="H11" s="2"/>
      <c r="I11" s="2"/>
      <c r="J11" s="2"/>
    </row>
    <row r="12" spans="1:10" s="3" customFormat="1" x14ac:dyDescent="0.2">
      <c r="A12" s="28"/>
      <c r="B12" s="29"/>
      <c r="C12" s="29"/>
      <c r="D12" s="29"/>
      <c r="E12" s="29"/>
      <c r="F12" s="30"/>
      <c r="G12" s="11"/>
      <c r="H12" s="2"/>
      <c r="I12" s="2"/>
      <c r="J12" s="2"/>
    </row>
    <row r="13" spans="1:10" s="3" customFormat="1" ht="13.9" customHeight="1" x14ac:dyDescent="0.2">
      <c r="A13" s="31" t="s">
        <v>13</v>
      </c>
      <c r="B13" s="92"/>
      <c r="C13" s="32" t="s">
        <v>10</v>
      </c>
      <c r="D13" s="32" t="s">
        <v>13</v>
      </c>
      <c r="E13" s="90"/>
      <c r="F13" s="33" t="s">
        <v>10</v>
      </c>
      <c r="G13" s="27" t="s">
        <v>14</v>
      </c>
      <c r="H13" s="2"/>
      <c r="I13" s="2"/>
      <c r="J13" s="2"/>
    </row>
    <row r="14" spans="1:10" s="3" customFormat="1" ht="13.15" customHeight="1" x14ac:dyDescent="0.2">
      <c r="A14" s="28"/>
      <c r="B14" s="29"/>
      <c r="C14" s="29"/>
      <c r="D14" s="29"/>
      <c r="E14" s="29"/>
      <c r="F14" s="30"/>
      <c r="G14" s="1" t="s">
        <v>15</v>
      </c>
      <c r="H14" s="2"/>
      <c r="I14" s="2"/>
      <c r="J14" s="2"/>
    </row>
    <row r="15" spans="1:10" s="3" customFormat="1" ht="13.15" customHeight="1" x14ac:dyDescent="0.2">
      <c r="A15" s="31" t="s">
        <v>16</v>
      </c>
      <c r="B15" s="89">
        <v>0</v>
      </c>
      <c r="C15" s="32" t="s">
        <v>10</v>
      </c>
      <c r="D15" s="32" t="s">
        <v>16</v>
      </c>
      <c r="E15" s="89">
        <v>0</v>
      </c>
      <c r="F15" s="33" t="s">
        <v>10</v>
      </c>
      <c r="G15" s="34" t="s">
        <v>17</v>
      </c>
      <c r="H15" s="2"/>
      <c r="I15" s="2"/>
      <c r="J15" s="2"/>
    </row>
    <row r="16" spans="1:10" s="3" customFormat="1" ht="13.15" customHeight="1" x14ac:dyDescent="0.2">
      <c r="A16" s="35"/>
      <c r="B16" s="36"/>
      <c r="C16" s="36"/>
      <c r="D16" s="36"/>
      <c r="E16" s="36"/>
      <c r="F16" s="37"/>
      <c r="G16" s="1" t="s">
        <v>18</v>
      </c>
      <c r="H16" s="2"/>
      <c r="I16" s="2"/>
      <c r="J16" s="2"/>
    </row>
    <row r="17" spans="1:10" s="3" customFormat="1" ht="13.15" customHeight="1" x14ac:dyDescent="0.2">
      <c r="A17" s="31" t="s">
        <v>19</v>
      </c>
      <c r="B17" s="89">
        <v>0</v>
      </c>
      <c r="C17" s="32" t="s">
        <v>10</v>
      </c>
      <c r="D17" s="32" t="s">
        <v>19</v>
      </c>
      <c r="E17" s="89">
        <v>0</v>
      </c>
      <c r="F17" s="33" t="s">
        <v>10</v>
      </c>
      <c r="G17" s="34" t="s">
        <v>20</v>
      </c>
      <c r="H17" s="2"/>
      <c r="I17" s="2"/>
      <c r="J17" s="2"/>
    </row>
    <row r="18" spans="1:10" s="3" customFormat="1" x14ac:dyDescent="0.2">
      <c r="A18" s="35"/>
      <c r="B18" s="36"/>
      <c r="C18" s="36"/>
      <c r="D18" s="36"/>
      <c r="E18" s="36"/>
      <c r="F18" s="37"/>
      <c r="G18" s="11"/>
      <c r="H18" s="2"/>
      <c r="I18" s="2"/>
      <c r="J18" s="2"/>
    </row>
    <row r="19" spans="1:10" s="3" customFormat="1" ht="13.5" thickBot="1" x14ac:dyDescent="0.25">
      <c r="A19" s="38" t="s">
        <v>21</v>
      </c>
      <c r="B19" s="91" t="n">
        <v>672.0</v>
      </c>
      <c r="C19" s="39" t="s">
        <v>10</v>
      </c>
      <c r="D19" s="39" t="s">
        <v>21</v>
      </c>
      <c r="E19" s="91" t="n">
        <v>672.0</v>
      </c>
      <c r="F19" s="40" t="s">
        <v>10</v>
      </c>
      <c r="G19" s="41" t="s">
        <v>22</v>
      </c>
      <c r="H19" s="2"/>
      <c r="I19" s="2"/>
      <c r="J19" s="2"/>
    </row>
    <row r="20" spans="1:10" s="3" customFormat="1" ht="12.6" customHeight="1" x14ac:dyDescent="0.2">
      <c r="A20" s="93" t="s">
        <v>23</v>
      </c>
      <c r="B20" s="94"/>
      <c r="C20" s="94"/>
      <c r="D20" s="94"/>
      <c r="E20" s="94"/>
      <c r="F20" s="94"/>
      <c r="G20" s="11" t="s">
        <v>24</v>
      </c>
      <c r="H20" s="2"/>
      <c r="I20" s="2"/>
      <c r="J20" s="2"/>
    </row>
    <row r="21" spans="1:10" s="3" customFormat="1" ht="12.75" customHeight="1" x14ac:dyDescent="0.2">
      <c r="A21" s="95"/>
      <c r="B21" s="96"/>
      <c r="C21" s="96"/>
      <c r="D21" s="96"/>
      <c r="E21" s="96"/>
      <c r="F21" s="96"/>
      <c r="G21" s="27" t="s">
        <v>25</v>
      </c>
      <c r="H21" s="2"/>
      <c r="I21" s="2"/>
      <c r="J21" s="2"/>
    </row>
    <row r="22" spans="1:10" s="3" customFormat="1" ht="13.9" customHeight="1" x14ac:dyDescent="0.2">
      <c r="A22" s="35"/>
      <c r="B22" s="36"/>
      <c r="C22" s="36"/>
      <c r="D22" s="36"/>
      <c r="E22" s="36"/>
      <c r="F22" s="6"/>
      <c r="G22" s="1" t="s">
        <v>26</v>
      </c>
      <c r="H22" s="2"/>
      <c r="I22" s="2"/>
      <c r="J22" s="2"/>
    </row>
    <row r="23" spans="1:10" s="3" customFormat="1" ht="13.9" customHeight="1" x14ac:dyDescent="0.2">
      <c r="A23" s="31" t="s">
        <v>27</v>
      </c>
      <c r="B23" s="42" t="n">
        <v>1918997.0</v>
      </c>
      <c r="C23" s="32" t="s">
        <v>28</v>
      </c>
      <c r="D23" s="32" t="s">
        <v>27</v>
      </c>
      <c r="E23" s="42" t="n">
        <v>2515766.5</v>
      </c>
      <c r="F23" s="43" t="s">
        <v>28</v>
      </c>
      <c r="G23" s="34" t="s">
        <v>29</v>
      </c>
      <c r="H23" s="2"/>
      <c r="I23" s="2"/>
      <c r="J23" s="2"/>
    </row>
    <row r="24" spans="1:10" s="3" customFormat="1" ht="13.9" customHeight="1" x14ac:dyDescent="0.2">
      <c r="A24" s="35"/>
      <c r="B24" s="36"/>
      <c r="C24" s="36"/>
      <c r="D24" s="36"/>
      <c r="E24" s="36" t="s">
        <v>89</v>
      </c>
      <c r="F24" s="6"/>
      <c r="G24" s="1" t="s">
        <v>30</v>
      </c>
      <c r="H24" s="2"/>
      <c r="I24" s="2"/>
      <c r="J24" s="2"/>
    </row>
    <row r="25" spans="1:10" s="3" customFormat="1" ht="13.9" customHeight="1" x14ac:dyDescent="0.2">
      <c r="A25" s="31" t="s">
        <v>31</v>
      </c>
      <c r="B25" s="42" t="n">
        <v>1896247.3</v>
      </c>
      <c r="C25" s="32" t="s">
        <v>28</v>
      </c>
      <c r="D25" s="32" t="s">
        <v>31</v>
      </c>
      <c r="E25" s="42" t="n">
        <v>2496978.8</v>
      </c>
      <c r="F25" s="43" t="s">
        <v>28</v>
      </c>
      <c r="G25" s="34" t="s">
        <v>32</v>
      </c>
      <c r="H25" s="2"/>
      <c r="I25" s="2"/>
      <c r="J25" s="2"/>
    </row>
    <row r="26" spans="1:10" s="3" customFormat="1" x14ac:dyDescent="0.2">
      <c r="A26" s="35"/>
      <c r="B26" s="36"/>
      <c r="C26" s="36"/>
      <c r="D26" s="36"/>
      <c r="E26" s="36"/>
      <c r="F26" s="6"/>
      <c r="G26" s="11"/>
      <c r="H26" s="2"/>
      <c r="I26" s="2"/>
      <c r="J26" s="2"/>
    </row>
    <row r="27" spans="1:10" s="3" customFormat="1" x14ac:dyDescent="0.2">
      <c r="A27" s="31" t="s">
        <v>33</v>
      </c>
      <c r="B27" s="44" t="n">
        <f>B23-B25</f>
        <v>22749.699999999953</v>
      </c>
      <c r="C27" s="32" t="s">
        <v>34</v>
      </c>
      <c r="D27" s="32" t="s">
        <v>33</v>
      </c>
      <c r="E27" s="44" t="n">
        <f>E23-E25</f>
        <v>18787.700000000186</v>
      </c>
      <c r="F27" s="43" t="s">
        <v>34</v>
      </c>
      <c r="G27" s="27" t="s">
        <v>35</v>
      </c>
      <c r="H27" s="2"/>
      <c r="I27" s="2"/>
      <c r="J27" s="2"/>
    </row>
    <row r="28" spans="1:10" s="3" customFormat="1" ht="11.45" hidden="1" customHeight="1" x14ac:dyDescent="0.2">
      <c r="A28" s="35"/>
      <c r="B28" s="36"/>
      <c r="C28" s="36"/>
      <c r="D28" s="36"/>
      <c r="E28" s="36"/>
      <c r="F28" s="6"/>
      <c r="G28" s="11"/>
      <c r="H28" s="2"/>
      <c r="I28" s="2"/>
      <c r="J28" s="2"/>
    </row>
    <row r="29" spans="1:10" s="3" customFormat="1" hidden="1" x14ac:dyDescent="0.2">
      <c r="A29" s="31" t="s">
        <v>36</v>
      </c>
      <c r="B29" s="45" t="n">
        <f>B27/B19</f>
        <v>33.853720238095235</v>
      </c>
      <c r="C29" s="32" t="s">
        <v>37</v>
      </c>
      <c r="D29" s="32" t="s">
        <v>36</v>
      </c>
      <c r="E29" s="45" t="n">
        <f>E27/E19</f>
        <v>27.9578869047622</v>
      </c>
      <c r="F29" s="43" t="s">
        <v>37</v>
      </c>
      <c r="G29" s="11"/>
      <c r="H29" s="2"/>
      <c r="I29" s="2"/>
      <c r="J29" s="2"/>
    </row>
    <row r="30" spans="1:10" s="3" customFormat="1" hidden="1" x14ac:dyDescent="0.2">
      <c r="A30" s="35"/>
      <c r="B30" s="46"/>
      <c r="C30" s="36"/>
      <c r="D30" s="6"/>
      <c r="E30" s="47"/>
      <c r="F30" s="6"/>
      <c r="G30" s="11"/>
      <c r="H30" s="2"/>
      <c r="I30" s="2"/>
      <c r="J30" s="2"/>
    </row>
    <row r="31" spans="1:10" s="3" customFormat="1" x14ac:dyDescent="0.2">
      <c r="A31" s="35"/>
      <c r="B31" s="36"/>
      <c r="C31" s="36"/>
      <c r="D31" s="6"/>
      <c r="E31" s="6"/>
      <c r="F31" s="6"/>
      <c r="G31" s="11"/>
      <c r="H31" s="2"/>
      <c r="I31" s="2"/>
      <c r="J31" s="2"/>
    </row>
    <row r="32" spans="1:10" s="3" customFormat="1" x14ac:dyDescent="0.2">
      <c r="A32" s="31" t="s">
        <v>38</v>
      </c>
      <c r="B32" s="44" t="n">
        <f>B27+E27</f>
        <v>41537.40000000014</v>
      </c>
      <c r="C32" s="32" t="s">
        <v>34</v>
      </c>
      <c r="D32" s="6"/>
      <c r="E32" s="6"/>
      <c r="F32" s="6"/>
      <c r="G32" s="27" t="s">
        <v>39</v>
      </c>
      <c r="H32" s="2"/>
      <c r="I32" s="2"/>
      <c r="J32" s="2"/>
    </row>
    <row r="33" spans="1:10" s="3" customFormat="1" ht="13.15" customHeight="1" thickBot="1" x14ac:dyDescent="0.25">
      <c r="A33" s="35"/>
      <c r="B33" s="36"/>
      <c r="C33" s="36"/>
      <c r="D33" s="6"/>
      <c r="E33" s="6"/>
      <c r="F33" s="6"/>
      <c r="G33" s="41"/>
      <c r="H33" s="2"/>
      <c r="I33" s="2"/>
      <c r="J33" s="2"/>
    </row>
    <row r="34" spans="1:10" s="3" customFormat="1" ht="13.5" hidden="1" thickBot="1" x14ac:dyDescent="0.25">
      <c r="A34" s="31" t="s">
        <v>36</v>
      </c>
      <c r="B34" s="48" t="n">
        <f>2*B32/(B19+E19)</f>
        <v>61.81160714285729</v>
      </c>
      <c r="C34" s="32" t="s">
        <v>37</v>
      </c>
      <c r="D34" s="6"/>
      <c r="E34" s="6"/>
      <c r="F34" s="6"/>
      <c r="G34" s="11"/>
      <c r="H34" s="2"/>
      <c r="I34" s="2"/>
      <c r="J34" s="2"/>
    </row>
    <row r="35" spans="1:10" s="3" customFormat="1" ht="12.6" customHeight="1" x14ac:dyDescent="0.2">
      <c r="A35" s="93" t="s">
        <v>40</v>
      </c>
      <c r="B35" s="94"/>
      <c r="C35" s="94"/>
      <c r="D35" s="94"/>
      <c r="E35" s="94"/>
      <c r="F35" s="94"/>
      <c r="G35" s="11" t="s">
        <v>24</v>
      </c>
      <c r="H35" s="2"/>
      <c r="I35" s="2"/>
      <c r="J35" s="2"/>
    </row>
    <row r="36" spans="1:10" s="3" customFormat="1" ht="12.75" customHeight="1" x14ac:dyDescent="0.2">
      <c r="A36" s="95"/>
      <c r="B36" s="96"/>
      <c r="C36" s="96"/>
      <c r="D36" s="96"/>
      <c r="E36" s="96"/>
      <c r="F36" s="96"/>
      <c r="G36" s="11" t="s">
        <v>25</v>
      </c>
      <c r="H36" s="2"/>
      <c r="I36" s="2"/>
      <c r="J36" s="2"/>
    </row>
    <row r="37" spans="1:10" s="3" customFormat="1" x14ac:dyDescent="0.2">
      <c r="A37" s="28"/>
      <c r="B37" s="29"/>
      <c r="C37" s="29"/>
      <c r="D37" s="29"/>
      <c r="E37" s="29"/>
      <c r="F37" s="6"/>
      <c r="G37" s="1" t="s">
        <v>41</v>
      </c>
      <c r="H37" s="2"/>
      <c r="I37" s="2"/>
      <c r="J37" s="2"/>
    </row>
    <row r="38" spans="1:10" s="3" customFormat="1" ht="13.9" customHeight="1" x14ac:dyDescent="0.2">
      <c r="A38" s="49" t="s">
        <v>42</v>
      </c>
      <c r="B38" s="50" t="n">
        <v>1.096485112E7</v>
      </c>
      <c r="C38" s="51" t="s">
        <v>43</v>
      </c>
      <c r="D38" s="52" t="s">
        <v>42</v>
      </c>
      <c r="E38" s="50" t="n">
        <v>1.445824234E7</v>
      </c>
      <c r="F38" s="20" t="s">
        <v>43</v>
      </c>
      <c r="G38" s="34" t="s">
        <v>44</v>
      </c>
      <c r="H38" s="2"/>
      <c r="I38" s="2"/>
      <c r="J38" s="2"/>
    </row>
    <row r="39" spans="1:10" s="3" customFormat="1" ht="13.9" customHeight="1" x14ac:dyDescent="0.2">
      <c r="A39" s="53"/>
      <c r="B39" s="54"/>
      <c r="C39" s="55"/>
      <c r="D39" s="55"/>
      <c r="E39" s="54"/>
      <c r="G39" s="1" t="s">
        <v>45</v>
      </c>
      <c r="H39" s="2"/>
      <c r="I39" s="2"/>
      <c r="J39" s="2"/>
    </row>
    <row r="40" spans="1:10" s="3" customFormat="1" ht="13.9" customHeight="1" x14ac:dyDescent="0.2">
      <c r="A40" s="56" t="s">
        <v>46</v>
      </c>
      <c r="B40" s="50" t="n">
        <v>1.085050628E7</v>
      </c>
      <c r="C40" s="32" t="s">
        <v>43</v>
      </c>
      <c r="D40" s="57" t="s">
        <v>46</v>
      </c>
      <c r="E40" s="50" t="n">
        <v>1.43479996E7</v>
      </c>
      <c r="F40" s="43" t="s">
        <v>43</v>
      </c>
      <c r="G40" s="34" t="s">
        <v>47</v>
      </c>
      <c r="H40" s="2"/>
      <c r="I40" s="2"/>
      <c r="J40" s="2"/>
    </row>
    <row r="41" spans="1:10" s="3" customFormat="1" x14ac:dyDescent="0.2">
      <c r="A41" s="35"/>
      <c r="B41" s="36"/>
      <c r="C41" s="36"/>
      <c r="D41" s="36"/>
      <c r="E41" s="36"/>
      <c r="F41" s="6"/>
      <c r="G41" s="11"/>
      <c r="H41" s="2"/>
      <c r="I41" s="2"/>
      <c r="J41" s="2"/>
    </row>
    <row r="42" spans="1:10" s="3" customFormat="1" ht="13.9" customHeight="1" x14ac:dyDescent="0.2">
      <c r="A42" s="31" t="s">
        <v>40</v>
      </c>
      <c r="B42" s="44" t="n">
        <f>B38-B40</f>
        <v>114344.83999999985</v>
      </c>
      <c r="C42" s="32" t="s">
        <v>48</v>
      </c>
      <c r="D42" s="32" t="s">
        <v>40</v>
      </c>
      <c r="E42" s="44" t="n">
        <f>E38-E40</f>
        <v>110242.74000000022</v>
      </c>
      <c r="F42" s="43" t="s">
        <v>48</v>
      </c>
      <c r="G42" s="27" t="s">
        <v>49</v>
      </c>
      <c r="H42" s="2"/>
      <c r="I42" s="2"/>
      <c r="J42" s="2"/>
    </row>
    <row r="43" spans="1:10" s="3" customFormat="1" x14ac:dyDescent="0.2">
      <c r="A43" s="35"/>
      <c r="B43" s="36"/>
      <c r="C43" s="36"/>
      <c r="D43" s="36"/>
      <c r="E43" s="36"/>
      <c r="F43" s="6"/>
      <c r="G43" s="11"/>
      <c r="H43" s="2"/>
      <c r="I43" s="2"/>
      <c r="J43" s="2"/>
    </row>
    <row r="44" spans="1:10" s="3" customFormat="1" hidden="1" x14ac:dyDescent="0.2">
      <c r="A44" s="31" t="s">
        <v>50</v>
      </c>
      <c r="B44" s="45" t="n">
        <f>B42/B27</f>
        <v>5.026213092919907</v>
      </c>
      <c r="C44" s="32" t="s">
        <v>51</v>
      </c>
      <c r="D44" s="32" t="s">
        <v>50</v>
      </c>
      <c r="E44" s="45" t="n">
        <f>E42/E27</f>
        <v>5.86781458081611</v>
      </c>
      <c r="F44" s="43" t="s">
        <v>51</v>
      </c>
      <c r="G44" s="11"/>
      <c r="H44" s="2"/>
      <c r="I44" s="2"/>
      <c r="J44" s="2"/>
    </row>
    <row r="45" spans="1:10" s="3" customFormat="1" hidden="1" x14ac:dyDescent="0.2">
      <c r="A45" s="35"/>
      <c r="B45" s="46"/>
      <c r="C45" s="36"/>
      <c r="D45" s="6"/>
      <c r="E45" s="47"/>
      <c r="F45" s="6"/>
      <c r="G45" s="11"/>
      <c r="H45" s="2"/>
      <c r="I45" s="2"/>
      <c r="J45" s="2"/>
    </row>
    <row r="46" spans="1:10" s="3" customFormat="1" hidden="1" x14ac:dyDescent="0.2">
      <c r="A46" s="35"/>
      <c r="B46" s="36"/>
      <c r="C46" s="36"/>
      <c r="D46" s="6"/>
      <c r="E46" s="6"/>
      <c r="F46" s="6"/>
      <c r="G46" s="11"/>
      <c r="H46" s="2"/>
      <c r="I46" s="2"/>
      <c r="J46" s="2"/>
    </row>
    <row r="47" spans="1:10" s="3" customFormat="1" x14ac:dyDescent="0.2">
      <c r="A47" s="31" t="s">
        <v>52</v>
      </c>
      <c r="B47" s="44" t="n">
        <f>B42+E42</f>
        <v>224587.58000000007</v>
      </c>
      <c r="C47" s="32" t="s">
        <v>48</v>
      </c>
      <c r="D47" s="6"/>
      <c r="E47" s="6"/>
      <c r="F47" s="6"/>
      <c r="G47" s="27" t="s">
        <v>53</v>
      </c>
      <c r="H47" s="2"/>
      <c r="I47" s="2"/>
      <c r="J47" s="2"/>
    </row>
    <row r="48" spans="1:10" s="3" customFormat="1" ht="13.15" customHeight="1" thickBot="1" x14ac:dyDescent="0.25">
      <c r="A48" s="35"/>
      <c r="B48" s="36"/>
      <c r="C48" s="36"/>
      <c r="D48" s="6"/>
      <c r="E48" s="6"/>
      <c r="F48" s="6"/>
      <c r="G48" s="58"/>
      <c r="H48" s="2"/>
      <c r="I48" s="2"/>
      <c r="J48" s="2"/>
    </row>
    <row r="49" spans="1:10" s="3" customFormat="1" ht="13.5" hidden="1" thickBot="1" x14ac:dyDescent="0.25">
      <c r="A49" s="31" t="s">
        <v>54</v>
      </c>
      <c r="B49" s="48" t="n">
        <f>B47/B32</f>
        <v>5.406876212762461</v>
      </c>
      <c r="C49" s="32" t="s">
        <v>55</v>
      </c>
      <c r="D49" s="6"/>
      <c r="E49" s="6"/>
      <c r="F49" s="6"/>
      <c r="G49" s="11"/>
      <c r="H49" s="2"/>
      <c r="I49" s="2"/>
      <c r="J49" s="2"/>
    </row>
    <row r="50" spans="1:10" s="3" customFormat="1" ht="12.6" customHeight="1" x14ac:dyDescent="0.2">
      <c r="A50" s="113" t="s">
        <v>56</v>
      </c>
      <c r="B50" s="114"/>
      <c r="C50" s="114"/>
      <c r="D50" s="114"/>
      <c r="E50" s="114"/>
      <c r="F50" s="114"/>
      <c r="G50" s="11"/>
      <c r="H50" s="2"/>
      <c r="I50" s="2"/>
      <c r="J50" s="2"/>
    </row>
    <row r="51" spans="1:10" s="3" customFormat="1" ht="12.75" customHeight="1" x14ac:dyDescent="0.2">
      <c r="A51" s="115"/>
      <c r="B51" s="116"/>
      <c r="C51" s="116"/>
      <c r="D51" s="116"/>
      <c r="E51" s="116"/>
      <c r="F51" s="116"/>
      <c r="G51" s="11"/>
      <c r="H51" s="2"/>
      <c r="I51" s="2"/>
      <c r="J51" s="2"/>
    </row>
    <row r="52" spans="1:10" s="3" customFormat="1" ht="8.4499999999999993" customHeight="1" x14ac:dyDescent="0.2">
      <c r="A52" s="103" t="s">
        <v>57</v>
      </c>
      <c r="B52" s="104"/>
      <c r="C52" s="105"/>
      <c r="D52" s="6"/>
      <c r="E52" s="6"/>
      <c r="F52" s="6"/>
      <c r="G52" s="11"/>
      <c r="H52" s="2"/>
      <c r="I52" s="2"/>
      <c r="J52" s="2"/>
    </row>
    <row r="53" spans="1:10" s="3" customFormat="1" ht="12.75" customHeight="1" x14ac:dyDescent="0.2">
      <c r="A53" s="106"/>
      <c r="B53" s="107"/>
      <c r="C53" s="108"/>
      <c r="D53" s="6"/>
      <c r="E53" s="6"/>
      <c r="F53" s="6"/>
      <c r="G53" s="11"/>
      <c r="H53" s="2"/>
      <c r="I53" s="2"/>
      <c r="J53" s="2"/>
    </row>
    <row r="54" spans="1:10" s="3" customFormat="1" x14ac:dyDescent="0.2">
      <c r="A54" s="35"/>
      <c r="B54" s="36"/>
      <c r="C54" s="59"/>
      <c r="D54" s="6"/>
      <c r="E54" s="6"/>
      <c r="F54" s="6"/>
      <c r="G54" s="1" t="s">
        <v>58</v>
      </c>
      <c r="H54" s="2"/>
      <c r="I54" s="2"/>
      <c r="J54" s="2"/>
    </row>
    <row r="55" spans="1:10" s="3" customFormat="1" ht="13.9" customHeight="1" x14ac:dyDescent="0.2">
      <c r="A55" s="56" t="s">
        <v>59</v>
      </c>
      <c r="B55" s="85" t="n">
        <v>4.54915272967329</v>
      </c>
      <c r="C55" s="21" t="s">
        <v>60</v>
      </c>
      <c r="D55" s="6"/>
      <c r="E55" s="6"/>
      <c r="F55" s="6"/>
      <c r="G55" s="34" t="s">
        <v>61</v>
      </c>
      <c r="H55" s="2"/>
      <c r="I55" s="2"/>
      <c r="J55" s="2"/>
    </row>
    <row r="56" spans="1:10" s="3" customFormat="1" ht="13.9" customHeight="1" x14ac:dyDescent="0.2">
      <c r="A56" s="35"/>
      <c r="B56" s="36"/>
      <c r="C56" s="59"/>
      <c r="D56" s="6"/>
      <c r="E56" s="6"/>
      <c r="F56" s="6"/>
      <c r="G56" s="1" t="s">
        <v>62</v>
      </c>
      <c r="H56" s="2"/>
      <c r="I56" s="2"/>
      <c r="J56" s="2"/>
    </row>
    <row r="57" spans="1:10" s="3" customFormat="1" ht="13.9" customHeight="1" x14ac:dyDescent="0.2">
      <c r="A57" s="31" t="s">
        <v>63</v>
      </c>
      <c r="B57" s="85">
        <v>74.150000000000006</v>
      </c>
      <c r="C57" s="21" t="s">
        <v>64</v>
      </c>
      <c r="D57" s="6"/>
      <c r="E57" s="6"/>
      <c r="F57" s="6"/>
      <c r="G57" s="34" t="s">
        <v>65</v>
      </c>
      <c r="H57" s="2"/>
      <c r="I57" s="2"/>
      <c r="J57" s="2"/>
    </row>
    <row r="58" spans="1:10" s="3" customFormat="1" ht="13.15" customHeight="1" x14ac:dyDescent="0.2">
      <c r="A58" s="35"/>
      <c r="B58" s="36"/>
      <c r="C58" s="59"/>
      <c r="D58" s="86" t="s">
        <v>90</v>
      </c>
      <c r="F58" s="6"/>
      <c r="G58" s="1" t="s">
        <v>66</v>
      </c>
      <c r="H58" s="2"/>
      <c r="I58" s="2"/>
      <c r="J58" s="2"/>
    </row>
    <row r="59" spans="1:10" s="3" customFormat="1" ht="13.9" customHeight="1" x14ac:dyDescent="0.2">
      <c r="A59" s="31" t="s">
        <v>67</v>
      </c>
      <c r="B59" s="85" t="n">
        <v>7.3933911156</v>
      </c>
      <c r="C59" s="21" t="s">
        <v>68</v>
      </c>
      <c r="D59" s="87" t="n">
        <v>6.888979999999999</v>
      </c>
      <c r="E59" s="43"/>
      <c r="F59" s="43"/>
      <c r="G59" s="34" t="s">
        <v>69</v>
      </c>
      <c r="H59" s="2"/>
      <c r="I59" s="2"/>
      <c r="J59" s="2"/>
    </row>
    <row r="60" spans="1:10" s="3" customFormat="1" ht="15.6" customHeight="1" x14ac:dyDescent="0.2">
      <c r="A60" s="117" t="s">
        <v>70</v>
      </c>
      <c r="B60" s="118"/>
      <c r="C60" s="119"/>
      <c r="D60" s="123" t="s">
        <v>71</v>
      </c>
      <c r="E60" s="118"/>
      <c r="F60" s="118"/>
      <c r="G60" s="11"/>
      <c r="H60" s="2"/>
      <c r="I60" s="2"/>
      <c r="J60" s="2"/>
    </row>
    <row r="61" spans="1:10" s="3" customFormat="1" ht="13.15" customHeight="1" x14ac:dyDescent="0.2">
      <c r="A61" s="120"/>
      <c r="B61" s="121"/>
      <c r="C61" s="122"/>
      <c r="D61" s="124"/>
      <c r="E61" s="121"/>
      <c r="F61" s="121"/>
      <c r="G61" s="11"/>
      <c r="H61" s="2"/>
      <c r="I61" s="2"/>
      <c r="J61" s="2"/>
    </row>
    <row r="62" spans="1:10" s="3" customFormat="1" ht="12.75" customHeight="1" x14ac:dyDescent="0.2">
      <c r="A62" s="35"/>
      <c r="B62" s="29"/>
      <c r="C62" s="60"/>
      <c r="D62" s="29"/>
      <c r="E62" s="60"/>
      <c r="F62" s="6"/>
      <c r="G62" s="11" t="s">
        <v>72</v>
      </c>
      <c r="H62" s="2"/>
      <c r="I62" s="2"/>
      <c r="J62" s="2"/>
    </row>
    <row r="63" spans="1:10" s="3" customFormat="1" ht="15.75" customHeight="1" x14ac:dyDescent="0.2">
      <c r="A63" s="31" t="s">
        <v>40</v>
      </c>
      <c r="B63" s="61" t="n">
        <f>B47</f>
        <v>224587.58000000007</v>
      </c>
      <c r="C63" s="21" t="s">
        <v>43</v>
      </c>
      <c r="D63" s="32" t="s">
        <v>40</v>
      </c>
      <c r="E63" s="62" t="n">
        <f>90*(B19*B27+E19*E27)/B32</f>
        <v>60480.000000000095</v>
      </c>
      <c r="F63" s="43" t="s">
        <v>43</v>
      </c>
      <c r="G63" s="27" t="s">
        <v>73</v>
      </c>
      <c r="H63" s="2"/>
      <c r="I63" s="2"/>
      <c r="J63" s="2"/>
    </row>
    <row r="64" spans="1:10" s="3" customFormat="1" x14ac:dyDescent="0.2">
      <c r="A64" s="35"/>
      <c r="B64" s="36"/>
      <c r="C64" s="59"/>
      <c r="D64" s="36"/>
      <c r="E64" s="59"/>
      <c r="F64" s="6"/>
      <c r="G64" s="11"/>
      <c r="H64" s="2"/>
      <c r="I64" s="2"/>
      <c r="J64" s="2"/>
    </row>
    <row r="65" spans="1:10" s="3" customFormat="1" x14ac:dyDescent="0.2">
      <c r="A65" s="56" t="s">
        <v>59</v>
      </c>
      <c r="B65" s="63" t="n">
        <f>B55</f>
        <v>4.54915272967329</v>
      </c>
      <c r="C65" s="21" t="s">
        <v>60</v>
      </c>
      <c r="D65" s="32" t="s">
        <v>59</v>
      </c>
      <c r="E65" s="64" t="n">
        <f>B55</f>
        <v>4.54915272967329</v>
      </c>
      <c r="F65" s="43" t="s">
        <v>60</v>
      </c>
      <c r="G65" s="11"/>
      <c r="H65" s="2"/>
      <c r="I65" s="2"/>
      <c r="J65" s="2"/>
    </row>
    <row r="66" spans="1:10" s="3" customFormat="1" ht="12" customHeight="1" x14ac:dyDescent="0.2">
      <c r="A66" s="35"/>
      <c r="B66" s="36"/>
      <c r="C66" s="59"/>
      <c r="D66" s="36"/>
      <c r="E66" s="59"/>
      <c r="F66" s="6"/>
      <c r="G66" s="11"/>
      <c r="H66" s="2"/>
      <c r="I66" s="2"/>
      <c r="J66" s="2"/>
    </row>
    <row r="67" spans="1:10" s="3" customFormat="1" ht="13.15" customHeight="1" x14ac:dyDescent="0.25">
      <c r="A67" s="31" t="s">
        <v>74</v>
      </c>
      <c r="B67" s="65" t="n">
        <f>B63*B65</f>
        <v>1021683.2026077184</v>
      </c>
      <c r="C67" s="21" t="s">
        <v>75</v>
      </c>
      <c r="D67" s="32" t="s">
        <v>74</v>
      </c>
      <c r="E67" s="66" t="n">
        <f>E63*E65</f>
        <v>275132.757090641</v>
      </c>
      <c r="F67" s="43" t="s">
        <v>75</v>
      </c>
      <c r="G67" s="27" t="s">
        <v>76</v>
      </c>
      <c r="H67" s="2"/>
      <c r="I67" s="2"/>
      <c r="J67" s="2"/>
    </row>
    <row r="68" spans="1:10" s="3" customFormat="1" ht="13.15" customHeight="1" x14ac:dyDescent="0.25">
      <c r="A68" s="35"/>
      <c r="B68" s="36"/>
      <c r="C68" s="59"/>
      <c r="D68" s="36"/>
      <c r="E68" s="67"/>
      <c r="F68" s="6"/>
      <c r="G68" s="11" t="s">
        <v>77</v>
      </c>
      <c r="H68" s="2"/>
      <c r="I68" s="2"/>
      <c r="J68" s="2"/>
    </row>
    <row r="69" spans="1:10" s="3" customFormat="1" ht="13.15" customHeight="1" x14ac:dyDescent="0.2">
      <c r="A69" s="31" t="s">
        <v>78</v>
      </c>
      <c r="B69" s="68" t="n">
        <f>2*B32</f>
        <v>83074.8000000002</v>
      </c>
      <c r="C69" s="21" t="s">
        <v>79</v>
      </c>
      <c r="D69" s="32" t="s">
        <v>78</v>
      </c>
      <c r="E69" s="69" t="n">
        <f>8.3*B32</f>
        <v>344760.42000000086</v>
      </c>
      <c r="F69" s="43" t="s">
        <v>79</v>
      </c>
      <c r="G69" s="27" t="s">
        <v>80</v>
      </c>
      <c r="H69" s="2"/>
      <c r="I69" s="2"/>
      <c r="J69" s="2"/>
    </row>
    <row r="70" spans="1:10" s="3" customFormat="1" x14ac:dyDescent="0.2">
      <c r="A70" s="35"/>
      <c r="B70" s="36"/>
      <c r="C70" s="59"/>
      <c r="D70" s="36"/>
      <c r="E70" s="59"/>
      <c r="F70" s="6"/>
      <c r="G70" s="11"/>
      <c r="H70" s="2"/>
      <c r="I70" s="2"/>
      <c r="J70" s="2"/>
    </row>
    <row r="71" spans="1:10" s="3" customFormat="1" x14ac:dyDescent="0.2">
      <c r="A71" s="31" t="s">
        <v>63</v>
      </c>
      <c r="B71" s="63" t="n">
        <f>B57</f>
        <v>74.15</v>
      </c>
      <c r="C71" s="21" t="s">
        <v>64</v>
      </c>
      <c r="D71" s="32" t="s">
        <v>63</v>
      </c>
      <c r="E71" s="64" t="n">
        <f>B57</f>
        <v>74.15</v>
      </c>
      <c r="F71" s="43" t="s">
        <v>64</v>
      </c>
      <c r="G71" s="11"/>
      <c r="H71" s="2"/>
      <c r="I71" s="2"/>
      <c r="J71" s="2"/>
    </row>
    <row r="72" spans="1:10" s="3" customFormat="1" x14ac:dyDescent="0.2">
      <c r="A72" s="35"/>
      <c r="B72" s="36"/>
      <c r="C72" s="59"/>
      <c r="D72" s="36"/>
      <c r="E72" s="59"/>
      <c r="F72" s="6"/>
      <c r="G72" s="11"/>
      <c r="H72" s="2"/>
      <c r="I72" s="2"/>
      <c r="J72" s="2"/>
    </row>
    <row r="73" spans="1:10" s="3" customFormat="1" ht="13.9" customHeight="1" x14ac:dyDescent="0.25">
      <c r="A73" s="31" t="s">
        <v>74</v>
      </c>
      <c r="B73" s="65" t="n">
        <f>B69*B71/1000</f>
        <v>6159.99642000001</v>
      </c>
      <c r="C73" s="21" t="s">
        <v>75</v>
      </c>
      <c r="D73" s="32" t="s">
        <v>74</v>
      </c>
      <c r="E73" s="66" t="n">
        <f>E69*E71/1000</f>
        <v>25563.9851430001</v>
      </c>
      <c r="F73" s="43" t="s">
        <v>75</v>
      </c>
      <c r="G73" s="27" t="s">
        <v>81</v>
      </c>
      <c r="H73" s="2"/>
      <c r="I73" s="2"/>
      <c r="J73" s="2"/>
    </row>
    <row r="74" spans="1:10" s="3" customFormat="1" x14ac:dyDescent="0.2">
      <c r="A74" s="5"/>
      <c r="B74" s="6"/>
      <c r="C74" s="59"/>
      <c r="D74" s="36"/>
      <c r="E74" s="59"/>
      <c r="F74" s="6"/>
      <c r="G74" s="11"/>
      <c r="H74" s="2"/>
      <c r="I74" s="2"/>
      <c r="J74" s="2"/>
    </row>
    <row r="75" spans="1:10" s="3" customFormat="1" ht="13.9" customHeight="1" x14ac:dyDescent="0.25">
      <c r="A75" s="5"/>
      <c r="B75" s="70"/>
      <c r="C75" s="59"/>
      <c r="D75" s="32" t="s">
        <v>82</v>
      </c>
      <c r="E75" s="69" t="n">
        <f>0.57*B32</f>
        <v>23676.318000000058</v>
      </c>
      <c r="F75" s="43" t="s">
        <v>28</v>
      </c>
      <c r="G75" s="27" t="s">
        <v>83</v>
      </c>
      <c r="H75" s="2"/>
      <c r="I75" s="2"/>
      <c r="J75" s="2"/>
    </row>
    <row r="76" spans="1:10" s="3" customFormat="1" x14ac:dyDescent="0.2">
      <c r="A76" s="5"/>
      <c r="B76" s="6"/>
      <c r="C76" s="59"/>
      <c r="D76" s="36"/>
      <c r="E76" s="59"/>
      <c r="F76" s="6"/>
      <c r="G76" s="11"/>
      <c r="H76" s="2"/>
      <c r="I76" s="2"/>
      <c r="J76" s="2"/>
    </row>
    <row r="77" spans="1:10" s="3" customFormat="1" x14ac:dyDescent="0.2">
      <c r="A77" s="5"/>
      <c r="B77" s="6"/>
      <c r="C77" s="59"/>
      <c r="D77" s="32" t="s">
        <v>67</v>
      </c>
      <c r="E77" s="64" t="n">
        <f>B59</f>
        <v>7.3933911156</v>
      </c>
      <c r="F77" s="43" t="s">
        <v>68</v>
      </c>
      <c r="G77" s="11"/>
      <c r="H77" s="2"/>
      <c r="I77" s="2"/>
      <c r="J77" s="2"/>
    </row>
    <row r="78" spans="1:10" s="3" customFormat="1" x14ac:dyDescent="0.2">
      <c r="A78" s="5"/>
      <c r="B78" s="6"/>
      <c r="C78" s="59"/>
      <c r="D78" s="36"/>
      <c r="E78" s="59"/>
      <c r="F78" s="6"/>
      <c r="G78" s="11"/>
      <c r="H78" s="2"/>
      <c r="I78" s="2"/>
      <c r="J78" s="2"/>
    </row>
    <row r="79" spans="1:10" s="3" customFormat="1" ht="13.9" customHeight="1" x14ac:dyDescent="0.25">
      <c r="A79" s="71"/>
      <c r="B79" s="43"/>
      <c r="C79" s="21"/>
      <c r="D79" s="32" t="s">
        <v>74</v>
      </c>
      <c r="E79" s="66" t="n">
        <f>E75*E77</f>
        <v>175048.2791513211</v>
      </c>
      <c r="F79" s="43" t="s">
        <v>75</v>
      </c>
      <c r="G79" s="27" t="s">
        <v>84</v>
      </c>
      <c r="H79" s="2"/>
      <c r="I79" s="2"/>
      <c r="J79" s="2"/>
    </row>
    <row r="80" spans="1:10" s="3" customFormat="1" x14ac:dyDescent="0.2">
      <c r="A80" s="28"/>
      <c r="B80" s="29"/>
      <c r="C80" s="29"/>
      <c r="D80" s="29"/>
      <c r="E80" s="29"/>
      <c r="F80" s="6"/>
      <c r="G80" s="11"/>
      <c r="H80" s="2"/>
      <c r="I80" s="2"/>
      <c r="J80" s="2"/>
    </row>
    <row r="81" spans="1:10" s="3" customFormat="1" ht="13.5" thickBot="1" x14ac:dyDescent="0.25">
      <c r="A81" s="35" t="s">
        <v>85</v>
      </c>
      <c r="B81" s="72" t="n">
        <f>B67+B73</f>
        <v>1027843.1990277184</v>
      </c>
      <c r="C81" s="36" t="s">
        <v>75</v>
      </c>
      <c r="D81" s="36" t="s">
        <v>85</v>
      </c>
      <c r="E81" s="72" t="n">
        <f>E67+E73+E79</f>
        <v>475745.0213849622</v>
      </c>
      <c r="F81" s="6" t="s">
        <v>75</v>
      </c>
      <c r="G81" s="73"/>
      <c r="H81" s="2"/>
      <c r="I81" s="2"/>
      <c r="J81" s="2"/>
    </row>
    <row r="82" spans="1:10" s="3" customFormat="1" x14ac:dyDescent="0.2">
      <c r="A82" s="125" t="s">
        <v>86</v>
      </c>
      <c r="B82" s="126"/>
      <c r="C82" s="129" t="n">
        <f>B81-E81</f>
        <v>552098.1776427561</v>
      </c>
      <c r="D82" s="130"/>
      <c r="E82" s="125" t="s">
        <v>75</v>
      </c>
      <c r="F82" s="133"/>
      <c r="G82" s="11" t="s">
        <v>87</v>
      </c>
      <c r="H82" s="2"/>
      <c r="I82" s="2"/>
      <c r="J82" s="2"/>
    </row>
    <row r="83" spans="1:10" s="3" customFormat="1" ht="13.15" customHeight="1" thickBot="1" x14ac:dyDescent="0.25">
      <c r="A83" s="127"/>
      <c r="B83" s="128"/>
      <c r="C83" s="131"/>
      <c r="D83" s="132"/>
      <c r="E83" s="127"/>
      <c r="F83" s="134"/>
      <c r="G83" s="74" t="s">
        <v>88</v>
      </c>
      <c r="H83" s="2"/>
      <c r="I83" s="2"/>
      <c r="J83" s="2"/>
    </row>
    <row r="84" spans="1:10" x14ac:dyDescent="0.2">
      <c r="A84" s="75"/>
      <c r="B84" s="75"/>
      <c r="C84" s="75"/>
      <c r="D84" s="88"/>
      <c r="E84" s="75"/>
      <c r="F84" s="75"/>
      <c r="G84" s="76"/>
      <c r="H84" s="75"/>
      <c r="I84" s="75"/>
      <c r="J84" s="75"/>
    </row>
    <row r="85" spans="1:10" x14ac:dyDescent="0.2">
      <c r="A85" s="78"/>
      <c r="B85" s="75"/>
      <c r="C85" s="75"/>
      <c r="D85" s="88"/>
      <c r="E85" s="75"/>
      <c r="F85" s="75"/>
      <c r="G85" s="76"/>
      <c r="H85" s="75"/>
      <c r="I85" s="75"/>
      <c r="J85" s="75"/>
    </row>
    <row r="86" spans="1:10" x14ac:dyDescent="0.2">
      <c r="A86" s="79"/>
      <c r="B86" s="80"/>
      <c r="C86" s="81"/>
      <c r="D86" s="79"/>
      <c r="E86" s="80"/>
      <c r="F86" s="80"/>
      <c r="G86" s="76"/>
      <c r="H86" s="75"/>
      <c r="I86" s="75"/>
      <c r="J86" s="75"/>
    </row>
    <row r="87" spans="1:10" ht="22.15" customHeight="1" x14ac:dyDescent="0.2">
      <c r="A87" s="82"/>
      <c r="B87" s="75"/>
      <c r="C87" s="75"/>
      <c r="D87" s="83"/>
      <c r="E87" s="75"/>
      <c r="F87" s="75"/>
      <c r="G87" s="76"/>
      <c r="H87" s="75"/>
      <c r="I87" s="75"/>
      <c r="J87" s="75"/>
    </row>
    <row r="88" spans="1:10" ht="22.15" customHeight="1" x14ac:dyDescent="0.2">
      <c r="A88" s="83"/>
      <c r="B88" s="75"/>
      <c r="C88" s="75"/>
      <c r="D88" s="83"/>
      <c r="E88" s="75"/>
      <c r="F88" s="75"/>
      <c r="G88" s="76"/>
      <c r="H88" s="75"/>
      <c r="I88" s="75"/>
      <c r="J88" s="75"/>
    </row>
    <row r="89" spans="1:10" ht="22.15" customHeight="1" x14ac:dyDescent="0.2">
      <c r="A89" s="83"/>
      <c r="B89" s="75"/>
      <c r="C89" s="75"/>
      <c r="D89" s="83"/>
      <c r="E89" s="75"/>
      <c r="F89" s="75"/>
      <c r="G89" s="76"/>
      <c r="H89" s="75"/>
      <c r="I89" s="75"/>
      <c r="J89" s="75"/>
    </row>
    <row r="90" spans="1:10" x14ac:dyDescent="0.2">
      <c r="A90" s="75"/>
      <c r="B90" s="75"/>
      <c r="C90" s="75"/>
      <c r="D90" s="75"/>
      <c r="E90" s="75"/>
      <c r="F90" s="75"/>
      <c r="G90" s="76"/>
      <c r="H90" s="75"/>
      <c r="I90" s="75"/>
      <c r="J90" s="75"/>
    </row>
    <row r="91" spans="1:10" x14ac:dyDescent="0.2">
      <c r="A91" s="75"/>
      <c r="B91" s="75"/>
      <c r="C91" s="75"/>
      <c r="D91" s="75"/>
      <c r="E91" s="75"/>
      <c r="F91" s="75"/>
      <c r="G91" s="76"/>
      <c r="H91" s="75"/>
      <c r="I91" s="75"/>
      <c r="J91" s="75"/>
    </row>
    <row r="92" spans="1:10" x14ac:dyDescent="0.2">
      <c r="A92" s="75"/>
      <c r="B92" s="75"/>
      <c r="C92" s="75"/>
      <c r="D92" s="75"/>
      <c r="E92" s="75"/>
      <c r="F92" s="75"/>
      <c r="G92" s="76"/>
      <c r="H92" s="75"/>
      <c r="I92" s="75"/>
      <c r="J92" s="75"/>
    </row>
    <row r="93" spans="1:10" x14ac:dyDescent="0.2">
      <c r="A93" s="75"/>
      <c r="B93" s="75"/>
      <c r="C93" s="75"/>
      <c r="D93" s="75"/>
      <c r="E93" s="75"/>
      <c r="F93" s="75"/>
      <c r="G93" s="76"/>
      <c r="H93" s="75"/>
      <c r="I93" s="75"/>
      <c r="J93" s="75"/>
    </row>
    <row r="94" spans="1:10" x14ac:dyDescent="0.2">
      <c r="A94" s="75"/>
      <c r="B94" s="75"/>
      <c r="C94" s="75"/>
      <c r="D94" s="75"/>
      <c r="E94" s="75"/>
      <c r="F94" s="75"/>
      <c r="G94" s="76"/>
      <c r="H94" s="75"/>
      <c r="I94" s="75"/>
      <c r="J94" s="75"/>
    </row>
    <row r="95" spans="1:10" x14ac:dyDescent="0.2">
      <c r="A95" s="75"/>
      <c r="B95" s="75"/>
      <c r="C95" s="75"/>
      <c r="D95" s="75"/>
      <c r="E95" s="75"/>
      <c r="F95" s="75"/>
      <c r="G95" s="76"/>
      <c r="H95" s="75"/>
      <c r="I95" s="75"/>
      <c r="J95" s="75"/>
    </row>
    <row r="96" spans="1:10" x14ac:dyDescent="0.2">
      <c r="A96" s="75"/>
      <c r="B96" s="75"/>
      <c r="C96" s="75"/>
      <c r="D96" s="75"/>
      <c r="E96" s="75"/>
      <c r="F96" s="75"/>
      <c r="G96" s="76"/>
      <c r="H96" s="75"/>
      <c r="I96" s="75"/>
      <c r="J96" s="75"/>
    </row>
    <row r="97" spans="1:10" x14ac:dyDescent="0.2">
      <c r="A97" s="75"/>
      <c r="B97" s="75"/>
      <c r="C97" s="75"/>
      <c r="D97" s="75"/>
      <c r="E97" s="75"/>
      <c r="F97" s="75"/>
      <c r="G97" s="76"/>
      <c r="H97" s="75"/>
      <c r="I97" s="75"/>
      <c r="J97" s="75"/>
    </row>
    <row r="98" spans="1:10" x14ac:dyDescent="0.2">
      <c r="A98" s="75"/>
      <c r="B98" s="75"/>
      <c r="C98" s="75"/>
      <c r="D98" s="75"/>
      <c r="E98" s="75"/>
      <c r="F98" s="75"/>
      <c r="G98" s="76"/>
      <c r="H98" s="75"/>
      <c r="I98" s="75"/>
      <c r="J98" s="75"/>
    </row>
    <row r="99" spans="1:10" x14ac:dyDescent="0.2">
      <c r="A99" s="75"/>
      <c r="B99" s="75"/>
      <c r="C99" s="75"/>
      <c r="D99" s="75"/>
      <c r="E99" s="75"/>
      <c r="F99" s="75"/>
      <c r="G99" s="76"/>
      <c r="H99" s="75"/>
      <c r="I99" s="75"/>
      <c r="J99" s="75"/>
    </row>
    <row r="100" spans="1:10" x14ac:dyDescent="0.2">
      <c r="A100" s="75"/>
      <c r="B100" s="75"/>
      <c r="C100" s="75"/>
      <c r="D100" s="75"/>
      <c r="E100" s="75"/>
      <c r="F100" s="75"/>
      <c r="G100" s="76"/>
      <c r="H100" s="75"/>
      <c r="I100" s="75"/>
      <c r="J100" s="75"/>
    </row>
    <row r="101" spans="1:10" x14ac:dyDescent="0.2">
      <c r="A101" s="75"/>
      <c r="B101" s="75"/>
      <c r="C101" s="75"/>
      <c r="D101" s="75"/>
      <c r="E101" s="75"/>
      <c r="F101" s="75"/>
      <c r="G101" s="76"/>
      <c r="H101" s="75"/>
      <c r="I101" s="75"/>
      <c r="J101" s="75"/>
    </row>
    <row r="102" spans="1:10" x14ac:dyDescent="0.2">
      <c r="A102" s="75"/>
      <c r="B102" s="75"/>
      <c r="C102" s="75"/>
      <c r="D102" s="75"/>
      <c r="E102" s="75"/>
      <c r="F102" s="75"/>
      <c r="G102" s="76"/>
      <c r="H102" s="75"/>
      <c r="I102" s="75"/>
      <c r="J102" s="75"/>
    </row>
    <row r="103" spans="1:10" x14ac:dyDescent="0.2">
      <c r="A103" s="75"/>
      <c r="B103" s="75"/>
      <c r="C103" s="75"/>
      <c r="D103" s="75"/>
      <c r="E103" s="75"/>
      <c r="F103" s="75"/>
      <c r="G103" s="76"/>
      <c r="H103" s="75"/>
      <c r="I103" s="75"/>
      <c r="J103" s="75"/>
    </row>
    <row r="104" spans="1:10" x14ac:dyDescent="0.2">
      <c r="A104" s="75"/>
      <c r="B104" s="75"/>
      <c r="C104" s="75"/>
      <c r="D104" s="75"/>
      <c r="E104" s="75"/>
      <c r="F104" s="75"/>
      <c r="G104" s="76"/>
      <c r="H104" s="75"/>
      <c r="I104" s="75"/>
      <c r="J104" s="75"/>
    </row>
    <row r="105" spans="1:10" x14ac:dyDescent="0.2">
      <c r="A105" s="75"/>
      <c r="B105" s="75"/>
      <c r="C105" s="75"/>
      <c r="D105" s="75"/>
      <c r="E105" s="75"/>
      <c r="F105" s="75"/>
      <c r="G105" s="76"/>
      <c r="H105" s="75"/>
      <c r="I105" s="75"/>
      <c r="J105" s="75"/>
    </row>
    <row r="106" spans="1:10" x14ac:dyDescent="0.2">
      <c r="A106" s="75"/>
      <c r="B106" s="75"/>
      <c r="C106" s="75"/>
      <c r="D106" s="75"/>
      <c r="E106" s="75"/>
      <c r="F106" s="75"/>
      <c r="G106" s="76"/>
      <c r="H106" s="75"/>
      <c r="I106" s="75"/>
      <c r="J106" s="75"/>
    </row>
    <row r="107" spans="1:10" x14ac:dyDescent="0.2">
      <c r="A107" s="75"/>
      <c r="B107" s="75"/>
      <c r="C107" s="75"/>
      <c r="D107" s="75"/>
      <c r="E107" s="75"/>
      <c r="F107" s="75"/>
      <c r="G107" s="76"/>
      <c r="H107" s="75"/>
      <c r="I107" s="75"/>
      <c r="J107" s="75"/>
    </row>
    <row r="108" spans="1:10" x14ac:dyDescent="0.2">
      <c r="A108" s="75"/>
      <c r="B108" s="75"/>
      <c r="C108" s="75"/>
      <c r="D108" s="75"/>
      <c r="E108" s="75"/>
      <c r="F108" s="75"/>
      <c r="G108" s="76"/>
      <c r="H108" s="75"/>
      <c r="I108" s="75"/>
      <c r="J108" s="75"/>
    </row>
    <row r="109" spans="1:10" x14ac:dyDescent="0.2">
      <c r="A109" s="75"/>
      <c r="B109" s="75"/>
      <c r="C109" s="75"/>
      <c r="D109" s="75"/>
      <c r="E109" s="75"/>
      <c r="F109" s="75"/>
      <c r="G109" s="76"/>
      <c r="H109" s="75"/>
      <c r="I109" s="75"/>
      <c r="J109" s="75"/>
    </row>
    <row r="110" spans="1:10" x14ac:dyDescent="0.2">
      <c r="A110" s="75"/>
      <c r="B110" s="75"/>
      <c r="C110" s="75"/>
      <c r="D110" s="75"/>
      <c r="E110" s="75"/>
      <c r="F110" s="75"/>
      <c r="G110" s="76"/>
      <c r="H110" s="75"/>
      <c r="I110" s="75"/>
      <c r="J110" s="75"/>
    </row>
    <row r="111" spans="1:10" x14ac:dyDescent="0.2">
      <c r="A111" s="75"/>
      <c r="B111" s="75"/>
      <c r="C111" s="75"/>
      <c r="D111" s="75"/>
      <c r="E111" s="75"/>
      <c r="F111" s="75"/>
      <c r="G111" s="76"/>
      <c r="H111" s="75"/>
      <c r="I111" s="75"/>
      <c r="J111" s="75"/>
    </row>
  </sheetData>
  <protectedRanges>
    <protectedRange sqref="B55 B15 E15 B57 B59 B17 E17 E38 B23 E23 B38 B25 E25 B40 E40" name="Bereich4"/>
    <protectedRange sqref="B4" name="Bereich2"/>
    <protectedRange sqref="B5:B6" name="Bereich1"/>
    <protectedRange sqref="B3 C5:C6" name="Bereich3"/>
  </protectedRanges>
  <mergeCells count="13">
    <mergeCell ref="A50:F51"/>
    <mergeCell ref="A52:C53"/>
    <mergeCell ref="A60:C61"/>
    <mergeCell ref="D60:F61"/>
    <mergeCell ref="A82:B83"/>
    <mergeCell ref="C82:D83"/>
    <mergeCell ref="E82:F83"/>
    <mergeCell ref="A35:F36"/>
    <mergeCell ref="A1:A2"/>
    <mergeCell ref="B1:F2"/>
    <mergeCell ref="A10:C11"/>
    <mergeCell ref="D10:F11"/>
    <mergeCell ref="A20:F21"/>
  </mergeCells>
  <printOptions horizontalCentered="1" verticalCentered="1" headings="1"/>
  <pageMargins left="0.74803149606299213" right="0.39370078740157483" top="0.23622047244094491" bottom="0.26" header="0.11811023622047245" footer="0.11811023622047245"/>
  <pageSetup paperSize="9" scale="59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A</vt:lpstr>
      <vt:lpstr>A!Область_печати</vt:lpstr>
    </vt:vector>
  </TitlesOfParts>
  <Company>AGC Europe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2016-11-23T11:06:40Z</dcterms:created>
  <dc:creator>Golub Denis</dc:creator>
  <cp:lastModifiedBy>Denny Dove</cp:lastModifiedBy>
  <dcterms:modified xsi:type="dcterms:W3CDTF">2023-11-28T20:52:14Z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5f2eb32-1734-49e1-8398-a303cd34c189_Enabled">
    <vt:lpwstr>True</vt:lpwstr>
  </property>
  <property fmtid="{D5CDD505-2E9C-101B-9397-08002B2CF9AE}" pid="3" name="MSIP_Label_05f2eb32-1734-49e1-8398-a303cd34c189_SiteId">
    <vt:lpwstr>faa6053b-36c4-4c36-af04-796200c185bf</vt:lpwstr>
  </property>
  <property fmtid="{D5CDD505-2E9C-101B-9397-08002B2CF9AE}" pid="4" name="MSIP_Label_05f2eb32-1734-49e1-8398-a303cd34c189_Owner">
    <vt:lpwstr>Denis.Golub@eu.agc.com</vt:lpwstr>
  </property>
  <property fmtid="{D5CDD505-2E9C-101B-9397-08002B2CF9AE}" pid="5" name="MSIP_Label_05f2eb32-1734-49e1-8398-a303cd34c189_SetDate">
    <vt:lpwstr>2019-07-15T13:54:25.7407864Z</vt:lpwstr>
  </property>
  <property fmtid="{D5CDD505-2E9C-101B-9397-08002B2CF9AE}" pid="6" name="MSIP_Label_05f2eb32-1734-49e1-8398-a303cd34c189_Name">
    <vt:lpwstr>Internal Use Only</vt:lpwstr>
  </property>
  <property fmtid="{D5CDD505-2E9C-101B-9397-08002B2CF9AE}" pid="7" name="MSIP_Label_05f2eb32-1734-49e1-8398-a303cd34c189_Application">
    <vt:lpwstr>Microsoft Azure Information Protection</vt:lpwstr>
  </property>
  <property fmtid="{D5CDD505-2E9C-101B-9397-08002B2CF9AE}" pid="8" name="MSIP_Label_05f2eb32-1734-49e1-8398-a303cd34c189_Extended_MSFT_Method">
    <vt:lpwstr>Automatic</vt:lpwstr>
  </property>
  <property fmtid="{D5CDD505-2E9C-101B-9397-08002B2CF9AE}" pid="9" name="Sensitivity">
    <vt:lpwstr>Internal Use Only</vt:lpwstr>
  </property>
</Properties>
</file>