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Excel Project 1-Text String Manipulation and Data Aggregation in Excel\"/>
    </mc:Choice>
  </mc:AlternateContent>
  <xr:revisionPtr revIDLastSave="0" documentId="13_ncr:1_{7B78D81E-2608-42A2-89A0-46A53304696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structions 1" sheetId="3" r:id="rId1"/>
    <sheet name="HR Data (Cleaning Text Strings)" sheetId="1" r:id="rId2"/>
    <sheet name="Instructions 2" sheetId="4" r:id="rId3"/>
    <sheet name="HR Analytics (Aggregating)" sheetId="5" r:id="rId4"/>
  </sheets>
  <definedNames>
    <definedName name="_xlnm._FilterDatabase" localSheetId="1" hidden="1">'HR Data (Cleaning Text Strings)'!$A$4:$I$24</definedName>
    <definedName name="Days_Sick">'HR Analytics (Aggregating)'!$H$5:$H$39</definedName>
    <definedName name="Department">'HR Analytics (Aggregating)'!$E$5:$E$39</definedName>
    <definedName name="Departments">'HR Analytics (Aggregating)'!$M$5:$M$10</definedName>
    <definedName name="Hourly_Rate">'HR Analytics (Aggregating)'!$F$5:$F$39</definedName>
    <definedName name="Leave_Allowance">20</definedName>
    <definedName name="Leave_Available">'HR Analytics (Aggregating)'!$J$5:$J$39</definedName>
    <definedName name="Overtime">'HR Analytics (Aggregating)'!$G$2</definedName>
    <definedName name="Status">'HR Analytics (Aggregating)'!$B$5:$B$39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5" l="1"/>
  <c r="G39" i="5"/>
  <c r="J38" i="5"/>
  <c r="G38" i="5"/>
  <c r="J37" i="5"/>
  <c r="G37" i="5"/>
  <c r="J36" i="5"/>
  <c r="G36" i="5"/>
  <c r="J35" i="5"/>
  <c r="G35" i="5"/>
  <c r="J34" i="5"/>
  <c r="G34" i="5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P10" i="5"/>
  <c r="O10" i="5"/>
  <c r="N10" i="5"/>
  <c r="J10" i="5"/>
  <c r="G10" i="5"/>
  <c r="P9" i="5"/>
  <c r="O9" i="5"/>
  <c r="N9" i="5"/>
  <c r="J9" i="5"/>
  <c r="G9" i="5"/>
  <c r="P8" i="5"/>
  <c r="O8" i="5"/>
  <c r="J8" i="5"/>
  <c r="N8" i="5" s="1"/>
  <c r="G8" i="5"/>
  <c r="P7" i="5"/>
  <c r="O7" i="5"/>
  <c r="N7" i="5"/>
  <c r="J7" i="5"/>
  <c r="G7" i="5"/>
  <c r="P6" i="5"/>
  <c r="O6" i="5"/>
  <c r="N6" i="5"/>
  <c r="J6" i="5"/>
  <c r="G6" i="5"/>
  <c r="P5" i="5"/>
  <c r="O5" i="5"/>
  <c r="N5" i="5"/>
  <c r="J5" i="5"/>
  <c r="G5" i="5"/>
  <c r="J2" i="5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F4" i="1" l="1"/>
  <c r="G4" i="1" s="1"/>
</calcChain>
</file>

<file path=xl/sharedStrings.xml><?xml version="1.0" encoding="utf-8"?>
<sst xmlns="http://schemas.openxmlformats.org/spreadsheetml/2006/main" count="488" uniqueCount="294">
  <si>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</si>
  <si>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</si>
  <si>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</si>
  <si>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</si>
  <si>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</si>
  <si>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</si>
  <si>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</si>
  <si>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</si>
  <si>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</si>
  <si>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</si>
  <si>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</si>
  <si>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</si>
  <si>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</si>
  <si>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</si>
  <si>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</si>
  <si>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</si>
  <si>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</si>
  <si>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</si>
  <si>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</si>
  <si>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</si>
  <si>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</si>
  <si>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</si>
  <si>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</si>
  <si>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</si>
  <si>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</si>
  <si>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</si>
  <si>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</si>
  <si>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</si>
  <si>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</si>
  <si>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</si>
  <si>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</si>
  <si>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</si>
  <si>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</si>
  <si>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</si>
  <si>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</si>
  <si>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</si>
  <si>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</si>
  <si>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</si>
  <si>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</si>
  <si>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</si>
  <si>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</si>
  <si>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</si>
  <si>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</si>
  <si>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</si>
  <si>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</si>
  <si>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</si>
  <si>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</si>
  <si>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</si>
  <si>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</si>
  <si>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</si>
  <si>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</si>
  <si>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</si>
  <si>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</si>
  <si>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</si>
  <si>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</si>
  <si>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</si>
  <si>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</si>
  <si>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</si>
  <si>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</si>
  <si>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</si>
  <si>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</si>
  <si>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</si>
  <si>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</si>
  <si>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</si>
  <si>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</si>
  <si>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</si>
  <si>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</si>
  <si>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</si>
  <si>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</si>
  <si>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</si>
  <si>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</si>
  <si>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</si>
  <si>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</si>
  <si>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</si>
  <si>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</si>
  <si>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</si>
  <si>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</si>
  <si>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</si>
  <si>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</si>
  <si>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</si>
  <si>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</si>
  <si>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</si>
  <si>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</si>
  <si>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</si>
  <si>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</si>
  <si>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</si>
  <si>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</si>
  <si>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</si>
  <si>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</si>
  <si>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</si>
  <si>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</si>
  <si>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</si>
  <si>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</si>
  <si>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</si>
  <si>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</si>
  <si>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</si>
  <si>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</si>
  <si>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</si>
  <si>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</si>
  <si>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</si>
  <si>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</si>
  <si>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</si>
  <si>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</si>
  <si>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</si>
  <si>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</si>
  <si>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</si>
  <si>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</si>
  <si>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</si>
  <si>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</si>
  <si>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</si>
  <si>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</si>
  <si>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</si>
  <si>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</si>
  <si>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</si>
  <si>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</si>
  <si>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</si>
  <si>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</si>
  <si>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</si>
  <si>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</si>
  <si>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</si>
  <si>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</si>
  <si>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</si>
  <si>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</si>
  <si>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</si>
  <si>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</si>
  <si>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</si>
  <si>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</si>
  <si>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</si>
  <si>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</si>
  <si>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</si>
  <si>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</si>
  <si>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</si>
  <si>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</si>
  <si>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</si>
  <si>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</si>
  <si>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</si>
  <si>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</si>
  <si>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</si>
  <si>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</si>
  <si>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</si>
  <si>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</si>
  <si>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</si>
  <si>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</si>
  <si>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</si>
  <si>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</si>
  <si>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</si>
  <si>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</si>
  <si>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</si>
  <si>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</si>
  <si>
    <t>02-West-2635 </t>
  </si>
  <si>
    <t>635 </t>
  </si>
  <si>
    <t>CHECK (CharCode)</t>
  </si>
  <si>
    <t xml:space="preserve"> </t>
  </si>
  <si>
    <t>CHECK (Values)</t>
  </si>
  <si>
    <t>Week 3 Practice Challenge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</si>
  <si>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</si>
  <si>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t>1a)</t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</si>
  <si>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</si>
  <si>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</si>
  <si>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</si>
  <si>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t>Tip</t>
  </si>
  <si>
    <t>3)</t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</si>
  <si>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</si>
  <si>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</si>
  <si>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</si>
  <si>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</si>
  <si>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</si>
  <si>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</si>
  <si>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t>7)</t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</si>
  <si>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</si>
  <si>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t>8)</t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</si>
  <si>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</si>
  <si>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</si>
  <si>
    <t>Below is a snapshot of the answers you should get in the first 10 rows:</t>
  </si>
  <si>
    <t>ZenCo Staff Analytics</t>
  </si>
  <si>
    <t>Overtime:</t>
  </si>
  <si>
    <t>Total Sick Days:</t>
  </si>
  <si>
    <t>Total Leave</t>
  </si>
  <si>
    <t>Average Rate</t>
  </si>
  <si>
    <t>Status</t>
  </si>
  <si>
    <t>Hourly Rate</t>
  </si>
  <si>
    <t>Overtime Rate</t>
  </si>
  <si>
    <t>Days Sick</t>
  </si>
  <si>
    <t>Leave Taken</t>
  </si>
  <si>
    <t>Leave Available</t>
  </si>
  <si>
    <t>Departments</t>
  </si>
  <si>
    <t>Available</t>
  </si>
  <si>
    <t>Part Time</t>
  </si>
  <si>
    <t>Full Time</t>
  </si>
  <si>
    <t>F1180</t>
  </si>
  <si>
    <t>Stevie Bacata</t>
  </si>
  <si>
    <t>sbacata@zenco.com</t>
  </si>
  <si>
    <t>F1110</t>
  </si>
  <si>
    <t>Adam Barry</t>
  </si>
  <si>
    <t>abarry@zenco.com</t>
  </si>
  <si>
    <t>F1232</t>
  </si>
  <si>
    <t>Connor Betts</t>
  </si>
  <si>
    <t>cbetts@zenco.com</t>
  </si>
  <si>
    <t>P1243</t>
  </si>
  <si>
    <t>Fred Binga</t>
  </si>
  <si>
    <t>fbinga@zenco.com</t>
  </si>
  <si>
    <t>P1248</t>
  </si>
  <si>
    <t>Yvette Biti</t>
  </si>
  <si>
    <t>ybiti@zenco.com</t>
  </si>
  <si>
    <t>P1227</t>
  </si>
  <si>
    <t>Jim Boller</t>
  </si>
  <si>
    <t>jboller@zenco.com</t>
  </si>
  <si>
    <t>P1230</t>
  </si>
  <si>
    <t>Charlie Bui</t>
  </si>
  <si>
    <t>cbui@zenco.com</t>
  </si>
  <si>
    <t>F1162</t>
  </si>
  <si>
    <t>Barbara Carlton</t>
  </si>
  <si>
    <t>bcarlton@zenco.com</t>
  </si>
  <si>
    <t>P1001</t>
  </si>
  <si>
    <t>Joe Carol</t>
  </si>
  <si>
    <t>jcarol@zenco.com</t>
  </si>
  <si>
    <t>F1224</t>
  </si>
  <si>
    <t>Jim Chaffee</t>
  </si>
  <si>
    <t>jchaffee@zenco.com</t>
  </si>
  <si>
    <t>P1203</t>
  </si>
  <si>
    <t>Samantha Chairs</t>
  </si>
  <si>
    <t>schairs@zenco.com</t>
  </si>
  <si>
    <t>P1211</t>
  </si>
  <si>
    <t>Uma Chaudri</t>
  </si>
  <si>
    <t>uchaudri@zenco.com</t>
  </si>
  <si>
    <t>P1198</t>
  </si>
  <si>
    <t>Elizabeth Chu</t>
  </si>
  <si>
    <t>echu@zenco.com</t>
  </si>
  <si>
    <t>F1003</t>
  </si>
  <si>
    <t>Eric Chung</t>
  </si>
  <si>
    <t>echung@zenco.com</t>
  </si>
  <si>
    <t>F1235</t>
  </si>
  <si>
    <t>Anna Clark</t>
  </si>
  <si>
    <t>aclark@zenco.com</t>
  </si>
  <si>
    <t>P1253</t>
  </si>
  <si>
    <t>Elizabeth Clark</t>
  </si>
  <si>
    <t>eclark@zenco.com</t>
  </si>
  <si>
    <t>P1221</t>
  </si>
  <si>
    <t>Sabrina Cole</t>
  </si>
  <si>
    <t>scole@zenco.com</t>
  </si>
  <si>
    <t>F1186</t>
  </si>
  <si>
    <t>Janet Comuntzis</t>
  </si>
  <si>
    <t>jcomuntzis@zenco.com</t>
  </si>
  <si>
    <t>P1218</t>
  </si>
  <si>
    <t>Bob Decker</t>
  </si>
  <si>
    <t>bdecker@zenco.com</t>
  </si>
  <si>
    <t>F1215</t>
  </si>
  <si>
    <t>Tina Desiato</t>
  </si>
  <si>
    <t>tdesiato@zenco.com</t>
  </si>
  <si>
    <t>P1241</t>
  </si>
  <si>
    <t>Alexandra Donnell</t>
  </si>
  <si>
    <t>adonnell@zenco.com</t>
  </si>
  <si>
    <t>F1246</t>
  </si>
  <si>
    <t>Mark Ellis</t>
  </si>
  <si>
    <t>mellis@zenco.com</t>
  </si>
  <si>
    <t>F1172</t>
  </si>
  <si>
    <t>Nicholas Fernandes</t>
  </si>
  <si>
    <t>nfernandes@zenco.com</t>
  </si>
  <si>
    <t>F1134</t>
  </si>
  <si>
    <t>Mary Ferris</t>
  </si>
  <si>
    <t>mferris@zenco.com</t>
  </si>
  <si>
    <t>F1150</t>
  </si>
  <si>
    <t>Susan Filosa</t>
  </si>
  <si>
    <t>sfilosa@zenco.com</t>
  </si>
  <si>
    <t>P1004</t>
  </si>
  <si>
    <t>Daniel Flanders</t>
  </si>
  <si>
    <t>dflanders@zenco.com</t>
  </si>
  <si>
    <t>F1239</t>
  </si>
  <si>
    <t>Leighton Forrest</t>
  </si>
  <si>
    <t>lforrest@zenco.com</t>
  </si>
  <si>
    <t>F1250</t>
  </si>
  <si>
    <t>Phoebe Gour</t>
  </si>
  <si>
    <t>pgour@zenco.com</t>
  </si>
  <si>
    <t>P1192</t>
  </si>
  <si>
    <t>Mihael Khan</t>
  </si>
  <si>
    <t>mkhan@zenco.com</t>
  </si>
  <si>
    <t>P1249</t>
  </si>
  <si>
    <t>Sean Sanders</t>
  </si>
  <si>
    <t>ssanders@zenco.com</t>
  </si>
  <si>
    <t>P1245</t>
  </si>
  <si>
    <t>Preston Senome</t>
  </si>
  <si>
    <t>psenome@zenco.com</t>
  </si>
  <si>
    <t>P1207</t>
  </si>
  <si>
    <t>Natasha Song</t>
  </si>
  <si>
    <t>nsong@zenco.com</t>
  </si>
  <si>
    <t>P1244</t>
  </si>
  <si>
    <t>Radhya Staples</t>
  </si>
  <si>
    <t>rstaples@zenco.com</t>
  </si>
  <si>
    <t>F1252</t>
  </si>
  <si>
    <t>Mei Wang</t>
  </si>
  <si>
    <t>mwang@zenco.com</t>
  </si>
  <si>
    <t>F1237</t>
  </si>
  <si>
    <t>Aanya Zhang</t>
  </si>
  <si>
    <t>azhang@zenco.com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</si>
</sst>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2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2" fillId="0" borderId="0" xfId="0" applyFont="1"/>
    <xf numFmtId="0" fontId="2" fillId="0" borderId="0" xfId="2" applyFill="1"/>
    <xf numFmtId="0" fontId="2" fillId="2" borderId="0" xfId="2"/>
    <xf numFmtId="164" fontId="12" fillId="0" borderId="2" xfId="0" applyNumberFormat="1" applyFont="1" applyBorder="1"/>
    <xf numFmtId="0" fontId="12" fillId="0" borderId="2" xfId="0" applyFont="1" applyBorder="1"/>
    <xf numFmtId="0" fontId="2" fillId="2" borderId="0" xfId="2" applyAlignment="1">
      <alignment horizontal="center"/>
    </xf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2" fillId="4" borderId="0" xfId="3" applyBorder="1" applyAlignment="1">
      <alignment horizontal="left" wrapText="1"/>
    </xf>
    <xf numFmtId="1" fontId="12" fillId="0" borderId="0" xfId="0" applyNumberFormat="1" applyFont="1"/>
    <xf numFmtId="165" fontId="12" fillId="0" borderId="0" xfId="0" applyNumberFormat="1" applyFont="1"/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9</xdr:row>
      <xdr:rowOff>48053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A6267-075D-471B-BB05-5422F3FA9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3386" cy="16736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A655F-663A-4251-8813-10DB66E53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5803898"/>
          <a:ext cx="9636011" cy="22336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F6F2A-20F3-44D8-8D75-395F740CBBEB}" name="tbl_employee" displayName="tbl_employee" ref="A4:J39" totalsRowShown="0" headerRowDxfId="10" headerRowCellStyle="Accent1">
  <autoFilter ref="A4:J39" xr:uid="{12BF6F2A-20F3-44D8-8D75-395F740CBBEB}"/>
  <tableColumns count="10">
    <tableColumn id="1" xr3:uid="{D29EAD8F-1E6F-42F8-8446-B847180C513F}" name="Emp ID" dataDxfId="9"/>
    <tableColumn id="2" xr3:uid="{66DBC4E4-8490-4E9B-8532-20042EDA5307}" name="Status" dataDxfId="8"/>
    <tableColumn id="3" xr3:uid="{AAB54BB3-AEF1-4C4E-85D2-45ED3343452E}" name="Full Name" dataDxfId="7"/>
    <tableColumn id="4" xr3:uid="{082E3D38-78CA-4749-BB2A-138FDF1DCEBE}" name="Email" dataDxfId="6"/>
    <tableColumn id="5" xr3:uid="{E591ECA5-A344-4EF5-B761-42D63348433F}" name="Department" dataDxfId="5"/>
    <tableColumn id="6" xr3:uid="{63B68023-66DA-4DE0-9585-786BF19406D8}" name="Hourly Rate" dataDxfId="4"/>
    <tableColumn id="7" xr3:uid="{E96BE7D4-5B92-4833-AD2E-37FDAC71F119}" name="Overtime Rate" dataDxfId="3">
      <calculatedColumnFormula>tbl_employee[[#This Row],[Hourly Rate]]*Overtime</calculatedColumnFormula>
    </tableColumn>
    <tableColumn id="8" xr3:uid="{A172103C-E818-4F3E-81E5-DCA8ECEDD96A}" name="Days Sick" dataDxfId="2"/>
    <tableColumn id="9" xr3:uid="{C711CD86-D2FB-45AB-9722-4704D9051F10}" name="Leave Taken" dataDxfId="1"/>
    <tableColumn id="10" xr3:uid="{AD57702C-0939-4526-ABC8-2EA6892FDB94}" name="Leave Available" dataDxfId="0">
      <calculatedColumnFormula>Leave_Allowance-tbl_employee[[#This Row],[Leave Taken]]</calculatedColumnFormula>
    </tableColumn>
  </tableColumns>
  <tableStyleInfo name="TableStyleMedium2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5" zoomScale="110" zoomScaleNormal="110" workbookViewId="0">
      <selection activeCell="C24" sqref="C24"/>
    </sheetView>
  </sheetViews>
  <sheetFormatPr defaultRowHeight="14.5" x14ac:dyDescent="0.35"/>
  <cols>
    <col min="1" max="1" width="5.26953125" customWidth="1"/>
    <col min="2" max="2" width="4.453125" style="7" customWidth="1"/>
    <col min="8" max="8" width="16.81640625" customWidth="1"/>
    <col min="15" max="15" width="23.453125" customWidth="1"/>
    <col min="16" max="16" width="7.453125" customWidth="1"/>
  </cols>
  <sheetData>
    <row r="2" spans="2:16" ht="31" x14ac:dyDescent="0.7">
      <c r="I2" s="31" t="s">
        <v>147</v>
      </c>
      <c r="J2" s="31"/>
      <c r="K2" s="31"/>
      <c r="L2" s="31"/>
      <c r="M2" s="31"/>
      <c r="N2" s="31"/>
      <c r="O2" s="31"/>
      <c r="P2" s="31"/>
    </row>
    <row r="3" spans="2:16" ht="21" x14ac:dyDescent="0.5">
      <c r="I3" s="32" t="s">
        <v>148</v>
      </c>
      <c r="J3" s="32"/>
      <c r="K3" s="32"/>
      <c r="L3" s="32"/>
      <c r="M3" s="32"/>
      <c r="N3" s="32"/>
      <c r="O3" s="32"/>
      <c r="P3" s="32"/>
    </row>
    <row r="4" spans="2:16" ht="17.649999999999999" customHeight="1" x14ac:dyDescent="0.35"/>
    <row r="5" spans="2:16" ht="21.4" customHeight="1" x14ac:dyDescent="0.35">
      <c r="I5" s="30" t="s">
        <v>136</v>
      </c>
      <c r="J5" s="30"/>
      <c r="K5" s="30"/>
      <c r="L5" s="30"/>
      <c r="M5" s="30"/>
      <c r="N5" s="30"/>
      <c r="O5" s="30"/>
      <c r="P5" s="30"/>
    </row>
    <row r="8" spans="2:16" ht="19" thickBot="1" x14ac:dyDescent="0.5">
      <c r="B8" s="11" t="s">
        <v>117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5">
      <c r="B9" t="s">
        <v>137</v>
      </c>
    </row>
    <row r="10" spans="2:16" ht="8.25" customHeight="1" x14ac:dyDescent="0.35"/>
    <row r="11" spans="2:16" x14ac:dyDescent="0.35">
      <c r="B11" s="7" t="s">
        <v>118</v>
      </c>
      <c r="C11" t="s">
        <v>138</v>
      </c>
    </row>
    <row r="12" spans="2:16" ht="8.25" customHeight="1" x14ac:dyDescent="0.35"/>
    <row r="13" spans="2:16" x14ac:dyDescent="0.35">
      <c r="B13" s="7" t="s">
        <v>120</v>
      </c>
      <c r="C13" t="s">
        <v>144</v>
      </c>
    </row>
    <row r="14" spans="2:16" ht="8.25" customHeight="1" x14ac:dyDescent="0.35"/>
    <row r="15" spans="2:16" x14ac:dyDescent="0.35">
      <c r="B15" s="7" t="s">
        <v>131</v>
      </c>
      <c r="C15" t="s">
        <v>139</v>
      </c>
    </row>
    <row r="16" spans="2:16" x14ac:dyDescent="0.35">
      <c r="B16" s="7" t="s">
        <v>119</v>
      </c>
      <c r="C16" t="s">
        <v>145</v>
      </c>
    </row>
    <row r="17" spans="2:16" ht="8.25" customHeight="1" x14ac:dyDescent="0.35"/>
    <row r="18" spans="2:16" x14ac:dyDescent="0.35">
      <c r="B18" s="7" t="s">
        <v>132</v>
      </c>
      <c r="C18" t="s">
        <v>141</v>
      </c>
      <c r="P18" s="8" t="s">
        <v>121</v>
      </c>
    </row>
    <row r="19" spans="2:16" x14ac:dyDescent="0.35">
      <c r="B19" s="7" t="s">
        <v>119</v>
      </c>
      <c r="C19" t="s">
        <v>146</v>
      </c>
    </row>
    <row r="20" spans="2:16" ht="8.25" customHeight="1" x14ac:dyDescent="0.35"/>
    <row r="21" spans="2:16" x14ac:dyDescent="0.35">
      <c r="B21" s="7" t="s">
        <v>129</v>
      </c>
      <c r="C21" t="s">
        <v>142</v>
      </c>
      <c r="P21" s="8" t="s">
        <v>121</v>
      </c>
    </row>
    <row r="22" spans="2:16" x14ac:dyDescent="0.35">
      <c r="B22" s="7" t="s">
        <v>119</v>
      </c>
      <c r="C22" t="s">
        <v>140</v>
      </c>
    </row>
    <row r="23" spans="2:16" ht="8.25" customHeight="1" x14ac:dyDescent="0.35"/>
    <row r="24" spans="2:16" x14ac:dyDescent="0.35">
      <c r="B24" s="7" t="s">
        <v>130</v>
      </c>
      <c r="C24" t="s">
        <v>143</v>
      </c>
    </row>
    <row r="25" spans="2:16" x14ac:dyDescent="0.35">
      <c r="B25" s="7" t="s">
        <v>119</v>
      </c>
      <c r="C25" t="s">
        <v>133</v>
      </c>
      <c r="P25" s="8" t="s">
        <v>121</v>
      </c>
    </row>
    <row r="27" spans="2:16" x14ac:dyDescent="0.35">
      <c r="B27" s="10" t="s">
        <v>135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="60" zoomScaleNormal="60" workbookViewId="0">
      <selection activeCell="S17" sqref="S17"/>
    </sheetView>
  </sheetViews>
  <sheetFormatPr defaultRowHeight="14.5" x14ac:dyDescent="0.35"/>
  <cols>
    <col min="1" max="1" width="8.7265625" style="10" customWidth="1"/>
    <col min="2" max="2" width="13" bestFit="1" customWidth="1"/>
    <col min="3" max="3" width="14.54296875" customWidth="1"/>
    <col min="4" max="5" width="13" customWidth="1"/>
    <col min="6" max="6" width="18.81640625" customWidth="1"/>
    <col min="7" max="7" width="22.453125" customWidth="1"/>
    <col min="8" max="8" width="14" customWidth="1"/>
    <col min="9" max="9" width="17.7265625" customWidth="1"/>
    <col min="10" max="10" width="18.7265625" customWidth="1"/>
    <col min="11" max="11" width="10.1796875" customWidth="1"/>
    <col min="12" max="12" width="12.36328125" bestFit="1" customWidth="1"/>
    <col min="13" max="13" width="12.7265625" customWidth="1"/>
    <col min="14" max="14" width="0" hidden="1" customWidth="1"/>
    <col min="15" max="15" width="12.36328125" hidden="1" customWidth="1"/>
  </cols>
  <sheetData>
    <row r="1" spans="1:16" ht="23.5" x14ac:dyDescent="0.55000000000000004">
      <c r="A1" s="9" t="s">
        <v>81</v>
      </c>
      <c r="B1" s="3"/>
      <c r="C1" s="3"/>
    </row>
    <row r="3" spans="1:16" ht="31" x14ac:dyDescent="0.35">
      <c r="A3" s="4" t="s">
        <v>128</v>
      </c>
      <c r="B3" s="4" t="s">
        <v>125</v>
      </c>
      <c r="C3" s="4" t="s">
        <v>0</v>
      </c>
      <c r="D3" s="4" t="s">
        <v>123</v>
      </c>
      <c r="E3" s="4" t="s">
        <v>124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122</v>
      </c>
      <c r="L3" s="4" t="s">
        <v>80</v>
      </c>
      <c r="M3" s="4" t="s">
        <v>134</v>
      </c>
      <c r="N3" s="4" t="s">
        <v>153</v>
      </c>
      <c r="O3" s="4" t="s">
        <v>151</v>
      </c>
    </row>
    <row r="4" spans="1:16" x14ac:dyDescent="0.35">
      <c r="A4" s="10">
        <v>1180</v>
      </c>
      <c r="B4" t="s">
        <v>126</v>
      </c>
      <c r="C4" t="str">
        <f>B4&amp;A4</f>
        <v>F1180</v>
      </c>
      <c r="D4" t="s">
        <v>82</v>
      </c>
      <c r="E4" s="5" t="s">
        <v>62</v>
      </c>
      <c r="F4" t="str">
        <f t="shared" ref="F4:F38" si="0">PROPER(_xlfn.CONCAT(E4," ",D4))</f>
        <v>Stevie Bacata</v>
      </c>
      <c r="G4" t="str">
        <f>LOWER(_xlfn.CONCAT(LEFT(F4,1),D4,"@zenco.com"))</f>
        <v>sbacata@zenco.com</v>
      </c>
      <c r="H4" s="1">
        <v>39551</v>
      </c>
      <c r="I4" s="2" t="s">
        <v>69</v>
      </c>
      <c r="J4" s="2" t="s">
        <v>149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RIGHT(SUBSTITUTE(CLEAN(TRIM(J4)),_xlfn.UNICHAR(160),""),4)</f>
        <v>2635</v>
      </c>
      <c r="N4" t="s">
        <v>150</v>
      </c>
      <c r="O4">
        <f>CODE(RIGHT(N4))</f>
        <v>160</v>
      </c>
      <c r="P4" t="s">
        <v>152</v>
      </c>
    </row>
    <row r="5" spans="1:16" x14ac:dyDescent="0.35">
      <c r="A5" s="10">
        <v>1110</v>
      </c>
      <c r="B5" t="s">
        <v>126</v>
      </c>
      <c r="C5" t="str">
        <f t="shared" ref="C5:C38" si="1">B5&amp;A5</f>
        <v>F1110</v>
      </c>
      <c r="D5" t="s">
        <v>7</v>
      </c>
      <c r="E5" s="5" t="s">
        <v>11</v>
      </c>
      <c r="F5" t="str">
        <f t="shared" si="0"/>
        <v>Adam Barry</v>
      </c>
      <c r="G5" t="str">
        <f t="shared" ref="G5:G38" si="2">LOWER(_xlfn.CONCAT(LEFT(F5,1),D5,"@zenco.com"))</f>
        <v>abarry@zenco.com</v>
      </c>
      <c r="H5" s="1">
        <v>38099</v>
      </c>
      <c r="I5" s="2" t="s">
        <v>30</v>
      </c>
      <c r="J5" s="2" t="s">
        <v>83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t="str">
        <f t="shared" ref="M5:M38" si="5">RIGHT(SUBSTITUTE(CLEAN(TRIM(J5)),_xlfn.UNICHAR(160),""),4)</f>
        <v>2018</v>
      </c>
      <c r="N5" t="s">
        <v>150</v>
      </c>
      <c r="O5">
        <f t="shared" ref="O5:O38" si="6">CODE(RIGHT(N5))</f>
        <v>160</v>
      </c>
    </row>
    <row r="6" spans="1:16" x14ac:dyDescent="0.35">
      <c r="A6" s="10">
        <v>1232</v>
      </c>
      <c r="B6" t="s">
        <v>126</v>
      </c>
      <c r="C6" t="str">
        <f t="shared" si="1"/>
        <v>F1232</v>
      </c>
      <c r="D6" t="s">
        <v>57</v>
      </c>
      <c r="E6" s="5" t="s">
        <v>56</v>
      </c>
      <c r="F6" t="str">
        <f t="shared" si="0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84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  <c r="N6" t="s">
        <v>150</v>
      </c>
      <c r="O6">
        <f t="shared" si="6"/>
        <v>160</v>
      </c>
    </row>
    <row r="7" spans="1:16" x14ac:dyDescent="0.35">
      <c r="A7" s="10">
        <v>1243</v>
      </c>
      <c r="B7" t="s">
        <v>127</v>
      </c>
      <c r="C7" t="str">
        <f t="shared" si="1"/>
        <v>P1243</v>
      </c>
      <c r="D7" t="s">
        <v>39</v>
      </c>
      <c r="E7" s="5" t="s">
        <v>38</v>
      </c>
      <c r="F7" t="str">
        <f t="shared" si="0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85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  <c r="N7" t="s">
        <v>150</v>
      </c>
      <c r="O7">
        <f t="shared" si="6"/>
        <v>160</v>
      </c>
    </row>
    <row r="8" spans="1:16" x14ac:dyDescent="0.35">
      <c r="A8" s="10">
        <v>1248</v>
      </c>
      <c r="B8" t="s">
        <v>127</v>
      </c>
      <c r="C8" t="str">
        <f t="shared" si="1"/>
        <v>P1248</v>
      </c>
      <c r="D8" t="s">
        <v>59</v>
      </c>
      <c r="E8" s="5" t="s">
        <v>58</v>
      </c>
      <c r="F8" t="str">
        <f t="shared" si="0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114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  <c r="N8" t="s">
        <v>150</v>
      </c>
      <c r="O8">
        <f t="shared" si="6"/>
        <v>160</v>
      </c>
    </row>
    <row r="9" spans="1:16" x14ac:dyDescent="0.35">
      <c r="A9" s="10">
        <v>1227</v>
      </c>
      <c r="B9" t="s">
        <v>127</v>
      </c>
      <c r="C9" t="str">
        <f t="shared" si="1"/>
        <v>P1227</v>
      </c>
      <c r="D9" t="s">
        <v>25</v>
      </c>
      <c r="E9" s="5" t="s">
        <v>36</v>
      </c>
      <c r="F9" t="str">
        <f t="shared" si="0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86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  <c r="N9" t="s">
        <v>150</v>
      </c>
      <c r="O9">
        <f t="shared" si="6"/>
        <v>160</v>
      </c>
    </row>
    <row r="10" spans="1:16" x14ac:dyDescent="0.35">
      <c r="A10" s="10">
        <v>1230</v>
      </c>
      <c r="B10" t="s">
        <v>127</v>
      </c>
      <c r="C10" t="str">
        <f t="shared" si="1"/>
        <v>P1230</v>
      </c>
      <c r="D10" t="s">
        <v>61</v>
      </c>
      <c r="E10" s="5" t="s">
        <v>60</v>
      </c>
      <c r="F10" t="str">
        <f t="shared" si="0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87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  <c r="N10" t="s">
        <v>150</v>
      </c>
      <c r="O10">
        <f t="shared" si="6"/>
        <v>160</v>
      </c>
    </row>
    <row r="11" spans="1:16" x14ac:dyDescent="0.35">
      <c r="A11" s="10">
        <v>1162</v>
      </c>
      <c r="B11" t="s">
        <v>126</v>
      </c>
      <c r="C11" t="str">
        <f t="shared" si="1"/>
        <v>F1162</v>
      </c>
      <c r="D11" t="s">
        <v>43</v>
      </c>
      <c r="E11" s="5" t="s">
        <v>41</v>
      </c>
      <c r="F11" t="str">
        <f t="shared" si="0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88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  <c r="N11" t="s">
        <v>150</v>
      </c>
      <c r="O11">
        <f t="shared" si="6"/>
        <v>160</v>
      </c>
    </row>
    <row r="12" spans="1:16" x14ac:dyDescent="0.35">
      <c r="A12" s="10">
        <v>1001</v>
      </c>
      <c r="B12" t="s">
        <v>127</v>
      </c>
      <c r="C12" t="str">
        <f t="shared" si="1"/>
        <v>P1001</v>
      </c>
      <c r="D12" t="s">
        <v>27</v>
      </c>
      <c r="E12" s="5" t="s">
        <v>29</v>
      </c>
      <c r="F12" t="str">
        <f t="shared" si="0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89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  <c r="N12" t="s">
        <v>150</v>
      </c>
      <c r="O12">
        <f t="shared" si="6"/>
        <v>160</v>
      </c>
    </row>
    <row r="13" spans="1:16" x14ac:dyDescent="0.35">
      <c r="A13" s="10">
        <v>1224</v>
      </c>
      <c r="B13" t="s">
        <v>126</v>
      </c>
      <c r="C13" t="str">
        <f t="shared" si="1"/>
        <v>F1224</v>
      </c>
      <c r="D13" t="s">
        <v>10</v>
      </c>
      <c r="E13" s="5" t="s">
        <v>36</v>
      </c>
      <c r="F13" t="str">
        <f t="shared" si="0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90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  <c r="N13" t="s">
        <v>150</v>
      </c>
      <c r="O13">
        <f t="shared" si="6"/>
        <v>160</v>
      </c>
    </row>
    <row r="14" spans="1:16" x14ac:dyDescent="0.35">
      <c r="A14" s="10">
        <v>1203</v>
      </c>
      <c r="B14" t="s">
        <v>127</v>
      </c>
      <c r="C14" t="str">
        <f t="shared" si="1"/>
        <v>P1203</v>
      </c>
      <c r="D14" t="s">
        <v>45</v>
      </c>
      <c r="E14" s="5" t="s">
        <v>44</v>
      </c>
      <c r="F14" t="str">
        <f t="shared" si="0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91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  <c r="N14" t="s">
        <v>150</v>
      </c>
      <c r="O14">
        <f t="shared" si="6"/>
        <v>160</v>
      </c>
    </row>
    <row r="15" spans="1:16" x14ac:dyDescent="0.35">
      <c r="A15" s="10">
        <v>1211</v>
      </c>
      <c r="B15" t="s">
        <v>127</v>
      </c>
      <c r="C15" t="str">
        <f t="shared" si="1"/>
        <v>P1211</v>
      </c>
      <c r="D15" t="s">
        <v>79</v>
      </c>
      <c r="E15" s="5" t="s">
        <v>78</v>
      </c>
      <c r="F15" t="str">
        <f t="shared" si="0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115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  <c r="N15" t="s">
        <v>150</v>
      </c>
      <c r="O15">
        <f t="shared" si="6"/>
        <v>160</v>
      </c>
    </row>
    <row r="16" spans="1:16" x14ac:dyDescent="0.35">
      <c r="A16" s="10">
        <v>1198</v>
      </c>
      <c r="B16" t="s">
        <v>127</v>
      </c>
      <c r="C16" t="str">
        <f t="shared" si="1"/>
        <v>P1198</v>
      </c>
      <c r="D16" t="s">
        <v>37</v>
      </c>
      <c r="E16" s="5" t="s">
        <v>16</v>
      </c>
      <c r="F16" t="str">
        <f t="shared" si="0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92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  <c r="N16" t="s">
        <v>150</v>
      </c>
      <c r="O16">
        <f t="shared" si="6"/>
        <v>160</v>
      </c>
    </row>
    <row r="17" spans="1:15" x14ac:dyDescent="0.35">
      <c r="A17" s="10">
        <v>1003</v>
      </c>
      <c r="B17" t="s">
        <v>126</v>
      </c>
      <c r="C17" t="str">
        <f t="shared" si="1"/>
        <v>F1003</v>
      </c>
      <c r="D17" t="s">
        <v>20</v>
      </c>
      <c r="E17" s="5" t="s">
        <v>70</v>
      </c>
      <c r="F17" t="str">
        <f t="shared" si="0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93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  <c r="N17" t="s">
        <v>150</v>
      </c>
      <c r="O17">
        <f t="shared" si="6"/>
        <v>160</v>
      </c>
    </row>
    <row r="18" spans="1:15" x14ac:dyDescent="0.35">
      <c r="A18" s="10">
        <v>1235</v>
      </c>
      <c r="B18" t="s">
        <v>126</v>
      </c>
      <c r="C18" t="str">
        <f t="shared" si="1"/>
        <v>F1235</v>
      </c>
      <c r="D18" t="s">
        <v>24</v>
      </c>
      <c r="E18" s="5" t="s">
        <v>73</v>
      </c>
      <c r="F18" t="str">
        <f t="shared" si="0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94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  <c r="N18" t="s">
        <v>150</v>
      </c>
      <c r="O18">
        <f t="shared" si="6"/>
        <v>160</v>
      </c>
    </row>
    <row r="19" spans="1:15" x14ac:dyDescent="0.35">
      <c r="A19" s="10">
        <v>1253</v>
      </c>
      <c r="B19" t="s">
        <v>127</v>
      </c>
      <c r="C19" t="str">
        <f t="shared" si="1"/>
        <v>P1253</v>
      </c>
      <c r="D19" t="s">
        <v>24</v>
      </c>
      <c r="E19" s="5" t="s">
        <v>76</v>
      </c>
      <c r="F19" t="str">
        <f t="shared" si="0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95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  <c r="N19" t="s">
        <v>150</v>
      </c>
      <c r="O19">
        <f t="shared" si="6"/>
        <v>160</v>
      </c>
    </row>
    <row r="20" spans="1:15" x14ac:dyDescent="0.35">
      <c r="A20" s="10">
        <v>1221</v>
      </c>
      <c r="B20" t="s">
        <v>127</v>
      </c>
      <c r="C20" t="str">
        <f t="shared" si="1"/>
        <v>P1221</v>
      </c>
      <c r="D20" t="s">
        <v>8</v>
      </c>
      <c r="E20" s="5" t="s">
        <v>23</v>
      </c>
      <c r="F20" t="str">
        <f t="shared" si="0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96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  <c r="N20" t="s">
        <v>150</v>
      </c>
      <c r="O20">
        <f t="shared" si="6"/>
        <v>160</v>
      </c>
    </row>
    <row r="21" spans="1:15" x14ac:dyDescent="0.35">
      <c r="A21" s="10">
        <v>1186</v>
      </c>
      <c r="B21" t="s">
        <v>126</v>
      </c>
      <c r="C21" t="str">
        <f t="shared" si="1"/>
        <v>F1186</v>
      </c>
      <c r="D21" t="s">
        <v>31</v>
      </c>
      <c r="E21" s="5" t="s">
        <v>19</v>
      </c>
      <c r="F21" t="str">
        <f t="shared" si="0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97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  <c r="N21" t="s">
        <v>150</v>
      </c>
      <c r="O21">
        <f t="shared" si="6"/>
        <v>160</v>
      </c>
    </row>
    <row r="22" spans="1:15" x14ac:dyDescent="0.35">
      <c r="A22" s="10">
        <v>1218</v>
      </c>
      <c r="B22" t="s">
        <v>127</v>
      </c>
      <c r="C22" t="str">
        <f t="shared" si="1"/>
        <v>P1218</v>
      </c>
      <c r="D22" t="s">
        <v>6</v>
      </c>
      <c r="E22" s="5" t="s">
        <v>21</v>
      </c>
      <c r="F22" t="str">
        <f t="shared" si="0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116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  <c r="N22" t="s">
        <v>150</v>
      </c>
      <c r="O22">
        <f t="shared" si="6"/>
        <v>160</v>
      </c>
    </row>
    <row r="23" spans="1:15" x14ac:dyDescent="0.35">
      <c r="A23" s="10">
        <v>1215</v>
      </c>
      <c r="B23" t="s">
        <v>126</v>
      </c>
      <c r="C23" t="str">
        <f t="shared" si="1"/>
        <v>F1215</v>
      </c>
      <c r="D23" t="s">
        <v>40</v>
      </c>
      <c r="E23" s="5" t="s">
        <v>42</v>
      </c>
      <c r="F23" t="str">
        <f t="shared" si="0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98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  <c r="N23" t="s">
        <v>150</v>
      </c>
      <c r="O23">
        <f t="shared" si="6"/>
        <v>160</v>
      </c>
    </row>
    <row r="24" spans="1:15" x14ac:dyDescent="0.35">
      <c r="A24" s="10">
        <v>1241</v>
      </c>
      <c r="B24" t="s">
        <v>127</v>
      </c>
      <c r="C24" t="str">
        <f t="shared" si="1"/>
        <v>P1241</v>
      </c>
      <c r="D24" t="s">
        <v>13</v>
      </c>
      <c r="E24" s="5" t="s">
        <v>34</v>
      </c>
      <c r="F24" t="str">
        <f t="shared" si="0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99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  <c r="N24" t="s">
        <v>150</v>
      </c>
      <c r="O24">
        <f t="shared" si="6"/>
        <v>160</v>
      </c>
    </row>
    <row r="25" spans="1:15" x14ac:dyDescent="0.35">
      <c r="A25" s="10">
        <v>1246</v>
      </c>
      <c r="B25" t="s">
        <v>126</v>
      </c>
      <c r="C25" t="str">
        <f t="shared" si="1"/>
        <v>F1246</v>
      </c>
      <c r="D25" t="s">
        <v>18</v>
      </c>
      <c r="E25" s="5" t="s">
        <v>32</v>
      </c>
      <c r="F25" t="str">
        <f t="shared" si="0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100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  <c r="N25" t="s">
        <v>150</v>
      </c>
      <c r="O25">
        <f t="shared" si="6"/>
        <v>160</v>
      </c>
    </row>
    <row r="26" spans="1:15" x14ac:dyDescent="0.35">
      <c r="A26" s="10">
        <v>1172</v>
      </c>
      <c r="B26" t="s">
        <v>126</v>
      </c>
      <c r="C26" t="str">
        <f t="shared" si="1"/>
        <v>F1172</v>
      </c>
      <c r="D26" t="s">
        <v>64</v>
      </c>
      <c r="E26" s="5" t="s">
        <v>63</v>
      </c>
      <c r="F26" t="str">
        <f t="shared" si="0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101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  <c r="N26" t="s">
        <v>150</v>
      </c>
      <c r="O26">
        <f t="shared" si="6"/>
        <v>160</v>
      </c>
    </row>
    <row r="27" spans="1:15" x14ac:dyDescent="0.35">
      <c r="A27" s="10">
        <v>1134</v>
      </c>
      <c r="B27" t="s">
        <v>126</v>
      </c>
      <c r="C27" t="str">
        <f t="shared" si="1"/>
        <v>F1134</v>
      </c>
      <c r="D27" t="s">
        <v>35</v>
      </c>
      <c r="E27" s="5" t="s">
        <v>26</v>
      </c>
      <c r="F27" t="str">
        <f t="shared" si="0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102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  <c r="N27" t="s">
        <v>150</v>
      </c>
      <c r="O27">
        <f t="shared" si="6"/>
        <v>160</v>
      </c>
    </row>
    <row r="28" spans="1:15" x14ac:dyDescent="0.35">
      <c r="A28" s="10">
        <v>1150</v>
      </c>
      <c r="B28" t="s">
        <v>126</v>
      </c>
      <c r="C28" t="str">
        <f t="shared" si="1"/>
        <v>F1150</v>
      </c>
      <c r="D28" t="s">
        <v>33</v>
      </c>
      <c r="E28" s="5" t="s">
        <v>14</v>
      </c>
      <c r="F28" t="str">
        <f t="shared" si="0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103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  <c r="N28" t="s">
        <v>150</v>
      </c>
      <c r="O28">
        <f t="shared" si="6"/>
        <v>160</v>
      </c>
    </row>
    <row r="29" spans="1:15" x14ac:dyDescent="0.35">
      <c r="A29" s="10">
        <v>1004</v>
      </c>
      <c r="B29" t="s">
        <v>127</v>
      </c>
      <c r="C29" t="str">
        <f t="shared" si="1"/>
        <v>P1004</v>
      </c>
      <c r="D29" t="s">
        <v>22</v>
      </c>
      <c r="E29" s="5" t="s">
        <v>9</v>
      </c>
      <c r="F29" t="str">
        <f t="shared" si="0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104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  <c r="N29" t="s">
        <v>150</v>
      </c>
      <c r="O29">
        <f t="shared" si="6"/>
        <v>160</v>
      </c>
    </row>
    <row r="30" spans="1:15" x14ac:dyDescent="0.35">
      <c r="A30" s="10">
        <v>1239</v>
      </c>
      <c r="B30" t="s">
        <v>126</v>
      </c>
      <c r="C30" t="str">
        <f t="shared" si="1"/>
        <v>F1239</v>
      </c>
      <c r="D30" t="s">
        <v>51</v>
      </c>
      <c r="E30" s="5" t="s">
        <v>50</v>
      </c>
      <c r="F30" t="str">
        <f t="shared" si="0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105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  <c r="N30" t="s">
        <v>150</v>
      </c>
      <c r="O30">
        <f t="shared" si="6"/>
        <v>160</v>
      </c>
    </row>
    <row r="31" spans="1:15" x14ac:dyDescent="0.35">
      <c r="A31" s="10">
        <v>1250</v>
      </c>
      <c r="B31" t="s">
        <v>126</v>
      </c>
      <c r="C31" t="str">
        <f t="shared" si="1"/>
        <v>F1250</v>
      </c>
      <c r="D31" t="s">
        <v>49</v>
      </c>
      <c r="E31" s="5" t="s">
        <v>48</v>
      </c>
      <c r="F31" t="str">
        <f t="shared" si="0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106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  <c r="N31" t="s">
        <v>150</v>
      </c>
      <c r="O31">
        <f t="shared" si="6"/>
        <v>160</v>
      </c>
    </row>
    <row r="32" spans="1:15" x14ac:dyDescent="0.35">
      <c r="A32" s="10">
        <v>1192</v>
      </c>
      <c r="B32" t="s">
        <v>127</v>
      </c>
      <c r="C32" t="str">
        <f t="shared" si="1"/>
        <v>P1192</v>
      </c>
      <c r="D32" t="s">
        <v>47</v>
      </c>
      <c r="E32" s="5" t="s">
        <v>46</v>
      </c>
      <c r="F32" t="str">
        <f t="shared" si="0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107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  <c r="N32" t="s">
        <v>150</v>
      </c>
      <c r="O32">
        <f t="shared" si="6"/>
        <v>160</v>
      </c>
    </row>
    <row r="33" spans="1:15" x14ac:dyDescent="0.35">
      <c r="A33" s="10">
        <v>1249</v>
      </c>
      <c r="B33" t="s">
        <v>127</v>
      </c>
      <c r="C33" t="str">
        <f t="shared" si="1"/>
        <v>P1249</v>
      </c>
      <c r="D33" t="s">
        <v>75</v>
      </c>
      <c r="E33" s="5" t="s">
        <v>74</v>
      </c>
      <c r="F33" t="str">
        <f t="shared" si="0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108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  <c r="N33" t="s">
        <v>150</v>
      </c>
      <c r="O33">
        <f t="shared" si="6"/>
        <v>160</v>
      </c>
    </row>
    <row r="34" spans="1:15" x14ac:dyDescent="0.35">
      <c r="A34" s="10">
        <v>1245</v>
      </c>
      <c r="B34" t="s">
        <v>127</v>
      </c>
      <c r="C34" t="str">
        <f t="shared" si="1"/>
        <v>P1245</v>
      </c>
      <c r="D34" t="s">
        <v>68</v>
      </c>
      <c r="E34" s="5" t="s">
        <v>67</v>
      </c>
      <c r="F34" t="str">
        <f t="shared" si="0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109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  <c r="N34" t="s">
        <v>150</v>
      </c>
      <c r="O34">
        <f t="shared" si="6"/>
        <v>160</v>
      </c>
    </row>
    <row r="35" spans="1:15" x14ac:dyDescent="0.35">
      <c r="A35" s="10">
        <v>1207</v>
      </c>
      <c r="B35" t="s">
        <v>127</v>
      </c>
      <c r="C35" t="str">
        <f t="shared" si="1"/>
        <v>P1207</v>
      </c>
      <c r="D35" t="s">
        <v>53</v>
      </c>
      <c r="E35" s="5" t="s">
        <v>52</v>
      </c>
      <c r="F35" t="str">
        <f t="shared" si="0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110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  <c r="N35" t="s">
        <v>150</v>
      </c>
      <c r="O35">
        <f t="shared" si="6"/>
        <v>160</v>
      </c>
    </row>
    <row r="36" spans="1:15" x14ac:dyDescent="0.35">
      <c r="A36" s="10">
        <v>1244</v>
      </c>
      <c r="B36" t="s">
        <v>127</v>
      </c>
      <c r="C36" t="str">
        <f t="shared" si="1"/>
        <v>P1244</v>
      </c>
      <c r="D36" t="s">
        <v>66</v>
      </c>
      <c r="E36" s="5" t="s">
        <v>65</v>
      </c>
      <c r="F36" t="str">
        <f t="shared" si="0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111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  <c r="N36" t="s">
        <v>150</v>
      </c>
      <c r="O36">
        <f t="shared" si="6"/>
        <v>160</v>
      </c>
    </row>
    <row r="37" spans="1:15" x14ac:dyDescent="0.35">
      <c r="A37" s="10">
        <v>1252</v>
      </c>
      <c r="B37" t="s">
        <v>126</v>
      </c>
      <c r="C37" t="str">
        <f t="shared" si="1"/>
        <v>F1252</v>
      </c>
      <c r="D37" t="s">
        <v>72</v>
      </c>
      <c r="E37" s="5" t="s">
        <v>71</v>
      </c>
      <c r="F37" t="str">
        <f t="shared" si="0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112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  <c r="N37" t="s">
        <v>150</v>
      </c>
      <c r="O37">
        <f t="shared" si="6"/>
        <v>160</v>
      </c>
    </row>
    <row r="38" spans="1:15" x14ac:dyDescent="0.35">
      <c r="A38" s="10">
        <v>1237</v>
      </c>
      <c r="B38" t="s">
        <v>126</v>
      </c>
      <c r="C38" t="str">
        <f t="shared" si="1"/>
        <v>F1237</v>
      </c>
      <c r="D38" t="s">
        <v>55</v>
      </c>
      <c r="E38" s="5" t="s">
        <v>54</v>
      </c>
      <c r="F38" t="str">
        <f t="shared" si="0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113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  <c r="N38" t="s">
        <v>150</v>
      </c>
      <c r="O38">
        <f t="shared" si="6"/>
        <v>160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F3A9-76D3-4233-8330-F2B500568D1E}">
  <dimension ref="B2:P32"/>
  <sheetViews>
    <sheetView topLeftCell="A4" workbookViewId="0">
      <selection activeCell="C11" sqref="C11:C29"/>
    </sheetView>
  </sheetViews>
  <sheetFormatPr defaultRowHeight="14.5" x14ac:dyDescent="0.35"/>
  <cols>
    <col min="1" max="1" width="5.26953125" customWidth="1"/>
    <col min="2" max="2" width="4.453125" style="7" customWidth="1"/>
    <col min="8" max="8" width="12.54296875" customWidth="1"/>
    <col min="15" max="15" width="21" customWidth="1"/>
    <col min="16" max="16" width="10" style="12" customWidth="1"/>
  </cols>
  <sheetData>
    <row r="2" spans="2:16" ht="31" x14ac:dyDescent="0.7">
      <c r="I2" s="31" t="s">
        <v>147</v>
      </c>
      <c r="J2" s="31"/>
      <c r="K2" s="31"/>
      <c r="L2" s="31"/>
      <c r="M2" s="31"/>
      <c r="N2" s="31"/>
      <c r="O2" s="31"/>
      <c r="P2" s="31"/>
    </row>
    <row r="3" spans="2:16" ht="21" x14ac:dyDescent="0.5">
      <c r="I3" s="32" t="s">
        <v>148</v>
      </c>
      <c r="J3" s="32"/>
      <c r="K3" s="32"/>
      <c r="L3" s="32"/>
      <c r="M3" s="32"/>
      <c r="N3" s="32"/>
      <c r="O3" s="32"/>
      <c r="P3" s="32"/>
    </row>
    <row r="4" spans="2:16" ht="17.649999999999999" customHeight="1" x14ac:dyDescent="0.35"/>
    <row r="5" spans="2:16" ht="18.5" x14ac:dyDescent="0.35">
      <c r="I5" s="30" t="s">
        <v>154</v>
      </c>
      <c r="J5" s="30"/>
      <c r="K5" s="30"/>
      <c r="L5" s="30"/>
      <c r="M5" s="30"/>
      <c r="N5" s="30"/>
      <c r="O5" s="30"/>
      <c r="P5" s="30"/>
    </row>
    <row r="8" spans="2:16" ht="19" thickBot="1" x14ac:dyDescent="0.5">
      <c r="B8" s="11" t="s">
        <v>117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3"/>
    </row>
    <row r="9" spans="2:16" ht="19.399999999999999" customHeight="1" x14ac:dyDescent="0.35">
      <c r="B9" t="s">
        <v>155</v>
      </c>
    </row>
    <row r="10" spans="2:16" ht="8.25" customHeight="1" x14ac:dyDescent="0.35"/>
    <row r="11" spans="2:16" x14ac:dyDescent="0.35">
      <c r="B11" s="7" t="s">
        <v>156</v>
      </c>
      <c r="C11" t="s">
        <v>157</v>
      </c>
    </row>
    <row r="12" spans="2:16" x14ac:dyDescent="0.35">
      <c r="B12" s="7" t="s">
        <v>119</v>
      </c>
      <c r="C12" t="s">
        <v>158</v>
      </c>
    </row>
    <row r="13" spans="2:16" ht="8.25" customHeight="1" x14ac:dyDescent="0.35"/>
    <row r="14" spans="2:16" x14ac:dyDescent="0.35">
      <c r="B14" s="7" t="s">
        <v>120</v>
      </c>
      <c r="C14" t="s">
        <v>159</v>
      </c>
      <c r="P14" s="14" t="s">
        <v>160</v>
      </c>
    </row>
    <row r="15" spans="2:16" ht="8.25" customHeight="1" x14ac:dyDescent="0.35"/>
    <row r="16" spans="2:16" x14ac:dyDescent="0.35">
      <c r="B16" s="7" t="s">
        <v>161</v>
      </c>
      <c r="C16" t="s">
        <v>162</v>
      </c>
    </row>
    <row r="17" spans="2:16" ht="8.25" customHeight="1" x14ac:dyDescent="0.35"/>
    <row r="18" spans="2:16" x14ac:dyDescent="0.35">
      <c r="B18" s="7" t="s">
        <v>132</v>
      </c>
      <c r="C18" t="s">
        <v>163</v>
      </c>
    </row>
    <row r="19" spans="2:16" x14ac:dyDescent="0.35">
      <c r="B19" s="7" t="s">
        <v>119</v>
      </c>
      <c r="C19" t="s">
        <v>164</v>
      </c>
    </row>
    <row r="20" spans="2:16" ht="8.25" customHeight="1" x14ac:dyDescent="0.35"/>
    <row r="21" spans="2:16" x14ac:dyDescent="0.35">
      <c r="B21" s="7">
        <v>5</v>
      </c>
      <c r="C21" t="s">
        <v>165</v>
      </c>
    </row>
    <row r="22" spans="2:16" ht="8.25" customHeight="1" x14ac:dyDescent="0.35"/>
    <row r="23" spans="2:16" x14ac:dyDescent="0.35">
      <c r="B23" s="7" t="s">
        <v>130</v>
      </c>
      <c r="C23" t="s">
        <v>166</v>
      </c>
    </row>
    <row r="24" spans="2:16" x14ac:dyDescent="0.35">
      <c r="B24" s="7" t="s">
        <v>119</v>
      </c>
      <c r="C24" t="s">
        <v>167</v>
      </c>
      <c r="P24" s="14" t="s">
        <v>160</v>
      </c>
    </row>
    <row r="25" spans="2:16" ht="8.25" customHeight="1" x14ac:dyDescent="0.35"/>
    <row r="26" spans="2:16" x14ac:dyDescent="0.35">
      <c r="B26" s="7" t="s">
        <v>168</v>
      </c>
      <c r="C26" t="s">
        <v>169</v>
      </c>
      <c r="P26" s="14" t="s">
        <v>121</v>
      </c>
    </row>
    <row r="27" spans="2:16" ht="8.25" customHeight="1" x14ac:dyDescent="0.35"/>
    <row r="28" spans="2:16" x14ac:dyDescent="0.35">
      <c r="B28" s="7" t="s">
        <v>170</v>
      </c>
      <c r="C28" t="s">
        <v>171</v>
      </c>
      <c r="P28" s="14" t="s">
        <v>121</v>
      </c>
    </row>
    <row r="29" spans="2:16" x14ac:dyDescent="0.35">
      <c r="C29" t="s">
        <v>172</v>
      </c>
    </row>
    <row r="30" spans="2:16" ht="8.25" customHeight="1" x14ac:dyDescent="0.35"/>
    <row r="32" spans="2:16" x14ac:dyDescent="0.35">
      <c r="B32" s="10" t="s">
        <v>173</v>
      </c>
    </row>
  </sheetData>
  <mergeCells count="3">
    <mergeCell ref="I2:P2"/>
    <mergeCell ref="I3:P3"/>
    <mergeCell ref="I5:P5"/>
  </mergeCells>
  <dataValidations disablePrompts="1" count="4">
    <dataValidation allowBlank="1" showInputMessage="1" showErrorMessage="1" promptTitle="Tip:" prompt="Use the shortcut F3 to bring up a list of named ranges when adding the data validation source" sqref="P24" xr:uid="{7FD4AC86-4374-4952-B032-BF94B9B4C21E}"/>
    <dataValidation allowBlank="1" showInputMessage="1" showErrorMessage="1" promptTitle="Tip:" prompt="For real efficiency use the keyboard shortcuts CTRL+A and CTRL+SHIFT+F3" sqref="P14" xr:uid="{E48D2247-074B-4EB0-86A0-0A8DCEB46046}"/>
    <dataValidation allowBlank="1" showInputMessage="1" showErrorMessage="1" promptTitle="Hint:" prompt="Use an AVERAGIFS and mixed cell references $M5 and O$4" sqref="P28" xr:uid="{CC7215F2-D222-4EA3-901C-570128B78431}"/>
    <dataValidation allowBlank="1" showInputMessage="1" showErrorMessage="1" promptTitle="Hint:" prompt="Use a SUMIFS function, Sum range is Leave Available, Criteria range is Department." sqref="P26" xr:uid="{149227F1-A62A-4CE8-B395-4E803EA76B5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6349-4381-4F83-AAB4-E04EEFB60F95}">
  <dimension ref="A1:P39"/>
  <sheetViews>
    <sheetView tabSelected="1" topLeftCell="E1" workbookViewId="0">
      <selection activeCell="P8" sqref="P8"/>
    </sheetView>
  </sheetViews>
  <sheetFormatPr defaultColWidth="9" defaultRowHeight="14.5" x14ac:dyDescent="0.35"/>
  <cols>
    <col min="1" max="1" width="8.81640625" style="16" customWidth="1"/>
    <col min="2" max="2" width="9.7265625" style="16" customWidth="1"/>
    <col min="3" max="3" width="16" style="16" customWidth="1"/>
    <col min="4" max="4" width="22.453125" style="16" customWidth="1"/>
    <col min="5" max="5" width="15.81640625" style="16" customWidth="1"/>
    <col min="6" max="6" width="13.81640625" style="16" customWidth="1"/>
    <col min="7" max="7" width="14.90625" style="16" customWidth="1"/>
    <col min="8" max="9" width="14.54296875" style="16" customWidth="1"/>
    <col min="10" max="10" width="15.54296875" style="16" customWidth="1"/>
    <col min="11" max="12" width="4" style="16" customWidth="1"/>
    <col min="13" max="13" width="20" style="16" customWidth="1"/>
    <col min="14" max="14" width="12.54296875" style="16" customWidth="1"/>
    <col min="15" max="15" width="12.7265625" style="16" customWidth="1"/>
    <col min="16" max="16" width="12.1796875" style="16" customWidth="1"/>
    <col min="17" max="16384" width="9" style="16"/>
  </cols>
  <sheetData>
    <row r="1" spans="1:16" ht="23.5" x14ac:dyDescent="0.55000000000000004">
      <c r="A1" s="9" t="s">
        <v>174</v>
      </c>
      <c r="B1" s="15"/>
      <c r="J1" s="17"/>
    </row>
    <row r="2" spans="1:16" x14ac:dyDescent="0.35">
      <c r="F2" s="18" t="s">
        <v>175</v>
      </c>
      <c r="G2" s="19">
        <v>1.5</v>
      </c>
      <c r="I2" s="18" t="s">
        <v>176</v>
      </c>
      <c r="J2" s="20">
        <f>SUM(Days_Sick)</f>
        <v>127</v>
      </c>
    </row>
    <row r="3" spans="1:16" x14ac:dyDescent="0.35">
      <c r="N3" s="21" t="s">
        <v>177</v>
      </c>
      <c r="O3" s="33" t="s">
        <v>178</v>
      </c>
      <c r="P3" s="33"/>
    </row>
    <row r="4" spans="1:16" x14ac:dyDescent="0.35">
      <c r="A4" s="22" t="s">
        <v>0</v>
      </c>
      <c r="B4" s="22" t="s">
        <v>179</v>
      </c>
      <c r="C4" s="22" t="s">
        <v>1</v>
      </c>
      <c r="D4" s="22" t="s">
        <v>2</v>
      </c>
      <c r="E4" s="22" t="s">
        <v>4</v>
      </c>
      <c r="F4" s="23" t="s">
        <v>180</v>
      </c>
      <c r="G4" s="23" t="s">
        <v>181</v>
      </c>
      <c r="H4" s="23" t="s">
        <v>182</v>
      </c>
      <c r="I4" s="23" t="s">
        <v>183</v>
      </c>
      <c r="J4" s="23" t="s">
        <v>184</v>
      </c>
      <c r="M4" s="22" t="s">
        <v>185</v>
      </c>
      <c r="N4" s="24" t="s">
        <v>186</v>
      </c>
      <c r="O4" s="21" t="s">
        <v>187</v>
      </c>
      <c r="P4" s="21" t="s">
        <v>188</v>
      </c>
    </row>
    <row r="5" spans="1:16" x14ac:dyDescent="0.35">
      <c r="A5" s="16" t="s">
        <v>189</v>
      </c>
      <c r="B5" s="16" t="s">
        <v>188</v>
      </c>
      <c r="C5" s="16" t="s">
        <v>190</v>
      </c>
      <c r="D5" s="16" t="s">
        <v>191</v>
      </c>
      <c r="E5" s="2" t="s">
        <v>69</v>
      </c>
      <c r="F5" s="25">
        <v>92.5</v>
      </c>
      <c r="G5" s="25">
        <f>tbl_employee[[#This Row],[Hourly Rate]]*Overtime</f>
        <v>138.75</v>
      </c>
      <c r="H5" s="26">
        <v>3</v>
      </c>
      <c r="I5" s="26">
        <v>16</v>
      </c>
      <c r="J5" s="16">
        <f>Leave_Allowance-tbl_employee[[#This Row],[Leave Taken]]</f>
        <v>4</v>
      </c>
      <c r="M5" s="27" t="s">
        <v>15</v>
      </c>
      <c r="N5" s="28">
        <f t="shared" ref="N5:N10" si="0">SUMIFS(Leave_Available,Department,Departments)</f>
        <v>34</v>
      </c>
      <c r="O5" s="29">
        <f t="shared" ref="O5:P10" si="1">AVERAGEIFS(Hourly_Rate,Department,Departments,Status,O$4)</f>
        <v>80.349999999999994</v>
      </c>
      <c r="P5" s="29">
        <f t="shared" si="1"/>
        <v>136.05000000000001</v>
      </c>
    </row>
    <row r="6" spans="1:16" x14ac:dyDescent="0.35">
      <c r="A6" s="16" t="s">
        <v>192</v>
      </c>
      <c r="B6" s="16" t="s">
        <v>188</v>
      </c>
      <c r="C6" s="16" t="s">
        <v>193</v>
      </c>
      <c r="D6" s="16" t="s">
        <v>194</v>
      </c>
      <c r="E6" s="2" t="s">
        <v>30</v>
      </c>
      <c r="F6" s="25">
        <v>75.900000000000006</v>
      </c>
      <c r="G6" s="25">
        <f>tbl_employee[[#This Row],[Hourly Rate]]*Overtime</f>
        <v>113.85000000000001</v>
      </c>
      <c r="H6" s="26">
        <v>8</v>
      </c>
      <c r="I6" s="26">
        <v>15</v>
      </c>
      <c r="J6" s="16">
        <f>Leave_Allowance-tbl_employee[[#This Row],[Leave Taken]]</f>
        <v>5</v>
      </c>
      <c r="M6" s="27" t="s">
        <v>30</v>
      </c>
      <c r="N6" s="28">
        <f t="shared" si="0"/>
        <v>48</v>
      </c>
      <c r="O6" s="29">
        <f t="shared" si="1"/>
        <v>71.900000000000006</v>
      </c>
      <c r="P6" s="29">
        <f t="shared" si="1"/>
        <v>77</v>
      </c>
    </row>
    <row r="7" spans="1:16" x14ac:dyDescent="0.35">
      <c r="A7" s="16" t="s">
        <v>195</v>
      </c>
      <c r="B7" s="16" t="s">
        <v>188</v>
      </c>
      <c r="C7" s="16" t="s">
        <v>196</v>
      </c>
      <c r="D7" s="16" t="s">
        <v>197</v>
      </c>
      <c r="E7" s="2" t="s">
        <v>69</v>
      </c>
      <c r="F7" s="25">
        <v>146.5</v>
      </c>
      <c r="G7" s="25">
        <f>tbl_employee[[#This Row],[Hourly Rate]]*Overtime</f>
        <v>219.75</v>
      </c>
      <c r="H7" s="26">
        <v>1</v>
      </c>
      <c r="I7" s="26">
        <v>17</v>
      </c>
      <c r="J7" s="16">
        <f>Leave_Allowance-tbl_employee[[#This Row],[Leave Taken]]</f>
        <v>3</v>
      </c>
      <c r="M7" s="27" t="s">
        <v>28</v>
      </c>
      <c r="N7" s="28">
        <f t="shared" si="0"/>
        <v>30</v>
      </c>
      <c r="O7" s="29">
        <f t="shared" si="1"/>
        <v>113.4</v>
      </c>
      <c r="P7" s="29">
        <f t="shared" si="1"/>
        <v>178.8</v>
      </c>
    </row>
    <row r="8" spans="1:16" ht="29" x14ac:dyDescent="0.35">
      <c r="A8" s="16" t="s">
        <v>198</v>
      </c>
      <c r="B8" s="16" t="s">
        <v>187</v>
      </c>
      <c r="C8" s="16" t="s">
        <v>199</v>
      </c>
      <c r="D8" s="16" t="s">
        <v>200</v>
      </c>
      <c r="E8" s="2" t="s">
        <v>17</v>
      </c>
      <c r="F8" s="25">
        <v>63.2</v>
      </c>
      <c r="G8" s="25">
        <f>tbl_employee[[#This Row],[Hourly Rate]]*Overtime</f>
        <v>94.800000000000011</v>
      </c>
      <c r="H8" s="26">
        <v>0</v>
      </c>
      <c r="I8" s="26">
        <v>12</v>
      </c>
      <c r="J8" s="16">
        <f>Leave_Allowance-tbl_employee[[#This Row],[Leave Taken]]</f>
        <v>8</v>
      </c>
      <c r="M8" s="27" t="s">
        <v>17</v>
      </c>
      <c r="N8" s="28">
        <f t="shared" si="0"/>
        <v>42</v>
      </c>
      <c r="O8" s="29">
        <f t="shared" si="1"/>
        <v>84.966666666666669</v>
      </c>
      <c r="P8" s="29">
        <f t="shared" si="1"/>
        <v>53.5</v>
      </c>
    </row>
    <row r="9" spans="1:16" x14ac:dyDescent="0.35">
      <c r="A9" s="16" t="s">
        <v>201</v>
      </c>
      <c r="B9" s="16" t="s">
        <v>187</v>
      </c>
      <c r="C9" s="16" t="s">
        <v>202</v>
      </c>
      <c r="D9" s="16" t="s">
        <v>203</v>
      </c>
      <c r="E9" s="2" t="s">
        <v>69</v>
      </c>
      <c r="F9" s="25">
        <v>121.5</v>
      </c>
      <c r="G9" s="25">
        <f>tbl_employee[[#This Row],[Hourly Rate]]*Overtime</f>
        <v>182.25</v>
      </c>
      <c r="H9" s="26">
        <v>3</v>
      </c>
      <c r="I9" s="26">
        <v>15</v>
      </c>
      <c r="J9" s="16">
        <f>Leave_Allowance-tbl_employee[[#This Row],[Leave Taken]]</f>
        <v>5</v>
      </c>
      <c r="M9" s="27" t="s">
        <v>77</v>
      </c>
      <c r="N9" s="28">
        <f t="shared" si="0"/>
        <v>17</v>
      </c>
      <c r="O9" s="29">
        <f t="shared" si="1"/>
        <v>97.15</v>
      </c>
      <c r="P9" s="29">
        <f t="shared" si="1"/>
        <v>91.466666666666654</v>
      </c>
    </row>
    <row r="10" spans="1:16" x14ac:dyDescent="0.35">
      <c r="A10" s="16" t="s">
        <v>204</v>
      </c>
      <c r="B10" s="16" t="s">
        <v>187</v>
      </c>
      <c r="C10" s="16" t="s">
        <v>205</v>
      </c>
      <c r="D10" s="16" t="s">
        <v>206</v>
      </c>
      <c r="E10" s="2" t="s">
        <v>15</v>
      </c>
      <c r="F10" s="25">
        <v>96.4</v>
      </c>
      <c r="G10" s="25">
        <f>tbl_employee[[#This Row],[Hourly Rate]]*Overtime</f>
        <v>144.60000000000002</v>
      </c>
      <c r="H10" s="26">
        <v>15</v>
      </c>
      <c r="I10" s="26">
        <v>7</v>
      </c>
      <c r="J10" s="16">
        <f>Leave_Allowance-tbl_employee[[#This Row],[Leave Taken]]</f>
        <v>13</v>
      </c>
      <c r="M10" s="27" t="s">
        <v>69</v>
      </c>
      <c r="N10" s="28">
        <f t="shared" si="0"/>
        <v>110</v>
      </c>
      <c r="O10" s="29">
        <f t="shared" si="1"/>
        <v>133.5</v>
      </c>
      <c r="P10" s="29">
        <f t="shared" si="1"/>
        <v>127.21428571428571</v>
      </c>
    </row>
    <row r="11" spans="1:16" x14ac:dyDescent="0.35">
      <c r="A11" s="16" t="s">
        <v>207</v>
      </c>
      <c r="B11" s="16" t="s">
        <v>187</v>
      </c>
      <c r="C11" s="16" t="s">
        <v>208</v>
      </c>
      <c r="D11" s="16" t="s">
        <v>209</v>
      </c>
      <c r="E11" s="2" t="s">
        <v>69</v>
      </c>
      <c r="F11" s="25">
        <v>185.2</v>
      </c>
      <c r="G11" s="25">
        <f>tbl_employee[[#This Row],[Hourly Rate]]*Overtime</f>
        <v>277.79999999999995</v>
      </c>
      <c r="H11" s="26">
        <v>3</v>
      </c>
      <c r="I11" s="26">
        <v>12</v>
      </c>
      <c r="J11" s="16">
        <f>Leave_Allowance-tbl_employee[[#This Row],[Leave Taken]]</f>
        <v>8</v>
      </c>
    </row>
    <row r="12" spans="1:16" x14ac:dyDescent="0.35">
      <c r="A12" s="16" t="s">
        <v>210</v>
      </c>
      <c r="B12" s="16" t="s">
        <v>188</v>
      </c>
      <c r="C12" s="16" t="s">
        <v>211</v>
      </c>
      <c r="D12" s="16" t="s">
        <v>212</v>
      </c>
      <c r="E12" s="2" t="s">
        <v>69</v>
      </c>
      <c r="F12" s="25">
        <v>186.4</v>
      </c>
      <c r="G12" s="25">
        <f>tbl_employee[[#This Row],[Hourly Rate]]*Overtime</f>
        <v>279.60000000000002</v>
      </c>
      <c r="H12" s="26">
        <v>6</v>
      </c>
      <c r="I12" s="26">
        <v>20</v>
      </c>
      <c r="J12" s="16">
        <f>Leave_Allowance-tbl_employee[[#This Row],[Leave Taken]]</f>
        <v>0</v>
      </c>
    </row>
    <row r="13" spans="1:16" x14ac:dyDescent="0.35">
      <c r="A13" s="16" t="s">
        <v>213</v>
      </c>
      <c r="B13" s="16" t="s">
        <v>187</v>
      </c>
      <c r="C13" s="16" t="s">
        <v>214</v>
      </c>
      <c r="D13" s="16" t="s">
        <v>215</v>
      </c>
      <c r="E13" s="2" t="s">
        <v>28</v>
      </c>
      <c r="F13" s="25">
        <v>113.4</v>
      </c>
      <c r="G13" s="25">
        <f>tbl_employee[[#This Row],[Hourly Rate]]*Overtime</f>
        <v>170.10000000000002</v>
      </c>
      <c r="H13" s="26">
        <v>2</v>
      </c>
      <c r="I13" s="26">
        <v>9</v>
      </c>
      <c r="J13" s="16">
        <f>Leave_Allowance-tbl_employee[[#This Row],[Leave Taken]]</f>
        <v>11</v>
      </c>
    </row>
    <row r="14" spans="1:16" ht="29" x14ac:dyDescent="0.35">
      <c r="A14" s="16" t="s">
        <v>216</v>
      </c>
      <c r="B14" s="16" t="s">
        <v>188</v>
      </c>
      <c r="C14" s="16" t="s">
        <v>217</v>
      </c>
      <c r="D14" s="16" t="s">
        <v>218</v>
      </c>
      <c r="E14" s="2" t="s">
        <v>17</v>
      </c>
      <c r="F14" s="25">
        <v>53.5</v>
      </c>
      <c r="G14" s="25">
        <f>tbl_employee[[#This Row],[Hourly Rate]]*Overtime</f>
        <v>80.25</v>
      </c>
      <c r="H14" s="26">
        <v>4</v>
      </c>
      <c r="I14" s="26">
        <v>6</v>
      </c>
      <c r="J14" s="16">
        <f>Leave_Allowance-tbl_employee[[#This Row],[Leave Taken]]</f>
        <v>14</v>
      </c>
    </row>
    <row r="15" spans="1:16" x14ac:dyDescent="0.35">
      <c r="A15" s="16" t="s">
        <v>219</v>
      </c>
      <c r="B15" s="16" t="s">
        <v>187</v>
      </c>
      <c r="C15" s="16" t="s">
        <v>220</v>
      </c>
      <c r="D15" s="16" t="s">
        <v>221</v>
      </c>
      <c r="E15" s="2" t="s">
        <v>69</v>
      </c>
      <c r="F15" s="25">
        <v>158.69999999999999</v>
      </c>
      <c r="G15" s="25">
        <f>tbl_employee[[#This Row],[Hourly Rate]]*Overtime</f>
        <v>238.04999999999998</v>
      </c>
      <c r="H15" s="26">
        <v>1</v>
      </c>
      <c r="I15" s="26">
        <v>20</v>
      </c>
      <c r="J15" s="16">
        <f>Leave_Allowance-tbl_employee[[#This Row],[Leave Taken]]</f>
        <v>0</v>
      </c>
    </row>
    <row r="16" spans="1:16" ht="29" x14ac:dyDescent="0.35">
      <c r="A16" s="16" t="s">
        <v>222</v>
      </c>
      <c r="B16" s="16" t="s">
        <v>187</v>
      </c>
      <c r="C16" s="16" t="s">
        <v>223</v>
      </c>
      <c r="D16" s="16" t="s">
        <v>224</v>
      </c>
      <c r="E16" s="2" t="s">
        <v>17</v>
      </c>
      <c r="F16" s="25">
        <v>128.1</v>
      </c>
      <c r="G16" s="25">
        <f>tbl_employee[[#This Row],[Hourly Rate]]*Overtime</f>
        <v>192.14999999999998</v>
      </c>
      <c r="H16" s="26">
        <v>7</v>
      </c>
      <c r="I16" s="26">
        <v>18</v>
      </c>
      <c r="J16" s="16">
        <f>Leave_Allowance-tbl_employee[[#This Row],[Leave Taken]]</f>
        <v>2</v>
      </c>
    </row>
    <row r="17" spans="1:10" x14ac:dyDescent="0.35">
      <c r="A17" s="16" t="s">
        <v>225</v>
      </c>
      <c r="B17" s="16" t="s">
        <v>187</v>
      </c>
      <c r="C17" s="16" t="s">
        <v>226</v>
      </c>
      <c r="D17" s="16" t="s">
        <v>227</v>
      </c>
      <c r="E17" s="2" t="s">
        <v>77</v>
      </c>
      <c r="F17" s="25">
        <v>99.3</v>
      </c>
      <c r="G17" s="25">
        <f>tbl_employee[[#This Row],[Hourly Rate]]*Overtime</f>
        <v>148.94999999999999</v>
      </c>
      <c r="H17" s="26">
        <v>5</v>
      </c>
      <c r="I17" s="26">
        <v>17</v>
      </c>
      <c r="J17" s="16">
        <f>Leave_Allowance-tbl_employee[[#This Row],[Leave Taken]]</f>
        <v>3</v>
      </c>
    </row>
    <row r="18" spans="1:10" x14ac:dyDescent="0.35">
      <c r="A18" s="16" t="s">
        <v>228</v>
      </c>
      <c r="B18" s="16" t="s">
        <v>188</v>
      </c>
      <c r="C18" s="16" t="s">
        <v>229</v>
      </c>
      <c r="D18" s="16" t="s">
        <v>230</v>
      </c>
      <c r="E18" s="2" t="s">
        <v>77</v>
      </c>
      <c r="F18" s="25">
        <v>104.8</v>
      </c>
      <c r="G18" s="25">
        <f>tbl_employee[[#This Row],[Hourly Rate]]*Overtime</f>
        <v>157.19999999999999</v>
      </c>
      <c r="H18" s="26">
        <v>2</v>
      </c>
      <c r="I18" s="26">
        <v>17</v>
      </c>
      <c r="J18" s="16">
        <f>Leave_Allowance-tbl_employee[[#This Row],[Leave Taken]]</f>
        <v>3</v>
      </c>
    </row>
    <row r="19" spans="1:10" x14ac:dyDescent="0.35">
      <c r="A19" s="16" t="s">
        <v>231</v>
      </c>
      <c r="B19" s="16" t="s">
        <v>188</v>
      </c>
      <c r="C19" s="16" t="s">
        <v>232</v>
      </c>
      <c r="D19" s="16" t="s">
        <v>233</v>
      </c>
      <c r="E19" s="2" t="s">
        <v>15</v>
      </c>
      <c r="F19" s="25">
        <v>153.1</v>
      </c>
      <c r="G19" s="25">
        <f>tbl_employee[[#This Row],[Hourly Rate]]*Overtime</f>
        <v>229.64999999999998</v>
      </c>
      <c r="H19" s="26">
        <v>2</v>
      </c>
      <c r="I19" s="26">
        <v>12</v>
      </c>
      <c r="J19" s="16">
        <f>Leave_Allowance-tbl_employee[[#This Row],[Leave Taken]]</f>
        <v>8</v>
      </c>
    </row>
    <row r="20" spans="1:10" x14ac:dyDescent="0.35">
      <c r="A20" s="16" t="s">
        <v>234</v>
      </c>
      <c r="B20" s="16" t="s">
        <v>187</v>
      </c>
      <c r="C20" s="16" t="s">
        <v>235</v>
      </c>
      <c r="D20" s="16" t="s">
        <v>236</v>
      </c>
      <c r="E20" s="2" t="s">
        <v>30</v>
      </c>
      <c r="F20" s="25">
        <v>67.2</v>
      </c>
      <c r="G20" s="25">
        <f>tbl_employee[[#This Row],[Hourly Rate]]*Overtime</f>
        <v>100.80000000000001</v>
      </c>
      <c r="H20" s="26">
        <v>1</v>
      </c>
      <c r="I20" s="26">
        <v>5</v>
      </c>
      <c r="J20" s="16">
        <f>Leave_Allowance-tbl_employee[[#This Row],[Leave Taken]]</f>
        <v>15</v>
      </c>
    </row>
    <row r="21" spans="1:10" x14ac:dyDescent="0.35">
      <c r="A21" s="16" t="s">
        <v>237</v>
      </c>
      <c r="B21" s="16" t="s">
        <v>187</v>
      </c>
      <c r="C21" s="16" t="s">
        <v>238</v>
      </c>
      <c r="D21" s="16" t="s">
        <v>239</v>
      </c>
      <c r="E21" s="2" t="s">
        <v>30</v>
      </c>
      <c r="F21" s="25">
        <v>76.599999999999994</v>
      </c>
      <c r="G21" s="25">
        <f>tbl_employee[[#This Row],[Hourly Rate]]*Overtime</f>
        <v>114.89999999999999</v>
      </c>
      <c r="H21" s="26">
        <v>0</v>
      </c>
      <c r="I21" s="26">
        <v>3</v>
      </c>
      <c r="J21" s="16">
        <f>Leave_Allowance-tbl_employee[[#This Row],[Leave Taken]]</f>
        <v>17</v>
      </c>
    </row>
    <row r="22" spans="1:10" x14ac:dyDescent="0.35">
      <c r="A22" s="16" t="s">
        <v>240</v>
      </c>
      <c r="B22" s="16" t="s">
        <v>188</v>
      </c>
      <c r="C22" s="16" t="s">
        <v>241</v>
      </c>
      <c r="D22" s="16" t="s">
        <v>242</v>
      </c>
      <c r="E22" s="2" t="s">
        <v>30</v>
      </c>
      <c r="F22" s="25">
        <v>92.6</v>
      </c>
      <c r="G22" s="25">
        <f>tbl_employee[[#This Row],[Hourly Rate]]*Overtime</f>
        <v>138.89999999999998</v>
      </c>
      <c r="H22" s="26">
        <v>1</v>
      </c>
      <c r="I22" s="26">
        <v>14</v>
      </c>
      <c r="J22" s="16">
        <f>Leave_Allowance-tbl_employee[[#This Row],[Leave Taken]]</f>
        <v>6</v>
      </c>
    </row>
    <row r="23" spans="1:10" x14ac:dyDescent="0.35">
      <c r="A23" s="16" t="s">
        <v>243</v>
      </c>
      <c r="B23" s="16" t="s">
        <v>187</v>
      </c>
      <c r="C23" s="16" t="s">
        <v>244</v>
      </c>
      <c r="D23" s="16" t="s">
        <v>245</v>
      </c>
      <c r="E23" s="2" t="s">
        <v>77</v>
      </c>
      <c r="F23" s="25">
        <v>95</v>
      </c>
      <c r="G23" s="25">
        <f>tbl_employee[[#This Row],[Hourly Rate]]*Overtime</f>
        <v>142.5</v>
      </c>
      <c r="H23" s="26">
        <v>5</v>
      </c>
      <c r="I23" s="26">
        <v>18</v>
      </c>
      <c r="J23" s="16">
        <f>Leave_Allowance-tbl_employee[[#This Row],[Leave Taken]]</f>
        <v>2</v>
      </c>
    </row>
    <row r="24" spans="1:10" x14ac:dyDescent="0.35">
      <c r="A24" s="16" t="s">
        <v>246</v>
      </c>
      <c r="B24" s="16" t="s">
        <v>188</v>
      </c>
      <c r="C24" s="16" t="s">
        <v>247</v>
      </c>
      <c r="D24" s="16" t="s">
        <v>248</v>
      </c>
      <c r="E24" s="16" t="s">
        <v>77</v>
      </c>
      <c r="F24" s="25">
        <v>88.4</v>
      </c>
      <c r="G24" s="25">
        <f>tbl_employee[[#This Row],[Hourly Rate]]*Overtime</f>
        <v>132.60000000000002</v>
      </c>
      <c r="H24" s="26">
        <v>5</v>
      </c>
      <c r="I24" s="26">
        <v>18</v>
      </c>
      <c r="J24" s="16">
        <f>Leave_Allowance-tbl_employee[[#This Row],[Leave Taken]]</f>
        <v>2</v>
      </c>
    </row>
    <row r="25" spans="1:10" x14ac:dyDescent="0.35">
      <c r="A25" s="16" t="s">
        <v>249</v>
      </c>
      <c r="B25" s="16" t="s">
        <v>187</v>
      </c>
      <c r="C25" s="16" t="s">
        <v>250</v>
      </c>
      <c r="D25" s="16" t="s">
        <v>251</v>
      </c>
      <c r="E25" s="2" t="s">
        <v>15</v>
      </c>
      <c r="F25" s="25">
        <v>64.3</v>
      </c>
      <c r="G25" s="25">
        <f>tbl_employee[[#This Row],[Hourly Rate]]*Overtime</f>
        <v>96.449999999999989</v>
      </c>
      <c r="H25" s="26">
        <v>3</v>
      </c>
      <c r="I25" s="26">
        <v>9</v>
      </c>
      <c r="J25" s="16">
        <f>Leave_Allowance-tbl_employee[[#This Row],[Leave Taken]]</f>
        <v>11</v>
      </c>
    </row>
    <row r="26" spans="1:10" x14ac:dyDescent="0.35">
      <c r="A26" s="16" t="s">
        <v>252</v>
      </c>
      <c r="B26" s="16" t="s">
        <v>188</v>
      </c>
      <c r="C26" s="16" t="s">
        <v>253</v>
      </c>
      <c r="D26" s="16" t="s">
        <v>254</v>
      </c>
      <c r="E26" s="2" t="s">
        <v>77</v>
      </c>
      <c r="F26" s="25">
        <v>81.2</v>
      </c>
      <c r="G26" s="25">
        <f>tbl_employee[[#This Row],[Hourly Rate]]*Overtime</f>
        <v>121.80000000000001</v>
      </c>
      <c r="H26" s="26">
        <v>1</v>
      </c>
      <c r="I26" s="26">
        <v>13</v>
      </c>
      <c r="J26" s="16">
        <f>Leave_Allowance-tbl_employee[[#This Row],[Leave Taken]]</f>
        <v>7</v>
      </c>
    </row>
    <row r="27" spans="1:10" x14ac:dyDescent="0.35">
      <c r="A27" s="16" t="s">
        <v>255</v>
      </c>
      <c r="B27" s="16" t="s">
        <v>188</v>
      </c>
      <c r="C27" s="16" t="s">
        <v>256</v>
      </c>
      <c r="D27" s="16" t="s">
        <v>257</v>
      </c>
      <c r="E27" s="2" t="s">
        <v>15</v>
      </c>
      <c r="F27" s="25">
        <v>119</v>
      </c>
      <c r="G27" s="25">
        <f>tbl_employee[[#This Row],[Hourly Rate]]*Overtime</f>
        <v>178.5</v>
      </c>
      <c r="H27" s="26">
        <v>5</v>
      </c>
      <c r="I27" s="26">
        <v>18</v>
      </c>
      <c r="J27" s="16">
        <f>Leave_Allowance-tbl_employee[[#This Row],[Leave Taken]]</f>
        <v>2</v>
      </c>
    </row>
    <row r="28" spans="1:10" x14ac:dyDescent="0.35">
      <c r="A28" s="16" t="s">
        <v>258</v>
      </c>
      <c r="B28" s="16" t="s">
        <v>188</v>
      </c>
      <c r="C28" s="16" t="s">
        <v>259</v>
      </c>
      <c r="D28" s="16" t="s">
        <v>260</v>
      </c>
      <c r="E28" s="2" t="s">
        <v>69</v>
      </c>
      <c r="F28" s="25">
        <v>73</v>
      </c>
      <c r="G28" s="25">
        <f>tbl_employee[[#This Row],[Hourly Rate]]*Overtime</f>
        <v>109.5</v>
      </c>
      <c r="H28" s="26">
        <v>3</v>
      </c>
      <c r="I28" s="26">
        <v>19</v>
      </c>
      <c r="J28" s="16">
        <f>Leave_Allowance-tbl_employee[[#This Row],[Leave Taken]]</f>
        <v>1</v>
      </c>
    </row>
    <row r="29" spans="1:10" x14ac:dyDescent="0.35">
      <c r="A29" s="16" t="s">
        <v>261</v>
      </c>
      <c r="B29" s="16" t="s">
        <v>188</v>
      </c>
      <c r="C29" s="16" t="s">
        <v>262</v>
      </c>
      <c r="D29" s="16" t="s">
        <v>263</v>
      </c>
      <c r="E29" s="2" t="s">
        <v>30</v>
      </c>
      <c r="F29" s="25">
        <v>62.5</v>
      </c>
      <c r="G29" s="25">
        <f>tbl_employee[[#This Row],[Hourly Rate]]*Overtime</f>
        <v>93.75</v>
      </c>
      <c r="H29" s="26">
        <v>0</v>
      </c>
      <c r="I29" s="26">
        <v>15</v>
      </c>
      <c r="J29" s="16">
        <f>Leave_Allowance-tbl_employee[[#This Row],[Leave Taken]]</f>
        <v>5</v>
      </c>
    </row>
    <row r="30" spans="1:10" x14ac:dyDescent="0.35">
      <c r="A30" s="16" t="s">
        <v>264</v>
      </c>
      <c r="B30" s="16" t="s">
        <v>187</v>
      </c>
      <c r="C30" s="16" t="s">
        <v>265</v>
      </c>
      <c r="D30" s="16" t="s">
        <v>266</v>
      </c>
      <c r="E30" s="2" t="s">
        <v>69</v>
      </c>
      <c r="F30" s="25">
        <v>157</v>
      </c>
      <c r="G30" s="25">
        <f>tbl_employee[[#This Row],[Hourly Rate]]*Overtime</f>
        <v>235.5</v>
      </c>
      <c r="H30" s="26">
        <v>4</v>
      </c>
      <c r="I30" s="26">
        <v>14</v>
      </c>
      <c r="J30" s="16">
        <f>Leave_Allowance-tbl_employee[[#This Row],[Leave Taken]]</f>
        <v>6</v>
      </c>
    </row>
    <row r="31" spans="1:10" x14ac:dyDescent="0.35">
      <c r="A31" s="16" t="s">
        <v>267</v>
      </c>
      <c r="B31" s="16" t="s">
        <v>188</v>
      </c>
      <c r="C31" s="16" t="s">
        <v>268</v>
      </c>
      <c r="D31" s="16" t="s">
        <v>269</v>
      </c>
      <c r="E31" s="2" t="s">
        <v>69</v>
      </c>
      <c r="F31" s="25">
        <v>140.5</v>
      </c>
      <c r="G31" s="25">
        <f>tbl_employee[[#This Row],[Hourly Rate]]*Overtime</f>
        <v>210.75</v>
      </c>
      <c r="H31" s="26">
        <v>2</v>
      </c>
      <c r="I31" s="26">
        <v>16</v>
      </c>
      <c r="J31" s="16">
        <f>Leave_Allowance-tbl_employee[[#This Row],[Leave Taken]]</f>
        <v>4</v>
      </c>
    </row>
    <row r="32" spans="1:10" x14ac:dyDescent="0.35">
      <c r="A32" s="16" t="s">
        <v>270</v>
      </c>
      <c r="B32" s="16" t="s">
        <v>188</v>
      </c>
      <c r="C32" s="16" t="s">
        <v>271</v>
      </c>
      <c r="D32" s="16" t="s">
        <v>272</v>
      </c>
      <c r="E32" s="2" t="s">
        <v>69</v>
      </c>
      <c r="F32" s="25">
        <v>145.9</v>
      </c>
      <c r="G32" s="25">
        <f>tbl_employee[[#This Row],[Hourly Rate]]*Overtime</f>
        <v>218.85000000000002</v>
      </c>
      <c r="H32" s="26">
        <v>12</v>
      </c>
      <c r="I32" s="26">
        <v>9</v>
      </c>
      <c r="J32" s="16">
        <f>Leave_Allowance-tbl_employee[[#This Row],[Leave Taken]]</f>
        <v>11</v>
      </c>
    </row>
    <row r="33" spans="1:10" x14ac:dyDescent="0.35">
      <c r="A33" s="16" t="s">
        <v>273</v>
      </c>
      <c r="B33" s="16" t="s">
        <v>187</v>
      </c>
      <c r="C33" s="16" t="s">
        <v>274</v>
      </c>
      <c r="D33" s="16" t="s">
        <v>275</v>
      </c>
      <c r="E33" s="2" t="s">
        <v>69</v>
      </c>
      <c r="F33" s="25">
        <v>156</v>
      </c>
      <c r="G33" s="25">
        <f>tbl_employee[[#This Row],[Hourly Rate]]*Overtime</f>
        <v>234</v>
      </c>
      <c r="H33" s="26">
        <v>8</v>
      </c>
      <c r="I33" s="26">
        <v>4</v>
      </c>
      <c r="J33" s="16">
        <f>Leave_Allowance-tbl_employee[[#This Row],[Leave Taken]]</f>
        <v>16</v>
      </c>
    </row>
    <row r="34" spans="1:10" ht="29" x14ac:dyDescent="0.35">
      <c r="A34" s="16" t="s">
        <v>276</v>
      </c>
      <c r="B34" s="16" t="s">
        <v>187</v>
      </c>
      <c r="C34" s="16" t="s">
        <v>277</v>
      </c>
      <c r="D34" s="16" t="s">
        <v>278</v>
      </c>
      <c r="E34" s="2" t="s">
        <v>17</v>
      </c>
      <c r="F34" s="25">
        <v>63.6</v>
      </c>
      <c r="G34" s="25">
        <f>tbl_employee[[#This Row],[Hourly Rate]]*Overtime</f>
        <v>95.4</v>
      </c>
      <c r="H34" s="26">
        <v>1</v>
      </c>
      <c r="I34" s="26">
        <v>2</v>
      </c>
      <c r="J34" s="16">
        <f>Leave_Allowance-tbl_employee[[#This Row],[Leave Taken]]</f>
        <v>18</v>
      </c>
    </row>
    <row r="35" spans="1:10" x14ac:dyDescent="0.35">
      <c r="A35" s="16" t="s">
        <v>279</v>
      </c>
      <c r="B35" s="16" t="s">
        <v>187</v>
      </c>
      <c r="C35" s="16" t="s">
        <v>280</v>
      </c>
      <c r="D35" s="16" t="s">
        <v>281</v>
      </c>
      <c r="E35" s="2" t="s">
        <v>69</v>
      </c>
      <c r="F35" s="25">
        <v>89.9</v>
      </c>
      <c r="G35" s="25">
        <f>tbl_employee[[#This Row],[Hourly Rate]]*Overtime</f>
        <v>134.85000000000002</v>
      </c>
      <c r="H35" s="26">
        <v>3</v>
      </c>
      <c r="I35" s="26">
        <v>1</v>
      </c>
      <c r="J35" s="16">
        <f>Leave_Allowance-tbl_employee[[#This Row],[Leave Taken]]</f>
        <v>19</v>
      </c>
    </row>
    <row r="36" spans="1:10" x14ac:dyDescent="0.35">
      <c r="A36" s="16" t="s">
        <v>282</v>
      </c>
      <c r="B36" s="16" t="s">
        <v>187</v>
      </c>
      <c r="C36" s="16" t="s">
        <v>283</v>
      </c>
      <c r="D36" s="16" t="s">
        <v>284</v>
      </c>
      <c r="E36" s="2" t="s">
        <v>69</v>
      </c>
      <c r="F36" s="25">
        <v>73.7</v>
      </c>
      <c r="G36" s="25">
        <f>tbl_employee[[#This Row],[Hourly Rate]]*Overtime</f>
        <v>110.55000000000001</v>
      </c>
      <c r="H36" s="26">
        <v>4</v>
      </c>
      <c r="I36" s="26">
        <v>15</v>
      </c>
      <c r="J36" s="16">
        <f>Leave_Allowance-tbl_employee[[#This Row],[Leave Taken]]</f>
        <v>5</v>
      </c>
    </row>
    <row r="37" spans="1:10" x14ac:dyDescent="0.35">
      <c r="A37" s="16" t="s">
        <v>285</v>
      </c>
      <c r="B37" s="16" t="s">
        <v>187</v>
      </c>
      <c r="C37" s="16" t="s">
        <v>286</v>
      </c>
      <c r="D37" s="16" t="s">
        <v>287</v>
      </c>
      <c r="E37" s="2" t="s">
        <v>69</v>
      </c>
      <c r="F37" s="25">
        <v>126</v>
      </c>
      <c r="G37" s="25">
        <f>tbl_employee[[#This Row],[Hourly Rate]]*Overtime</f>
        <v>189</v>
      </c>
      <c r="H37" s="26">
        <v>2</v>
      </c>
      <c r="I37" s="26">
        <v>8</v>
      </c>
      <c r="J37" s="16">
        <f>Leave_Allowance-tbl_employee[[#This Row],[Leave Taken]]</f>
        <v>12</v>
      </c>
    </row>
    <row r="38" spans="1:10" x14ac:dyDescent="0.35">
      <c r="A38" s="16" t="s">
        <v>288</v>
      </c>
      <c r="B38" s="16" t="s">
        <v>188</v>
      </c>
      <c r="C38" s="16" t="s">
        <v>289</v>
      </c>
      <c r="D38" s="16" t="s">
        <v>290</v>
      </c>
      <c r="E38" s="2" t="s">
        <v>28</v>
      </c>
      <c r="F38" s="25">
        <v>178.8</v>
      </c>
      <c r="G38" s="25">
        <f>tbl_employee[[#This Row],[Hourly Rate]]*Overtime</f>
        <v>268.20000000000005</v>
      </c>
      <c r="H38" s="26">
        <v>3</v>
      </c>
      <c r="I38" s="26">
        <v>1</v>
      </c>
      <c r="J38" s="16">
        <f>Leave_Allowance-tbl_employee[[#This Row],[Leave Taken]]</f>
        <v>19</v>
      </c>
    </row>
    <row r="39" spans="1:10" x14ac:dyDescent="0.35">
      <c r="A39" s="16" t="s">
        <v>291</v>
      </c>
      <c r="B39" s="16" t="s">
        <v>188</v>
      </c>
      <c r="C39" s="16" t="s">
        <v>292</v>
      </c>
      <c r="D39" s="16" t="s">
        <v>293</v>
      </c>
      <c r="E39" s="2" t="s">
        <v>69</v>
      </c>
      <c r="F39" s="25">
        <v>105.7</v>
      </c>
      <c r="G39" s="25">
        <f>tbl_employee[[#This Row],[Hourly Rate]]*Overtime</f>
        <v>158.55000000000001</v>
      </c>
      <c r="H39" s="26">
        <v>2</v>
      </c>
      <c r="I39" s="26">
        <v>4</v>
      </c>
      <c r="J39" s="16">
        <f>Leave_Allowance-tbl_employee[[#This Row],[Leave Taken]]</f>
        <v>16</v>
      </c>
    </row>
  </sheetData>
  <mergeCells count="1">
    <mergeCell ref="O3:P3"/>
  </mergeCells>
  <dataValidations count="1">
    <dataValidation type="list" allowBlank="1" showInputMessage="1" showErrorMessage="1" sqref="E5:E39" xr:uid="{38D49C18-C45D-467A-B157-7DE38C1DA03F}">
      <formula1>Departments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Instructions 1</vt:lpstr>
      <vt:lpstr>HR Data (Cleaning Text Strings)</vt:lpstr>
      <vt:lpstr>Instructions 2</vt:lpstr>
      <vt:lpstr>HR Analytics (Aggregating)</vt:lpstr>
      <vt:lpstr>Days_Sick</vt:lpstr>
      <vt:lpstr>Department</vt:lpstr>
      <vt:lpstr>Departments</vt:lpstr>
      <vt:lpstr>Hourly_Rate</vt:lpstr>
      <vt:lpstr>Leave_Available</vt:lpstr>
      <vt:lpstr>Overtime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Denny Mandaka</cp:lastModifiedBy>
  <dcterms:created xsi:type="dcterms:W3CDTF">2017-06-15T06:51:11Z</dcterms:created>
  <dcterms:modified xsi:type="dcterms:W3CDTF">2024-11-28T01:44:40Z</dcterms:modified>
</cp:coreProperties>
</file>