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en\OneDrive\Documents\bootcamp_oct2024\github_hw\DataBootcamp_module1\Starter_Code\"/>
    </mc:Choice>
  </mc:AlternateContent>
  <xr:revisionPtr revIDLastSave="0" documentId="13_ncr:1_{B7C2D82C-04F5-4AAF-87A3-FB7AE1CF5ECB}" xr6:coauthVersionLast="47" xr6:coauthVersionMax="47" xr10:uidLastSave="{00000000-0000-0000-0000-000000000000}"/>
  <bookViews>
    <workbookView xWindow="28950" yWindow="690" windowWidth="28110" windowHeight="14940" xr2:uid="{00000000-000D-0000-FFFF-FFFF00000000}"/>
  </bookViews>
  <sheets>
    <sheet name="Crowdfunding" sheetId="1" r:id="rId1"/>
    <sheet name="Sheet1" sheetId="2" r:id="rId2"/>
    <sheet name="Sheet2" sheetId="3" r:id="rId3"/>
    <sheet name="Sheet8" sheetId="9" r:id="rId4"/>
    <sheet name="Sheet9" sheetId="10" r:id="rId5"/>
    <sheet name="Sheet10" sheetId="11" r:id="rId6"/>
  </sheets>
  <calcPr calcId="191029"/>
  <pivotCaches>
    <pivotCache cacheId="4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1" l="1"/>
  <c r="I10" i="11"/>
  <c r="J9" i="11"/>
  <c r="I9" i="11"/>
  <c r="J8" i="11"/>
  <c r="I8" i="11"/>
  <c r="J7" i="11"/>
  <c r="I7" i="11"/>
  <c r="J6" i="11"/>
  <c r="I6" i="11"/>
  <c r="J5" i="11"/>
  <c r="I5" i="11"/>
  <c r="E2" i="11" a="1"/>
  <c r="E2" i="11" s="1"/>
  <c r="D2" i="11" a="1"/>
  <c r="D2" i="11" s="1"/>
  <c r="B2" i="11" a="1"/>
  <c r="B2" i="11" s="1"/>
  <c r="A2" i="11" a="1"/>
  <c r="A2" i="11" s="1"/>
  <c r="H3" i="10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E3" i="10"/>
  <c r="E4" i="10"/>
  <c r="E5" i="10"/>
  <c r="E6" i="10"/>
  <c r="E7" i="10"/>
  <c r="E8" i="10"/>
  <c r="E9" i="10"/>
  <c r="E10" i="10"/>
  <c r="E11" i="10"/>
  <c r="E12" i="10"/>
  <c r="E13" i="10"/>
  <c r="E2" i="10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3" i="10"/>
  <c r="B12" i="10"/>
  <c r="B11" i="10"/>
  <c r="B10" i="10"/>
  <c r="B9" i="10"/>
  <c r="B8" i="10"/>
  <c r="B7" i="10"/>
  <c r="B6" i="10"/>
  <c r="B5" i="10"/>
  <c r="B4" i="10"/>
  <c r="B3" i="10"/>
  <c r="B2" i="10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<sst xmlns="http://schemas.openxmlformats.org/spreadsheetml/2006/main" count="6134" uniqueCount="2111">
  <si>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</si>
  <si>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</si>
  <si>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</si>
  <si>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</si>
  <si>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</si>
  <si>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</si>
  <si>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</si>
  <si>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</si>
  <si>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</si>
  <si>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</si>
  <si>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</si>
  <si>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</si>
  <si>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</si>
  <si>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</si>
  <si>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</si>
  <si>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</si>
  <si>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</si>
  <si>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</si>
  <si>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</si>
  <si>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</si>
  <si>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</si>
  <si>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</si>
  <si>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</si>
  <si>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</si>
  <si>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</si>
  <si>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</si>
  <si>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</si>
  <si>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</si>
  <si>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</si>
  <si>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</si>
  <si>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</si>
  <si>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</si>
  <si>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</si>
  <si>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</si>
  <si>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</si>
  <si>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</si>
  <si>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</si>
  <si>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</si>
  <si>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</si>
  <si>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</si>
  <si>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</si>
  <si>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</si>
  <si>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</si>
  <si>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</si>
  <si>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</si>
  <si>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</si>
  <si>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</si>
  <si>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</si>
  <si>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</si>
  <si>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</si>
  <si>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</si>
  <si>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</si>
  <si>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</si>
  <si>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</si>
  <si>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</si>
  <si>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</si>
  <si>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</si>
  <si>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</si>
  <si>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</si>
  <si>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</si>
  <si>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</si>
  <si>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</si>
  <si>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</si>
  <si>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</si>
  <si>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</si>
  <si>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</si>
  <si>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</si>
  <si>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</si>
  <si>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</si>
  <si>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</si>
  <si>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</si>
  <si>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</si>
  <si>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</si>
  <si>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</si>
  <si>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</si>
  <si>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</si>
  <si>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</si>
  <si>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</si>
  <si>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</si>
  <si>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</si>
  <si>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</si>
  <si>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</si>
  <si>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</si>
  <si>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</si>
  <si>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</si>
  <si>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</si>
  <si>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</si>
  <si>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</si>
  <si>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</si>
  <si>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</si>
  <si>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</si>
  <si>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</si>
  <si>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</si>
  <si>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</si>
  <si>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</si>
  <si>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</si>
  <si>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</si>
  <si>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</si>
  <si>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</si>
  <si>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</si>
  <si>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</si>
  <si>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</si>
  <si>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</si>
  <si>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</si>
  <si>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</si>
  <si>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</si>
  <si>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</si>
  <si>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</si>
  <si>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</si>
  <si>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</si>
  <si>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</si>
  <si>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</si>
  <si>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</si>
  <si>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</si>
  <si>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</si>
  <si>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</si>
  <si>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</si>
  <si>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</si>
  <si>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</si>
  <si>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</si>
  <si>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</si>
  <si>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</si>
  <si>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</si>
  <si>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</si>
  <si>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</si>
  <si>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</si>
  <si>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</si>
  <si>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</si>
  <si>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</si>
  <si>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</si>
  <si>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</si>
  <si>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</si>
  <si>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</si>
  <si>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</si>
  <si>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</si>
  <si>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</si>
  <si>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</si>
  <si>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</si>
  <si>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</si>
  <si>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</si>
  <si>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</si>
  <si>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</si>
  <si>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</si>
  <si>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</si>
  <si>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</si>
  <si>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</si>
  <si>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</si>
  <si>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</si>
  <si>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</si>
  <si>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</si>
  <si>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</si>
  <si>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</si>
  <si>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</si>
  <si>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</si>
  <si>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</si>
  <si>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</si>
  <si>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</si>
  <si>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</si>
  <si>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</si>
  <si>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</si>
  <si>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</si>
  <si>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</si>
  <si>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</si>
  <si>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</si>
  <si>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</si>
  <si>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</si>
  <si>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</si>
  <si>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</si>
  <si>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</si>
  <si>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</si>
  <si>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</si>
  <si>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</si>
  <si>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</si>
  <si>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</si>
  <si>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</si>
  <si>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</si>
  <si>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</si>
  <si>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</si>
  <si>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</si>
  <si>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</si>
  <si>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</si>
  <si>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</si>
  <si>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</si>
  <si>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</si>
  <si>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</si>
  <si>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</si>
  <si>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</si>
  <si>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</si>
  <si>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</si>
  <si>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</si>
  <si>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</si>
  <si>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</si>
  <si>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</si>
  <si>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</si>
  <si>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</si>
  <si>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</si>
  <si>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</si>
  <si>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</si>
  <si>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</si>
  <si>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</si>
  <si>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</si>
  <si>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</si>
  <si>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</si>
  <si>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</si>
  <si>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</si>
  <si>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</si>
  <si>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</si>
  <si>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</si>
  <si>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</si>
  <si>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</si>
  <si>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</si>
  <si>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</si>
  <si>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</si>
  <si>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</si>
  <si>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</si>
  <si>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</si>
  <si>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</si>
  <si>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</si>
  <si>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</si>
  <si>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</si>
  <si>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</si>
  <si>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</si>
  <si>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</si>
  <si>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</si>
  <si>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</si>
  <si>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</si>
  <si>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</si>
  <si>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</si>
  <si>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</si>
  <si>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</si>
  <si>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</si>
  <si>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</si>
  <si>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</si>
  <si>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</si>
  <si>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</si>
  <si>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</si>
  <si>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</si>
  <si>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</si>
  <si>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</si>
  <si>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</si>
  <si>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</si>
  <si>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</si>
  <si>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</si>
  <si>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</si>
  <si>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</si>
  <si>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</si>
  <si>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</si>
  <si>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</si>
  <si>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</si>
  <si>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</si>
  <si>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</si>
  <si>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</si>
  <si>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</si>
  <si>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</si>
  <si>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</si>
  <si>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</si>
  <si>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</si>
  <si>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</si>
  <si>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</si>
  <si>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</si>
  <si>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</si>
  <si>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</si>
  <si>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</si>
  <si>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</si>
  <si>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</si>
  <si>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</si>
  <si>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</si>
  <si>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</si>
  <si>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</si>
  <si>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</si>
  <si>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</si>
  <si>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</si>
  <si>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</si>
  <si>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</si>
  <si>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</si>
  <si>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</si>
  <si>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</si>
  <si>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</si>
  <si>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</si>
  <si>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</si>
  <si>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</si>
  <si>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</si>
  <si>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</si>
  <si>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</si>
  <si>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</si>
  <si>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</si>
  <si>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</si>
  <si>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</si>
  <si>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</si>
  <si>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</si>
  <si>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</si>
  <si>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</si>
  <si>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</si>
  <si>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</si>
  <si>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</si>
  <si>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</si>
  <si>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</si>
  <si>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</si>
  <si>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</si>
  <si>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</si>
  <si>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</si>
  <si>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</si>
  <si>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</si>
  <si>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</si>
  <si>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</si>
  <si>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</si>
  <si>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</si>
  <si>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</si>
  <si>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</si>
  <si>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</si>
  <si>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</si>
  <si>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</si>
  <si>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</si>
  <si>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</si>
  <si>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</si>
  <si>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</si>
  <si>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</si>
  <si>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</si>
  <si>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</si>
  <si>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</si>
  <si>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</si>
  <si>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</si>
  <si>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</si>
  <si>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</si>
  <si>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</si>
  <si>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</si>
  <si>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</si>
  <si>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</si>
  <si>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</si>
  <si>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</si>
  <si>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</si>
  <si>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</si>
  <si>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</si>
  <si>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</si>
  <si>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</si>
  <si>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</si>
  <si>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</si>
  <si>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</si>
  <si>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</si>
  <si>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</si>
  <si>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</si>
  <si>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</si>
  <si>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</si>
  <si>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</si>
  <si>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</si>
  <si>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</si>
  <si>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</si>
  <si>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</si>
  <si>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</si>
  <si>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</si>
  <si>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</si>
  <si>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</si>
  <si>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</si>
  <si>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</si>
  <si>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</si>
  <si>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</si>
  <si>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</si>
  <si>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</si>
  <si>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</si>
  <si>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</si>
  <si>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</si>
  <si>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</si>
  <si>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</si>
  <si>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</si>
  <si>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</si>
  <si>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</si>
  <si>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</si>
  <si>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</si>
  <si>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</si>
  <si>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</si>
  <si>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</si>
  <si>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</si>
  <si>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</si>
  <si>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</si>
  <si>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</si>
  <si>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</si>
  <si>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</si>
  <si>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</si>
  <si>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</si>
  <si>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</si>
  <si>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</si>
  <si>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</si>
  <si>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</si>
  <si>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</si>
  <si>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</si>
  <si>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</si>
  <si>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</si>
  <si>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</si>
  <si>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</si>
  <si>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</si>
  <si>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</si>
  <si>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</si>
  <si>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</si>
  <si>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</si>
  <si>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</si>
  <si>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</si>
  <si>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</si>
  <si>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</si>
  <si>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</si>
  <si>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</si>
  <si>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</si>
  <si>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</si>
  <si>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</si>
  <si>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</si>
  <si>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</si>
  <si>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</si>
  <si>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</si>
  <si>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</si>
  <si>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</si>
  <si>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</si>
  <si>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</si>
  <si>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</si>
  <si>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</si>
  <si>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</si>
  <si>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</si>
  <si>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</si>
  <si>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</si>
  <si>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</si>
  <si>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</si>
  <si>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</si>
  <si>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</si>
  <si>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</si>
  <si>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</si>
  <si>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</si>
  <si>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</si>
  <si>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</si>
  <si>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</si>
  <si>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</si>
  <si>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</si>
  <si>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</si>
  <si>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</si>
  <si>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</si>
  <si>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</si>
  <si>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</si>
  <si>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</si>
  <si>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</si>
  <si>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</si>
  <si>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</si>
  <si>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</si>
  <si>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</si>
  <si>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</si>
  <si>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</si>
  <si>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</si>
  <si>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</si>
  <si>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</si>
  <si>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</si>
  <si>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</si>
  <si>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</si>
  <si>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</si>
  <si>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</si>
  <si>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</si>
  <si>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</si>
  <si>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</si>
  <si>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</si>
  <si>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</si>
  <si>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</si>
  <si>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</si>
  <si>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</si>
  <si>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</si>
  <si>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</si>
  <si>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</si>
  <si>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</si>
  <si>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</si>
  <si>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</si>
  <si>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</si>
  <si>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</si>
  <si>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</si>
  <si>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</si>
  <si>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</si>
  <si>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</si>
  <si>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</si>
  <si>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</si>
  <si>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</si>
  <si>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</si>
  <si>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</si>
  <si>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</si>
  <si>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</si>
  <si>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</si>
  <si>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</si>
  <si>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</si>
  <si>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</si>
  <si>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</si>
  <si>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</si>
  <si>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</si>
  <si>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</si>
  <si>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</si>
  <si>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</si>
  <si>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</si>
  <si>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</si>
  <si>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</si>
  <si>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</si>
  <si>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</si>
  <si>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</si>
  <si>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</si>
  <si>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</si>
  <si>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</si>
  <si>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</si>
  <si>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</si>
  <si>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</si>
  <si>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</si>
  <si>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</si>
  <si>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</si>
  <si>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</si>
  <si>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</si>
  <si>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</si>
  <si>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</si>
  <si>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</si>
  <si>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</si>
  <si>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</si>
  <si>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</si>
  <si>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</si>
  <si>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</si>
  <si>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</si>
  <si>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</si>
  <si>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</si>
  <si>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</si>
  <si>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</si>
  <si>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</si>
  <si>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</si>
  <si>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</si>
  <si>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</si>
  <si>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</si>
  <si>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</si>
  <si>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</si>
  <si>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</si>
  <si>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</si>
  <si>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</si>
  <si>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</si>
  <si>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</si>
  <si>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</si>
  <si>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</si>
  <si>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</si>
  <si>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</si>
  <si>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</si>
  <si>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</si>
  <si>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</si>
  <si>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</si>
  <si>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</si>
  <si>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</si>
  <si>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</si>
  <si>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</si>
  <si>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</si>
  <si>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</si>
  <si>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</si>
  <si>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</si>
  <si>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</si>
  <si>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</si>
  <si>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</si>
  <si>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</si>
  <si>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</si>
  <si>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</si>
  <si>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</si>
  <si>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</si>
  <si>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</si>
  <si>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</si>
  <si>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</si>
  <si>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</si>
  <si>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</si>
  <si>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</si>
  <si>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</si>
  <si>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</si>
  <si>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</si>
  <si>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</si>
  <si>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</si>
  <si>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</si>
  <si>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</si>
  <si>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</si>
  <si>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</si>
  <si>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</si>
  <si>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</si>
  <si>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</si>
  <si>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</si>
  <si>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</si>
  <si>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</si>
  <si>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</si>
  <si>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</si>
  <si>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</si>
  <si>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</si>
  <si>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</si>
  <si>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</si>
  <si>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</si>
  <si>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</si>
  <si>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</si>
  <si>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</si>
  <si>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</si>
  <si>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</si>
  <si>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</si>
  <si>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</si>
  <si>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</si>
  <si>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</si>
  <si>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</si>
  <si>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</si>
  <si>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</si>
  <si>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</si>
  <si>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</si>
  <si>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</si>
  <si>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</si>
  <si>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</si>
  <si>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</si>
  <si>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</si>
  <si>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</si>
  <si>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</si>
  <si>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</si>
  <si>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</si>
  <si>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</si>
  <si>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</si>
  <si>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</si>
  <si>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</si>
  <si>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</si>
  <si>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</si>
  <si>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</si>
  <si>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</si>
  <si>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</si>
  <si>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</si>
  <si>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</si>
  <si>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</si>
  <si>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</si>
  <si>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</si>
  <si>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</si>
  <si>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</si>
  <si>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</si>
  <si>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</si>
  <si>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</si>
  <si>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</si>
  <si>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</si>
  <si>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</si>
  <si>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</si>
  <si>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</si>
  <si>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</si>
  <si>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</si>
  <si>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</si>
  <si>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</si>
  <si>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</si>
  <si>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</si>
  <si>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</si>
  <si>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</si>
  <si>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</si>
  <si>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</si>
  <si>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</si>
  <si>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</si>
  <si>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</si>
  <si>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</si>
  <si>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</si>
  <si>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</si>
  <si>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</si>
  <si>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</si>
  <si>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</si>
  <si>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</si>
  <si>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</si>
  <si>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</si>
  <si>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</si>
  <si>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</si>
  <si>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</si>
  <si>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</si>
  <si>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</si>
  <si>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</si>
  <si>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</si>
  <si>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</si>
  <si>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</si>
  <si>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</si>
  <si>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</si>
  <si>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</si>
  <si>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</si>
  <si>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</si>
  <si>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</si>
  <si>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</si>
  <si>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</si>
  <si>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</si>
  <si>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</si>
  <si>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</si>
  <si>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</si>
  <si>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</si>
  <si>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</si>
  <si>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</si>
  <si>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</si>
  <si>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</si>
  <si>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</si>
  <si>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</si>
  <si>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</si>
  <si>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</si>
  <si>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</si>
  <si>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</si>
  <si>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</si>
  <si>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</si>
  <si>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</si>
  <si>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</si>
  <si>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</si>
  <si>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</si>
  <si>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</si>
  <si>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</si>
  <si>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</si>
  <si>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</si>
  <si>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</si>
  <si>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</si>
  <si>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</si>
  <si>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</si>
  <si>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</si>
  <si>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</si>
  <si>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</si>
  <si>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</si>
  <si>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</si>
  <si>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</si>
  <si>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</si>
  <si>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</si>
  <si>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</si>
  <si>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</si>
  <si>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</si>
  <si>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</si>
  <si>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</si>
  <si>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</si>
  <si>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</si>
  <si>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</si>
  <si>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</si>
  <si>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</si>
  <si>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</si>
  <si>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</si>
  <si>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</si>
  <si>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</si>
  <si>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</si>
  <si>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</si>
  <si>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</si>
  <si>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</si>
  <si>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</si>
  <si>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</si>
  <si>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</si>
  <si>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</si>
  <si>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</si>
  <si>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</si>
  <si>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</si>
  <si>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</si>
  <si>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</si>
  <si>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</si>
  <si>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</si>
  <si>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</si>
  <si>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</si>
  <si>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</si>
  <si>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</si>
  <si>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</si>
  <si>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</si>
  <si>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</si>
  <si>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</si>
  <si>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</si>
  <si>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</si>
  <si>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</si>
  <si>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</si>
  <si>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</si>
  <si>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</si>
  <si>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</si>
  <si>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</si>
  <si>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</si>
  <si>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</si>
  <si>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</si>
  <si>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</si>
  <si>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</si>
  <si>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</si>
  <si>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</si>
  <si>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</si>
  <si>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</si>
  <si>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</si>
  <si>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</si>
  <si>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</si>
  <si>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</si>
  <si>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</si>
  <si>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</si>
  <si>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</si>
  <si>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</si>
  <si>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</si>
  <si>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</si>
  <si>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</si>
  <si>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</si>
  <si>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</si>
  <si>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</si>
  <si>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</si>
  <si>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</si>
  <si>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</si>
  <si>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</si>
  <si>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</si>
  <si>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</si>
  <si>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</si>
  <si>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</si>
  <si>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</si>
  <si>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</si>
  <si>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</si>
  <si>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</si>
  <si>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</si>
  <si>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</si>
  <si>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</si>
  <si>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</si>
  <si>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</si>
  <si>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</si>
  <si>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</si>
  <si>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</si>
  <si>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</si>
  <si>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</si>
  <si>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</si>
  <si>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</si>
  <si>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</si>
  <si>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</si>
  <si>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</si>
  <si>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</si>
  <si>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</si>
  <si>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</si>
  <si>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</si>
  <si>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</si>
  <si>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</si>
  <si>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</si>
  <si>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</si>
  <si>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</si>
  <si>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</si>
  <si>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</si>
  <si>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</si>
  <si>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</si>
  <si>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</si>
  <si>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</si>
  <si>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</si>
  <si>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</si>
  <si>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</si>
  <si>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</si>
  <si>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</si>
  <si>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</si>
  <si>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</si>
  <si>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</si>
  <si>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</si>
  <si>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</si>
  <si>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</si>
  <si>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</si>
  <si>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</si>
  <si>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</si>
  <si>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</si>
  <si>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</si>
  <si>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</si>
  <si>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</si>
  <si>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</si>
  <si>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</si>
  <si>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</si>
  <si>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</si>
  <si>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</si>
  <si>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</si>
  <si>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</si>
  <si>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</si>
  <si>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</si>
  <si>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</si>
  <si>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</si>
  <si>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</si>
  <si>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</si>
  <si>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</si>
  <si>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</si>
  <si>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</si>
  <si>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</si>
  <si>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</si>
  <si>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</si>
  <si>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</si>
  <si>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</si>
  <si>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</si>
  <si>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</si>
  <si>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</si>
  <si>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</si>
  <si>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</si>
  <si>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</si>
  <si>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</si>
  <si>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</si>
  <si>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</si>
  <si>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</si>
  <si>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</si>
  <si>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</si>
  <si>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</si>
  <si>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</si>
  <si>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</si>
  <si>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</si>
  <si>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</si>
  <si>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</si>
  <si>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</si>
  <si>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</si>
  <si>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</si>
  <si>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</si>
  <si>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</si>
  <si>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</si>
  <si>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</si>
  <si>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</si>
  <si>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</si>
  <si>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</si>
  <si>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</si>
  <si>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</si>
  <si>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</si>
  <si>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</si>
  <si>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</si>
  <si>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</si>
  <si>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</si>
  <si>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</si>
  <si>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</si>
  <si>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</si>
  <si>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</si>
  <si>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</si>
  <si>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</si>
  <si>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</si>
  <si>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</si>
  <si>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</si>
  <si>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</si>
  <si>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</si>
  <si>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</si>
  <si>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</si>
  <si>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</si>
  <si>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</si>
  <si>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</si>
  <si>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</si>
  <si>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</si>
  <si>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</si>
  <si>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</si>
  <si>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</si>
  <si>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</si>
  <si>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</si>
  <si>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</si>
  <si>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</si>
  <si>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</si>
  <si>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</si>
  <si>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</si>
  <si>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</si>
  <si>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</si>
  <si>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</si>
  <si>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</si>
  <si>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</si>
  <si>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</si>
  <si>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</si>
  <si>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</si>
  <si>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</si>
  <si>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</si>
  <si>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</si>
  <si>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</si>
  <si>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</si>
  <si>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</si>
  <si>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</si>
  <si>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</si>
  <si>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</si>
  <si>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</si>
  <si>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</si>
  <si>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</si>
  <si>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</si>
  <si>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</si>
  <si>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</si>
  <si>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</si>
  <si>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</si>
  <si>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</si>
  <si>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</si>
  <si>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</si>
  <si>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</si>
  <si>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</si>
  <si>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</si>
  <si>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</si>
  <si>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</si>
  <si>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</si>
  <si>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</si>
  <si>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</si>
  <si>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</si>
  <si>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</si>
  <si>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</si>
  <si>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</si>
  <si>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</si>
  <si>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</si>
  <si>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</si>
  <si>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</si>
  <si>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</si>
  <si>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</si>
  <si>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</si>
  <si>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</si>
  <si>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</si>
  <si>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</si>
  <si>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</si>
  <si>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</si>
  <si>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</si>
  <si>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</si>
  <si>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</si>
  <si>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</si>
  <si>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</si>
  <si>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</si>
  <si>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</si>
  <si>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</si>
  <si>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</si>
  <si>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</si>
  <si>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</si>
  <si>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</si>
  <si>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</si>
  <si>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</si>
  <si>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</si>
  <si>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</si>
  <si>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</si>
  <si>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</si>
  <si>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</si>
  <si>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</si>
  <si>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</si>
  <si>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</si>
  <si>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</si>
  <si>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</si>
  <si>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</si>
  <si>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</si>
  <si>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</si>
  <si>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</si>
  <si>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</si>
  <si>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</si>
  <si>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</si>
  <si>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</si>
  <si>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</si>
  <si>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</si>
  <si>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</si>
  <si>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</si>
  <si>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</si>
  <si>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</si>
  <si>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</si>
  <si>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</si>
  <si>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</si>
  <si>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</si>
  <si>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</si>
  <si>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</si>
  <si>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</si>
  <si>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</si>
  <si>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</si>
  <si>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</si>
  <si>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</si>
  <si>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</si>
  <si>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</si>
  <si>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</si>
  <si>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</si>
  <si>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</si>
  <si>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</si>
  <si>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</si>
  <si>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</si>
  <si>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</si>
  <si>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</si>
  <si>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</si>
  <si>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</si>
  <si>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</si>
  <si>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</si>
  <si>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</si>
  <si>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</si>
  <si>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</si>
  <si>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</si>
  <si>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</si>
  <si>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</si>
  <si>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</si>
  <si>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</si>
  <si>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</si>
  <si>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</si>
  <si>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</si>
  <si>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</si>
  <si>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</si>
  <si>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</si>
  <si>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</si>
  <si>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</si>
  <si>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</si>
  <si>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</si>
  <si>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</si>
  <si>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</si>
  <si>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</si>
  <si>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</si>
  <si>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</si>
  <si>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</si>
  <si>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</si>
  <si>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</si>
  <si>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</si>
  <si>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</si>
  <si>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</si>
  <si>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</si>
  <si>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</si>
  <si>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</si>
  <si>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</si>
  <si>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</si>
  <si>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</si>
  <si>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</si>
  <si>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</si>
  <si>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</si>
  <si>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</si>
  <si>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</si>
  <si>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</si>
  <si>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</si>
  <si>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</si>
  <si>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</si>
  <si>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</si>
  <si>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</si>
  <si>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</si>
  <si>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</si>
  <si>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</si>
  <si>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</si>
  <si>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</si>
  <si>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</si>
  <si>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</si>
  <si>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</si>
  <si>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</si>
  <si>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</si>
  <si>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</si>
  <si>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</si>
  <si>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</si>
  <si>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</si>
  <si>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</si>
  <si>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</si>
  <si>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</si>
  <si>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</si>
  <si>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</si>
  <si>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</si>
  <si>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</si>
  <si>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</si>
  <si>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</si>
  <si>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</si>
  <si>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</si>
  <si>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</si>
  <si>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</si>
  <si>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</si>
  <si>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</si>
  <si>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</si>
  <si>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</si>
  <si>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</si>
  <si>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</si>
  <si>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</si>
  <si>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</si>
  <si>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</si>
  <si>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</si>
  <si>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</si>
  <si>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</si>
  <si>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</si>
  <si>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</si>
  <si>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</si>
  <si>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</si>
  <si>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</si>
  <si>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</si>
  <si>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</si>
  <si>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</si>
  <si>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</si>
  <si>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</si>
  <si>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</si>
  <si>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</si>
  <si>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</si>
  <si>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</si>
  <si>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</si>
  <si>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</si>
  <si>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</si>
  <si>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</si>
  <si>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</si>
  <si>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</si>
  <si>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</si>
  <si>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</si>
  <si>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</si>
  <si>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</si>
  <si>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</si>
  <si>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</si>
  <si>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</si>
  <si>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</si>
  <si>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</si>
  <si>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</si>
  <si>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</si>
  <si>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</si>
  <si>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</si>
  <si>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</si>
  <si>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</si>
  <si>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</si>
  <si>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</si>
  <si>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</si>
  <si>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</si>
  <si>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</si>
  <si>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</si>
  <si>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</si>
  <si>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</si>
  <si>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</si>
  <si>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</si>
  <si>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</si>
  <si>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</si>
  <si>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</si>
  <si>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</si>
  <si>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</si>
  <si>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</si>
  <si>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</si>
  <si>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</si>
  <si>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</si>
  <si>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</si>
  <si>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</si>
  <si>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</si>
  <si>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</si>
  <si>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</si>
  <si>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</si>
  <si>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</si>
  <si>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</si>
  <si>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</si>
  <si>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</si>
  <si>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</si>
  <si>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</si>
  <si>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</si>
  <si>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</si>
  <si>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</si>
  <si>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</si>
  <si>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</si>
  <si>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</si>
  <si>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</si>
  <si>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</si>
  <si>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</si>
  <si>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</si>
  <si>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</si>
  <si>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</si>
  <si>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</si>
  <si>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</si>
  <si>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</si>
  <si>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</si>
  <si>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</si>
  <si>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</si>
  <si>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</si>
  <si>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</si>
  <si>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</si>
  <si>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</si>
  <si>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</si>
  <si>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</si>
  <si>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</si>
  <si>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</si>
  <si>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</si>
  <si>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</si>
  <si>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</si>
  <si>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</si>
  <si>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</si>
  <si>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</si>
  <si>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</si>
  <si>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</si>
  <si>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</si>
  <si>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</si>
  <si>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</si>
  <si>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</si>
  <si>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</si>
  <si>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</si>
  <si>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</si>
  <si>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</si>
  <si>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</si>
  <si>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</si>
  <si>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</si>
  <si>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</si>
  <si>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</si>
  <si>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</si>
  <si>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</si>
  <si>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</si>
  <si>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</si>
  <si>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</si>
  <si>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</si>
  <si>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</si>
  <si>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</si>
  <si>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</si>
  <si>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</si>
  <si>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</si>
  <si>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</si>
  <si>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</si>
  <si>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</si>
  <si>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</si>
  <si>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</si>
  <si>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</si>
  <si>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</si>
  <si>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</si>
  <si>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</si>
  <si>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</si>
  <si>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</si>
  <si>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</si>
  <si>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</si>
  <si>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</si>
  <si>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</si>
  <si>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</si>
  <si>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</si>
  <si>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</si>
  <si>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</si>
  <si>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</si>
  <si>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</si>
  <si>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</si>
  <si>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</si>
  <si>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</si>
  <si>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</si>
  <si>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</si>
  <si>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</si>
  <si>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</si>
  <si>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</si>
  <si>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</si>
  <si>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</si>
  <si>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</si>
  <si>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</si>
  <si>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</si>
  <si>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</si>
  <si>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</si>
  <si>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</si>
  <si>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</si>
  <si>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</si>
  <si>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</si>
  <si>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</si>
  <si>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</si>
  <si>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</si>
  <si>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</si>
  <si>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</si>
  <si>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</si>
  <si>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</si>
  <si>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</si>
  <si>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</si>
  <si>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</si>
  <si>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</si>
  <si>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</si>
  <si>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</si>
  <si>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</si>
  <si>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</si>
  <si>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</si>
  <si>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</si>
  <si>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</si>
  <si>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</si>
  <si>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</si>
  <si>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</si>
  <si>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</si>
  <si>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</si>
  <si>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</si>
  <si>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</si>
  <si>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</si>
  <si>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</si>
  <si>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</si>
  <si>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</si>
  <si>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</si>
  <si>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</si>
  <si>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</si>
  <si>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</si>
  <si>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</si>
  <si>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</si>
  <si>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</si>
  <si>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</si>
  <si>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</si>
  <si>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</si>
  <si>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</si>
  <si>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</si>
  <si>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</si>
  <si>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</si>
  <si>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</si>
  <si>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</si>
  <si>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</si>
  <si>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</si>
  <si>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</si>
  <si>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</si>
  <si>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</si>
  <si>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</si>
  <si>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</si>
  <si>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</si>
  <si>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</si>
  <si>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</si>
  <si>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</si>
  <si>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</si>
  <si>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</si>
  <si>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</si>
  <si>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</si>
  <si>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</si>
  <si>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</si>
  <si>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</si>
  <si>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</si>
  <si>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</si>
  <si>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</si>
  <si>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</si>
  <si>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</si>
  <si>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</si>
  <si>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</si>
  <si>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</si>
  <si>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</si>
  <si>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</si>
  <si>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</si>
  <si>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</si>
  <si>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</si>
  <si>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</si>
  <si>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</si>
  <si>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</si>
  <si>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</si>
  <si>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</si>
  <si>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</si>
  <si>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</si>
  <si>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</si>
  <si>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</si>
  <si>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</si>
  <si>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</si>
  <si>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</si>
  <si>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</si>
  <si>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</si>
  <si>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</si>
  <si>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</si>
  <si>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</si>
  <si>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</si>
  <si>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</si>
  <si>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</si>
  <si>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</si>
  <si>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</si>
  <si>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</si>
  <si>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</si>
  <si>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</si>
  <si>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</si>
  <si>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</si>
  <si>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</si>
  <si>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</si>
  <si>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</si>
  <si>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</si>
  <si>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</si>
  <si>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</si>
  <si>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</si>
  <si>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</si>
  <si>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</si>
  <si>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</si>
  <si>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</si>
  <si>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</si>
  <si>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</si>
  <si>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</si>
  <si>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</si>
  <si>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</si>
  <si>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</si>
  <si>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</si>
  <si>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</si>
  <si>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</si>
  <si>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</si>
  <si>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</si>
  <si>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</si>
  <si>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</si>
  <si>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</si>
  <si>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</si>
  <si>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</si>
  <si>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</si>
  <si>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</si>
  <si>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</si>
  <si>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</si>
  <si>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</si>
  <si>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</si>
  <si>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</si>
  <si>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</si>
  <si>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</si>
  <si>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</si>
  <si>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</si>
  <si>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</si>
  <si>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</si>
  <si>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</si>
  <si>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</si>
  <si>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</si>
  <si>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</si>
  <si>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</si>
  <si>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</si>
  <si>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</si>
  <si>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</si>
  <si>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</si>
  <si>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</si>
  <si>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</si>
  <si>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</si>
  <si>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</si>
  <si>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</si>
  <si>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</si>
  <si>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</si>
  <si>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</si>
  <si>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</si>
  <si>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</si>
  <si>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</si>
  <si>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</si>
  <si>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</si>
  <si>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</si>
  <si>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</si>
  <si>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</si>
  <si>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</si>
  <si>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</si>
  <si>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</si>
  <si>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</si>
  <si>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</si>
  <si>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</si>
  <si>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</si>
  <si>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</si>
  <si>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</si>
  <si>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</si>
  <si>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</si>
  <si>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</si>
  <si>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</si>
  <si>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</si>
  <si>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</si>
  <si>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</si>
  <si>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</si>
  <si>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</si>
  <si>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</si>
  <si>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</si>
  <si>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</si>
  <si>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</si>
  <si>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</si>
  <si>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</si>
  <si>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</si>
  <si>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</si>
  <si>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</si>
  <si>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</si>
  <si>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</si>
  <si>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</si>
  <si>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</si>
  <si>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</si>
  <si>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</si>
  <si>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</si>
  <si>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</si>
  <si>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</si>
  <si>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</si>
  <si>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</si>
  <si>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</si>
  <si>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</si>
  <si>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</si>
  <si>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</si>
  <si>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</si>
  <si>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</si>
  <si>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</si>
  <si>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</si>
  <si>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</si>
  <si>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</si>
  <si>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</si>
  <si>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</si>
  <si>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</si>
  <si>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</si>
  <si>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</si>
  <si>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</si>
  <si>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</si>
  <si>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</si>
  <si>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</si>
  <si>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</si>
  <si>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</si>
  <si>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</si>
  <si>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</si>
  <si>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</si>
  <si>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</si>
  <si>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</si>
  <si>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</si>
  <si>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</si>
  <si>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</si>
  <si>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</si>
  <si>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</si>
  <si>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</si>
  <si>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</si>
  <si>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</si>
  <si>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</si>
  <si>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</si>
  <si>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</si>
  <si>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</si>
  <si>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</si>
  <si>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</si>
  <si>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</si>
  <si>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</si>
  <si>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</si>
  <si>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</si>
  <si>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</si>
  <si>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</si>
  <si>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</si>
  <si>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</si>
  <si>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</si>
  <si>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</si>
  <si>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</si>
  <si>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</si>
  <si>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</si>
  <si>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</si>
  <si>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</si>
  <si>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</si>
  <si>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</si>
  <si>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</si>
  <si>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</si>
  <si>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</si>
  <si>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</si>
  <si>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</si>
  <si>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</si>
  <si>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</si>
  <si>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</si>
  <si>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</si>
  <si>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</si>
  <si>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</si>
  <si>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</si>
  <si>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</si>
  <si>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</si>
  <si>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</si>
  <si>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</si>
  <si>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</si>
  <si>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</si>
  <si>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</si>
  <si>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</si>
  <si>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</si>
  <si>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</si>
  <si>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</si>
  <si>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</si>
  <si>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</si>
  <si>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</si>
  <si>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</si>
  <si>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</si>
  <si>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</si>
  <si>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</si>
  <si>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</si>
  <si>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</si>
  <si>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</si>
  <si>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</si>
  <si>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</si>
  <si>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</si>
  <si>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</si>
  <si>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</si>
  <si>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</si>
  <si>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</si>
  <si>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</si>
  <si>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</si>
  <si>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</si>
  <si>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</si>
  <si>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</si>
  <si>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</si>
  <si>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</si>
  <si>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</si>
  <si>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</si>
  <si>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</si>
  <si>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</si>
  <si>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</si>
  <si>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</si>
  <si>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</si>
  <si>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</si>
  <si>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</si>
  <si>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</si>
  <si>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</si>
  <si>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</si>
  <si>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</si>
  <si>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</si>
  <si>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</si>
  <si>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</si>
  <si>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</si>
  <si>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</si>
  <si>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</si>
  <si>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</si>
  <si>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</si>
  <si>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</si>
  <si>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</si>
  <si>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</si>
  <si>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</si>
  <si>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</si>
  <si>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</si>
  <si>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</si>
  <si>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</si>
  <si>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</si>
  <si>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</si>
  <si>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</si>
  <si>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</si>
  <si>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</si>
  <si>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</si>
  <si>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</si>
  <si>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</si>
  <si>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</si>
  <si>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</si>
  <si>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</si>
  <si>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</si>
  <si>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</si>
  <si>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</si>
  <si>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</si>
  <si>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</si>
  <si>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</si>
  <si>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</si>
  <si>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</si>
  <si>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</si>
  <si>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</si>
  <si>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</si>
  <si>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</si>
  <si>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</si>
  <si>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</si>
  <si>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</si>
  <si>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</si>
  <si>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</si>
  <si>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</si>
  <si>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</si>
  <si>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</si>
  <si>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</si>
  <si>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</si>
  <si>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</si>
  <si>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</si>
  <si>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</si>
  <si>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</si>
  <si>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</si>
  <si>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</si>
  <si>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</si>
  <si>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</si>
  <si>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</si>
  <si>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</si>
  <si>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</si>
  <si>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</si>
  <si>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</si>
  <si>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</si>
  <si>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</si>
  <si>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</si>
  <si>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</si>
  <si>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</si>
  <si>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</si>
  <si>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</si>
  <si>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</si>
  <si>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</si>
  <si>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</si>
  <si>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</si>
  <si>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</si>
  <si>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</si>
  <si>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</si>
  <si>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</si>
  <si>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</si>
  <si>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</si>
  <si>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</si>
  <si>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</si>
  <si>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</si>
  <si>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</si>
  <si>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</si>
  <si>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</si>
  <si>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</si>
  <si>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</si>
  <si>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</si>
  <si>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</si>
  <si>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</si>
  <si>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</si>
  <si>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</si>
  <si>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</si>
  <si>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</si>
  <si>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</si>
  <si>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</si>
  <si>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</si>
  <si>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</si>
  <si>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</si>
  <si>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</si>
  <si>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</si>
  <si>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</si>
  <si>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</si>
  <si>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</si>
  <si>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</si>
  <si>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</si>
  <si>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</si>
  <si>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</si>
  <si>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</si>
  <si>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</si>
  <si>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</si>
  <si>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</si>
  <si>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</si>
  <si>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</si>
  <si>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</si>
  <si>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</si>
  <si>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</si>
  <si>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</si>
  <si>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</si>
  <si>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</si>
  <si>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</si>
  <si>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</si>
  <si>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</si>
  <si>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</si>
  <si>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</si>
  <si>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</si>
  <si>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</si>
  <si>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</si>
  <si>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</si>
  <si>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</si>
  <si>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</si>
  <si>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</si>
  <si>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</si>
  <si>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</si>
  <si>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</si>
  <si>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</si>
  <si>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</si>
  <si>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</si>
  <si>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</si>
  <si>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</si>
  <si>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</si>
  <si>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</si>
  <si>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</si>
  <si>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</si>
  <si>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</si>
  <si>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</si>
  <si>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</si>
  <si>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</si>
  <si>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</si>
  <si>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</si>
  <si>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</si>
  <si>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</si>
  <si>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</si>
  <si>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</si>
  <si>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</si>
  <si>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</si>
  <si>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</si>
  <si>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</si>
  <si>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</si>
  <si>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</si>
  <si>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</si>
  <si>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</si>
  <si>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</si>
  <si>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</si>
  <si>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</si>
  <si>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</si>
  <si>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</si>
  <si>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</si>
  <si>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</si>
  <si>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</si>
  <si>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</si>
  <si>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</si>
  <si>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</si>
  <si>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</si>
  <si>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</si>
  <si>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</si>
  <si>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</si>
  <si>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</si>
  <si>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</si>
  <si>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</si>
  <si>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</si>
  <si>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</si>
  <si>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</si>
  <si>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</si>
  <si>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</si>
  <si>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</si>
  <si>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</si>
  <si>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</si>
  <si>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</si>
  <si>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</si>
  <si>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</si>
  <si>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</si>
  <si>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</si>
  <si>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</si>
  <si>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</si>
  <si>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</si>
  <si>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</si>
  <si>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</si>
  <si>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</si>
  <si>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</si>
  <si>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</si>
  <si>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</si>
  <si>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</si>
  <si>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</si>
  <si>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</si>
  <si>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</si>
  <si>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</si>
  <si>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</si>
  <si>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</si>
  <si>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</si>
  <si>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</si>
  <si>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</si>
  <si>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</si>
  <si>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</si>
  <si>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</si>
  <si>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</si>
  <si>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</si>
  <si>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</si>
  <si>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</si>
  <si>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</si>
  <si>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</si>
  <si>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</si>
  <si>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</si>
  <si>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</si>
  <si>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</si>
  <si>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</si>
  <si>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</si>
  <si>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</si>
  <si>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</si>
  <si>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</si>
  <si>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</si>
  <si>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</si>
  <si>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</si>
  <si>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</si>
  <si>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</si>
  <si>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</si>
  <si>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</si>
  <si>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</si>
  <si>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</si>
  <si>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</si>
  <si>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</si>
  <si>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</si>
  <si>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</si>
  <si>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</si>
  <si>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</si>
  <si>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</si>
  <si>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</si>
  <si>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</si>
  <si>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</si>
  <si>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</si>
  <si>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</si>
  <si>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</si>
  <si>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</si>
  <si>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</si>
  <si>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</si>
  <si>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</si>
  <si>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</si>
  <si>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</si>
  <si>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</si>
  <si>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</si>
  <si>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</si>
  <si>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</si>
  <si>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</si>
  <si>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</si>
  <si>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</si>
  <si>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</si>
  <si>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</si>
  <si>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</si>
  <si>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</si>
  <si>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</si>
  <si>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</si>
  <si>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</si>
  <si>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</si>
  <si>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</si>
  <si>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</si>
  <si>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</si>
  <si>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</si>
  <si>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</si>
  <si>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</si>
  <si>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</si>
  <si>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</si>
  <si>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</si>
  <si>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</si>
  <si>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</si>
  <si>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</si>
  <si>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</si>
  <si>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</si>
  <si>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</si>
  <si>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</si>
  <si>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</si>
  <si>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</si>
  <si>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</si>
  <si>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</si>
  <si>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</si>
  <si>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</si>
  <si>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</si>
  <si>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</si>
  <si>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</si>
  <si>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</si>
  <si>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</si>
  <si>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</si>
  <si>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</si>
  <si>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</si>
  <si>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</si>
  <si>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</si>
  <si>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</si>
  <si>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</si>
  <si>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</si>
  <si>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</si>
  <si>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</si>
  <si>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</si>
  <si>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</si>
  <si>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</si>
  <si>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</si>
  <si>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</si>
  <si>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</si>
  <si>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</si>
  <si>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</si>
  <si>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</si>
  <si>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</si>
  <si>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</si>
  <si>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</si>
  <si>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</si>
  <si>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</si>
  <si>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</si>
  <si>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</si>
  <si>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</si>
  <si>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</si>
  <si>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</si>
  <si>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</si>
  <si>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</si>
  <si>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</si>
  <si>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</si>
  <si>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</si>
  <si>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</si>
  <si>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</si>
  <si>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</si>
  <si>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</si>
  <si>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</si>
  <si>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</si>
  <si>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</si>
  <si>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</si>
  <si>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</si>
  <si>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</si>
  <si>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</si>
  <si>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</si>
  <si>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</si>
  <si>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</si>
  <si>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</si>
  <si>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</si>
  <si>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</si>
  <si>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</si>
  <si>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</si>
  <si>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</si>
  <si>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</si>
  <si>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</si>
  <si>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</si>
  <si>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</si>
  <si>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</si>
  <si>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</si>
  <si>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</si>
  <si>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</si>
  <si>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</si>
  <si>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</si>
  <si>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</si>
  <si>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</si>
  <si>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</si>
  <si>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</si>
  <si>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</si>
  <si>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</si>
  <si>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</si>
  <si>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</si>
  <si>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</si>
  <si>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</si>
  <si>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</si>
  <si>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</si>
  <si>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</si>
  <si>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</si>
  <si>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</si>
  <si>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</si>
  <si>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</si>
  <si>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</si>
  <si>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</si>
  <si>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</si>
  <si>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</si>
  <si>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</si>
  <si>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</si>
  <si>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</si>
  <si>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</si>
  <si>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</si>
  <si>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</si>
  <si>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</si>
  <si>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</si>
  <si>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</si>
  <si>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</si>
  <si>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</si>
  <si>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</si>
  <si>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</si>
  <si>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</si>
  <si>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</si>
  <si>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</si>
  <si>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</si>
  <si>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</si>
  <si>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</si>
  <si>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</si>
  <si>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</si>
  <si>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</si>
  <si>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</si>
  <si>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</si>
  <si>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</si>
  <si>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</si>
  <si>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</si>
  <si>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</si>
  <si>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</si>
  <si>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</si>
  <si>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</si>
  <si>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</si>
  <si>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</si>
  <si>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</si>
  <si>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</si>
  <si>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</si>
  <si>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</si>
  <si>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</si>
  <si>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</si>
  <si>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</si>
  <si>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</si>
  <si>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</si>
  <si>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</si>
  <si>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</si>
  <si>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</si>
  <si>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</si>
  <si>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</si>
  <si>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</si>
  <si>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</si>
  <si>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</si>
  <si>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</si>
  <si>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</si>
  <si>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</si>
  <si>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</si>
  <si>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</si>
  <si>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</si>
  <si>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</si>
  <si>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Column Labels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</si>
  <si>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</si>
  <si>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</si>
  <si>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</si>
  <si>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</si>
  <si>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</si>
  <si>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</si>
  <si>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</si>
  <si>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</si>
  <si>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</si>
  <si>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</si>
  <si>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</si>
  <si>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</si>
  <si>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</si>
  <si>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</si>
  <si>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</si>
  <si>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</si>
  <si>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</si>
  <si>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</si>
  <si>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</si>
  <si>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</si>
  <si>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</si>
  <si>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</si>
  <si>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</si>
  <si>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</si>
  <si>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</si>
  <si>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 (date_created_conversion)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</si>
  <si>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</si>
  <si>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</si>
  <si>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</si>
  <si>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</si>
  <si>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</si>
  <si>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</si>
  <si>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</si>
  <si>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</si>
  <si>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</si>
  <si>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</si>
  <si>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</si>
  <si>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</si>
  <si>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</si>
  <si>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</si>
  <si>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</si>
  <si>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</si>
  <si>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</si>
  <si>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</si>
  <si>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</si>
  <si>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</si>
  <si>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</si>
  <si>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</si>
  <si>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</si>
  <si>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</si>
  <si>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</si>
  <si>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</si>
  <si>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</si>
  <si>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</si>
  <si>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</si>
  <si>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</si>
  <si>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</si>
  <si>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 # backers</t>
  </si>
  <si>
    <t>median # backers</t>
  </si>
  <si>
    <t>min # backers</t>
  </si>
  <si>
    <t>max # backers</t>
  </si>
  <si>
    <t>variance of # backers</t>
  </si>
  <si>
    <t>standard dev of # backers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</si>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</sst>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165" fontId="0" fillId="0" borderId="0" xfId="0" applyNumberFormat="1"/>
    <xf numFmtId="0" fontId="0" fillId="0" borderId="0" xfId="0" applyNumberFormat="1"/>
    <xf numFmtId="9" fontId="0" fillId="0" borderId="0" xfId="42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4-4F3A-8D74-7B3DD58ABB7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4-4F3A-8D74-7B3DD58ABB7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C4-4F3A-8D74-7B3DD58ABB7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C4-4F3A-8D74-7B3DD58AB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894128"/>
        <c:axId val="1607895088"/>
      </c:barChart>
      <c:catAx>
        <c:axId val="160789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895088"/>
        <c:crosses val="autoZero"/>
        <c:auto val="1"/>
        <c:lblAlgn val="ctr"/>
        <c:lblOffset val="100"/>
        <c:noMultiLvlLbl val="0"/>
      </c:catAx>
      <c:valAx>
        <c:axId val="160789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89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C-4709-9FCF-5DA4E5015C5F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DC-4709-9FCF-5DA4E5015C5F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DC-4709-9FCF-5DA4E5015C5F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C-4709-9FCF-5DA4E5015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7900848"/>
        <c:axId val="1602723503"/>
      </c:barChart>
      <c:catAx>
        <c:axId val="160790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23503"/>
        <c:crosses val="autoZero"/>
        <c:auto val="1"/>
        <c:lblAlgn val="ctr"/>
        <c:lblOffset val="100"/>
        <c:noMultiLvlLbl val="0"/>
      </c:catAx>
      <c:valAx>
        <c:axId val="160272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90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[CrowdfundingBook.xlsx]Sheet8!PivotTable18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F2-4CB0-972D-B706297337FF}"/>
            </c:ext>
          </c:extLst>
        </c:ser>
        <c:ser>
          <c:idx val="1"/>
          <c:order val="1"/>
          <c:tx>
            <c:strRef>
              <c:f>Sheet8!$C$4:$C$5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F2-4CB0-972D-B706297337FF}"/>
            </c:ext>
          </c:extLst>
        </c:ser>
        <c:ser>
          <c:idx val="2"/>
          <c:order val="2"/>
          <c:tx>
            <c:strRef>
              <c:f>Sheet8!$D$4:$D$5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F2-4CB0-972D-B706297337FF}"/>
            </c:ext>
          </c:extLst>
        </c:ser>
        <c:ser>
          <c:idx val="3"/>
          <c:order val="3"/>
          <c:tx>
            <c:strRef>
              <c:f>Sheet8!$E$4:$E$5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Sheet8!$A$6:$A$18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Sheet8!$E$6:$E$18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F2-4CB0-972D-B70629733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2564608"/>
        <c:axId val="1602567008"/>
      </c:lineChart>
      <c:catAx>
        <c:axId val="160256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567008"/>
        <c:crosses val="autoZero"/>
        <c:auto val="1"/>
        <c:lblAlgn val="ctr"/>
        <c:lblOffset val="100"/>
        <c:noMultiLvlLbl val="0"/>
      </c:catAx>
      <c:valAx>
        <c:axId val="160256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56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Sheet9!$F$1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Sheet9!$A$2:$A$13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Sheet9!$F$2:$F$13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14-4EF5-A64F-DCCD2670E162}"/>
            </c:ext>
          </c:extLst>
        </c:ser>
        <c:ser>
          <c:idx val="5"/>
          <c:order val="5"/>
          <c:tx>
            <c:strRef>
              <c:f>Sheet9!$G$1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Sheet9!$A$2:$A$13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Sheet9!$G$2:$G$13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14-4EF5-A64F-DCCD2670E162}"/>
            </c:ext>
          </c:extLst>
        </c:ser>
        <c:ser>
          <c:idx val="6"/>
          <c:order val="6"/>
          <c:tx>
            <c:strRef>
              <c:f>Sheet9!$H$1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Sheet9!$H$2:$H$13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14-4EF5-A64F-DCCD267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8670352"/>
        <c:axId val="15986708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Sheet9!$B$1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Sheet9!$B$2:$B$13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614-4EF5-A64F-DCCD2670E16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Sheet9!$C$2:$C$13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614-4EF5-A64F-DCCD2670E16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Sheet9!$D$2:$D$13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614-4EF5-A64F-DCCD2670E16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Sheet9!$A$2:$A$13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Sheet9!$E$2:$E$13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5614-4EF5-A64F-DCCD2670E162}"/>
                  </c:ext>
                </c:extLst>
              </c15:ser>
            </c15:filteredLineSeries>
          </c:ext>
        </c:extLst>
      </c:lineChart>
      <c:catAx>
        <c:axId val="15986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70832"/>
        <c:crosses val="autoZero"/>
        <c:auto val="1"/>
        <c:lblAlgn val="ctr"/>
        <c:lblOffset val="100"/>
        <c:noMultiLvlLbl val="0"/>
      </c:catAx>
      <c:valAx>
        <c:axId val="159867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67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309561</xdr:colOff>
      <xdr:row>2</xdr:row>
      <xdr:rowOff>80962</xdr:rowOff>
    </xdr:from>
    <xdr:to>
      <xdr:col>17</xdr:col>
      <xdr:colOff>238124</xdr:colOff>
      <xdr:row>20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D229E3-743A-4EB5-D02F-36BF7082E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119062</xdr:colOff>
      <xdr:row>3</xdr:row>
      <xdr:rowOff>61911</xdr:rowOff>
    </xdr:from>
    <xdr:to>
      <xdr:col>14</xdr:col>
      <xdr:colOff>609600</xdr:colOff>
      <xdr:row>25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A74D6A-B50E-E341-5551-365D78428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404811</xdr:colOff>
      <xdr:row>3</xdr:row>
      <xdr:rowOff>52386</xdr:rowOff>
    </xdr:from>
    <xdr:to>
      <xdr:col>17</xdr:col>
      <xdr:colOff>581024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7D262-7D45-6426-DF23-63BB2DE59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481011</xdr:colOff>
      <xdr:row>13</xdr:row>
      <xdr:rowOff>138112</xdr:rowOff>
    </xdr:from>
    <xdr:to>
      <xdr:col>7</xdr:col>
      <xdr:colOff>400049</xdr:colOff>
      <xdr:row>27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299D6-5F37-ED3F-479A-8D6F8ABF7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ven George" refreshedDate="45585.827470949072" createdVersion="8" refreshedVersion="8" minRefreshableVersion="3" recordCount="1000" xr:uid="{5CFDCC4D-3C19-4EB8-8BAD-6BF660BFCE2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_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_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062D39-C665-4F7E-9665-5E4E7F06AFF6}" name="PivotTable1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6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87EB8-EA83-4C9D-BE94-BCC7BE2516ED}" name="PivotTable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D76B1-8854-4150-B484-CDCEB20C842C}" name="PivotTable18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C1" workbookViewId="0">
      <selection activeCell="I9" sqref="I9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55.25" style="3" customWidth="1"/>
    <col min="6" max="6" width="14.25" style="5" bestFit="1" customWidth="1"/>
    <col min="8" max="8" width="13" bestFit="1" customWidth="1"/>
    <col min="9" max="9" width="16.125" bestFit="1" customWidth="1"/>
    <col min="12" max="13" width="11.125" customWidth="1"/>
    <col min="14" max="14" width="22" bestFit="1" customWidth="1"/>
    <col min="15" max="15" width="20.75" bestFit="1" customWidth="1"/>
    <col min="18" max="18" width="28" bestFit="1" customWidth="1"/>
    <col min="19" max="19" width="14.75" bestFit="1" customWidth="1"/>
    <col min="20" max="20" width="12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2109</v>
      </c>
      <c r="O1" s="1" t="s">
        <v>2110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s="6">
        <f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>
        <f>LEFT(R2, FIND("/",R2)-1)</f>
        <v>food</v>
      </c>
      <c r="T2" t="str">
        <f>RIGHT(R2, LEN(R2)-FIND("/",R2))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s="6">
        <f t="shared" ref="I3:I66" si="1">IFERROR(E3/H3,0)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 FIND("/",R3)-1)</f>
        <v>music</v>
      </c>
      <c r="T3" t="str">
        <f t="shared" ref="T3:T66" si="5">RIGHT(R3, LEN(R3)-FIND("/",R3))</f>
        <v>rock</v>
      </c>
    </row>
    <row r="4" spans="1:20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s="6">
        <f t="shared" ref="I67:I130" si="7">IFERROR(E67/H67,0)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8">(((L67/60)/60)/24)+DATE(1970,1,1)</f>
        <v>40570.25</v>
      </c>
      <c r="O67" s="10">
        <f t="shared" ref="O67:O130" si="9">(((M67/60)/60)/24)+DATE(1970,1,1)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 FIND("/",R67)-1)</f>
        <v>theater</v>
      </c>
      <c r="T67" t="str">
        <f t="shared" ref="T67:T130" si="11">RIGHT(R67, LEN(R67)-FIND("/",R67))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s="6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8"/>
        <v>42102.208333333328</v>
      </c>
      <c r="O68" s="10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s="6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8"/>
        <v>40203.25</v>
      </c>
      <c r="O69" s="10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s="6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8"/>
        <v>42943.208333333328</v>
      </c>
      <c r="O70" s="10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s="6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8"/>
        <v>40531.25</v>
      </c>
      <c r="O71" s="10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s="6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8"/>
        <v>40484.208333333336</v>
      </c>
      <c r="O72" s="10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s="6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8"/>
        <v>43799.25</v>
      </c>
      <c r="O73" s="10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s="6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8"/>
        <v>42186.208333333328</v>
      </c>
      <c r="O74" s="10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s="6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8"/>
        <v>42701.25</v>
      </c>
      <c r="O75" s="10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s="6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8"/>
        <v>42456.208333333328</v>
      </c>
      <c r="O76" s="10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s="6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8"/>
        <v>43296.208333333328</v>
      </c>
      <c r="O77" s="10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s="6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8"/>
        <v>42027.25</v>
      </c>
      <c r="O78" s="10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s="6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8"/>
        <v>40448.208333333336</v>
      </c>
      <c r="O79" s="10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s="6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8"/>
        <v>43206.208333333328</v>
      </c>
      <c r="O80" s="10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s="6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8"/>
        <v>43267.208333333328</v>
      </c>
      <c r="O81" s="10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s="6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8"/>
        <v>42976.208333333328</v>
      </c>
      <c r="O82" s="10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s="6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8"/>
        <v>43062.25</v>
      </c>
      <c r="O83" s="10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s="6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8"/>
        <v>43482.25</v>
      </c>
      <c r="O84" s="10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s="6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8"/>
        <v>42579.208333333328</v>
      </c>
      <c r="O85" s="10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s="6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8"/>
        <v>41118.208333333336</v>
      </c>
      <c r="O86" s="10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s="6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8"/>
        <v>40797.208333333336</v>
      </c>
      <c r="O87" s="10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s="6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8"/>
        <v>42128.208333333328</v>
      </c>
      <c r="O88" s="10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s="6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8"/>
        <v>40610.25</v>
      </c>
      <c r="O89" s="10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s="6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8"/>
        <v>42110.208333333328</v>
      </c>
      <c r="O90" s="10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s="6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8"/>
        <v>40283.208333333336</v>
      </c>
      <c r="O91" s="10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s="6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8"/>
        <v>42425.25</v>
      </c>
      <c r="O92" s="10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s="6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8"/>
        <v>42588.208333333328</v>
      </c>
      <c r="O93" s="10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s="6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8"/>
        <v>40352.208333333336</v>
      </c>
      <c r="O94" s="10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s="6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8"/>
        <v>41202.208333333336</v>
      </c>
      <c r="O95" s="10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s="6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8"/>
        <v>43562.208333333328</v>
      </c>
      <c r="O96" s="10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s="6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8"/>
        <v>43752.208333333328</v>
      </c>
      <c r="O97" s="10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s="6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8"/>
        <v>40612.25</v>
      </c>
      <c r="O98" s="10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s="6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8"/>
        <v>42180.208333333328</v>
      </c>
      <c r="O99" s="10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s="6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8"/>
        <v>42212.208333333328</v>
      </c>
      <c r="O100" s="10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s="6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8"/>
        <v>41968.25</v>
      </c>
      <c r="O101" s="10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s="6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8"/>
        <v>40835.208333333336</v>
      </c>
      <c r="O102" s="10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s="6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8"/>
        <v>42056.25</v>
      </c>
      <c r="O103" s="10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s="6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8"/>
        <v>43234.208333333328</v>
      </c>
      <c r="O104" s="10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s="6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8"/>
        <v>40475.208333333336</v>
      </c>
      <c r="O105" s="10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s="6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8"/>
        <v>42878.208333333328</v>
      </c>
      <c r="O106" s="10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s="6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8"/>
        <v>41366.208333333336</v>
      </c>
      <c r="O107" s="10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s="6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8"/>
        <v>43716.208333333328</v>
      </c>
      <c r="O108" s="10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s="6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8"/>
        <v>43213.208333333328</v>
      </c>
      <c r="O109" s="10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s="6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8"/>
        <v>41005.208333333336</v>
      </c>
      <c r="O110" s="10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s="6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8"/>
        <v>41651.25</v>
      </c>
      <c r="O111" s="10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s="6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8"/>
        <v>43354.208333333328</v>
      </c>
      <c r="O112" s="10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s="6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8"/>
        <v>41174.208333333336</v>
      </c>
      <c r="O113" s="10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s="6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8"/>
        <v>41875.208333333336</v>
      </c>
      <c r="O114" s="10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s="6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8"/>
        <v>42990.208333333328</v>
      </c>
      <c r="O115" s="10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s="6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8"/>
        <v>43564.208333333328</v>
      </c>
      <c r="O116" s="10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s="6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8"/>
        <v>43056.25</v>
      </c>
      <c r="O117" s="10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s="6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8"/>
        <v>42265.208333333328</v>
      </c>
      <c r="O118" s="10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s="6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8"/>
        <v>40808.208333333336</v>
      </c>
      <c r="O119" s="10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s="6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8"/>
        <v>41665.25</v>
      </c>
      <c r="O120" s="10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s="6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8"/>
        <v>41806.208333333336</v>
      </c>
      <c r="O121" s="10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s="6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8"/>
        <v>42111.208333333328</v>
      </c>
      <c r="O122" s="10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s="6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8"/>
        <v>41917.208333333336</v>
      </c>
      <c r="O123" s="10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s="6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8"/>
        <v>41970.25</v>
      </c>
      <c r="O124" s="10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s="6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8"/>
        <v>42332.25</v>
      </c>
      <c r="O125" s="10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s="6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8"/>
        <v>43598.208333333328</v>
      </c>
      <c r="O126" s="10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s="6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8"/>
        <v>43362.208333333328</v>
      </c>
      <c r="O127" s="10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s="6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8"/>
        <v>42596.208333333328</v>
      </c>
      <c r="O128" s="10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s="6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8"/>
        <v>40310.208333333336</v>
      </c>
      <c r="O129" s="10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s="6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8"/>
        <v>40417.208333333336</v>
      </c>
      <c r="O130" s="10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>
        <v>55</v>
      </c>
      <c r="I131" s="6">
        <f t="shared" ref="I131:I194" si="13">IFERROR(E131/H131,0)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4">(((L131/60)/60)/24)+DATE(1970,1,1)</f>
        <v>42038.25</v>
      </c>
      <c r="O131" s="10">
        <f t="shared" ref="O131:O194" si="15">(((M131/60)/60)/24)+DATE(1970,1,1)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 FIND("/",R131)-1)</f>
        <v>food</v>
      </c>
      <c r="T131" t="str">
        <f t="shared" ref="T131:T194" si="17">RIGHT(R131, LEN(R131)-FIND("/",R131))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s="6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4"/>
        <v>40842.208333333336</v>
      </c>
      <c r="O132" s="10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s="6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4"/>
        <v>41607.25</v>
      </c>
      <c r="O133" s="10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s="6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4"/>
        <v>43112.25</v>
      </c>
      <c r="O134" s="10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s="6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4"/>
        <v>40767.208333333336</v>
      </c>
      <c r="O135" s="10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s="6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4"/>
        <v>40713.208333333336</v>
      </c>
      <c r="O136" s="10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s="6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4"/>
        <v>41340.25</v>
      </c>
      <c r="O137" s="10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s="6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4"/>
        <v>41797.208333333336</v>
      </c>
      <c r="O138" s="10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s="6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4"/>
        <v>40457.208333333336</v>
      </c>
      <c r="O139" s="10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s="6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4"/>
        <v>41180.208333333336</v>
      </c>
      <c r="O140" s="10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s="6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4"/>
        <v>42115.208333333328</v>
      </c>
      <c r="O141" s="10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s="6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4"/>
        <v>43156.25</v>
      </c>
      <c r="O142" s="10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s="6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4"/>
        <v>42167.208333333328</v>
      </c>
      <c r="O143" s="10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s="6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4"/>
        <v>41005.208333333336</v>
      </c>
      <c r="O144" s="10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s="6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4"/>
        <v>40357.208333333336</v>
      </c>
      <c r="O145" s="10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s="6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4"/>
        <v>43633.208333333328</v>
      </c>
      <c r="O146" s="10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s="6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4"/>
        <v>41889.208333333336</v>
      </c>
      <c r="O147" s="10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s="6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4"/>
        <v>40855.25</v>
      </c>
      <c r="O148" s="10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s="6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4"/>
        <v>42534.208333333328</v>
      </c>
      <c r="O149" s="10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s="6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4"/>
        <v>42941.208333333328</v>
      </c>
      <c r="O150" s="10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s="6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4"/>
        <v>41275.25</v>
      </c>
      <c r="O151" s="10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s="6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4"/>
        <v>43450.25</v>
      </c>
      <c r="O152" s="10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s="6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4"/>
        <v>41799.208333333336</v>
      </c>
      <c r="O153" s="10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s="6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4"/>
        <v>42783.25</v>
      </c>
      <c r="O154" s="10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s="6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4"/>
        <v>41201.208333333336</v>
      </c>
      <c r="O155" s="10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s="6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4"/>
        <v>42502.208333333328</v>
      </c>
      <c r="O156" s="10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s="6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4"/>
        <v>40262.208333333336</v>
      </c>
      <c r="O157" s="10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s="6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4"/>
        <v>43743.208333333328</v>
      </c>
      <c r="O158" s="10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s="6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4"/>
        <v>41638.25</v>
      </c>
      <c r="O159" s="10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s="6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4"/>
        <v>42346.25</v>
      </c>
      <c r="O160" s="10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s="6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4"/>
        <v>43551.208333333328</v>
      </c>
      <c r="O161" s="10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s="6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4"/>
        <v>43582.208333333328</v>
      </c>
      <c r="O162" s="10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s="6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4"/>
        <v>42270.208333333328</v>
      </c>
      <c r="O163" s="10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s="6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4"/>
        <v>43442.25</v>
      </c>
      <c r="O164" s="10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s="6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4"/>
        <v>43028.208333333328</v>
      </c>
      <c r="O165" s="10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s="6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4"/>
        <v>43016.208333333328</v>
      </c>
      <c r="O166" s="10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s="6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4"/>
        <v>42948.208333333328</v>
      </c>
      <c r="O167" s="10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s="6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4"/>
        <v>40534.25</v>
      </c>
      <c r="O168" s="10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s="6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4"/>
        <v>41435.208333333336</v>
      </c>
      <c r="O169" s="10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s="6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4"/>
        <v>43518.25</v>
      </c>
      <c r="O170" s="10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s="6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4"/>
        <v>41077.208333333336</v>
      </c>
      <c r="O171" s="10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s="6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4"/>
        <v>42950.208333333328</v>
      </c>
      <c r="O172" s="10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s="6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4"/>
        <v>41718.208333333336</v>
      </c>
      <c r="O173" s="10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s="6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4"/>
        <v>41839.208333333336</v>
      </c>
      <c r="O174" s="10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s="6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4"/>
        <v>41412.208333333336</v>
      </c>
      <c r="O175" s="10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s="6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4"/>
        <v>42282.208333333328</v>
      </c>
      <c r="O176" s="10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s="6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4"/>
        <v>42613.208333333328</v>
      </c>
      <c r="O177" s="10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s="6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4"/>
        <v>42616.208333333328</v>
      </c>
      <c r="O178" s="10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s="6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4"/>
        <v>40497.25</v>
      </c>
      <c r="O179" s="10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s="6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4"/>
        <v>42999.208333333328</v>
      </c>
      <c r="O180" s="10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s="6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4"/>
        <v>41350.208333333336</v>
      </c>
      <c r="O181" s="10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s="6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4"/>
        <v>40259.208333333336</v>
      </c>
      <c r="O182" s="10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s="6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4"/>
        <v>43012.208333333328</v>
      </c>
      <c r="O183" s="10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s="6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4"/>
        <v>43631.208333333328</v>
      </c>
      <c r="O184" s="10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s="6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4"/>
        <v>40430.208333333336</v>
      </c>
      <c r="O185" s="10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s="6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4"/>
        <v>43588.208333333328</v>
      </c>
      <c r="O186" s="10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s="6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4"/>
        <v>43233.208333333328</v>
      </c>
      <c r="O187" s="10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s="6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4"/>
        <v>41782.208333333336</v>
      </c>
      <c r="O188" s="10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s="6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4"/>
        <v>41328.25</v>
      </c>
      <c r="O189" s="10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s="6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4"/>
        <v>41975.25</v>
      </c>
      <c r="O190" s="10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s="6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4"/>
        <v>42433.25</v>
      </c>
      <c r="O191" s="10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s="6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4"/>
        <v>41429.208333333336</v>
      </c>
      <c r="O192" s="10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s="6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4"/>
        <v>43536.208333333328</v>
      </c>
      <c r="O193" s="10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s="6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4"/>
        <v>41817.208333333336</v>
      </c>
      <c r="O194" s="10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>
        <v>65</v>
      </c>
      <c r="I195" s="6">
        <f t="shared" ref="I195:I258" si="19">IFERROR(E195/H195,0)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20">(((L195/60)/60)/24)+DATE(1970,1,1)</f>
        <v>43198.208333333328</v>
      </c>
      <c r="O195" s="10">
        <f t="shared" ref="O195:O258" si="21">(((M195/60)/60)/24)+DATE(1970,1,1)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 FIND("/",R195)-1)</f>
        <v>music</v>
      </c>
      <c r="T195" t="str">
        <f t="shared" ref="T195:T258" si="23">RIGHT(R195, LEN(R195)-FIND("/",R195))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s="6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20"/>
        <v>42261.208333333328</v>
      </c>
      <c r="O196" s="10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s="6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20"/>
        <v>43310.208333333328</v>
      </c>
      <c r="O197" s="10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s="6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20"/>
        <v>42616.208333333328</v>
      </c>
      <c r="O198" s="10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s="6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20"/>
        <v>42909.208333333328</v>
      </c>
      <c r="O199" s="10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s="6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20"/>
        <v>40396.208333333336</v>
      </c>
      <c r="O200" s="10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s="6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20"/>
        <v>42192.208333333328</v>
      </c>
      <c r="O201" s="10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s="6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20"/>
        <v>40262.208333333336</v>
      </c>
      <c r="O202" s="10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s="6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20"/>
        <v>41845.208333333336</v>
      </c>
      <c r="O203" s="10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s="6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20"/>
        <v>40818.208333333336</v>
      </c>
      <c r="O204" s="10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s="6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20"/>
        <v>42752.25</v>
      </c>
      <c r="O205" s="10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s="6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20"/>
        <v>40636.208333333336</v>
      </c>
      <c r="O206" s="10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s="6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20"/>
        <v>43390.208333333328</v>
      </c>
      <c r="O207" s="10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s="6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20"/>
        <v>40236.25</v>
      </c>
      <c r="O208" s="10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s="6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20"/>
        <v>43340.208333333328</v>
      </c>
      <c r="O209" s="10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s="6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20"/>
        <v>43048.25</v>
      </c>
      <c r="O210" s="10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s="6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20"/>
        <v>42496.208333333328</v>
      </c>
      <c r="O211" s="10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s="6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20"/>
        <v>42797.25</v>
      </c>
      <c r="O212" s="10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s="6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20"/>
        <v>41513.208333333336</v>
      </c>
      <c r="O213" s="10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s="6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20"/>
        <v>43814.25</v>
      </c>
      <c r="O214" s="10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s="6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20"/>
        <v>40488.208333333336</v>
      </c>
      <c r="O215" s="10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s="6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20"/>
        <v>40409.208333333336</v>
      </c>
      <c r="O216" s="10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s="6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20"/>
        <v>43509.25</v>
      </c>
      <c r="O217" s="10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s="6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20"/>
        <v>40869.25</v>
      </c>
      <c r="O218" s="10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s="6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20"/>
        <v>43583.208333333328</v>
      </c>
      <c r="O219" s="10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s="6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20"/>
        <v>40858.25</v>
      </c>
      <c r="O220" s="10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s="6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20"/>
        <v>41137.208333333336</v>
      </c>
      <c r="O221" s="10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s="6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20"/>
        <v>40725.208333333336</v>
      </c>
      <c r="O222" s="10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s="6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20"/>
        <v>41081.208333333336</v>
      </c>
      <c r="O223" s="10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s="6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20"/>
        <v>41914.208333333336</v>
      </c>
      <c r="O224" s="10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s="6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20"/>
        <v>42445.208333333328</v>
      </c>
      <c r="O225" s="10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s="6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20"/>
        <v>41906.208333333336</v>
      </c>
      <c r="O226" s="10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s="6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20"/>
        <v>41762.208333333336</v>
      </c>
      <c r="O227" s="10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s="6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20"/>
        <v>40276.208333333336</v>
      </c>
      <c r="O228" s="10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s="6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20"/>
        <v>42139.208333333328</v>
      </c>
      <c r="O229" s="10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s="6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20"/>
        <v>42613.208333333328</v>
      </c>
      <c r="O230" s="10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s="6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20"/>
        <v>42887.208333333328</v>
      </c>
      <c r="O231" s="10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s="6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20"/>
        <v>43805.25</v>
      </c>
      <c r="O232" s="10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s="6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20"/>
        <v>41415.208333333336</v>
      </c>
      <c r="O233" s="10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s="6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20"/>
        <v>42576.208333333328</v>
      </c>
      <c r="O234" s="10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s="6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20"/>
        <v>40706.208333333336</v>
      </c>
      <c r="O235" s="10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s="6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20"/>
        <v>42969.208333333328</v>
      </c>
      <c r="O236" s="10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s="6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20"/>
        <v>42779.25</v>
      </c>
      <c r="O237" s="10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s="6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20"/>
        <v>43641.208333333328</v>
      </c>
      <c r="O238" s="10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s="6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20"/>
        <v>41754.208333333336</v>
      </c>
      <c r="O239" s="10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s="6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20"/>
        <v>43083.25</v>
      </c>
      <c r="O240" s="10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s="6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20"/>
        <v>42245.208333333328</v>
      </c>
      <c r="O241" s="10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s="6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20"/>
        <v>40396.208333333336</v>
      </c>
      <c r="O242" s="10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s="6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20"/>
        <v>41742.208333333336</v>
      </c>
      <c r="O243" s="10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s="6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20"/>
        <v>42865.208333333328</v>
      </c>
      <c r="O244" s="10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s="6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20"/>
        <v>43163.25</v>
      </c>
      <c r="O245" s="10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s="6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20"/>
        <v>41834.208333333336</v>
      </c>
      <c r="O246" s="10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s="6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20"/>
        <v>41736.208333333336</v>
      </c>
      <c r="O247" s="10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s="6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20"/>
        <v>41491.208333333336</v>
      </c>
      <c r="O248" s="10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s="6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20"/>
        <v>42726.25</v>
      </c>
      <c r="O249" s="10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s="6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20"/>
        <v>42004.25</v>
      </c>
      <c r="O250" s="10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s="6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20"/>
        <v>42006.25</v>
      </c>
      <c r="O251" s="10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s="6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20"/>
        <v>40203.25</v>
      </c>
      <c r="O252" s="10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s="6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20"/>
        <v>41252.25</v>
      </c>
      <c r="O253" s="10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s="6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20"/>
        <v>41572.208333333336</v>
      </c>
      <c r="O254" s="10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s="6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20"/>
        <v>40641.208333333336</v>
      </c>
      <c r="O255" s="10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s="6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20"/>
        <v>42787.25</v>
      </c>
      <c r="O256" s="10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s="6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20"/>
        <v>40590.25</v>
      </c>
      <c r="O257" s="10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>
        <v>15</v>
      </c>
      <c r="I258" s="6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20"/>
        <v>42393.25</v>
      </c>
      <c r="O258" s="10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>
        <v>92</v>
      </c>
      <c r="I259" s="6">
        <f t="shared" ref="I259:I322" si="25">IFERROR(E259/H259,0)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26">(((L259/60)/60)/24)+DATE(1970,1,1)</f>
        <v>41338.25</v>
      </c>
      <c r="O259" s="10">
        <f t="shared" ref="O259:O322" si="27">(((M259/60)/60)/24)+DATE(1970,1,1)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 FIND("/",R259)-1)</f>
        <v>theater</v>
      </c>
      <c r="T259" t="str">
        <f t="shared" ref="T259:T322" si="29">RIGHT(R259, LEN(R259)-FIND("/",R259))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s="6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26"/>
        <v>42712.25</v>
      </c>
      <c r="O260" s="10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s="6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26"/>
        <v>41251.25</v>
      </c>
      <c r="O261" s="10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s="6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26"/>
        <v>41180.208333333336</v>
      </c>
      <c r="O262" s="10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s="6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26"/>
        <v>40415.208333333336</v>
      </c>
      <c r="O263" s="10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s="6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26"/>
        <v>40638.208333333336</v>
      </c>
      <c r="O264" s="10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s="6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26"/>
        <v>40187.25</v>
      </c>
      <c r="O265" s="10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s="6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26"/>
        <v>41317.25</v>
      </c>
      <c r="O266" s="10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s="6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26"/>
        <v>42372.25</v>
      </c>
      <c r="O267" s="10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s="6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26"/>
        <v>41950.25</v>
      </c>
      <c r="O268" s="10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s="6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26"/>
        <v>41206.208333333336</v>
      </c>
      <c r="O269" s="10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s="6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26"/>
        <v>41186.208333333336</v>
      </c>
      <c r="O270" s="10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s="6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26"/>
        <v>43496.25</v>
      </c>
      <c r="O271" s="10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s="6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26"/>
        <v>40514.25</v>
      </c>
      <c r="O272" s="10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s="6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26"/>
        <v>42345.25</v>
      </c>
      <c r="O273" s="10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s="6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26"/>
        <v>43656.208333333328</v>
      </c>
      <c r="O274" s="10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s="6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26"/>
        <v>42995.208333333328</v>
      </c>
      <c r="O275" s="10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s="6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26"/>
        <v>43045.25</v>
      </c>
      <c r="O276" s="10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s="6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26"/>
        <v>43561.208333333328</v>
      </c>
      <c r="O277" s="10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s="6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26"/>
        <v>41018.208333333336</v>
      </c>
      <c r="O278" s="10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s="6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26"/>
        <v>40378.208333333336</v>
      </c>
      <c r="O279" s="10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s="6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26"/>
        <v>41239.25</v>
      </c>
      <c r="O280" s="10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s="6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26"/>
        <v>43346.208333333328</v>
      </c>
      <c r="O281" s="10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s="6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26"/>
        <v>43060.25</v>
      </c>
      <c r="O282" s="10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s="6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26"/>
        <v>40979.25</v>
      </c>
      <c r="O283" s="10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s="6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26"/>
        <v>42701.25</v>
      </c>
      <c r="O284" s="10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s="6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26"/>
        <v>42520.208333333328</v>
      </c>
      <c r="O285" s="10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s="6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26"/>
        <v>41030.208333333336</v>
      </c>
      <c r="O286" s="10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s="6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26"/>
        <v>42623.208333333328</v>
      </c>
      <c r="O287" s="10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s="6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26"/>
        <v>42697.25</v>
      </c>
      <c r="O288" s="10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s="6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26"/>
        <v>42122.208333333328</v>
      </c>
      <c r="O289" s="10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s="6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26"/>
        <v>40982.208333333336</v>
      </c>
      <c r="O290" s="10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s="6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26"/>
        <v>42219.208333333328</v>
      </c>
      <c r="O291" s="10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s="6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26"/>
        <v>41404.208333333336</v>
      </c>
      <c r="O292" s="10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s="6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26"/>
        <v>40831.208333333336</v>
      </c>
      <c r="O293" s="10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s="6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26"/>
        <v>40984.208333333336</v>
      </c>
      <c r="O294" s="10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s="6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26"/>
        <v>40456.208333333336</v>
      </c>
      <c r="O295" s="10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s="6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26"/>
        <v>43399.208333333328</v>
      </c>
      <c r="O296" s="10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s="6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26"/>
        <v>41562.208333333336</v>
      </c>
      <c r="O297" s="10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s="6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26"/>
        <v>43493.25</v>
      </c>
      <c r="O298" s="10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s="6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26"/>
        <v>41653.25</v>
      </c>
      <c r="O299" s="10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s="6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26"/>
        <v>42426.25</v>
      </c>
      <c r="O300" s="10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s="6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26"/>
        <v>42432.25</v>
      </c>
      <c r="O301" s="10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s="6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26"/>
        <v>42977.208333333328</v>
      </c>
      <c r="O302" s="10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s="6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26"/>
        <v>42061.25</v>
      </c>
      <c r="O303" s="10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s="6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26"/>
        <v>43345.208333333328</v>
      </c>
      <c r="O304" s="10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s="6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26"/>
        <v>42376.25</v>
      </c>
      <c r="O305" s="10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s="6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26"/>
        <v>42589.208333333328</v>
      </c>
      <c r="O306" s="10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s="6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26"/>
        <v>42448.208333333328</v>
      </c>
      <c r="O307" s="10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s="6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26"/>
        <v>42930.208333333328</v>
      </c>
      <c r="O308" s="10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s="6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26"/>
        <v>41066.208333333336</v>
      </c>
      <c r="O309" s="10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s="6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26"/>
        <v>40651.208333333336</v>
      </c>
      <c r="O310" s="10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s="6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26"/>
        <v>40807.208333333336</v>
      </c>
      <c r="O311" s="10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s="6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26"/>
        <v>40277.208333333336</v>
      </c>
      <c r="O312" s="10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s="6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26"/>
        <v>40590.25</v>
      </c>
      <c r="O313" s="10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s="6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26"/>
        <v>41572.208333333336</v>
      </c>
      <c r="O314" s="10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s="6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26"/>
        <v>40966.25</v>
      </c>
      <c r="O315" s="10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s="6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26"/>
        <v>43536.208333333328</v>
      </c>
      <c r="O316" s="10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s="6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26"/>
        <v>41783.208333333336</v>
      </c>
      <c r="O317" s="10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s="6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26"/>
        <v>43788.25</v>
      </c>
      <c r="O318" s="10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s="6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26"/>
        <v>42869.208333333328</v>
      </c>
      <c r="O319" s="10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s="6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26"/>
        <v>41684.25</v>
      </c>
      <c r="O320" s="10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s="6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26"/>
        <v>40402.208333333336</v>
      </c>
      <c r="O321" s="10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>
        <v>80</v>
      </c>
      <c r="I322" s="6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26"/>
        <v>40673.208333333336</v>
      </c>
      <c r="O322" s="10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>
        <v>2468</v>
      </c>
      <c r="I323" s="6">
        <f t="shared" ref="I323:I386" si="31">IFERROR(E323/H323,0)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32">(((L323/60)/60)/24)+DATE(1970,1,1)</f>
        <v>40634.208333333336</v>
      </c>
      <c r="O323" s="10">
        <f t="shared" ref="O323:O386" si="33">(((M323/60)/60)/24)+DATE(1970,1,1)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 FIND("/",R323)-1)</f>
        <v>film &amp; video</v>
      </c>
      <c r="T323" t="str">
        <f t="shared" ref="T323:T386" si="35">RIGHT(R323, LEN(R323)-FIND("/",R323))</f>
        <v>shorts</v>
      </c>
    </row>
    <row r="324" spans="1:20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s="6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32"/>
        <v>40507.25</v>
      </c>
      <c r="O324" s="10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s="6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32"/>
        <v>41725.208333333336</v>
      </c>
      <c r="O325" s="10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s="6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32"/>
        <v>42176.208333333328</v>
      </c>
      <c r="O326" s="10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s="6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32"/>
        <v>43267.208333333328</v>
      </c>
      <c r="O327" s="10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s="6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32"/>
        <v>42364.25</v>
      </c>
      <c r="O328" s="10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s="6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32"/>
        <v>43705.208333333328</v>
      </c>
      <c r="O329" s="10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s="6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32"/>
        <v>43434.25</v>
      </c>
      <c r="O330" s="10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s="6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32"/>
        <v>42716.25</v>
      </c>
      <c r="O331" s="10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s="6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32"/>
        <v>43077.25</v>
      </c>
      <c r="O332" s="10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s="6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32"/>
        <v>40896.25</v>
      </c>
      <c r="O333" s="10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s="6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32"/>
        <v>41361.208333333336</v>
      </c>
      <c r="O334" s="10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s="6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32"/>
        <v>43424.25</v>
      </c>
      <c r="O335" s="10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s="6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32"/>
        <v>43110.25</v>
      </c>
      <c r="O336" s="10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s="6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32"/>
        <v>43784.25</v>
      </c>
      <c r="O337" s="10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s="6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32"/>
        <v>40527.25</v>
      </c>
      <c r="O338" s="10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s="6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32"/>
        <v>43780.25</v>
      </c>
      <c r="O339" s="10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s="6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32"/>
        <v>40821.208333333336</v>
      </c>
      <c r="O340" s="10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s="6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32"/>
        <v>42949.208333333328</v>
      </c>
      <c r="O341" s="10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s="6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32"/>
        <v>40889.25</v>
      </c>
      <c r="O342" s="10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s="6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32"/>
        <v>42244.208333333328</v>
      </c>
      <c r="O343" s="10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s="6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32"/>
        <v>41475.208333333336</v>
      </c>
      <c r="O344" s="10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s="6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32"/>
        <v>41597.25</v>
      </c>
      <c r="O345" s="10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s="6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32"/>
        <v>43122.25</v>
      </c>
      <c r="O346" s="10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s="6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32"/>
        <v>42194.208333333328</v>
      </c>
      <c r="O347" s="10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s="6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32"/>
        <v>42971.208333333328</v>
      </c>
      <c r="O348" s="10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s="6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32"/>
        <v>42046.25</v>
      </c>
      <c r="O349" s="10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s="6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32"/>
        <v>42782.25</v>
      </c>
      <c r="O350" s="10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s="6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32"/>
        <v>42930.208333333328</v>
      </c>
      <c r="O351" s="10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s="6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32"/>
        <v>42144.208333333328</v>
      </c>
      <c r="O352" s="10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s="6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32"/>
        <v>42240.208333333328</v>
      </c>
      <c r="O353" s="10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s="6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32"/>
        <v>42315.25</v>
      </c>
      <c r="O354" s="10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s="6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32"/>
        <v>43651.208333333328</v>
      </c>
      <c r="O355" s="10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s="6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32"/>
        <v>41520.208333333336</v>
      </c>
      <c r="O356" s="10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s="6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32"/>
        <v>42757.25</v>
      </c>
      <c r="O357" s="10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s="6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32"/>
        <v>40922.25</v>
      </c>
      <c r="O358" s="10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s="6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32"/>
        <v>42250.208333333328</v>
      </c>
      <c r="O359" s="10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s="6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32"/>
        <v>43322.208333333328</v>
      </c>
      <c r="O360" s="10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s="6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32"/>
        <v>40782.208333333336</v>
      </c>
      <c r="O361" s="10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s="6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32"/>
        <v>40544.25</v>
      </c>
      <c r="O362" s="10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s="6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32"/>
        <v>43015.208333333328</v>
      </c>
      <c r="O363" s="10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s="6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32"/>
        <v>40570.25</v>
      </c>
      <c r="O364" s="10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s="6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32"/>
        <v>40904.25</v>
      </c>
      <c r="O365" s="10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s="6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32"/>
        <v>43164.25</v>
      </c>
      <c r="O366" s="10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s="6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32"/>
        <v>42733.25</v>
      </c>
      <c r="O367" s="10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s="6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32"/>
        <v>40546.25</v>
      </c>
      <c r="O368" s="10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s="6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32"/>
        <v>41930.208333333336</v>
      </c>
      <c r="O369" s="10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s="6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32"/>
        <v>40464.208333333336</v>
      </c>
      <c r="O370" s="10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s="6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32"/>
        <v>41308.25</v>
      </c>
      <c r="O371" s="10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s="6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32"/>
        <v>43570.208333333328</v>
      </c>
      <c r="O372" s="10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s="6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32"/>
        <v>42043.25</v>
      </c>
      <c r="O373" s="10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s="6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32"/>
        <v>42012.25</v>
      </c>
      <c r="O374" s="10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s="6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32"/>
        <v>42964.208333333328</v>
      </c>
      <c r="O375" s="10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s="6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32"/>
        <v>43476.25</v>
      </c>
      <c r="O376" s="10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s="6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32"/>
        <v>42293.208333333328</v>
      </c>
      <c r="O377" s="10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s="6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32"/>
        <v>41826.208333333336</v>
      </c>
      <c r="O378" s="10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s="6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32"/>
        <v>43760.208333333328</v>
      </c>
      <c r="O379" s="10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s="6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32"/>
        <v>43241.208333333328</v>
      </c>
      <c r="O380" s="10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s="6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32"/>
        <v>40843.208333333336</v>
      </c>
      <c r="O381" s="10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s="6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32"/>
        <v>41448.208333333336</v>
      </c>
      <c r="O382" s="10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s="6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32"/>
        <v>42163.208333333328</v>
      </c>
      <c r="O383" s="10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s="6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32"/>
        <v>43024.208333333328</v>
      </c>
      <c r="O384" s="10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s="6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32"/>
        <v>43509.25</v>
      </c>
      <c r="O385" s="10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>
        <v>4799</v>
      </c>
      <c r="I386" s="6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32"/>
        <v>42776.25</v>
      </c>
      <c r="O386" s="10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>
        <v>1137</v>
      </c>
      <c r="I387" s="6">
        <f t="shared" ref="I387:I450" si="37">IFERROR(E387/H387,0)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38">(((L387/60)/60)/24)+DATE(1970,1,1)</f>
        <v>43553.208333333328</v>
      </c>
      <c r="O387" s="10">
        <f t="shared" ref="O387:O450" si="39">(((M387/60)/60)/24)+DATE(1970,1,1)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 FIND("/",R387)-1)</f>
        <v>publishing</v>
      </c>
      <c r="T387" t="str">
        <f t="shared" ref="T387:T450" si="41">RIGHT(R387, LEN(R387)-FIND("/",R387))</f>
        <v>nonfiction</v>
      </c>
    </row>
    <row r="388" spans="1:20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s="6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38"/>
        <v>40355.208333333336</v>
      </c>
      <c r="O388" s="10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s="6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38"/>
        <v>41072.208333333336</v>
      </c>
      <c r="O389" s="10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s="6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38"/>
        <v>40912.25</v>
      </c>
      <c r="O390" s="10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s="6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38"/>
        <v>40479.208333333336</v>
      </c>
      <c r="O391" s="10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s="6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38"/>
        <v>41530.208333333336</v>
      </c>
      <c r="O392" s="10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s="6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38"/>
        <v>41653.25</v>
      </c>
      <c r="O393" s="10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s="6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38"/>
        <v>40549.25</v>
      </c>
      <c r="O394" s="10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s="6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38"/>
        <v>42933.208333333328</v>
      </c>
      <c r="O395" s="10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s="6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38"/>
        <v>41484.208333333336</v>
      </c>
      <c r="O396" s="10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s="6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38"/>
        <v>40885.25</v>
      </c>
      <c r="O397" s="10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s="6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38"/>
        <v>43378.208333333328</v>
      </c>
      <c r="O398" s="10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s="6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38"/>
        <v>41417.208333333336</v>
      </c>
      <c r="O399" s="10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s="6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38"/>
        <v>43228.208333333328</v>
      </c>
      <c r="O400" s="10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s="6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38"/>
        <v>40576.25</v>
      </c>
      <c r="O401" s="10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s="6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38"/>
        <v>41502.208333333336</v>
      </c>
      <c r="O402" s="10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s="6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38"/>
        <v>43765.208333333328</v>
      </c>
      <c r="O403" s="10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s="6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38"/>
        <v>40914.25</v>
      </c>
      <c r="O404" s="10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s="6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38"/>
        <v>40310.208333333336</v>
      </c>
      <c r="O405" s="10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s="6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38"/>
        <v>43053.25</v>
      </c>
      <c r="O406" s="10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s="6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38"/>
        <v>43255.208333333328</v>
      </c>
      <c r="O407" s="10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s="6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38"/>
        <v>41304.25</v>
      </c>
      <c r="O408" s="10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s="6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38"/>
        <v>43751.208333333328</v>
      </c>
      <c r="O409" s="10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s="6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38"/>
        <v>42541.208333333328</v>
      </c>
      <c r="O410" s="10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s="6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38"/>
        <v>42843.208333333328</v>
      </c>
      <c r="O411" s="10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s="6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38"/>
        <v>42122.208333333328</v>
      </c>
      <c r="O412" s="10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s="6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38"/>
        <v>42884.208333333328</v>
      </c>
      <c r="O413" s="10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s="6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38"/>
        <v>41642.25</v>
      </c>
      <c r="O414" s="10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s="6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38"/>
        <v>43431.25</v>
      </c>
      <c r="O415" s="10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s="6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38"/>
        <v>40288.208333333336</v>
      </c>
      <c r="O416" s="10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s="6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38"/>
        <v>40921.25</v>
      </c>
      <c r="O417" s="10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s="6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38"/>
        <v>40560.25</v>
      </c>
      <c r="O418" s="10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s="6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38"/>
        <v>43407.208333333328</v>
      </c>
      <c r="O419" s="10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s="6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38"/>
        <v>41035.208333333336</v>
      </c>
      <c r="O420" s="10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s="6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38"/>
        <v>40899.25</v>
      </c>
      <c r="O421" s="10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s="6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38"/>
        <v>42911.208333333328</v>
      </c>
      <c r="O422" s="10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s="6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38"/>
        <v>42915.208333333328</v>
      </c>
      <c r="O423" s="10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s="6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38"/>
        <v>40285.208333333336</v>
      </c>
      <c r="O424" s="10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s="6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38"/>
        <v>40808.208333333336</v>
      </c>
      <c r="O425" s="10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s="6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38"/>
        <v>43208.208333333328</v>
      </c>
      <c r="O426" s="10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s="6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38"/>
        <v>42213.208333333328</v>
      </c>
      <c r="O427" s="10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s="6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38"/>
        <v>41332.25</v>
      </c>
      <c r="O428" s="10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s="6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38"/>
        <v>41895.208333333336</v>
      </c>
      <c r="O429" s="10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s="6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38"/>
        <v>40585.25</v>
      </c>
      <c r="O430" s="10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s="6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38"/>
        <v>41680.25</v>
      </c>
      <c r="O431" s="10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s="6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38"/>
        <v>43737.208333333328</v>
      </c>
      <c r="O432" s="10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s="6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38"/>
        <v>43273.208333333328</v>
      </c>
      <c r="O433" s="10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s="6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38"/>
        <v>41761.208333333336</v>
      </c>
      <c r="O434" s="10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s="6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38"/>
        <v>41603.25</v>
      </c>
      <c r="O435" s="10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s="6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38"/>
        <v>42705.25</v>
      </c>
      <c r="O436" s="10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s="6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38"/>
        <v>41988.25</v>
      </c>
      <c r="O437" s="10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s="6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38"/>
        <v>43575.208333333328</v>
      </c>
      <c r="O438" s="10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s="6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38"/>
        <v>42260.208333333328</v>
      </c>
      <c r="O439" s="10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s="6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38"/>
        <v>41337.25</v>
      </c>
      <c r="O440" s="10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s="6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38"/>
        <v>42680.208333333328</v>
      </c>
      <c r="O441" s="10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s="6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38"/>
        <v>42916.208333333328</v>
      </c>
      <c r="O442" s="10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s="6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38"/>
        <v>41025.208333333336</v>
      </c>
      <c r="O443" s="10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s="6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38"/>
        <v>42980.208333333328</v>
      </c>
      <c r="O444" s="10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s="6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38"/>
        <v>40451.208333333336</v>
      </c>
      <c r="O445" s="10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s="6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38"/>
        <v>40748.208333333336</v>
      </c>
      <c r="O446" s="10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s="6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38"/>
        <v>40515.25</v>
      </c>
      <c r="O447" s="10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s="6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38"/>
        <v>41261.25</v>
      </c>
      <c r="O448" s="10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s="6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38"/>
        <v>43088.25</v>
      </c>
      <c r="O449" s="10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>
        <v>605</v>
      </c>
      <c r="I450" s="6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38"/>
        <v>41378.208333333336</v>
      </c>
      <c r="O450" s="10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>
        <v>86</v>
      </c>
      <c r="I451" s="6">
        <f t="shared" ref="I451:I514" si="43">IFERROR(E451/H451,0)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44">(((L451/60)/60)/24)+DATE(1970,1,1)</f>
        <v>43530.25</v>
      </c>
      <c r="O451" s="10">
        <f t="shared" ref="O451:O514" si="45">(((M451/60)/60)/24)+DATE(1970,1,1)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 FIND("/",R451)-1)</f>
        <v>games</v>
      </c>
      <c r="T451" t="str">
        <f t="shared" ref="T451:T514" si="47">RIGHT(R451, LEN(R451)-FIND("/",R451))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s="6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44"/>
        <v>43394.208333333328</v>
      </c>
      <c r="O452" s="10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s="6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44"/>
        <v>42935.208333333328</v>
      </c>
      <c r="O453" s="10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s="6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44"/>
        <v>40365.208333333336</v>
      </c>
      <c r="O454" s="10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s="6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44"/>
        <v>42705.25</v>
      </c>
      <c r="O455" s="10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s="6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44"/>
        <v>41568.208333333336</v>
      </c>
      <c r="O456" s="10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s="6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44"/>
        <v>40809.208333333336</v>
      </c>
      <c r="O457" s="10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s="6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44"/>
        <v>43141.25</v>
      </c>
      <c r="O458" s="10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s="6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44"/>
        <v>42657.208333333328</v>
      </c>
      <c r="O459" s="10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s="6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44"/>
        <v>40265.208333333336</v>
      </c>
      <c r="O460" s="10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s="6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44"/>
        <v>42001.25</v>
      </c>
      <c r="O461" s="10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s="6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44"/>
        <v>40399.208333333336</v>
      </c>
      <c r="O462" s="10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s="6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44"/>
        <v>41757.208333333336</v>
      </c>
      <c r="O463" s="10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s="6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44"/>
        <v>41304.25</v>
      </c>
      <c r="O464" s="10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s="6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44"/>
        <v>41639.25</v>
      </c>
      <c r="O465" s="10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s="6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44"/>
        <v>43142.25</v>
      </c>
      <c r="O466" s="10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s="6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44"/>
        <v>43127.25</v>
      </c>
      <c r="O467" s="10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s="6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44"/>
        <v>41409.208333333336</v>
      </c>
      <c r="O468" s="10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s="6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44"/>
        <v>42331.25</v>
      </c>
      <c r="O469" s="10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s="6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44"/>
        <v>43569.208333333328</v>
      </c>
      <c r="O470" s="10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s="6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44"/>
        <v>42142.208333333328</v>
      </c>
      <c r="O471" s="10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s="6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44"/>
        <v>42716.25</v>
      </c>
      <c r="O472" s="10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s="6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44"/>
        <v>41031.208333333336</v>
      </c>
      <c r="O473" s="10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s="6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44"/>
        <v>43535.208333333328</v>
      </c>
      <c r="O474" s="10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s="6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44"/>
        <v>43277.208333333328</v>
      </c>
      <c r="O475" s="10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s="6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44"/>
        <v>41989.25</v>
      </c>
      <c r="O476" s="10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s="6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44"/>
        <v>41450.208333333336</v>
      </c>
      <c r="O477" s="10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s="6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44"/>
        <v>43322.208333333328</v>
      </c>
      <c r="O478" s="10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s="6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44"/>
        <v>40720.208333333336</v>
      </c>
      <c r="O479" s="10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s="6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44"/>
        <v>42072.208333333328</v>
      </c>
      <c r="O480" s="10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s="6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44"/>
        <v>42945.208333333328</v>
      </c>
      <c r="O481" s="10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s="6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44"/>
        <v>40248.25</v>
      </c>
      <c r="O482" s="10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s="6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44"/>
        <v>41913.208333333336</v>
      </c>
      <c r="O483" s="10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s="6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44"/>
        <v>40963.25</v>
      </c>
      <c r="O484" s="10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s="6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44"/>
        <v>43811.25</v>
      </c>
      <c r="O485" s="10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s="6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44"/>
        <v>41855.208333333336</v>
      </c>
      <c r="O486" s="10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s="6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44"/>
        <v>43626.208333333328</v>
      </c>
      <c r="O487" s="10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s="6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44"/>
        <v>43168.25</v>
      </c>
      <c r="O488" s="10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s="6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44"/>
        <v>42845.208333333328</v>
      </c>
      <c r="O489" s="10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s="6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44"/>
        <v>42403.25</v>
      </c>
      <c r="O490" s="10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s="6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44"/>
        <v>40406.208333333336</v>
      </c>
      <c r="O491" s="10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s="6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44"/>
        <v>43786.25</v>
      </c>
      <c r="O492" s="10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s="6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44"/>
        <v>41456.208333333336</v>
      </c>
      <c r="O493" s="10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s="6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44"/>
        <v>40336.208333333336</v>
      </c>
      <c r="O494" s="10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s="6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44"/>
        <v>43645.208333333328</v>
      </c>
      <c r="O495" s="10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s="6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44"/>
        <v>40990.208333333336</v>
      </c>
      <c r="O496" s="10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s="6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44"/>
        <v>41800.208333333336</v>
      </c>
      <c r="O497" s="10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s="6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44"/>
        <v>42876.208333333328</v>
      </c>
      <c r="O498" s="10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s="6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44"/>
        <v>42724.25</v>
      </c>
      <c r="O499" s="10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s="6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44"/>
        <v>42005.25</v>
      </c>
      <c r="O500" s="10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s="6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44"/>
        <v>42444.208333333328</v>
      </c>
      <c r="O501" s="10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s="6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44"/>
        <v>41395.208333333336</v>
      </c>
      <c r="O502" s="10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s="6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44"/>
        <v>41345.208333333336</v>
      </c>
      <c r="O503" s="10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s="6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44"/>
        <v>41117.208333333336</v>
      </c>
      <c r="O504" s="10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s="6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44"/>
        <v>42186.208333333328</v>
      </c>
      <c r="O505" s="10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s="6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44"/>
        <v>42142.208333333328</v>
      </c>
      <c r="O506" s="10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s="6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44"/>
        <v>41341.25</v>
      </c>
      <c r="O507" s="10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s="6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44"/>
        <v>43062.25</v>
      </c>
      <c r="O508" s="10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s="6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44"/>
        <v>41373.208333333336</v>
      </c>
      <c r="O509" s="10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s="6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44"/>
        <v>43310.208333333328</v>
      </c>
      <c r="O510" s="10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s="6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44"/>
        <v>41034.208333333336</v>
      </c>
      <c r="O511" s="10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s="6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44"/>
        <v>43251.208333333328</v>
      </c>
      <c r="O512" s="10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s="6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44"/>
        <v>43671.208333333328</v>
      </c>
      <c r="O513" s="10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>
        <v>239</v>
      </c>
      <c r="I514" s="6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44"/>
        <v>41825.208333333336</v>
      </c>
      <c r="O514" s="10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>
        <v>35</v>
      </c>
      <c r="I515" s="6">
        <f t="shared" ref="I515:I578" si="49">IFERROR(E515/H515,0)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50">(((L515/60)/60)/24)+DATE(1970,1,1)</f>
        <v>40430.208333333336</v>
      </c>
      <c r="O515" s="10">
        <f t="shared" ref="O515:O578" si="51">(((M515/60)/60)/24)+DATE(1970,1,1)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 FIND("/",R515)-1)</f>
        <v>film &amp; video</v>
      </c>
      <c r="T515" t="str">
        <f t="shared" ref="T515:T578" si="53">RIGHT(R515, LEN(R515)-FIND("/",R515))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s="6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50"/>
        <v>41614.25</v>
      </c>
      <c r="O516" s="10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s="6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50"/>
        <v>40900.25</v>
      </c>
      <c r="O517" s="10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s="6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50"/>
        <v>40396.208333333336</v>
      </c>
      <c r="O518" s="10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s="6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50"/>
        <v>42860.208333333328</v>
      </c>
      <c r="O519" s="10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s="6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50"/>
        <v>43154.25</v>
      </c>
      <c r="O520" s="10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s="6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50"/>
        <v>42012.25</v>
      </c>
      <c r="O521" s="10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s="6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50"/>
        <v>43574.208333333328</v>
      </c>
      <c r="O522" s="10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s="6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50"/>
        <v>42605.208333333328</v>
      </c>
      <c r="O523" s="10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s="6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50"/>
        <v>41093.208333333336</v>
      </c>
      <c r="O524" s="10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s="6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50"/>
        <v>40241.25</v>
      </c>
      <c r="O525" s="10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s="6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50"/>
        <v>40294.208333333336</v>
      </c>
      <c r="O526" s="10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s="6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50"/>
        <v>40505.25</v>
      </c>
      <c r="O527" s="10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s="6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50"/>
        <v>42364.25</v>
      </c>
      <c r="O528" s="10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s="6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50"/>
        <v>42405.25</v>
      </c>
      <c r="O529" s="10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s="6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50"/>
        <v>41601.25</v>
      </c>
      <c r="O530" s="10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s="6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50"/>
        <v>41769.208333333336</v>
      </c>
      <c r="O531" s="10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s="6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50"/>
        <v>40421.208333333336</v>
      </c>
      <c r="O532" s="10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s="6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50"/>
        <v>41589.25</v>
      </c>
      <c r="O533" s="10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s="6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50"/>
        <v>43125.25</v>
      </c>
      <c r="O534" s="10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s="6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50"/>
        <v>41479.208333333336</v>
      </c>
      <c r="O535" s="10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s="6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50"/>
        <v>43329.208333333328</v>
      </c>
      <c r="O536" s="10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s="6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50"/>
        <v>43259.208333333328</v>
      </c>
      <c r="O537" s="10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s="6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50"/>
        <v>40414.208333333336</v>
      </c>
      <c r="O538" s="10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s="6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50"/>
        <v>43342.208333333328</v>
      </c>
      <c r="O539" s="10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s="6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50"/>
        <v>41539.208333333336</v>
      </c>
      <c r="O540" s="10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s="6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50"/>
        <v>43647.208333333328</v>
      </c>
      <c r="O541" s="10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s="6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50"/>
        <v>43225.208333333328</v>
      </c>
      <c r="O542" s="10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s="6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50"/>
        <v>42165.208333333328</v>
      </c>
      <c r="O543" s="10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s="6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50"/>
        <v>42391.25</v>
      </c>
      <c r="O544" s="10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s="6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50"/>
        <v>41528.208333333336</v>
      </c>
      <c r="O545" s="10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s="6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50"/>
        <v>42377.25</v>
      </c>
      <c r="O546" s="10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s="6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50"/>
        <v>43824.25</v>
      </c>
      <c r="O547" s="10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s="6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50"/>
        <v>43360.208333333328</v>
      </c>
      <c r="O548" s="10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s="6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50"/>
        <v>42029.25</v>
      </c>
      <c r="O549" s="10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s="6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50"/>
        <v>42461.208333333328</v>
      </c>
      <c r="O550" s="10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s="6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50"/>
        <v>41422.208333333336</v>
      </c>
      <c r="O551" s="10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s="6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50"/>
        <v>40968.25</v>
      </c>
      <c r="O552" s="10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s="6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50"/>
        <v>41993.25</v>
      </c>
      <c r="O553" s="10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s="6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50"/>
        <v>42700.25</v>
      </c>
      <c r="O554" s="10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s="6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50"/>
        <v>40545.25</v>
      </c>
      <c r="O555" s="10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s="6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50"/>
        <v>42723.25</v>
      </c>
      <c r="O556" s="10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s="6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50"/>
        <v>41731.208333333336</v>
      </c>
      <c r="O557" s="10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s="6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50"/>
        <v>40792.208333333336</v>
      </c>
      <c r="O558" s="10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s="6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50"/>
        <v>42279.208333333328</v>
      </c>
      <c r="O559" s="10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s="6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50"/>
        <v>42424.25</v>
      </c>
      <c r="O560" s="10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s="6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50"/>
        <v>42584.208333333328</v>
      </c>
      <c r="O561" s="10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s="6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50"/>
        <v>40865.25</v>
      </c>
      <c r="O562" s="10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s="6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50"/>
        <v>40833.208333333336</v>
      </c>
      <c r="O563" s="10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s="6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50"/>
        <v>43536.208333333328</v>
      </c>
      <c r="O564" s="10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s="6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50"/>
        <v>43417.25</v>
      </c>
      <c r="O565" s="10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s="6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50"/>
        <v>42078.208333333328</v>
      </c>
      <c r="O566" s="10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s="6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50"/>
        <v>40862.25</v>
      </c>
      <c r="O567" s="10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s="6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50"/>
        <v>42424.25</v>
      </c>
      <c r="O568" s="10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s="6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50"/>
        <v>41830.208333333336</v>
      </c>
      <c r="O569" s="10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s="6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50"/>
        <v>40374.208333333336</v>
      </c>
      <c r="O570" s="10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s="6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50"/>
        <v>40554.25</v>
      </c>
      <c r="O571" s="10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s="6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50"/>
        <v>41993.25</v>
      </c>
      <c r="O572" s="10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s="6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50"/>
        <v>42174.208333333328</v>
      </c>
      <c r="O573" s="10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s="6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50"/>
        <v>42275.208333333328</v>
      </c>
      <c r="O574" s="10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s="6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50"/>
        <v>41761.208333333336</v>
      </c>
      <c r="O575" s="10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s="6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50"/>
        <v>43806.25</v>
      </c>
      <c r="O576" s="10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s="6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50"/>
        <v>41779.208333333336</v>
      </c>
      <c r="O577" s="10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>
        <v>64</v>
      </c>
      <c r="I578" s="6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50"/>
        <v>43040.208333333328</v>
      </c>
      <c r="O578" s="10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>
        <v>37</v>
      </c>
      <c r="I579" s="6">
        <f t="shared" ref="I579:I642" si="55">IFERROR(E579/H579,0)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56">(((L579/60)/60)/24)+DATE(1970,1,1)</f>
        <v>40613.25</v>
      </c>
      <c r="O579" s="10">
        <f t="shared" ref="O579:O642" si="57">(((M579/60)/60)/24)+DATE(1970,1,1)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 FIND("/",R579)-1)</f>
        <v>music</v>
      </c>
      <c r="T579" t="str">
        <f t="shared" ref="T579:T642" si="59">RIGHT(R579, LEN(R579)-FIND("/",R579))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s="6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56"/>
        <v>40878.25</v>
      </c>
      <c r="O580" s="10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s="6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56"/>
        <v>40762.208333333336</v>
      </c>
      <c r="O581" s="10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s="6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56"/>
        <v>41696.25</v>
      </c>
      <c r="O582" s="10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s="6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56"/>
        <v>40662.208333333336</v>
      </c>
      <c r="O583" s="10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s="6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56"/>
        <v>42165.208333333328</v>
      </c>
      <c r="O584" s="10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s="6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56"/>
        <v>40959.25</v>
      </c>
      <c r="O585" s="10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s="6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56"/>
        <v>41024.208333333336</v>
      </c>
      <c r="O586" s="10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s="6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56"/>
        <v>40255.208333333336</v>
      </c>
      <c r="O587" s="10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s="6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56"/>
        <v>40499.25</v>
      </c>
      <c r="O588" s="10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s="6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56"/>
        <v>43484.25</v>
      </c>
      <c r="O589" s="10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s="6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56"/>
        <v>40262.208333333336</v>
      </c>
      <c r="O590" s="10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s="6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56"/>
        <v>42190.208333333328</v>
      </c>
      <c r="O591" s="10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s="6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56"/>
        <v>41994.25</v>
      </c>
      <c r="O592" s="10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s="6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56"/>
        <v>40373.208333333336</v>
      </c>
      <c r="O593" s="10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s="6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56"/>
        <v>41789.208333333336</v>
      </c>
      <c r="O594" s="10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s="6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56"/>
        <v>41724.208333333336</v>
      </c>
      <c r="O595" s="10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s="6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56"/>
        <v>42548.208333333328</v>
      </c>
      <c r="O596" s="10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s="6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56"/>
        <v>40253.208333333336</v>
      </c>
      <c r="O597" s="10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s="6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56"/>
        <v>42434.25</v>
      </c>
      <c r="O598" s="10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s="6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56"/>
        <v>43786.25</v>
      </c>
      <c r="O599" s="10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s="6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56"/>
        <v>40344.208333333336</v>
      </c>
      <c r="O600" s="10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s="6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56"/>
        <v>42047.25</v>
      </c>
      <c r="O601" s="10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s="6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56"/>
        <v>41485.208333333336</v>
      </c>
      <c r="O602" s="10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s="6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56"/>
        <v>41789.208333333336</v>
      </c>
      <c r="O603" s="10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s="6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56"/>
        <v>42160.208333333328</v>
      </c>
      <c r="O604" s="10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s="6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56"/>
        <v>43573.208333333328</v>
      </c>
      <c r="O605" s="10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s="6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56"/>
        <v>40565.25</v>
      </c>
      <c r="O606" s="10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s="6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56"/>
        <v>42280.208333333328</v>
      </c>
      <c r="O607" s="10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s="6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56"/>
        <v>42436.25</v>
      </c>
      <c r="O608" s="10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s="6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56"/>
        <v>41721.208333333336</v>
      </c>
      <c r="O609" s="10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s="6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56"/>
        <v>43530.25</v>
      </c>
      <c r="O610" s="10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s="6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56"/>
        <v>43481.25</v>
      </c>
      <c r="O611" s="10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s="6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56"/>
        <v>41259.25</v>
      </c>
      <c r="O612" s="10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s="6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56"/>
        <v>41480.208333333336</v>
      </c>
      <c r="O613" s="10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s="6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56"/>
        <v>40474.208333333336</v>
      </c>
      <c r="O614" s="10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s="6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56"/>
        <v>42973.208333333328</v>
      </c>
      <c r="O615" s="10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s="6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56"/>
        <v>42746.25</v>
      </c>
      <c r="O616" s="10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s="6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56"/>
        <v>42489.208333333328</v>
      </c>
      <c r="O617" s="10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s="6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56"/>
        <v>41537.208333333336</v>
      </c>
      <c r="O618" s="10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s="6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56"/>
        <v>41794.208333333336</v>
      </c>
      <c r="O619" s="10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s="6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56"/>
        <v>41396.208333333336</v>
      </c>
      <c r="O620" s="10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s="6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56"/>
        <v>40669.208333333336</v>
      </c>
      <c r="O621" s="10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s="6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56"/>
        <v>42559.208333333328</v>
      </c>
      <c r="O622" s="10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s="6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56"/>
        <v>42626.208333333328</v>
      </c>
      <c r="O623" s="10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s="6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56"/>
        <v>43205.208333333328</v>
      </c>
      <c r="O624" s="10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s="6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56"/>
        <v>42201.208333333328</v>
      </c>
      <c r="O625" s="10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s="6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56"/>
        <v>42029.25</v>
      </c>
      <c r="O626" s="10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s="6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56"/>
        <v>43857.25</v>
      </c>
      <c r="O627" s="10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s="6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56"/>
        <v>40449.208333333336</v>
      </c>
      <c r="O628" s="10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s="6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56"/>
        <v>40345.208333333336</v>
      </c>
      <c r="O629" s="10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s="6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56"/>
        <v>40455.208333333336</v>
      </c>
      <c r="O630" s="10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s="6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56"/>
        <v>42557.208333333328</v>
      </c>
      <c r="O631" s="10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s="6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56"/>
        <v>43586.208333333328</v>
      </c>
      <c r="O632" s="10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s="6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56"/>
        <v>43550.208333333328</v>
      </c>
      <c r="O633" s="10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s="6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56"/>
        <v>41945.208333333336</v>
      </c>
      <c r="O634" s="10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s="6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56"/>
        <v>42315.25</v>
      </c>
      <c r="O635" s="10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s="6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56"/>
        <v>42819.208333333328</v>
      </c>
      <c r="O636" s="10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s="6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56"/>
        <v>41314.25</v>
      </c>
      <c r="O637" s="10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s="6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56"/>
        <v>40926.25</v>
      </c>
      <c r="O638" s="10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s="6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56"/>
        <v>42688.25</v>
      </c>
      <c r="O639" s="10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s="6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56"/>
        <v>40386.208333333336</v>
      </c>
      <c r="O640" s="10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s="6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56"/>
        <v>43309.208333333328</v>
      </c>
      <c r="O641" s="10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>
        <v>257</v>
      </c>
      <c r="I642" s="6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56"/>
        <v>42387.25</v>
      </c>
      <c r="O642" s="10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>
        <v>194</v>
      </c>
      <c r="I643" s="6">
        <f t="shared" ref="I643:I706" si="61">IFERROR(E643/H643,0)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62">(((L643/60)/60)/24)+DATE(1970,1,1)</f>
        <v>42786.25</v>
      </c>
      <c r="O643" s="10">
        <f t="shared" ref="O643:O706" si="63">(((M643/60)/60)/24)+DATE(1970,1,1)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 FIND("/",R643)-1)</f>
        <v>theater</v>
      </c>
      <c r="T643" t="str">
        <f t="shared" ref="T643:T706" si="65">RIGHT(R643, LEN(R643)-FIND("/",R643))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s="6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62"/>
        <v>43451.25</v>
      </c>
      <c r="O644" s="10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s="6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62"/>
        <v>42795.25</v>
      </c>
      <c r="O645" s="10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s="6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62"/>
        <v>43452.25</v>
      </c>
      <c r="O646" s="10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s="6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62"/>
        <v>43369.208333333328</v>
      </c>
      <c r="O647" s="10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s="6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62"/>
        <v>41346.208333333336</v>
      </c>
      <c r="O648" s="10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s="6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62"/>
        <v>43199.208333333328</v>
      </c>
      <c r="O649" s="10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s="6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62"/>
        <v>42922.208333333328</v>
      </c>
      <c r="O650" s="10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s="6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62"/>
        <v>40471.208333333336</v>
      </c>
      <c r="O651" s="10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s="6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62"/>
        <v>41828.208333333336</v>
      </c>
      <c r="O652" s="10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s="6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62"/>
        <v>41692.25</v>
      </c>
      <c r="O653" s="10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s="6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62"/>
        <v>42587.208333333328</v>
      </c>
      <c r="O654" s="10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s="6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62"/>
        <v>42468.208333333328</v>
      </c>
      <c r="O655" s="10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s="6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62"/>
        <v>42240.208333333328</v>
      </c>
      <c r="O656" s="10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s="6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62"/>
        <v>42796.25</v>
      </c>
      <c r="O657" s="10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s="6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62"/>
        <v>43097.25</v>
      </c>
      <c r="O658" s="10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s="6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62"/>
        <v>43096.25</v>
      </c>
      <c r="O659" s="10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s="6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62"/>
        <v>42246.208333333328</v>
      </c>
      <c r="O660" s="10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s="6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62"/>
        <v>40570.25</v>
      </c>
      <c r="O661" s="10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s="6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62"/>
        <v>42237.208333333328</v>
      </c>
      <c r="O662" s="10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s="6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62"/>
        <v>40996.208333333336</v>
      </c>
      <c r="O663" s="10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s="6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62"/>
        <v>43443.25</v>
      </c>
      <c r="O664" s="10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s="6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62"/>
        <v>40458.208333333336</v>
      </c>
      <c r="O665" s="10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s="6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62"/>
        <v>40959.25</v>
      </c>
      <c r="O666" s="10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s="6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62"/>
        <v>40733.208333333336</v>
      </c>
      <c r="O667" s="10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s="6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62"/>
        <v>41516.208333333336</v>
      </c>
      <c r="O668" s="10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s="6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62"/>
        <v>41892.208333333336</v>
      </c>
      <c r="O669" s="10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s="6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62"/>
        <v>41122.208333333336</v>
      </c>
      <c r="O670" s="10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s="6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62"/>
        <v>42912.208333333328</v>
      </c>
      <c r="O671" s="10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s="6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62"/>
        <v>42425.25</v>
      </c>
      <c r="O672" s="10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s="6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62"/>
        <v>40390.208333333336</v>
      </c>
      <c r="O673" s="10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s="6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62"/>
        <v>43180.208333333328</v>
      </c>
      <c r="O674" s="10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s="6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62"/>
        <v>42475.208333333328</v>
      </c>
      <c r="O675" s="10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s="6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62"/>
        <v>40774.208333333336</v>
      </c>
      <c r="O676" s="10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s="6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62"/>
        <v>43719.208333333328</v>
      </c>
      <c r="O677" s="10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s="6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62"/>
        <v>41178.208333333336</v>
      </c>
      <c r="O678" s="10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s="6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62"/>
        <v>42561.208333333328</v>
      </c>
      <c r="O679" s="10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s="6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62"/>
        <v>43484.25</v>
      </c>
      <c r="O680" s="10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s="6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62"/>
        <v>43756.208333333328</v>
      </c>
      <c r="O681" s="10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s="6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62"/>
        <v>43813.25</v>
      </c>
      <c r="O682" s="10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s="6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62"/>
        <v>40898.25</v>
      </c>
      <c r="O683" s="10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s="6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62"/>
        <v>41619.25</v>
      </c>
      <c r="O684" s="10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s="6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62"/>
        <v>43359.208333333328</v>
      </c>
      <c r="O685" s="10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s="6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62"/>
        <v>40358.208333333336</v>
      </c>
      <c r="O686" s="10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s="6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62"/>
        <v>42239.208333333328</v>
      </c>
      <c r="O687" s="10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s="6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62"/>
        <v>43186.208333333328</v>
      </c>
      <c r="O688" s="10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s="6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62"/>
        <v>42806.25</v>
      </c>
      <c r="O689" s="10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s="6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62"/>
        <v>43475.25</v>
      </c>
      <c r="O690" s="10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s="6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62"/>
        <v>41576.208333333336</v>
      </c>
      <c r="O691" s="10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s="6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62"/>
        <v>40874.25</v>
      </c>
      <c r="O692" s="10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s="6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62"/>
        <v>41185.208333333336</v>
      </c>
      <c r="O693" s="10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s="6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62"/>
        <v>43655.208333333328</v>
      </c>
      <c r="O694" s="10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s="6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62"/>
        <v>43025.208333333328</v>
      </c>
      <c r="O695" s="10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s="6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62"/>
        <v>43066.25</v>
      </c>
      <c r="O696" s="10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s="6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62"/>
        <v>42322.25</v>
      </c>
      <c r="O697" s="10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s="6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62"/>
        <v>42114.208333333328</v>
      </c>
      <c r="O698" s="10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s="6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62"/>
        <v>43190.208333333328</v>
      </c>
      <c r="O699" s="10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s="6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62"/>
        <v>40871.25</v>
      </c>
      <c r="O700" s="10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s="6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62"/>
        <v>43641.208333333328</v>
      </c>
      <c r="O701" s="10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s="6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62"/>
        <v>40203.25</v>
      </c>
      <c r="O702" s="10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s="6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62"/>
        <v>40629.208333333336</v>
      </c>
      <c r="O703" s="10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s="6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62"/>
        <v>41477.208333333336</v>
      </c>
      <c r="O704" s="10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s="6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62"/>
        <v>41020.208333333336</v>
      </c>
      <c r="O705" s="10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>
        <v>116</v>
      </c>
      <c r="I706" s="6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62"/>
        <v>42555.208333333328</v>
      </c>
      <c r="O706" s="10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>
        <v>2025</v>
      </c>
      <c r="I707" s="6">
        <f t="shared" ref="I707:I770" si="67">IFERROR(E707/H707,0)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68">(((L707/60)/60)/24)+DATE(1970,1,1)</f>
        <v>41619.25</v>
      </c>
      <c r="O707" s="10">
        <f t="shared" ref="O707:O770" si="69">(((M707/60)/60)/24)+DATE(1970,1,1)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 FIND("/",R707)-1)</f>
        <v>publishing</v>
      </c>
      <c r="T707" t="str">
        <f t="shared" ref="T707:T770" si="71">RIGHT(R707, LEN(R707)-FIND("/",R707))</f>
        <v>nonfiction</v>
      </c>
    </row>
    <row r="708" spans="1:20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s="6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68"/>
        <v>43471.25</v>
      </c>
      <c r="O708" s="10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s="6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68"/>
        <v>43442.25</v>
      </c>
      <c r="O709" s="10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s="6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68"/>
        <v>42877.208333333328</v>
      </c>
      <c r="O710" s="10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s="6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68"/>
        <v>41018.208333333336</v>
      </c>
      <c r="O711" s="10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s="6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68"/>
        <v>43295.208333333328</v>
      </c>
      <c r="O712" s="10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s="6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68"/>
        <v>42393.25</v>
      </c>
      <c r="O713" s="10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s="6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68"/>
        <v>42559.208333333328</v>
      </c>
      <c r="O714" s="10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s="6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68"/>
        <v>42604.208333333328</v>
      </c>
      <c r="O715" s="10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s="6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68"/>
        <v>41870.208333333336</v>
      </c>
      <c r="O716" s="10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s="6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68"/>
        <v>40397.208333333336</v>
      </c>
      <c r="O717" s="10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s="6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68"/>
        <v>41465.208333333336</v>
      </c>
      <c r="O718" s="10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s="6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68"/>
        <v>40777.208333333336</v>
      </c>
      <c r="O719" s="10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s="6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68"/>
        <v>41442.208333333336</v>
      </c>
      <c r="O720" s="10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s="6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68"/>
        <v>41058.208333333336</v>
      </c>
      <c r="O721" s="10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s="6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68"/>
        <v>43152.25</v>
      </c>
      <c r="O722" s="10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s="6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68"/>
        <v>43194.208333333328</v>
      </c>
      <c r="O723" s="10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s="6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68"/>
        <v>43045.25</v>
      </c>
      <c r="O724" s="10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s="6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68"/>
        <v>42431.25</v>
      </c>
      <c r="O725" s="10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s="6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68"/>
        <v>41934.208333333336</v>
      </c>
      <c r="O726" s="10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s="6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68"/>
        <v>41958.25</v>
      </c>
      <c r="O727" s="10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s="6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68"/>
        <v>40476.208333333336</v>
      </c>
      <c r="O728" s="10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s="6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68"/>
        <v>43485.25</v>
      </c>
      <c r="O729" s="10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s="6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68"/>
        <v>42515.208333333328</v>
      </c>
      <c r="O730" s="10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s="6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68"/>
        <v>41309.25</v>
      </c>
      <c r="O731" s="10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s="6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68"/>
        <v>42147.208333333328</v>
      </c>
      <c r="O732" s="10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s="6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68"/>
        <v>42939.208333333328</v>
      </c>
      <c r="O733" s="10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s="6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68"/>
        <v>42816.208333333328</v>
      </c>
      <c r="O734" s="10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s="6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68"/>
        <v>41844.208333333336</v>
      </c>
      <c r="O735" s="10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s="6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68"/>
        <v>42763.25</v>
      </c>
      <c r="O736" s="10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s="6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68"/>
        <v>42459.208333333328</v>
      </c>
      <c r="O737" s="10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s="6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68"/>
        <v>42055.25</v>
      </c>
      <c r="O738" s="10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s="6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68"/>
        <v>42685.25</v>
      </c>
      <c r="O739" s="10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s="6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68"/>
        <v>41959.25</v>
      </c>
      <c r="O740" s="10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s="6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68"/>
        <v>41089.208333333336</v>
      </c>
      <c r="O741" s="10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s="6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68"/>
        <v>42769.25</v>
      </c>
      <c r="O742" s="10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s="6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68"/>
        <v>40321.208333333336</v>
      </c>
      <c r="O743" s="10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s="6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68"/>
        <v>40197.25</v>
      </c>
      <c r="O744" s="10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s="6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68"/>
        <v>42298.208333333328</v>
      </c>
      <c r="O745" s="10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s="6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68"/>
        <v>43322.208333333328</v>
      </c>
      <c r="O746" s="10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s="6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68"/>
        <v>40328.208333333336</v>
      </c>
      <c r="O747" s="10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s="6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68"/>
        <v>40825.208333333336</v>
      </c>
      <c r="O748" s="10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s="6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68"/>
        <v>40423.208333333336</v>
      </c>
      <c r="O749" s="10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s="6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68"/>
        <v>40238.25</v>
      </c>
      <c r="O750" s="10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s="6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68"/>
        <v>41920.208333333336</v>
      </c>
      <c r="O751" s="10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s="6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68"/>
        <v>40360.208333333336</v>
      </c>
      <c r="O752" s="10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s="6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68"/>
        <v>42446.208333333328</v>
      </c>
      <c r="O753" s="10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s="6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68"/>
        <v>40395.208333333336</v>
      </c>
      <c r="O754" s="10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s="6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68"/>
        <v>40321.208333333336</v>
      </c>
      <c r="O755" s="10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s="6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68"/>
        <v>41210.208333333336</v>
      </c>
      <c r="O756" s="10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s="6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68"/>
        <v>43096.25</v>
      </c>
      <c r="O757" s="10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s="6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68"/>
        <v>42024.25</v>
      </c>
      <c r="O758" s="10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s="6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68"/>
        <v>40675.208333333336</v>
      </c>
      <c r="O759" s="10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s="6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68"/>
        <v>41936.208333333336</v>
      </c>
      <c r="O760" s="10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s="6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68"/>
        <v>43136.25</v>
      </c>
      <c r="O761" s="10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s="6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68"/>
        <v>43678.208333333328</v>
      </c>
      <c r="O762" s="10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s="6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68"/>
        <v>42938.208333333328</v>
      </c>
      <c r="O763" s="10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s="6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68"/>
        <v>41241.25</v>
      </c>
      <c r="O764" s="10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s="6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68"/>
        <v>41037.208333333336</v>
      </c>
      <c r="O765" s="10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s="6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68"/>
        <v>40676.208333333336</v>
      </c>
      <c r="O766" s="10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s="6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68"/>
        <v>42840.208333333328</v>
      </c>
      <c r="O767" s="10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s="6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68"/>
        <v>43362.208333333328</v>
      </c>
      <c r="O768" s="10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s="6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68"/>
        <v>42283.208333333328</v>
      </c>
      <c r="O769" s="10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>
        <v>150</v>
      </c>
      <c r="I770" s="6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68"/>
        <v>41619.25</v>
      </c>
      <c r="O770" s="10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>
        <v>3410</v>
      </c>
      <c r="I771" s="6">
        <f t="shared" ref="I771:I834" si="73">IFERROR(E771/H771,0)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74">(((L771/60)/60)/24)+DATE(1970,1,1)</f>
        <v>41501.208333333336</v>
      </c>
      <c r="O771" s="10">
        <f t="shared" ref="O771:O834" si="75">(((M771/60)/60)/24)+DATE(1970,1,1)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 FIND("/",R771)-1)</f>
        <v>games</v>
      </c>
      <c r="T771" t="str">
        <f t="shared" ref="T771:T834" si="77">RIGHT(R771, LEN(R771)-FIND("/",R771))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s="6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74"/>
        <v>41743.208333333336</v>
      </c>
      <c r="O772" s="10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s="6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74"/>
        <v>43491.25</v>
      </c>
      <c r="O773" s="10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s="6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74"/>
        <v>43505.25</v>
      </c>
      <c r="O774" s="10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s="6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74"/>
        <v>42838.208333333328</v>
      </c>
      <c r="O775" s="10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s="6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74"/>
        <v>42513.208333333328</v>
      </c>
      <c r="O776" s="10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s="6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74"/>
        <v>41949.25</v>
      </c>
      <c r="O777" s="10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s="6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74"/>
        <v>43650.208333333328</v>
      </c>
      <c r="O778" s="10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s="6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74"/>
        <v>40809.208333333336</v>
      </c>
      <c r="O779" s="10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s="6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74"/>
        <v>40768.208333333336</v>
      </c>
      <c r="O780" s="10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s="6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74"/>
        <v>42230.208333333328</v>
      </c>
      <c r="O781" s="10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s="6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74"/>
        <v>42573.208333333328</v>
      </c>
      <c r="O782" s="10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s="6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74"/>
        <v>40482.208333333336</v>
      </c>
      <c r="O783" s="10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s="6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74"/>
        <v>40603.25</v>
      </c>
      <c r="O784" s="10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s="6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74"/>
        <v>41625.25</v>
      </c>
      <c r="O785" s="10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s="6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74"/>
        <v>42435.25</v>
      </c>
      <c r="O786" s="10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s="6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74"/>
        <v>43582.208333333328</v>
      </c>
      <c r="O787" s="10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s="6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74"/>
        <v>43186.208333333328</v>
      </c>
      <c r="O788" s="10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s="6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74"/>
        <v>40684.208333333336</v>
      </c>
      <c r="O789" s="10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s="6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74"/>
        <v>41202.208333333336</v>
      </c>
      <c r="O790" s="10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s="6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74"/>
        <v>41786.208333333336</v>
      </c>
      <c r="O791" s="10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s="6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74"/>
        <v>40223.25</v>
      </c>
      <c r="O792" s="10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s="6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74"/>
        <v>42715.25</v>
      </c>
      <c r="O793" s="10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s="6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74"/>
        <v>41451.208333333336</v>
      </c>
      <c r="O794" s="10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s="6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74"/>
        <v>41450.208333333336</v>
      </c>
      <c r="O795" s="10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s="6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74"/>
        <v>43091.25</v>
      </c>
      <c r="O796" s="10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s="6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74"/>
        <v>42675.208333333328</v>
      </c>
      <c r="O797" s="10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s="6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74"/>
        <v>41859.208333333336</v>
      </c>
      <c r="O798" s="10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s="6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74"/>
        <v>43464.25</v>
      </c>
      <c r="O799" s="10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s="6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74"/>
        <v>41060.208333333336</v>
      </c>
      <c r="O800" s="10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s="6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74"/>
        <v>42399.25</v>
      </c>
      <c r="O801" s="10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s="6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74"/>
        <v>42167.208333333328</v>
      </c>
      <c r="O802" s="10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s="6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74"/>
        <v>43830.25</v>
      </c>
      <c r="O803" s="10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s="6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74"/>
        <v>43650.208333333328</v>
      </c>
      <c r="O804" s="10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s="6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74"/>
        <v>43492.25</v>
      </c>
      <c r="O805" s="10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s="6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74"/>
        <v>43102.25</v>
      </c>
      <c r="O806" s="10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s="6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74"/>
        <v>41958.25</v>
      </c>
      <c r="O807" s="10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s="6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74"/>
        <v>40973.25</v>
      </c>
      <c r="O808" s="10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s="6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74"/>
        <v>43753.208333333328</v>
      </c>
      <c r="O809" s="10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s="6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74"/>
        <v>42507.208333333328</v>
      </c>
      <c r="O810" s="10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s="6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74"/>
        <v>41135.208333333336</v>
      </c>
      <c r="O811" s="10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s="6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74"/>
        <v>43067.25</v>
      </c>
      <c r="O812" s="10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s="6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74"/>
        <v>42378.25</v>
      </c>
      <c r="O813" s="10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s="6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74"/>
        <v>43206.208333333328</v>
      </c>
      <c r="O814" s="10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s="6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74"/>
        <v>41148.208333333336</v>
      </c>
      <c r="O815" s="10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s="6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74"/>
        <v>42517.208333333328</v>
      </c>
      <c r="O816" s="10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s="6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74"/>
        <v>43068.25</v>
      </c>
      <c r="O817" s="10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s="6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74"/>
        <v>41680.25</v>
      </c>
      <c r="O818" s="10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s="6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74"/>
        <v>43589.208333333328</v>
      </c>
      <c r="O819" s="10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s="6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74"/>
        <v>43486.25</v>
      </c>
      <c r="O820" s="10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s="6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74"/>
        <v>41237.25</v>
      </c>
      <c r="O821" s="10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s="6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74"/>
        <v>43310.208333333328</v>
      </c>
      <c r="O822" s="10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s="6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74"/>
        <v>42794.25</v>
      </c>
      <c r="O823" s="10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s="6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74"/>
        <v>41698.25</v>
      </c>
      <c r="O824" s="10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s="6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74"/>
        <v>41892.208333333336</v>
      </c>
      <c r="O825" s="10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s="6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74"/>
        <v>40348.208333333336</v>
      </c>
      <c r="O826" s="10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s="6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74"/>
        <v>42941.208333333328</v>
      </c>
      <c r="O827" s="10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s="6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74"/>
        <v>40525.25</v>
      </c>
      <c r="O828" s="10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s="6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74"/>
        <v>40666.208333333336</v>
      </c>
      <c r="O829" s="10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s="6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74"/>
        <v>43340.208333333328</v>
      </c>
      <c r="O830" s="10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s="6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74"/>
        <v>42164.208333333328</v>
      </c>
      <c r="O831" s="10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s="6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74"/>
        <v>43103.25</v>
      </c>
      <c r="O832" s="10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s="6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74"/>
        <v>40994.208333333336</v>
      </c>
      <c r="O833" s="10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>
        <v>1297</v>
      </c>
      <c r="I834" s="6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74"/>
        <v>42299.208333333328</v>
      </c>
      <c r="O834" s="10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>
        <v>165</v>
      </c>
      <c r="I835" s="6">
        <f t="shared" ref="I835:I898" si="79">IFERROR(E835/H835,0)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80">(((L835/60)/60)/24)+DATE(1970,1,1)</f>
        <v>40588.25</v>
      </c>
      <c r="O835" s="10">
        <f t="shared" ref="O835:O898" si="81">(((M835/60)/60)/24)+DATE(1970,1,1)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 FIND("/",R835)-1)</f>
        <v>publishing</v>
      </c>
      <c r="T835" t="str">
        <f t="shared" ref="T835:T898" si="83">RIGHT(R835, LEN(R835)-FIND("/",R835))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s="6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80"/>
        <v>41448.208333333336</v>
      </c>
      <c r="O836" s="10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s="6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80"/>
        <v>42063.25</v>
      </c>
      <c r="O837" s="10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s="6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80"/>
        <v>40214.25</v>
      </c>
      <c r="O838" s="10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s="6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80"/>
        <v>40629.208333333336</v>
      </c>
      <c r="O839" s="10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s="6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80"/>
        <v>43370.208333333328</v>
      </c>
      <c r="O840" s="10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s="6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80"/>
        <v>41715.208333333336</v>
      </c>
      <c r="O841" s="10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s="6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80"/>
        <v>41836.208333333336</v>
      </c>
      <c r="O842" s="10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s="6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80"/>
        <v>42419.25</v>
      </c>
      <c r="O843" s="10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s="6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80"/>
        <v>43266.208333333328</v>
      </c>
      <c r="O844" s="10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s="6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80"/>
        <v>43338.208333333328</v>
      </c>
      <c r="O845" s="10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s="6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80"/>
        <v>40930.25</v>
      </c>
      <c r="O846" s="10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s="6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80"/>
        <v>43235.208333333328</v>
      </c>
      <c r="O847" s="10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s="6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80"/>
        <v>43302.208333333328</v>
      </c>
      <c r="O848" s="10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s="6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80"/>
        <v>43107.25</v>
      </c>
      <c r="O849" s="10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s="6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80"/>
        <v>40341.208333333336</v>
      </c>
      <c r="O850" s="10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s="6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80"/>
        <v>40948.25</v>
      </c>
      <c r="O851" s="10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s="6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80"/>
        <v>40866.25</v>
      </c>
      <c r="O852" s="10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s="6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80"/>
        <v>41031.208333333336</v>
      </c>
      <c r="O853" s="10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s="6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80"/>
        <v>40740.208333333336</v>
      </c>
      <c r="O854" s="10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s="6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80"/>
        <v>40714.208333333336</v>
      </c>
      <c r="O855" s="10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s="6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80"/>
        <v>43787.25</v>
      </c>
      <c r="O856" s="10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s="6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80"/>
        <v>40712.208333333336</v>
      </c>
      <c r="O857" s="10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s="6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80"/>
        <v>41023.208333333336</v>
      </c>
      <c r="O858" s="10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s="6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80"/>
        <v>40944.25</v>
      </c>
      <c r="O859" s="10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s="6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80"/>
        <v>43211.208333333328</v>
      </c>
      <c r="O860" s="10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s="6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80"/>
        <v>41334.25</v>
      </c>
      <c r="O861" s="10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s="6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80"/>
        <v>43515.25</v>
      </c>
      <c r="O862" s="10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s="6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80"/>
        <v>40258.208333333336</v>
      </c>
      <c r="O863" s="10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s="6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80"/>
        <v>40756.208333333336</v>
      </c>
      <c r="O864" s="10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s="6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80"/>
        <v>42172.208333333328</v>
      </c>
      <c r="O865" s="10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s="6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80"/>
        <v>42601.208333333328</v>
      </c>
      <c r="O866" s="10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s="6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80"/>
        <v>41897.208333333336</v>
      </c>
      <c r="O867" s="10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s="6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80"/>
        <v>40671.208333333336</v>
      </c>
      <c r="O868" s="10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s="6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80"/>
        <v>43382.208333333328</v>
      </c>
      <c r="O869" s="10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s="6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80"/>
        <v>41559.208333333336</v>
      </c>
      <c r="O870" s="10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s="6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80"/>
        <v>40350.208333333336</v>
      </c>
      <c r="O871" s="10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s="6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80"/>
        <v>42240.208333333328</v>
      </c>
      <c r="O872" s="10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s="6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80"/>
        <v>43040.208333333328</v>
      </c>
      <c r="O873" s="10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s="6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80"/>
        <v>43346.208333333328</v>
      </c>
      <c r="O874" s="10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s="6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80"/>
        <v>41647.25</v>
      </c>
      <c r="O875" s="10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s="6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80"/>
        <v>40291.208333333336</v>
      </c>
      <c r="O876" s="10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s="6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80"/>
        <v>40556.25</v>
      </c>
      <c r="O877" s="10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s="6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80"/>
        <v>43624.208333333328</v>
      </c>
      <c r="O878" s="10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s="6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80"/>
        <v>42577.208333333328</v>
      </c>
      <c r="O879" s="10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s="6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80"/>
        <v>43845.25</v>
      </c>
      <c r="O880" s="10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s="6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80"/>
        <v>42788.25</v>
      </c>
      <c r="O881" s="10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s="6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80"/>
        <v>43667.208333333328</v>
      </c>
      <c r="O882" s="10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s="6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80"/>
        <v>42194.208333333328</v>
      </c>
      <c r="O883" s="10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s="6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80"/>
        <v>42025.25</v>
      </c>
      <c r="O884" s="10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s="6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80"/>
        <v>40323.208333333336</v>
      </c>
      <c r="O885" s="10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s="6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80"/>
        <v>41763.208333333336</v>
      </c>
      <c r="O886" s="10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s="6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80"/>
        <v>40335.208333333336</v>
      </c>
      <c r="O887" s="10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s="6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80"/>
        <v>40416.208333333336</v>
      </c>
      <c r="O888" s="10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s="6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80"/>
        <v>42202.208333333328</v>
      </c>
      <c r="O889" s="10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s="6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80"/>
        <v>42836.208333333328</v>
      </c>
      <c r="O890" s="10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s="6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80"/>
        <v>41710.208333333336</v>
      </c>
      <c r="O891" s="10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s="6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80"/>
        <v>43640.208333333328</v>
      </c>
      <c r="O892" s="10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s="6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80"/>
        <v>40880.25</v>
      </c>
      <c r="O893" s="10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s="6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80"/>
        <v>40319.208333333336</v>
      </c>
      <c r="O894" s="10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s="6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80"/>
        <v>42170.208333333328</v>
      </c>
      <c r="O895" s="10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s="6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80"/>
        <v>41466.208333333336</v>
      </c>
      <c r="O896" s="10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s="6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80"/>
        <v>43134.25</v>
      </c>
      <c r="O897" s="10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>
        <v>1460</v>
      </c>
      <c r="I898" s="6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80"/>
        <v>40738.208333333336</v>
      </c>
      <c r="O898" s="10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>
        <v>27</v>
      </c>
      <c r="I899" s="6">
        <f t="shared" ref="I899:I962" si="85">IFERROR(E899/H899,0)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86">(((L899/60)/60)/24)+DATE(1970,1,1)</f>
        <v>43583.208333333328</v>
      </c>
      <c r="O899" s="10">
        <f t="shared" ref="O899:O962" si="87">(((M899/60)/60)/24)+DATE(1970,1,1)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 FIND("/",R899)-1)</f>
        <v>theater</v>
      </c>
      <c r="T899" t="str">
        <f t="shared" ref="T899:T962" si="89">RIGHT(R899, LEN(R899)-FIND("/",R899))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s="6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86"/>
        <v>43815.25</v>
      </c>
      <c r="O900" s="10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s="6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86"/>
        <v>41554.208333333336</v>
      </c>
      <c r="O901" s="10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s="6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86"/>
        <v>41901.208333333336</v>
      </c>
      <c r="O902" s="10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s="6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86"/>
        <v>43298.208333333328</v>
      </c>
      <c r="O903" s="10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s="6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86"/>
        <v>42399.25</v>
      </c>
      <c r="O904" s="10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s="6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86"/>
        <v>41034.208333333336</v>
      </c>
      <c r="O905" s="10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s="6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86"/>
        <v>41186.208333333336</v>
      </c>
      <c r="O906" s="10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s="6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86"/>
        <v>41536.208333333336</v>
      </c>
      <c r="O907" s="10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s="6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86"/>
        <v>42868.208333333328</v>
      </c>
      <c r="O908" s="10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s="6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86"/>
        <v>40660.208333333336</v>
      </c>
      <c r="O909" s="10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s="6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86"/>
        <v>41031.208333333336</v>
      </c>
      <c r="O910" s="10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s="6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86"/>
        <v>43255.208333333328</v>
      </c>
      <c r="O911" s="10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s="6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86"/>
        <v>42026.25</v>
      </c>
      <c r="O912" s="10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s="6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86"/>
        <v>43717.208333333328</v>
      </c>
      <c r="O913" s="10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s="6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86"/>
        <v>41157.208333333336</v>
      </c>
      <c r="O914" s="10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s="6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86"/>
        <v>43597.208333333328</v>
      </c>
      <c r="O915" s="10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s="6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86"/>
        <v>41490.208333333336</v>
      </c>
      <c r="O916" s="10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s="6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86"/>
        <v>42976.208333333328</v>
      </c>
      <c r="O917" s="10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s="6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86"/>
        <v>41991.25</v>
      </c>
      <c r="O918" s="10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s="6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86"/>
        <v>40722.208333333336</v>
      </c>
      <c r="O919" s="10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s="6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86"/>
        <v>41117.208333333336</v>
      </c>
      <c r="O920" s="10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s="6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86"/>
        <v>43022.208333333328</v>
      </c>
      <c r="O921" s="10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s="6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86"/>
        <v>43503.25</v>
      </c>
      <c r="O922" s="10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s="6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86"/>
        <v>40951.25</v>
      </c>
      <c r="O923" s="10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s="6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86"/>
        <v>43443.25</v>
      </c>
      <c r="O924" s="10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s="6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86"/>
        <v>40373.208333333336</v>
      </c>
      <c r="O925" s="10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s="6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86"/>
        <v>43769.208333333328</v>
      </c>
      <c r="O926" s="10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s="6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86"/>
        <v>43000.208333333328</v>
      </c>
      <c r="O927" s="10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s="6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86"/>
        <v>42502.208333333328</v>
      </c>
      <c r="O928" s="10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s="6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86"/>
        <v>41102.208333333336</v>
      </c>
      <c r="O929" s="10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s="6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86"/>
        <v>41637.25</v>
      </c>
      <c r="O930" s="10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s="6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86"/>
        <v>42858.208333333328</v>
      </c>
      <c r="O931" s="10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s="6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86"/>
        <v>42060.25</v>
      </c>
      <c r="O932" s="10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s="6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86"/>
        <v>41818.208333333336</v>
      </c>
      <c r="O933" s="10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s="6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86"/>
        <v>41709.208333333336</v>
      </c>
      <c r="O934" s="10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s="6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86"/>
        <v>41372.208333333336</v>
      </c>
      <c r="O935" s="10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s="6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86"/>
        <v>42422.25</v>
      </c>
      <c r="O936" s="10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s="6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86"/>
        <v>42209.208333333328</v>
      </c>
      <c r="O937" s="10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s="6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86"/>
        <v>43668.208333333328</v>
      </c>
      <c r="O938" s="10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s="6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86"/>
        <v>42334.25</v>
      </c>
      <c r="O939" s="10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s="6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86"/>
        <v>43263.208333333328</v>
      </c>
      <c r="O940" s="10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s="6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86"/>
        <v>40670.208333333336</v>
      </c>
      <c r="O941" s="10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s="6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86"/>
        <v>41244.25</v>
      </c>
      <c r="O942" s="10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s="6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86"/>
        <v>40552.25</v>
      </c>
      <c r="O943" s="10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s="6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86"/>
        <v>40568.25</v>
      </c>
      <c r="O944" s="10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s="6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86"/>
        <v>41906.208333333336</v>
      </c>
      <c r="O945" s="10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s="6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86"/>
        <v>42776.25</v>
      </c>
      <c r="O946" s="10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s="6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86"/>
        <v>41004.208333333336</v>
      </c>
      <c r="O947" s="10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s="6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86"/>
        <v>40710.208333333336</v>
      </c>
      <c r="O948" s="10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s="6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86"/>
        <v>41908.208333333336</v>
      </c>
      <c r="O949" s="10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s="6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86"/>
        <v>41985.25</v>
      </c>
      <c r="O950" s="10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s="6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86"/>
        <v>42112.208333333328</v>
      </c>
      <c r="O951" s="10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s="6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86"/>
        <v>43571.208333333328</v>
      </c>
      <c r="O952" s="10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s="6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86"/>
        <v>42730.25</v>
      </c>
      <c r="O953" s="10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s="6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86"/>
        <v>42591.208333333328</v>
      </c>
      <c r="O954" s="10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s="6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86"/>
        <v>42358.25</v>
      </c>
      <c r="O955" s="10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s="6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86"/>
        <v>41174.208333333336</v>
      </c>
      <c r="O956" s="10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s="6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86"/>
        <v>41238.25</v>
      </c>
      <c r="O957" s="10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s="6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86"/>
        <v>42360.25</v>
      </c>
      <c r="O958" s="10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s="6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86"/>
        <v>40955.25</v>
      </c>
      <c r="O959" s="10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s="6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86"/>
        <v>40350.208333333336</v>
      </c>
      <c r="O960" s="10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s="6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86"/>
        <v>40357.208333333336</v>
      </c>
      <c r="O961" s="10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>
        <v>55</v>
      </c>
      <c r="I962" s="6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86"/>
        <v>42408.25</v>
      </c>
      <c r="O962" s="10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>
        <v>155</v>
      </c>
      <c r="I963" s="6">
        <f t="shared" ref="I963:I1001" si="91">IFERROR(E963/H963,0)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92">(((L963/60)/60)/24)+DATE(1970,1,1)</f>
        <v>40591.25</v>
      </c>
      <c r="O963" s="10">
        <f t="shared" ref="O963:O1001" si="93">(((M963/60)/60)/24)+DATE(1970,1,1)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 FIND("/",R963)-1)</f>
        <v>publishing</v>
      </c>
      <c r="T963" t="str">
        <f t="shared" ref="T963:T1001" si="95">RIGHT(R963, LEN(R963)-FIND("/",R963))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s="6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92"/>
        <v>41592.25</v>
      </c>
      <c r="O964" s="10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s="6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92"/>
        <v>40607.25</v>
      </c>
      <c r="O965" s="10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s="6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92"/>
        <v>42135.208333333328</v>
      </c>
      <c r="O966" s="10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s="6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92"/>
        <v>40203.25</v>
      </c>
      <c r="O967" s="10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s="6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92"/>
        <v>42901.208333333328</v>
      </c>
      <c r="O968" s="10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s="6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92"/>
        <v>41005.208333333336</v>
      </c>
      <c r="O969" s="10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s="6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92"/>
        <v>40544.25</v>
      </c>
      <c r="O970" s="10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s="6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92"/>
        <v>43821.25</v>
      </c>
      <c r="O971" s="10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s="6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92"/>
        <v>40672.208333333336</v>
      </c>
      <c r="O972" s="10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s="6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92"/>
        <v>41555.208333333336</v>
      </c>
      <c r="O973" s="10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s="6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92"/>
        <v>41792.208333333336</v>
      </c>
      <c r="O974" s="10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s="6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92"/>
        <v>40522.25</v>
      </c>
      <c r="O975" s="10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s="6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92"/>
        <v>41412.208333333336</v>
      </c>
      <c r="O976" s="10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s="6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92"/>
        <v>42337.25</v>
      </c>
      <c r="O977" s="10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s="6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92"/>
        <v>40571.25</v>
      </c>
      <c r="O978" s="10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s="6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92"/>
        <v>43138.25</v>
      </c>
      <c r="O979" s="10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s="6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92"/>
        <v>42686.25</v>
      </c>
      <c r="O980" s="10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s="6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92"/>
        <v>42078.208333333328</v>
      </c>
      <c r="O981" s="10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s="6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92"/>
        <v>42307.208333333328</v>
      </c>
      <c r="O982" s="10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s="6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92"/>
        <v>43094.25</v>
      </c>
      <c r="O983" s="10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s="6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92"/>
        <v>40743.208333333336</v>
      </c>
      <c r="O984" s="10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s="6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92"/>
        <v>43681.208333333328</v>
      </c>
      <c r="O985" s="10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s="6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92"/>
        <v>43716.208333333328</v>
      </c>
      <c r="O986" s="10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s="6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92"/>
        <v>41614.25</v>
      </c>
      <c r="O987" s="10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s="6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92"/>
        <v>40638.208333333336</v>
      </c>
      <c r="O988" s="10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s="6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92"/>
        <v>42852.208333333328</v>
      </c>
      <c r="O989" s="10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s="6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92"/>
        <v>42686.25</v>
      </c>
      <c r="O990" s="10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s="6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92"/>
        <v>43571.208333333328</v>
      </c>
      <c r="O991" s="10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s="6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92"/>
        <v>42432.25</v>
      </c>
      <c r="O992" s="10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s="6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92"/>
        <v>41907.208333333336</v>
      </c>
      <c r="O993" s="10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s="6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92"/>
        <v>43227.208333333328</v>
      </c>
      <c r="O994" s="10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s="6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92"/>
        <v>42362.25</v>
      </c>
      <c r="O995" s="10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s="6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92"/>
        <v>41929.208333333336</v>
      </c>
      <c r="O996" s="10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s="6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92"/>
        <v>43408.208333333328</v>
      </c>
      <c r="O997" s="10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s="6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92"/>
        <v>41276.25</v>
      </c>
      <c r="O998" s="10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s="6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92"/>
        <v>41659.25</v>
      </c>
      <c r="O999" s="10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s="6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92"/>
        <v>40220.25</v>
      </c>
      <c r="O1000" s="10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s="6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92"/>
        <v>42550.208333333328</v>
      </c>
      <c r="O1001" s="10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B0F0"/>
      </colorScale>
    </cfRule>
  </conditionalFormatting>
  <conditionalFormatting sqref="G1:G1048576">
    <cfRule type="containsText" dxfId="3" priority="2" operator="containsText" text="live">
      <formula>NOT(ISERROR(SEARCH("live",G1)))</formula>
    </cfRule>
    <cfRule type="containsText" dxfId="2" priority="3" operator="containsText" text="canceled">
      <formula>NOT(ISERROR(SEARCH("canceled",G1)))</formula>
    </cfRule>
    <cfRule type="containsText" dxfId="1" priority="4" operator="containsText" text="failed">
      <formula>NOT(ISERROR(SEARCH("failed",G1)))</formula>
    </cfRule>
    <cfRule type="containsText" dxfId="0" priority="5" operator="containsText" text="successful">
      <formula>NOT(ISERROR(SEARCH("successful",G1)))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FA77-8A0F-4319-B1BD-EC6A16462224}">
  <dimension ref="A1:F14"/>
  <sheetViews>
    <sheetView workbookViewId="0">
      <selection activeCell="D28" sqref="D2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3" spans="1:6" x14ac:dyDescent="0.25">
      <c r="A3" s="7" t="s">
        <v>2044</v>
      </c>
      <c r="B3" s="7" t="s">
        <v>2045</v>
      </c>
    </row>
    <row r="4" spans="1:6" x14ac:dyDescent="0.25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8" t="s">
        <v>2034</v>
      </c>
      <c r="B5" s="11">
        <v>11</v>
      </c>
      <c r="C5" s="11">
        <v>60</v>
      </c>
      <c r="D5" s="11">
        <v>5</v>
      </c>
      <c r="E5" s="11">
        <v>102</v>
      </c>
      <c r="F5" s="11">
        <v>178</v>
      </c>
    </row>
    <row r="6" spans="1:6" x14ac:dyDescent="0.25">
      <c r="A6" s="8" t="s">
        <v>2035</v>
      </c>
      <c r="B6" s="11">
        <v>4</v>
      </c>
      <c r="C6" s="11">
        <v>20</v>
      </c>
      <c r="D6" s="11"/>
      <c r="E6" s="11">
        <v>22</v>
      </c>
      <c r="F6" s="11">
        <v>46</v>
      </c>
    </row>
    <row r="7" spans="1:6" x14ac:dyDescent="0.25">
      <c r="A7" s="8" t="s">
        <v>2036</v>
      </c>
      <c r="B7" s="11">
        <v>1</v>
      </c>
      <c r="C7" s="11">
        <v>23</v>
      </c>
      <c r="D7" s="11">
        <v>3</v>
      </c>
      <c r="E7" s="11">
        <v>21</v>
      </c>
      <c r="F7" s="11">
        <v>48</v>
      </c>
    </row>
    <row r="8" spans="1:6" x14ac:dyDescent="0.25">
      <c r="A8" s="8" t="s">
        <v>2037</v>
      </c>
      <c r="B8" s="11"/>
      <c r="C8" s="11"/>
      <c r="D8" s="11"/>
      <c r="E8" s="11">
        <v>4</v>
      </c>
      <c r="F8" s="11">
        <v>4</v>
      </c>
    </row>
    <row r="9" spans="1:6" x14ac:dyDescent="0.25">
      <c r="A9" s="8" t="s">
        <v>2038</v>
      </c>
      <c r="B9" s="11">
        <v>10</v>
      </c>
      <c r="C9" s="11">
        <v>66</v>
      </c>
      <c r="D9" s="11"/>
      <c r="E9" s="11">
        <v>99</v>
      </c>
      <c r="F9" s="11">
        <v>175</v>
      </c>
    </row>
    <row r="10" spans="1:6" x14ac:dyDescent="0.25">
      <c r="A10" s="8" t="s">
        <v>2039</v>
      </c>
      <c r="B10" s="11">
        <v>4</v>
      </c>
      <c r="C10" s="11">
        <v>11</v>
      </c>
      <c r="D10" s="11">
        <v>1</v>
      </c>
      <c r="E10" s="11">
        <v>26</v>
      </c>
      <c r="F10" s="11">
        <v>42</v>
      </c>
    </row>
    <row r="11" spans="1:6" x14ac:dyDescent="0.25">
      <c r="A11" s="8" t="s">
        <v>2040</v>
      </c>
      <c r="B11" s="11">
        <v>2</v>
      </c>
      <c r="C11" s="11">
        <v>24</v>
      </c>
      <c r="D11" s="11">
        <v>1</v>
      </c>
      <c r="E11" s="11">
        <v>40</v>
      </c>
      <c r="F11" s="11">
        <v>67</v>
      </c>
    </row>
    <row r="12" spans="1:6" x14ac:dyDescent="0.25">
      <c r="A12" s="8" t="s">
        <v>2041</v>
      </c>
      <c r="B12" s="11">
        <v>2</v>
      </c>
      <c r="C12" s="11">
        <v>28</v>
      </c>
      <c r="D12" s="11">
        <v>2</v>
      </c>
      <c r="E12" s="11">
        <v>64</v>
      </c>
      <c r="F12" s="11">
        <v>96</v>
      </c>
    </row>
    <row r="13" spans="1:6" x14ac:dyDescent="0.25">
      <c r="A13" s="8" t="s">
        <v>2042</v>
      </c>
      <c r="B13" s="11">
        <v>23</v>
      </c>
      <c r="C13" s="11">
        <v>132</v>
      </c>
      <c r="D13" s="11">
        <v>2</v>
      </c>
      <c r="E13" s="11">
        <v>187</v>
      </c>
      <c r="F13" s="11">
        <v>344</v>
      </c>
    </row>
    <row r="14" spans="1:6" x14ac:dyDescent="0.25">
      <c r="A14" s="8" t="s">
        <v>2043</v>
      </c>
      <c r="B14" s="11">
        <v>57</v>
      </c>
      <c r="C14" s="11">
        <v>364</v>
      </c>
      <c r="D14" s="11">
        <v>14</v>
      </c>
      <c r="E14" s="11">
        <v>565</v>
      </c>
      <c r="F14" s="11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BBCA-53C2-4C44-926F-302A02C11716}">
  <dimension ref="A1:F30"/>
  <sheetViews>
    <sheetView workbookViewId="0">
      <selection activeCell="F11" sqref="F1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6</v>
      </c>
      <c r="B1" t="s">
        <v>2046</v>
      </c>
    </row>
    <row r="2" spans="1:6" x14ac:dyDescent="0.25">
      <c r="A2" s="7" t="s">
        <v>2031</v>
      </c>
      <c r="B2" t="s">
        <v>2046</v>
      </c>
    </row>
    <row r="4" spans="1:6" x14ac:dyDescent="0.25">
      <c r="A4" s="7" t="s">
        <v>2044</v>
      </c>
      <c r="B4" s="7" t="s">
        <v>2045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2047</v>
      </c>
      <c r="B6" s="11">
        <v>1</v>
      </c>
      <c r="C6" s="11">
        <v>10</v>
      </c>
      <c r="D6" s="11">
        <v>2</v>
      </c>
      <c r="E6" s="11">
        <v>21</v>
      </c>
      <c r="F6" s="11">
        <v>34</v>
      </c>
    </row>
    <row r="7" spans="1:6" x14ac:dyDescent="0.25">
      <c r="A7" s="8" t="s">
        <v>2048</v>
      </c>
      <c r="B7" s="11"/>
      <c r="C7" s="11"/>
      <c r="D7" s="11"/>
      <c r="E7" s="11">
        <v>4</v>
      </c>
      <c r="F7" s="11">
        <v>4</v>
      </c>
    </row>
    <row r="8" spans="1:6" x14ac:dyDescent="0.25">
      <c r="A8" s="8" t="s">
        <v>2049</v>
      </c>
      <c r="B8" s="11">
        <v>4</v>
      </c>
      <c r="C8" s="11">
        <v>21</v>
      </c>
      <c r="D8" s="11">
        <v>1</v>
      </c>
      <c r="E8" s="11">
        <v>34</v>
      </c>
      <c r="F8" s="11">
        <v>60</v>
      </c>
    </row>
    <row r="9" spans="1:6" x14ac:dyDescent="0.25">
      <c r="A9" s="8" t="s">
        <v>2050</v>
      </c>
      <c r="B9" s="11">
        <v>2</v>
      </c>
      <c r="C9" s="11">
        <v>12</v>
      </c>
      <c r="D9" s="11">
        <v>1</v>
      </c>
      <c r="E9" s="11">
        <v>22</v>
      </c>
      <c r="F9" s="11">
        <v>37</v>
      </c>
    </row>
    <row r="10" spans="1:6" x14ac:dyDescent="0.25">
      <c r="A10" s="8" t="s">
        <v>2051</v>
      </c>
      <c r="B10" s="11"/>
      <c r="C10" s="11">
        <v>8</v>
      </c>
      <c r="D10" s="11"/>
      <c r="E10" s="11">
        <v>10</v>
      </c>
      <c r="F10" s="11">
        <v>18</v>
      </c>
    </row>
    <row r="11" spans="1:6" x14ac:dyDescent="0.25">
      <c r="A11" s="8" t="s">
        <v>2052</v>
      </c>
      <c r="B11" s="11">
        <v>1</v>
      </c>
      <c r="C11" s="11">
        <v>7</v>
      </c>
      <c r="D11" s="11"/>
      <c r="E11" s="11">
        <v>9</v>
      </c>
      <c r="F11" s="11">
        <v>17</v>
      </c>
    </row>
    <row r="12" spans="1:6" x14ac:dyDescent="0.25">
      <c r="A12" s="8" t="s">
        <v>2053</v>
      </c>
      <c r="B12" s="11">
        <v>4</v>
      </c>
      <c r="C12" s="11">
        <v>20</v>
      </c>
      <c r="D12" s="11"/>
      <c r="E12" s="11">
        <v>22</v>
      </c>
      <c r="F12" s="11">
        <v>46</v>
      </c>
    </row>
    <row r="13" spans="1:6" x14ac:dyDescent="0.25">
      <c r="A13" s="8" t="s">
        <v>2054</v>
      </c>
      <c r="B13" s="11">
        <v>3</v>
      </c>
      <c r="C13" s="11">
        <v>19</v>
      </c>
      <c r="D13" s="11"/>
      <c r="E13" s="11">
        <v>23</v>
      </c>
      <c r="F13" s="11">
        <v>45</v>
      </c>
    </row>
    <row r="14" spans="1:6" x14ac:dyDescent="0.25">
      <c r="A14" s="8" t="s">
        <v>2055</v>
      </c>
      <c r="B14" s="11">
        <v>1</v>
      </c>
      <c r="C14" s="11">
        <v>6</v>
      </c>
      <c r="D14" s="11"/>
      <c r="E14" s="11">
        <v>10</v>
      </c>
      <c r="F14" s="11">
        <v>17</v>
      </c>
    </row>
    <row r="15" spans="1:6" x14ac:dyDescent="0.25">
      <c r="A15" s="8" t="s">
        <v>2056</v>
      </c>
      <c r="B15" s="11"/>
      <c r="C15" s="11">
        <v>3</v>
      </c>
      <c r="D15" s="11"/>
      <c r="E15" s="11">
        <v>4</v>
      </c>
      <c r="F15" s="11">
        <v>7</v>
      </c>
    </row>
    <row r="16" spans="1:6" x14ac:dyDescent="0.25">
      <c r="A16" s="8" t="s">
        <v>2057</v>
      </c>
      <c r="B16" s="11"/>
      <c r="C16" s="11">
        <v>8</v>
      </c>
      <c r="D16" s="11">
        <v>1</v>
      </c>
      <c r="E16" s="11">
        <v>4</v>
      </c>
      <c r="F16" s="11">
        <v>13</v>
      </c>
    </row>
    <row r="17" spans="1:6" x14ac:dyDescent="0.25">
      <c r="A17" s="8" t="s">
        <v>2058</v>
      </c>
      <c r="B17" s="11">
        <v>1</v>
      </c>
      <c r="C17" s="11">
        <v>6</v>
      </c>
      <c r="D17" s="11">
        <v>1</v>
      </c>
      <c r="E17" s="11">
        <v>13</v>
      </c>
      <c r="F17" s="11">
        <v>21</v>
      </c>
    </row>
    <row r="18" spans="1:6" x14ac:dyDescent="0.25">
      <c r="A18" s="8" t="s">
        <v>2059</v>
      </c>
      <c r="B18" s="11">
        <v>4</v>
      </c>
      <c r="C18" s="11">
        <v>11</v>
      </c>
      <c r="D18" s="11">
        <v>1</v>
      </c>
      <c r="E18" s="11">
        <v>26</v>
      </c>
      <c r="F18" s="11">
        <v>42</v>
      </c>
    </row>
    <row r="19" spans="1:6" x14ac:dyDescent="0.25">
      <c r="A19" s="8" t="s">
        <v>2060</v>
      </c>
      <c r="B19" s="11">
        <v>23</v>
      </c>
      <c r="C19" s="11">
        <v>132</v>
      </c>
      <c r="D19" s="11">
        <v>2</v>
      </c>
      <c r="E19" s="11">
        <v>187</v>
      </c>
      <c r="F19" s="11">
        <v>344</v>
      </c>
    </row>
    <row r="20" spans="1:6" x14ac:dyDescent="0.25">
      <c r="A20" s="8" t="s">
        <v>2061</v>
      </c>
      <c r="B20" s="11"/>
      <c r="C20" s="11">
        <v>4</v>
      </c>
      <c r="D20" s="11"/>
      <c r="E20" s="11">
        <v>4</v>
      </c>
      <c r="F20" s="11">
        <v>8</v>
      </c>
    </row>
    <row r="21" spans="1:6" x14ac:dyDescent="0.25">
      <c r="A21" s="8" t="s">
        <v>2062</v>
      </c>
      <c r="B21" s="11">
        <v>6</v>
      </c>
      <c r="C21" s="11">
        <v>30</v>
      </c>
      <c r="D21" s="11"/>
      <c r="E21" s="11">
        <v>49</v>
      </c>
      <c r="F21" s="11">
        <v>85</v>
      </c>
    </row>
    <row r="22" spans="1:6" x14ac:dyDescent="0.25">
      <c r="A22" s="8" t="s">
        <v>2063</v>
      </c>
      <c r="B22" s="11"/>
      <c r="C22" s="11">
        <v>9</v>
      </c>
      <c r="D22" s="11"/>
      <c r="E22" s="11">
        <v>5</v>
      </c>
      <c r="F22" s="11">
        <v>14</v>
      </c>
    </row>
    <row r="23" spans="1:6" x14ac:dyDescent="0.25">
      <c r="A23" s="8" t="s">
        <v>2064</v>
      </c>
      <c r="B23" s="11">
        <v>1</v>
      </c>
      <c r="C23" s="11">
        <v>5</v>
      </c>
      <c r="D23" s="11">
        <v>1</v>
      </c>
      <c r="E23" s="11">
        <v>9</v>
      </c>
      <c r="F23" s="11">
        <v>16</v>
      </c>
    </row>
    <row r="24" spans="1:6" x14ac:dyDescent="0.25">
      <c r="A24" s="8" t="s">
        <v>2065</v>
      </c>
      <c r="B24" s="11">
        <v>3</v>
      </c>
      <c r="C24" s="11">
        <v>3</v>
      </c>
      <c r="D24" s="11"/>
      <c r="E24" s="11">
        <v>11</v>
      </c>
      <c r="F24" s="11">
        <v>17</v>
      </c>
    </row>
    <row r="25" spans="1:6" x14ac:dyDescent="0.25">
      <c r="A25" s="8" t="s">
        <v>2066</v>
      </c>
      <c r="B25" s="11"/>
      <c r="C25" s="11">
        <v>7</v>
      </c>
      <c r="D25" s="11"/>
      <c r="E25" s="11">
        <v>14</v>
      </c>
      <c r="F25" s="11">
        <v>21</v>
      </c>
    </row>
    <row r="26" spans="1:6" x14ac:dyDescent="0.25">
      <c r="A26" s="8" t="s">
        <v>2067</v>
      </c>
      <c r="B26" s="11">
        <v>1</v>
      </c>
      <c r="C26" s="11">
        <v>15</v>
      </c>
      <c r="D26" s="11">
        <v>2</v>
      </c>
      <c r="E26" s="11">
        <v>17</v>
      </c>
      <c r="F26" s="11">
        <v>35</v>
      </c>
    </row>
    <row r="27" spans="1:6" x14ac:dyDescent="0.25">
      <c r="A27" s="8" t="s">
        <v>2068</v>
      </c>
      <c r="B27" s="11"/>
      <c r="C27" s="11">
        <v>16</v>
      </c>
      <c r="D27" s="11">
        <v>1</v>
      </c>
      <c r="E27" s="11">
        <v>28</v>
      </c>
      <c r="F27" s="11">
        <v>45</v>
      </c>
    </row>
    <row r="28" spans="1:6" x14ac:dyDescent="0.25">
      <c r="A28" s="8" t="s">
        <v>2069</v>
      </c>
      <c r="B28" s="11">
        <v>2</v>
      </c>
      <c r="C28" s="11">
        <v>12</v>
      </c>
      <c r="D28" s="11">
        <v>1</v>
      </c>
      <c r="E28" s="11">
        <v>36</v>
      </c>
      <c r="F28" s="11">
        <v>51</v>
      </c>
    </row>
    <row r="29" spans="1:6" x14ac:dyDescent="0.25">
      <c r="A29" s="8" t="s">
        <v>2070</v>
      </c>
      <c r="B29" s="11"/>
      <c r="C29" s="11"/>
      <c r="D29" s="11"/>
      <c r="E29" s="11">
        <v>3</v>
      </c>
      <c r="F29" s="11">
        <v>3</v>
      </c>
    </row>
    <row r="30" spans="1:6" x14ac:dyDescent="0.25">
      <c r="A30" s="8" t="s">
        <v>2043</v>
      </c>
      <c r="B30" s="11">
        <v>57</v>
      </c>
      <c r="C30" s="11">
        <v>364</v>
      </c>
      <c r="D30" s="11">
        <v>14</v>
      </c>
      <c r="E30" s="11">
        <v>565</v>
      </c>
      <c r="F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27F7-40FE-4DE1-AD9A-3E020E9DF8AD}">
  <dimension ref="A1:F18"/>
  <sheetViews>
    <sheetView workbookViewId="0">
      <selection activeCell="P27" sqref="P27"/>
    </sheetView>
  </sheetViews>
  <sheetFormatPr defaultRowHeight="15.75" x14ac:dyDescent="0.25"/>
  <cols>
    <col min="1" max="1" width="28.1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7" t="s">
        <v>2031</v>
      </c>
      <c r="B1" t="s">
        <v>2046</v>
      </c>
    </row>
    <row r="2" spans="1:6" x14ac:dyDescent="0.25">
      <c r="A2" s="7" t="s">
        <v>2071</v>
      </c>
      <c r="B2" t="s">
        <v>2046</v>
      </c>
    </row>
    <row r="4" spans="1:6" x14ac:dyDescent="0.25">
      <c r="A4" s="7" t="s">
        <v>2044</v>
      </c>
      <c r="B4" s="7" t="s">
        <v>2045</v>
      </c>
    </row>
    <row r="5" spans="1:6" x14ac:dyDescent="0.25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8" t="s">
        <v>2072</v>
      </c>
      <c r="B6" s="11">
        <v>6</v>
      </c>
      <c r="C6" s="11">
        <v>36</v>
      </c>
      <c r="D6" s="11">
        <v>1</v>
      </c>
      <c r="E6" s="11">
        <v>49</v>
      </c>
      <c r="F6" s="11">
        <v>92</v>
      </c>
    </row>
    <row r="7" spans="1:6" x14ac:dyDescent="0.25">
      <c r="A7" s="8" t="s">
        <v>2073</v>
      </c>
      <c r="B7" s="11">
        <v>7</v>
      </c>
      <c r="C7" s="11">
        <v>28</v>
      </c>
      <c r="D7" s="11"/>
      <c r="E7" s="11">
        <v>44</v>
      </c>
      <c r="F7" s="11">
        <v>79</v>
      </c>
    </row>
    <row r="8" spans="1:6" x14ac:dyDescent="0.25">
      <c r="A8" s="8" t="s">
        <v>2074</v>
      </c>
      <c r="B8" s="11">
        <v>4</v>
      </c>
      <c r="C8" s="11">
        <v>33</v>
      </c>
      <c r="D8" s="11"/>
      <c r="E8" s="11">
        <v>49</v>
      </c>
      <c r="F8" s="11">
        <v>86</v>
      </c>
    </row>
    <row r="9" spans="1:6" x14ac:dyDescent="0.25">
      <c r="A9" s="8" t="s">
        <v>2075</v>
      </c>
      <c r="B9" s="11">
        <v>1</v>
      </c>
      <c r="C9" s="11">
        <v>30</v>
      </c>
      <c r="D9" s="11">
        <v>1</v>
      </c>
      <c r="E9" s="11">
        <v>46</v>
      </c>
      <c r="F9" s="11">
        <v>78</v>
      </c>
    </row>
    <row r="10" spans="1:6" x14ac:dyDescent="0.25">
      <c r="A10" s="8" t="s">
        <v>2076</v>
      </c>
      <c r="B10" s="11">
        <v>3</v>
      </c>
      <c r="C10" s="11">
        <v>35</v>
      </c>
      <c r="D10" s="11">
        <v>2</v>
      </c>
      <c r="E10" s="11">
        <v>46</v>
      </c>
      <c r="F10" s="11">
        <v>86</v>
      </c>
    </row>
    <row r="11" spans="1:6" x14ac:dyDescent="0.25">
      <c r="A11" s="8" t="s">
        <v>2077</v>
      </c>
      <c r="B11" s="11">
        <v>3</v>
      </c>
      <c r="C11" s="11">
        <v>28</v>
      </c>
      <c r="D11" s="11">
        <v>1</v>
      </c>
      <c r="E11" s="11">
        <v>55</v>
      </c>
      <c r="F11" s="11">
        <v>87</v>
      </c>
    </row>
    <row r="12" spans="1:6" x14ac:dyDescent="0.25">
      <c r="A12" s="8" t="s">
        <v>2078</v>
      </c>
      <c r="B12" s="11">
        <v>4</v>
      </c>
      <c r="C12" s="11">
        <v>31</v>
      </c>
      <c r="D12" s="11">
        <v>1</v>
      </c>
      <c r="E12" s="11">
        <v>58</v>
      </c>
      <c r="F12" s="11">
        <v>94</v>
      </c>
    </row>
    <row r="13" spans="1:6" x14ac:dyDescent="0.25">
      <c r="A13" s="8" t="s">
        <v>2079</v>
      </c>
      <c r="B13" s="11">
        <v>8</v>
      </c>
      <c r="C13" s="11">
        <v>35</v>
      </c>
      <c r="D13" s="11">
        <v>1</v>
      </c>
      <c r="E13" s="11">
        <v>41</v>
      </c>
      <c r="F13" s="11">
        <v>85</v>
      </c>
    </row>
    <row r="14" spans="1:6" x14ac:dyDescent="0.25">
      <c r="A14" s="8" t="s">
        <v>2080</v>
      </c>
      <c r="B14" s="11">
        <v>5</v>
      </c>
      <c r="C14" s="11">
        <v>23</v>
      </c>
      <c r="D14" s="11"/>
      <c r="E14" s="11">
        <v>45</v>
      </c>
      <c r="F14" s="11">
        <v>73</v>
      </c>
    </row>
    <row r="15" spans="1:6" x14ac:dyDescent="0.25">
      <c r="A15" s="8" t="s">
        <v>2081</v>
      </c>
      <c r="B15" s="11">
        <v>6</v>
      </c>
      <c r="C15" s="11">
        <v>26</v>
      </c>
      <c r="D15" s="11">
        <v>1</v>
      </c>
      <c r="E15" s="11">
        <v>45</v>
      </c>
      <c r="F15" s="11">
        <v>78</v>
      </c>
    </row>
    <row r="16" spans="1:6" x14ac:dyDescent="0.25">
      <c r="A16" s="8" t="s">
        <v>2082</v>
      </c>
      <c r="B16" s="11">
        <v>3</v>
      </c>
      <c r="C16" s="11">
        <v>27</v>
      </c>
      <c r="D16" s="11">
        <v>3</v>
      </c>
      <c r="E16" s="11">
        <v>45</v>
      </c>
      <c r="F16" s="11">
        <v>78</v>
      </c>
    </row>
    <row r="17" spans="1:6" x14ac:dyDescent="0.25">
      <c r="A17" s="8" t="s">
        <v>2083</v>
      </c>
      <c r="B17" s="11">
        <v>7</v>
      </c>
      <c r="C17" s="11">
        <v>32</v>
      </c>
      <c r="D17" s="11">
        <v>3</v>
      </c>
      <c r="E17" s="11">
        <v>42</v>
      </c>
      <c r="F17" s="11">
        <v>84</v>
      </c>
    </row>
    <row r="18" spans="1:6" x14ac:dyDescent="0.25">
      <c r="A18" s="8" t="s">
        <v>2043</v>
      </c>
      <c r="B18" s="11">
        <v>57</v>
      </c>
      <c r="C18" s="11">
        <v>364</v>
      </c>
      <c r="D18" s="11">
        <v>14</v>
      </c>
      <c r="E18" s="11">
        <v>565</v>
      </c>
      <c r="F18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C9AE-B4EA-47F3-9CE1-337B3A5273C0}">
  <dimension ref="A1:H13"/>
  <sheetViews>
    <sheetView workbookViewId="0">
      <selection activeCell="J21" sqref="J21"/>
    </sheetView>
  </sheetViews>
  <sheetFormatPr defaultRowHeight="15.75" x14ac:dyDescent="0.25"/>
  <cols>
    <col min="1" max="1" width="26.125" bestFit="1" customWidth="1"/>
    <col min="2" max="2" width="16.625" bestFit="1" customWidth="1"/>
    <col min="3" max="3" width="13" bestFit="1" customWidth="1"/>
    <col min="4" max="4" width="15.75" bestFit="1" customWidth="1"/>
    <col min="5" max="5" width="12.375" bestFit="1" customWidth="1"/>
    <col min="6" max="6" width="19.625" bestFit="1" customWidth="1"/>
    <col min="7" max="7" width="15.875" bestFit="1" customWidth="1"/>
    <col min="8" max="8" width="18.75" bestFit="1" customWidth="1"/>
  </cols>
  <sheetData>
    <row r="1" spans="1:8" x14ac:dyDescent="0.25">
      <c r="A1" s="13" t="s">
        <v>2</v>
      </c>
      <c r="B1" s="13" t="s">
        <v>2084</v>
      </c>
      <c r="C1" s="13" t="s">
        <v>2085</v>
      </c>
      <c r="D1" s="13" t="s">
        <v>2086</v>
      </c>
      <c r="E1" s="13" t="s">
        <v>2087</v>
      </c>
      <c r="F1" s="13" t="s">
        <v>2088</v>
      </c>
      <c r="G1" s="13" t="s">
        <v>2089</v>
      </c>
      <c r="H1" s="13" t="s">
        <v>2090</v>
      </c>
    </row>
    <row r="2" spans="1:8" x14ac:dyDescent="0.25">
      <c r="A2" t="s">
        <v>2091</v>
      </c>
      <c r="B2">
        <f>COUNTIFS(Crowdfunding!D2:D1001, "&lt;1000", Crowdfunding!G2:G1001, "successful")</f>
        <v>30</v>
      </c>
      <c r="C2">
        <f>COUNTIFS(Crowdfunding!D2:D1001, "&lt;1000", Crowdfunding!G2:G1001, "failed")</f>
        <v>20</v>
      </c>
      <c r="D2">
        <f>COUNTIFS(Crowdfunding!D2:D1001, "&lt;1000", Crowdfunding!G2:G1001, "canceled")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2092</v>
      </c>
      <c r="B3">
        <f>COUNTIFS(Crowdfunding!D2:D1001, "&gt;=1000", Crowdfunding!D2:D1001, "&lt;=4999", Crowdfunding!G2:G1001, "successful")</f>
        <v>191</v>
      </c>
      <c r="C3">
        <f>COUNTIFS(Crowdfunding!D2:D1001, "&gt;=1000", Crowdfunding!D2:D1001, "&lt;=4999", Crowdfunding!G2:G1001, "failed")</f>
        <v>38</v>
      </c>
      <c r="D3">
        <f>COUNTIFS(Crowdfunding!D2:D1001, "&gt;=1000", Crowdfunding!D2:D1001, "&lt;=4999", Crowdfunding!G2:G1001, "canceled")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2093</v>
      </c>
      <c r="B4">
        <f>COUNTIFS(Crowdfunding!D2:D1001, "&gt;=5000", Crowdfunding!D2:D1001, "&lt;=9999", Crowdfunding!G2:G1001, "successful")</f>
        <v>164</v>
      </c>
      <c r="C4">
        <f>COUNTIFS(Crowdfunding!D2:D1001, "&gt;=5000", Crowdfunding!D2:D1001, "&lt;=9999", Crowdfunding!G2:G1001, "failed")</f>
        <v>126</v>
      </c>
      <c r="D4">
        <f>COUNTIFS(Crowdfunding!D2:D1001, "&gt;=5000", Crowdfunding!D2:D1001, "&lt;=9999", Crowdfunding!G2:G1001, "canceled")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2094</v>
      </c>
      <c r="B5">
        <f>COUNTIFS(Crowdfunding!D2:D1001, "&gt;=10000", Crowdfunding!D2:D1001, "&lt;=14999", Crowdfunding!G2:G1001, "successful")</f>
        <v>4</v>
      </c>
      <c r="C5">
        <f>COUNTIFS(Crowdfunding!D2:D1001, "&gt;=10000", Crowdfunding!D2:D1001, "&lt;=14999", Crowdfunding!G2:G1001, "failed")</f>
        <v>5</v>
      </c>
      <c r="D5">
        <f>COUNTIFS(Crowdfunding!D2:D1001, "&gt;=10000", Crowdfunding!D2:D1001, "&lt;=14999", Crowdfunding!G2:G1001, "canceled")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2095</v>
      </c>
      <c r="B6">
        <f>COUNTIFS(Crowdfunding!D2:D1001, "&gt;=15000", Crowdfunding!D2:D1001, "&lt;=19999", Crowdfunding!G2:G1001, "successful")</f>
        <v>10</v>
      </c>
      <c r="C6">
        <f>COUNTIFS(Crowdfunding!D2:D1001, "&gt;=15000", Crowdfunding!D2:D1001, "&lt;=19999", Crowdfunding!G2:G1001, "failed")</f>
        <v>0</v>
      </c>
      <c r="D6">
        <f>COUNTIFS(Crowdfunding!D2:D1001, "&gt;=15000", Crowdfunding!D2:D1001, "&lt;=19999", Crowdfunding!G2:G1001, 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2096</v>
      </c>
      <c r="B7">
        <f>COUNTIFS(Crowdfunding!D2:D1001, "&gt;=20000", Crowdfunding!D2:D1001, "&lt;=24999", Crowdfunding!G2:G1001, "successful")</f>
        <v>7</v>
      </c>
      <c r="C7">
        <f>COUNTIFS(Crowdfunding!D2:D1001, "&gt;=20000", Crowdfunding!D2:D1001, "&lt;=24999", Crowdfunding!G2:G1001, "failed")</f>
        <v>0</v>
      </c>
      <c r="D7">
        <f>COUNTIFS(Crowdfunding!D2:D1001, "&gt;=20000", Crowdfunding!D2:D1001, "&lt;=24999", Crowdfunding!G2:G1001, 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2097</v>
      </c>
      <c r="B8">
        <f>COUNTIFS(Crowdfunding!D2:D1001, "&gt;=25000", Crowdfunding!D2:D1001, "&lt;=29999", Crowdfunding!G2:G1001, "successful")</f>
        <v>11</v>
      </c>
      <c r="C8">
        <f>COUNTIFS(Crowdfunding!D2:D1001, "&gt;=25000", Crowdfunding!D2:D1001, "&lt;=29999", Crowdfunding!G2:G1001, "failed")</f>
        <v>3</v>
      </c>
      <c r="D8">
        <f>COUNTIFS(Crowdfunding!D2:D1001, "&gt;=25000", Crowdfunding!D2:D1001, "&lt;=29999", Crowdfunding!G2:G1001, "canceled")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2098</v>
      </c>
      <c r="B9">
        <f>COUNTIFS(Crowdfunding!D2:D1001, "&gt;=30000", Crowdfunding!D2:D1001, "&lt;=34999", Crowdfunding!G2:G1001, "successful")</f>
        <v>7</v>
      </c>
      <c r="C9">
        <f>COUNTIFS(Crowdfunding!D2:D1001, "&gt;=30000", Crowdfunding!D2:D1001, "&lt;=34999", Crowdfunding!G2:G1001, "failed")</f>
        <v>0</v>
      </c>
      <c r="D9">
        <f>COUNTIFS(Crowdfunding!D2:D1001, "&gt;=30000", Crowdfunding!D2:D1001, "&lt;=34999", Crowdfunding!G2:G1001, 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2099</v>
      </c>
      <c r="B10">
        <f>COUNTIFS(Crowdfunding!D2:D1001, "&gt;=35000", Crowdfunding!D2:D1001, "&lt;=39999", Crowdfunding!G2:G1001, "successful")</f>
        <v>8</v>
      </c>
      <c r="C10">
        <f>COUNTIFS(Crowdfunding!D2:D1001, "&gt;=35000", Crowdfunding!D2:D1001, "&lt;=39999", Crowdfunding!G2:G1001, "failed")</f>
        <v>3</v>
      </c>
      <c r="D10">
        <f>COUNTIFS(Crowdfunding!D2:D1001, "&gt;=35000", Crowdfunding!D2:D1001, "&lt;=39999", Crowdfunding!G2:G1001, "canceled")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2100</v>
      </c>
      <c r="B11">
        <f>COUNTIFS(Crowdfunding!D2:D1001, "&gt;=40000", Crowdfunding!D2:D1001, "&lt;=44999", Crowdfunding!G2:G1001, "successful")</f>
        <v>11</v>
      </c>
      <c r="C11">
        <f>COUNTIFS(Crowdfunding!D2:D1001, "&gt;=40000", Crowdfunding!D2:D1001, "&lt;=44999", Crowdfunding!G2:G1001, "failed")</f>
        <v>3</v>
      </c>
      <c r="D11">
        <f>COUNTIFS(Crowdfunding!D2:D1001, "&gt;=40000", Crowdfunding!D2:D1001, "&lt;=44999", Crowdfunding!G2:G1001, "canceled")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2101</v>
      </c>
      <c r="B12">
        <f>COUNTIFS(Crowdfunding!D2:D1001, "&gt;=45000", Crowdfunding!D2:D1001, "&lt;=49999", Crowdfunding!G2:G1001, "successful")</f>
        <v>8</v>
      </c>
      <c r="C12">
        <f>COUNTIFS(Crowdfunding!D2:D1001, "&gt;=45000", Crowdfunding!D2:D1001, "&lt;=49999", Crowdfunding!G2:G1001, "failed")</f>
        <v>3</v>
      </c>
      <c r="D12">
        <f>COUNTIFS(Crowdfunding!D2:D1001, "&gt;=45000", Crowdfunding!D2:D1001, "&lt;=49999", Crowdfunding!G2:G1001, "canceled")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2102</v>
      </c>
      <c r="B13">
        <f>COUNTIFS(Crowdfunding!D2:D1001, "&gt;=50000", Crowdfunding!G2:G1001, "successful")</f>
        <v>114</v>
      </c>
      <c r="C13">
        <f>COUNTIFS(Crowdfunding!D2:D1001, "&gt;=50000", Crowdfunding!G2:G1001, "failed")</f>
        <v>163</v>
      </c>
      <c r="D13">
        <f>COUNTIFS(Crowdfunding!D2:D1001, "&gt;=50000", Crowdfunding!G2:G1001, "canceled")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91AD-BFC3-4C1C-88EB-80B78EF6011B}">
  <dimension ref="A1:J566"/>
  <sheetViews>
    <sheetView workbookViewId="0">
      <selection activeCell="J22" sqref="J22"/>
    </sheetView>
  </sheetViews>
  <sheetFormatPr defaultRowHeight="15.75" x14ac:dyDescent="0.25"/>
  <cols>
    <col min="1" max="1" width="8.5" bestFit="1" customWidth="1"/>
    <col min="2" max="2" width="13.5" bestFit="1" customWidth="1"/>
    <col min="4" max="4" width="8.5" bestFit="1" customWidth="1"/>
    <col min="5" max="5" width="13.5" bestFit="1" customWidth="1"/>
    <col min="8" max="8" width="22.125" bestFit="1" customWidth="1"/>
    <col min="9" max="10" width="11.875" bestFit="1" customWidth="1"/>
  </cols>
  <sheetData>
    <row r="1" spans="1:10" x14ac:dyDescent="0.25">
      <c r="A1" s="13" t="s">
        <v>4</v>
      </c>
      <c r="B1" s="13" t="s">
        <v>5</v>
      </c>
      <c r="C1" s="13"/>
      <c r="D1" s="13" t="s">
        <v>4</v>
      </c>
      <c r="E1" s="13" t="s">
        <v>5</v>
      </c>
    </row>
    <row r="2" spans="1:10" x14ac:dyDescent="0.25">
      <c r="A2" t="str" cm="1">
        <f t="array" ref="A2:A566">_xlfn._xlws.FILTER(Crowdfunding!G2:G1001, Crowdfunding!G2:G1001="Successful")</f>
        <v>successful</v>
      </c>
      <c r="B2" cm="1">
        <f t="array" ref="B2:B566">_xlfn._xlws.FILTER(Crowdfunding!H2:H1001, Crowdfunding!G2:G1001="Successful")</f>
        <v>158</v>
      </c>
      <c r="D2" t="str" cm="1">
        <f t="array" ref="D2:D365">_xlfn._xlws.FILTER(Crowdfunding!G2:G1001, Crowdfunding!G2:G1001="failed")</f>
        <v>failed</v>
      </c>
      <c r="E2" cm="1">
        <f t="array" ref="E2:E365">_xlfn._xlws.FILTER(Crowdfunding!H2:H1001, Crowdfunding!G2:G1001="failed")</f>
        <v>0</v>
      </c>
    </row>
    <row r="3" spans="1:10" x14ac:dyDescent="0.25">
      <c r="A3" t="str">
        <v>successful</v>
      </c>
      <c r="B3">
        <v>1425</v>
      </c>
      <c r="D3" t="str">
        <v>failed</v>
      </c>
      <c r="E3">
        <v>24</v>
      </c>
    </row>
    <row r="4" spans="1:10" x14ac:dyDescent="0.25">
      <c r="A4" t="str">
        <v>successful</v>
      </c>
      <c r="B4">
        <v>174</v>
      </c>
      <c r="D4" t="str">
        <v>failed</v>
      </c>
      <c r="E4">
        <v>53</v>
      </c>
      <c r="I4" t="s">
        <v>20</v>
      </c>
      <c r="J4" t="s">
        <v>14</v>
      </c>
    </row>
    <row r="5" spans="1:10" x14ac:dyDescent="0.25">
      <c r="A5" t="str">
        <v>successful</v>
      </c>
      <c r="B5">
        <v>227</v>
      </c>
      <c r="D5" t="str">
        <v>failed</v>
      </c>
      <c r="E5">
        <v>18</v>
      </c>
      <c r="H5" t="s">
        <v>2103</v>
      </c>
      <c r="I5">
        <f>AVERAGE(_xlfn.ANCHORARRAY(B2))</f>
        <v>851.14690265486729</v>
      </c>
      <c r="J5">
        <f>AVERAGE(_xlfn.ANCHORARRAY(E2))</f>
        <v>585.61538461538464</v>
      </c>
    </row>
    <row r="6" spans="1:10" x14ac:dyDescent="0.25">
      <c r="A6" t="str">
        <v>successful</v>
      </c>
      <c r="B6">
        <v>220</v>
      </c>
      <c r="D6" t="str">
        <v>failed</v>
      </c>
      <c r="E6">
        <v>44</v>
      </c>
      <c r="H6" s="9" t="s">
        <v>2104</v>
      </c>
      <c r="I6" s="9">
        <f>MEDIAN(_xlfn.ANCHORARRAY(B2))</f>
        <v>201</v>
      </c>
      <c r="J6" s="9">
        <f>MEDIAN(_xlfn.ANCHORARRAY(E2))</f>
        <v>114.5</v>
      </c>
    </row>
    <row r="7" spans="1:10" x14ac:dyDescent="0.25">
      <c r="A7" t="str">
        <v>successful</v>
      </c>
      <c r="B7">
        <v>98</v>
      </c>
      <c r="D7" t="str">
        <v>failed</v>
      </c>
      <c r="E7">
        <v>27</v>
      </c>
      <c r="H7" t="s">
        <v>2105</v>
      </c>
      <c r="I7">
        <f>MIN(_xlfn.ANCHORARRAY(B2))</f>
        <v>16</v>
      </c>
      <c r="J7">
        <f>MIN(_xlfn.ANCHORARRAY(E2))</f>
        <v>0</v>
      </c>
    </row>
    <row r="8" spans="1:10" x14ac:dyDescent="0.25">
      <c r="A8" t="str">
        <v>successful</v>
      </c>
      <c r="B8">
        <v>100</v>
      </c>
      <c r="D8" t="str">
        <v>failed</v>
      </c>
      <c r="E8">
        <v>55</v>
      </c>
      <c r="H8" t="s">
        <v>2106</v>
      </c>
      <c r="I8">
        <f>MAX(_xlfn.ANCHORARRAY(B2))</f>
        <v>7295</v>
      </c>
      <c r="J8">
        <f>MAX(_xlfn.ANCHORARRAY(E2))</f>
        <v>6080</v>
      </c>
    </row>
    <row r="9" spans="1:10" x14ac:dyDescent="0.25">
      <c r="A9" t="str">
        <v>successful</v>
      </c>
      <c r="B9">
        <v>1249</v>
      </c>
      <c r="D9" t="str">
        <v>failed</v>
      </c>
      <c r="E9">
        <v>200</v>
      </c>
      <c r="H9" t="s">
        <v>2107</v>
      </c>
      <c r="I9">
        <f>_xlfn.VAR.P(_xlfn.ANCHORARRAY(B2))</f>
        <v>1603373.7324019109</v>
      </c>
      <c r="J9">
        <f>_xlfn.VAR.P(_xlfn.ANCHORARRAY(E2))</f>
        <v>921574.68174133555</v>
      </c>
    </row>
    <row r="10" spans="1:10" x14ac:dyDescent="0.25">
      <c r="A10" t="str">
        <v>successful</v>
      </c>
      <c r="B10">
        <v>1396</v>
      </c>
      <c r="D10" t="str">
        <v>failed</v>
      </c>
      <c r="E10">
        <v>452</v>
      </c>
      <c r="H10" t="s">
        <v>2108</v>
      </c>
      <c r="I10">
        <f>_xlfn.STDEV.P(_xlfn.ANCHORARRAY(B2))</f>
        <v>1266.2439466397898</v>
      </c>
      <c r="J10">
        <f>_xlfn.STDEV.P(_xlfn.ANCHORARRAY(E2))</f>
        <v>959.98681331637863</v>
      </c>
    </row>
    <row r="11" spans="1:10" x14ac:dyDescent="0.25">
      <c r="A11" t="str">
        <v>successful</v>
      </c>
      <c r="B11">
        <v>890</v>
      </c>
      <c r="D11" t="str">
        <v>failed</v>
      </c>
      <c r="E11">
        <v>674</v>
      </c>
    </row>
    <row r="12" spans="1:10" x14ac:dyDescent="0.25">
      <c r="A12" t="str">
        <v>successful</v>
      </c>
      <c r="B12">
        <v>142</v>
      </c>
      <c r="D12" t="str">
        <v>failed</v>
      </c>
      <c r="E12">
        <v>558</v>
      </c>
    </row>
    <row r="13" spans="1:10" x14ac:dyDescent="0.25">
      <c r="A13" t="str">
        <v>successful</v>
      </c>
      <c r="B13">
        <v>2673</v>
      </c>
      <c r="D13" t="str">
        <v>failed</v>
      </c>
      <c r="E13">
        <v>15</v>
      </c>
    </row>
    <row r="14" spans="1:10" x14ac:dyDescent="0.25">
      <c r="A14" t="str">
        <v>successful</v>
      </c>
      <c r="B14">
        <v>163</v>
      </c>
      <c r="D14" t="str">
        <v>failed</v>
      </c>
      <c r="E14">
        <v>2307</v>
      </c>
    </row>
    <row r="15" spans="1:10" x14ac:dyDescent="0.25">
      <c r="A15" t="str">
        <v>successful</v>
      </c>
      <c r="B15">
        <v>2220</v>
      </c>
      <c r="D15" t="str">
        <v>failed</v>
      </c>
      <c r="E15">
        <v>88</v>
      </c>
    </row>
    <row r="16" spans="1:10" x14ac:dyDescent="0.25">
      <c r="A16" t="str">
        <v>successful</v>
      </c>
      <c r="B16">
        <v>1606</v>
      </c>
      <c r="D16" t="str">
        <v>failed</v>
      </c>
      <c r="E16">
        <v>48</v>
      </c>
    </row>
    <row r="17" spans="1:5" x14ac:dyDescent="0.25">
      <c r="A17" t="str">
        <v>successful</v>
      </c>
      <c r="B17">
        <v>129</v>
      </c>
      <c r="D17" t="str">
        <v>failed</v>
      </c>
      <c r="E17">
        <v>1</v>
      </c>
    </row>
    <row r="18" spans="1:5" x14ac:dyDescent="0.25">
      <c r="A18" t="str">
        <v>successful</v>
      </c>
      <c r="B18">
        <v>226</v>
      </c>
      <c r="D18" t="str">
        <v>failed</v>
      </c>
      <c r="E18">
        <v>1467</v>
      </c>
    </row>
    <row r="19" spans="1:5" x14ac:dyDescent="0.25">
      <c r="A19" t="str">
        <v>successful</v>
      </c>
      <c r="B19">
        <v>5419</v>
      </c>
      <c r="D19" t="str">
        <v>failed</v>
      </c>
      <c r="E19">
        <v>75</v>
      </c>
    </row>
    <row r="20" spans="1:5" x14ac:dyDescent="0.25">
      <c r="A20" t="str">
        <v>successful</v>
      </c>
      <c r="B20">
        <v>165</v>
      </c>
      <c r="D20" t="str">
        <v>failed</v>
      </c>
      <c r="E20">
        <v>120</v>
      </c>
    </row>
    <row r="21" spans="1:5" x14ac:dyDescent="0.25">
      <c r="A21" t="str">
        <v>successful</v>
      </c>
      <c r="B21">
        <v>1965</v>
      </c>
      <c r="D21" t="str">
        <v>failed</v>
      </c>
      <c r="E21">
        <v>2253</v>
      </c>
    </row>
    <row r="22" spans="1:5" x14ac:dyDescent="0.25">
      <c r="A22" t="str">
        <v>successful</v>
      </c>
      <c r="B22">
        <v>16</v>
      </c>
      <c r="D22" t="str">
        <v>failed</v>
      </c>
      <c r="E22">
        <v>5</v>
      </c>
    </row>
    <row r="23" spans="1:5" x14ac:dyDescent="0.25">
      <c r="A23" t="str">
        <v>successful</v>
      </c>
      <c r="B23">
        <v>107</v>
      </c>
      <c r="D23" t="str">
        <v>failed</v>
      </c>
      <c r="E23">
        <v>38</v>
      </c>
    </row>
    <row r="24" spans="1:5" x14ac:dyDescent="0.25">
      <c r="A24" t="str">
        <v>successful</v>
      </c>
      <c r="B24">
        <v>134</v>
      </c>
      <c r="D24" t="str">
        <v>failed</v>
      </c>
      <c r="E24">
        <v>12</v>
      </c>
    </row>
    <row r="25" spans="1:5" x14ac:dyDescent="0.25">
      <c r="A25" t="str">
        <v>successful</v>
      </c>
      <c r="B25">
        <v>198</v>
      </c>
      <c r="D25" t="str">
        <v>failed</v>
      </c>
      <c r="E25">
        <v>1684</v>
      </c>
    </row>
    <row r="26" spans="1:5" x14ac:dyDescent="0.25">
      <c r="A26" t="str">
        <v>successful</v>
      </c>
      <c r="B26">
        <v>111</v>
      </c>
      <c r="D26" t="str">
        <v>failed</v>
      </c>
      <c r="E26">
        <v>56</v>
      </c>
    </row>
    <row r="27" spans="1:5" x14ac:dyDescent="0.25">
      <c r="A27" t="str">
        <v>successful</v>
      </c>
      <c r="B27">
        <v>222</v>
      </c>
      <c r="D27" t="str">
        <v>failed</v>
      </c>
      <c r="E27">
        <v>838</v>
      </c>
    </row>
    <row r="28" spans="1:5" x14ac:dyDescent="0.25">
      <c r="A28" t="str">
        <v>successful</v>
      </c>
      <c r="B28">
        <v>6212</v>
      </c>
      <c r="D28" t="str">
        <v>failed</v>
      </c>
      <c r="E28">
        <v>1000</v>
      </c>
    </row>
    <row r="29" spans="1:5" x14ac:dyDescent="0.25">
      <c r="A29" t="str">
        <v>successful</v>
      </c>
      <c r="B29">
        <v>98</v>
      </c>
      <c r="D29" t="str">
        <v>failed</v>
      </c>
      <c r="E29">
        <v>1482</v>
      </c>
    </row>
    <row r="30" spans="1:5" x14ac:dyDescent="0.25">
      <c r="A30" t="str">
        <v>successful</v>
      </c>
      <c r="B30">
        <v>92</v>
      </c>
      <c r="D30" t="str">
        <v>failed</v>
      </c>
      <c r="E30">
        <v>106</v>
      </c>
    </row>
    <row r="31" spans="1:5" x14ac:dyDescent="0.25">
      <c r="A31" t="str">
        <v>successful</v>
      </c>
      <c r="B31">
        <v>149</v>
      </c>
      <c r="D31" t="str">
        <v>failed</v>
      </c>
      <c r="E31">
        <v>679</v>
      </c>
    </row>
    <row r="32" spans="1:5" x14ac:dyDescent="0.25">
      <c r="A32" t="str">
        <v>successful</v>
      </c>
      <c r="B32">
        <v>2431</v>
      </c>
      <c r="D32" t="str">
        <v>failed</v>
      </c>
      <c r="E32">
        <v>1220</v>
      </c>
    </row>
    <row r="33" spans="1:5" x14ac:dyDescent="0.25">
      <c r="A33" t="str">
        <v>successful</v>
      </c>
      <c r="B33">
        <v>303</v>
      </c>
      <c r="D33" t="str">
        <v>failed</v>
      </c>
      <c r="E33">
        <v>1</v>
      </c>
    </row>
    <row r="34" spans="1:5" x14ac:dyDescent="0.25">
      <c r="A34" t="str">
        <v>successful</v>
      </c>
      <c r="B34">
        <v>209</v>
      </c>
      <c r="D34" t="str">
        <v>failed</v>
      </c>
      <c r="E34">
        <v>37</v>
      </c>
    </row>
    <row r="35" spans="1:5" x14ac:dyDescent="0.25">
      <c r="A35" t="str">
        <v>successful</v>
      </c>
      <c r="B35">
        <v>131</v>
      </c>
      <c r="D35" t="str">
        <v>failed</v>
      </c>
      <c r="E35">
        <v>60</v>
      </c>
    </row>
    <row r="36" spans="1:5" x14ac:dyDescent="0.25">
      <c r="A36" t="str">
        <v>successful</v>
      </c>
      <c r="B36">
        <v>164</v>
      </c>
      <c r="D36" t="str">
        <v>failed</v>
      </c>
      <c r="E36">
        <v>296</v>
      </c>
    </row>
    <row r="37" spans="1:5" x14ac:dyDescent="0.25">
      <c r="A37" t="str">
        <v>successful</v>
      </c>
      <c r="B37">
        <v>201</v>
      </c>
      <c r="D37" t="str">
        <v>failed</v>
      </c>
      <c r="E37">
        <v>3304</v>
      </c>
    </row>
    <row r="38" spans="1:5" x14ac:dyDescent="0.25">
      <c r="A38" t="str">
        <v>successful</v>
      </c>
      <c r="B38">
        <v>211</v>
      </c>
      <c r="D38" t="str">
        <v>failed</v>
      </c>
      <c r="E38">
        <v>73</v>
      </c>
    </row>
    <row r="39" spans="1:5" x14ac:dyDescent="0.25">
      <c r="A39" t="str">
        <v>successful</v>
      </c>
      <c r="B39">
        <v>128</v>
      </c>
      <c r="D39" t="str">
        <v>failed</v>
      </c>
      <c r="E39">
        <v>3387</v>
      </c>
    </row>
    <row r="40" spans="1:5" x14ac:dyDescent="0.25">
      <c r="A40" t="str">
        <v>successful</v>
      </c>
      <c r="B40">
        <v>1600</v>
      </c>
      <c r="D40" t="str">
        <v>failed</v>
      </c>
      <c r="E40">
        <v>662</v>
      </c>
    </row>
    <row r="41" spans="1:5" x14ac:dyDescent="0.25">
      <c r="A41" t="str">
        <v>successful</v>
      </c>
      <c r="B41">
        <v>249</v>
      </c>
      <c r="D41" t="str">
        <v>failed</v>
      </c>
      <c r="E41">
        <v>774</v>
      </c>
    </row>
    <row r="42" spans="1:5" x14ac:dyDescent="0.25">
      <c r="A42" t="str">
        <v>successful</v>
      </c>
      <c r="B42">
        <v>236</v>
      </c>
      <c r="D42" t="str">
        <v>failed</v>
      </c>
      <c r="E42">
        <v>672</v>
      </c>
    </row>
    <row r="43" spans="1:5" x14ac:dyDescent="0.25">
      <c r="A43" t="str">
        <v>successful</v>
      </c>
      <c r="B43">
        <v>4065</v>
      </c>
      <c r="D43" t="str">
        <v>failed</v>
      </c>
      <c r="E43">
        <v>940</v>
      </c>
    </row>
    <row r="44" spans="1:5" x14ac:dyDescent="0.25">
      <c r="A44" t="str">
        <v>successful</v>
      </c>
      <c r="B44">
        <v>246</v>
      </c>
      <c r="D44" t="str">
        <v>failed</v>
      </c>
      <c r="E44">
        <v>117</v>
      </c>
    </row>
    <row r="45" spans="1:5" x14ac:dyDescent="0.25">
      <c r="A45" t="str">
        <v>successful</v>
      </c>
      <c r="B45">
        <v>2475</v>
      </c>
      <c r="D45" t="str">
        <v>failed</v>
      </c>
      <c r="E45">
        <v>115</v>
      </c>
    </row>
    <row r="46" spans="1:5" x14ac:dyDescent="0.25">
      <c r="A46" t="str">
        <v>successful</v>
      </c>
      <c r="B46">
        <v>76</v>
      </c>
      <c r="D46" t="str">
        <v>failed</v>
      </c>
      <c r="E46">
        <v>326</v>
      </c>
    </row>
    <row r="47" spans="1:5" x14ac:dyDescent="0.25">
      <c r="A47" t="str">
        <v>successful</v>
      </c>
      <c r="B47">
        <v>54</v>
      </c>
      <c r="D47" t="str">
        <v>failed</v>
      </c>
      <c r="E47">
        <v>1</v>
      </c>
    </row>
    <row r="48" spans="1:5" x14ac:dyDescent="0.25">
      <c r="A48" t="str">
        <v>successful</v>
      </c>
      <c r="B48">
        <v>88</v>
      </c>
      <c r="D48" t="str">
        <v>failed</v>
      </c>
      <c r="E48">
        <v>1467</v>
      </c>
    </row>
    <row r="49" spans="1:5" x14ac:dyDescent="0.25">
      <c r="A49" t="str">
        <v>successful</v>
      </c>
      <c r="B49">
        <v>85</v>
      </c>
      <c r="D49" t="str">
        <v>failed</v>
      </c>
      <c r="E49">
        <v>5681</v>
      </c>
    </row>
    <row r="50" spans="1:5" x14ac:dyDescent="0.25">
      <c r="A50" t="str">
        <v>successful</v>
      </c>
      <c r="B50">
        <v>170</v>
      </c>
      <c r="D50" t="str">
        <v>failed</v>
      </c>
      <c r="E50">
        <v>1059</v>
      </c>
    </row>
    <row r="51" spans="1:5" x14ac:dyDescent="0.25">
      <c r="A51" t="str">
        <v>successful</v>
      </c>
      <c r="B51">
        <v>330</v>
      </c>
      <c r="D51" t="str">
        <v>failed</v>
      </c>
      <c r="E51">
        <v>1194</v>
      </c>
    </row>
    <row r="52" spans="1:5" x14ac:dyDescent="0.25">
      <c r="A52" t="str">
        <v>successful</v>
      </c>
      <c r="B52">
        <v>127</v>
      </c>
      <c r="D52" t="str">
        <v>failed</v>
      </c>
      <c r="E52">
        <v>30</v>
      </c>
    </row>
    <row r="53" spans="1:5" x14ac:dyDescent="0.25">
      <c r="A53" t="str">
        <v>successful</v>
      </c>
      <c r="B53">
        <v>411</v>
      </c>
      <c r="D53" t="str">
        <v>failed</v>
      </c>
      <c r="E53">
        <v>75</v>
      </c>
    </row>
    <row r="54" spans="1:5" x14ac:dyDescent="0.25">
      <c r="A54" t="str">
        <v>successful</v>
      </c>
      <c r="B54">
        <v>180</v>
      </c>
      <c r="D54" t="str">
        <v>failed</v>
      </c>
      <c r="E54">
        <v>955</v>
      </c>
    </row>
    <row r="55" spans="1:5" x14ac:dyDescent="0.25">
      <c r="A55" t="str">
        <v>successful</v>
      </c>
      <c r="B55">
        <v>374</v>
      </c>
      <c r="D55" t="str">
        <v>failed</v>
      </c>
      <c r="E55">
        <v>67</v>
      </c>
    </row>
    <row r="56" spans="1:5" x14ac:dyDescent="0.25">
      <c r="A56" t="str">
        <v>successful</v>
      </c>
      <c r="B56">
        <v>71</v>
      </c>
      <c r="D56" t="str">
        <v>failed</v>
      </c>
      <c r="E56">
        <v>5</v>
      </c>
    </row>
    <row r="57" spans="1:5" x14ac:dyDescent="0.25">
      <c r="A57" t="str">
        <v>successful</v>
      </c>
      <c r="B57">
        <v>203</v>
      </c>
      <c r="D57" t="str">
        <v>failed</v>
      </c>
      <c r="E57">
        <v>26</v>
      </c>
    </row>
    <row r="58" spans="1:5" x14ac:dyDescent="0.25">
      <c r="A58" t="str">
        <v>successful</v>
      </c>
      <c r="B58">
        <v>113</v>
      </c>
      <c r="D58" t="str">
        <v>failed</v>
      </c>
      <c r="E58">
        <v>1130</v>
      </c>
    </row>
    <row r="59" spans="1:5" x14ac:dyDescent="0.25">
      <c r="A59" t="str">
        <v>successful</v>
      </c>
      <c r="B59">
        <v>96</v>
      </c>
      <c r="D59" t="str">
        <v>failed</v>
      </c>
      <c r="E59">
        <v>782</v>
      </c>
    </row>
    <row r="60" spans="1:5" x14ac:dyDescent="0.25">
      <c r="A60" t="str">
        <v>successful</v>
      </c>
      <c r="B60">
        <v>498</v>
      </c>
      <c r="D60" t="str">
        <v>failed</v>
      </c>
      <c r="E60">
        <v>210</v>
      </c>
    </row>
    <row r="61" spans="1:5" x14ac:dyDescent="0.25">
      <c r="A61" t="str">
        <v>successful</v>
      </c>
      <c r="B61">
        <v>180</v>
      </c>
      <c r="D61" t="str">
        <v>failed</v>
      </c>
      <c r="E61">
        <v>136</v>
      </c>
    </row>
    <row r="62" spans="1:5" x14ac:dyDescent="0.25">
      <c r="A62" t="str">
        <v>successful</v>
      </c>
      <c r="B62">
        <v>27</v>
      </c>
      <c r="D62" t="str">
        <v>failed</v>
      </c>
      <c r="E62">
        <v>86</v>
      </c>
    </row>
    <row r="63" spans="1:5" x14ac:dyDescent="0.25">
      <c r="A63" t="str">
        <v>successful</v>
      </c>
      <c r="B63">
        <v>2331</v>
      </c>
      <c r="D63" t="str">
        <v>failed</v>
      </c>
      <c r="E63">
        <v>19</v>
      </c>
    </row>
    <row r="64" spans="1:5" x14ac:dyDescent="0.25">
      <c r="A64" t="str">
        <v>successful</v>
      </c>
      <c r="B64">
        <v>113</v>
      </c>
      <c r="D64" t="str">
        <v>failed</v>
      </c>
      <c r="E64">
        <v>886</v>
      </c>
    </row>
    <row r="65" spans="1:5" x14ac:dyDescent="0.25">
      <c r="A65" t="str">
        <v>successful</v>
      </c>
      <c r="B65">
        <v>164</v>
      </c>
      <c r="D65" t="str">
        <v>failed</v>
      </c>
      <c r="E65">
        <v>35</v>
      </c>
    </row>
    <row r="66" spans="1:5" x14ac:dyDescent="0.25">
      <c r="A66" t="str">
        <v>successful</v>
      </c>
      <c r="B66">
        <v>164</v>
      </c>
      <c r="D66" t="str">
        <v>failed</v>
      </c>
      <c r="E66">
        <v>24</v>
      </c>
    </row>
    <row r="67" spans="1:5" x14ac:dyDescent="0.25">
      <c r="A67" t="str">
        <v>successful</v>
      </c>
      <c r="B67">
        <v>336</v>
      </c>
      <c r="D67" t="str">
        <v>failed</v>
      </c>
      <c r="E67">
        <v>86</v>
      </c>
    </row>
    <row r="68" spans="1:5" x14ac:dyDescent="0.25">
      <c r="A68" t="str">
        <v>successful</v>
      </c>
      <c r="B68">
        <v>1917</v>
      </c>
      <c r="D68" t="str">
        <v>failed</v>
      </c>
      <c r="E68">
        <v>243</v>
      </c>
    </row>
    <row r="69" spans="1:5" x14ac:dyDescent="0.25">
      <c r="A69" t="str">
        <v>successful</v>
      </c>
      <c r="B69">
        <v>95</v>
      </c>
      <c r="D69" t="str">
        <v>failed</v>
      </c>
      <c r="E69">
        <v>65</v>
      </c>
    </row>
    <row r="70" spans="1:5" x14ac:dyDescent="0.25">
      <c r="A70" t="str">
        <v>successful</v>
      </c>
      <c r="B70">
        <v>147</v>
      </c>
      <c r="D70" t="str">
        <v>failed</v>
      </c>
      <c r="E70">
        <v>100</v>
      </c>
    </row>
    <row r="71" spans="1:5" x14ac:dyDescent="0.25">
      <c r="A71" t="str">
        <v>successful</v>
      </c>
      <c r="B71">
        <v>86</v>
      </c>
      <c r="D71" t="str">
        <v>failed</v>
      </c>
      <c r="E71">
        <v>168</v>
      </c>
    </row>
    <row r="72" spans="1:5" x14ac:dyDescent="0.25">
      <c r="A72" t="str">
        <v>successful</v>
      </c>
      <c r="B72">
        <v>83</v>
      </c>
      <c r="D72" t="str">
        <v>failed</v>
      </c>
      <c r="E72">
        <v>13</v>
      </c>
    </row>
    <row r="73" spans="1:5" x14ac:dyDescent="0.25">
      <c r="A73" t="str">
        <v>successful</v>
      </c>
      <c r="B73">
        <v>676</v>
      </c>
      <c r="D73" t="str">
        <v>failed</v>
      </c>
      <c r="E73">
        <v>1</v>
      </c>
    </row>
    <row r="74" spans="1:5" x14ac:dyDescent="0.25">
      <c r="A74" t="str">
        <v>successful</v>
      </c>
      <c r="B74">
        <v>361</v>
      </c>
      <c r="D74" t="str">
        <v>failed</v>
      </c>
      <c r="E74">
        <v>40</v>
      </c>
    </row>
    <row r="75" spans="1:5" x14ac:dyDescent="0.25">
      <c r="A75" t="str">
        <v>successful</v>
      </c>
      <c r="B75">
        <v>131</v>
      </c>
      <c r="D75" t="str">
        <v>failed</v>
      </c>
      <c r="E75">
        <v>226</v>
      </c>
    </row>
    <row r="76" spans="1:5" x14ac:dyDescent="0.25">
      <c r="A76" t="str">
        <v>successful</v>
      </c>
      <c r="B76">
        <v>126</v>
      </c>
      <c r="D76" t="str">
        <v>failed</v>
      </c>
      <c r="E76">
        <v>1625</v>
      </c>
    </row>
    <row r="77" spans="1:5" x14ac:dyDescent="0.25">
      <c r="A77" t="str">
        <v>successful</v>
      </c>
      <c r="B77">
        <v>275</v>
      </c>
      <c r="D77" t="str">
        <v>failed</v>
      </c>
      <c r="E77">
        <v>143</v>
      </c>
    </row>
    <row r="78" spans="1:5" x14ac:dyDescent="0.25">
      <c r="A78" t="str">
        <v>successful</v>
      </c>
      <c r="B78">
        <v>67</v>
      </c>
      <c r="D78" t="str">
        <v>failed</v>
      </c>
      <c r="E78">
        <v>934</v>
      </c>
    </row>
    <row r="79" spans="1:5" x14ac:dyDescent="0.25">
      <c r="A79" t="str">
        <v>successful</v>
      </c>
      <c r="B79">
        <v>154</v>
      </c>
      <c r="D79" t="str">
        <v>failed</v>
      </c>
      <c r="E79">
        <v>17</v>
      </c>
    </row>
    <row r="80" spans="1:5" x14ac:dyDescent="0.25">
      <c r="A80" t="str">
        <v>successful</v>
      </c>
      <c r="B80">
        <v>1782</v>
      </c>
      <c r="D80" t="str">
        <v>failed</v>
      </c>
      <c r="E80">
        <v>2179</v>
      </c>
    </row>
    <row r="81" spans="1:5" x14ac:dyDescent="0.25">
      <c r="A81" t="str">
        <v>successful</v>
      </c>
      <c r="B81">
        <v>903</v>
      </c>
      <c r="D81" t="str">
        <v>failed</v>
      </c>
      <c r="E81">
        <v>931</v>
      </c>
    </row>
    <row r="82" spans="1:5" x14ac:dyDescent="0.25">
      <c r="A82" t="str">
        <v>successful</v>
      </c>
      <c r="B82">
        <v>94</v>
      </c>
      <c r="D82" t="str">
        <v>failed</v>
      </c>
      <c r="E82">
        <v>92</v>
      </c>
    </row>
    <row r="83" spans="1:5" x14ac:dyDescent="0.25">
      <c r="A83" t="str">
        <v>successful</v>
      </c>
      <c r="B83">
        <v>180</v>
      </c>
      <c r="D83" t="str">
        <v>failed</v>
      </c>
      <c r="E83">
        <v>57</v>
      </c>
    </row>
    <row r="84" spans="1:5" x14ac:dyDescent="0.25">
      <c r="A84" t="str">
        <v>successful</v>
      </c>
      <c r="B84">
        <v>533</v>
      </c>
      <c r="D84" t="str">
        <v>failed</v>
      </c>
      <c r="E84">
        <v>41</v>
      </c>
    </row>
    <row r="85" spans="1:5" x14ac:dyDescent="0.25">
      <c r="A85" t="str">
        <v>successful</v>
      </c>
      <c r="B85">
        <v>2443</v>
      </c>
      <c r="D85" t="str">
        <v>failed</v>
      </c>
      <c r="E85">
        <v>1</v>
      </c>
    </row>
    <row r="86" spans="1:5" x14ac:dyDescent="0.25">
      <c r="A86" t="str">
        <v>successful</v>
      </c>
      <c r="B86">
        <v>89</v>
      </c>
      <c r="D86" t="str">
        <v>failed</v>
      </c>
      <c r="E86">
        <v>101</v>
      </c>
    </row>
    <row r="87" spans="1:5" x14ac:dyDescent="0.25">
      <c r="A87" t="str">
        <v>successful</v>
      </c>
      <c r="B87">
        <v>159</v>
      </c>
      <c r="D87" t="str">
        <v>failed</v>
      </c>
      <c r="E87">
        <v>1335</v>
      </c>
    </row>
    <row r="88" spans="1:5" x14ac:dyDescent="0.25">
      <c r="A88" t="str">
        <v>successful</v>
      </c>
      <c r="B88">
        <v>50</v>
      </c>
      <c r="D88" t="str">
        <v>failed</v>
      </c>
      <c r="E88">
        <v>15</v>
      </c>
    </row>
    <row r="89" spans="1:5" x14ac:dyDescent="0.25">
      <c r="A89" t="str">
        <v>successful</v>
      </c>
      <c r="B89">
        <v>186</v>
      </c>
      <c r="D89" t="str">
        <v>failed</v>
      </c>
      <c r="E89">
        <v>454</v>
      </c>
    </row>
    <row r="90" spans="1:5" x14ac:dyDescent="0.25">
      <c r="A90" t="str">
        <v>successful</v>
      </c>
      <c r="B90">
        <v>1071</v>
      </c>
      <c r="D90" t="str">
        <v>failed</v>
      </c>
      <c r="E90">
        <v>3182</v>
      </c>
    </row>
    <row r="91" spans="1:5" x14ac:dyDescent="0.25">
      <c r="A91" t="str">
        <v>successful</v>
      </c>
      <c r="B91">
        <v>117</v>
      </c>
      <c r="D91" t="str">
        <v>failed</v>
      </c>
      <c r="E91">
        <v>15</v>
      </c>
    </row>
    <row r="92" spans="1:5" x14ac:dyDescent="0.25">
      <c r="A92" t="str">
        <v>successful</v>
      </c>
      <c r="B92">
        <v>70</v>
      </c>
      <c r="D92" t="str">
        <v>failed</v>
      </c>
      <c r="E92">
        <v>133</v>
      </c>
    </row>
    <row r="93" spans="1:5" x14ac:dyDescent="0.25">
      <c r="A93" t="str">
        <v>successful</v>
      </c>
      <c r="B93">
        <v>135</v>
      </c>
      <c r="D93" t="str">
        <v>failed</v>
      </c>
      <c r="E93">
        <v>2062</v>
      </c>
    </row>
    <row r="94" spans="1:5" x14ac:dyDescent="0.25">
      <c r="A94" t="str">
        <v>successful</v>
      </c>
      <c r="B94">
        <v>768</v>
      </c>
      <c r="D94" t="str">
        <v>failed</v>
      </c>
      <c r="E94">
        <v>29</v>
      </c>
    </row>
    <row r="95" spans="1:5" x14ac:dyDescent="0.25">
      <c r="A95" t="str">
        <v>successful</v>
      </c>
      <c r="B95">
        <v>199</v>
      </c>
      <c r="D95" t="str">
        <v>failed</v>
      </c>
      <c r="E95">
        <v>132</v>
      </c>
    </row>
    <row r="96" spans="1:5" x14ac:dyDescent="0.25">
      <c r="A96" t="str">
        <v>successful</v>
      </c>
      <c r="B96">
        <v>107</v>
      </c>
      <c r="D96" t="str">
        <v>failed</v>
      </c>
      <c r="E96">
        <v>137</v>
      </c>
    </row>
    <row r="97" spans="1:5" x14ac:dyDescent="0.25">
      <c r="A97" t="str">
        <v>successful</v>
      </c>
      <c r="B97">
        <v>195</v>
      </c>
      <c r="D97" t="str">
        <v>failed</v>
      </c>
      <c r="E97">
        <v>908</v>
      </c>
    </row>
    <row r="98" spans="1:5" x14ac:dyDescent="0.25">
      <c r="A98" t="str">
        <v>successful</v>
      </c>
      <c r="B98">
        <v>3376</v>
      </c>
      <c r="D98" t="str">
        <v>failed</v>
      </c>
      <c r="E98">
        <v>10</v>
      </c>
    </row>
    <row r="99" spans="1:5" x14ac:dyDescent="0.25">
      <c r="A99" t="str">
        <v>successful</v>
      </c>
      <c r="B99">
        <v>41</v>
      </c>
      <c r="D99" t="str">
        <v>failed</v>
      </c>
      <c r="E99">
        <v>1910</v>
      </c>
    </row>
    <row r="100" spans="1:5" x14ac:dyDescent="0.25">
      <c r="A100" t="str">
        <v>successful</v>
      </c>
      <c r="B100">
        <v>1821</v>
      </c>
      <c r="D100" t="str">
        <v>failed</v>
      </c>
      <c r="E100">
        <v>38</v>
      </c>
    </row>
    <row r="101" spans="1:5" x14ac:dyDescent="0.25">
      <c r="A101" t="str">
        <v>successful</v>
      </c>
      <c r="B101">
        <v>164</v>
      </c>
      <c r="D101" t="str">
        <v>failed</v>
      </c>
      <c r="E101">
        <v>104</v>
      </c>
    </row>
    <row r="102" spans="1:5" x14ac:dyDescent="0.25">
      <c r="A102" t="str">
        <v>successful</v>
      </c>
      <c r="B102">
        <v>157</v>
      </c>
      <c r="D102" t="str">
        <v>failed</v>
      </c>
      <c r="E102">
        <v>49</v>
      </c>
    </row>
    <row r="103" spans="1:5" x14ac:dyDescent="0.25">
      <c r="A103" t="str">
        <v>successful</v>
      </c>
      <c r="B103">
        <v>246</v>
      </c>
      <c r="D103" t="str">
        <v>failed</v>
      </c>
      <c r="E103">
        <v>1</v>
      </c>
    </row>
    <row r="104" spans="1:5" x14ac:dyDescent="0.25">
      <c r="A104" t="str">
        <v>successful</v>
      </c>
      <c r="B104">
        <v>1396</v>
      </c>
      <c r="D104" t="str">
        <v>failed</v>
      </c>
      <c r="E104">
        <v>245</v>
      </c>
    </row>
    <row r="105" spans="1:5" x14ac:dyDescent="0.25">
      <c r="A105" t="str">
        <v>successful</v>
      </c>
      <c r="B105">
        <v>2506</v>
      </c>
      <c r="D105" t="str">
        <v>failed</v>
      </c>
      <c r="E105">
        <v>32</v>
      </c>
    </row>
    <row r="106" spans="1:5" x14ac:dyDescent="0.25">
      <c r="A106" t="str">
        <v>successful</v>
      </c>
      <c r="B106">
        <v>244</v>
      </c>
      <c r="D106" t="str">
        <v>failed</v>
      </c>
      <c r="E106">
        <v>7</v>
      </c>
    </row>
    <row r="107" spans="1:5" x14ac:dyDescent="0.25">
      <c r="A107" t="str">
        <v>successful</v>
      </c>
      <c r="B107">
        <v>146</v>
      </c>
      <c r="D107" t="str">
        <v>failed</v>
      </c>
      <c r="E107">
        <v>803</v>
      </c>
    </row>
    <row r="108" spans="1:5" x14ac:dyDescent="0.25">
      <c r="A108" t="str">
        <v>successful</v>
      </c>
      <c r="B108">
        <v>1267</v>
      </c>
      <c r="D108" t="str">
        <v>failed</v>
      </c>
      <c r="E108">
        <v>16</v>
      </c>
    </row>
    <row r="109" spans="1:5" x14ac:dyDescent="0.25">
      <c r="A109" t="str">
        <v>successful</v>
      </c>
      <c r="B109">
        <v>1561</v>
      </c>
      <c r="D109" t="str">
        <v>failed</v>
      </c>
      <c r="E109">
        <v>31</v>
      </c>
    </row>
    <row r="110" spans="1:5" x14ac:dyDescent="0.25">
      <c r="A110" t="str">
        <v>successful</v>
      </c>
      <c r="B110">
        <v>48</v>
      </c>
      <c r="D110" t="str">
        <v>failed</v>
      </c>
      <c r="E110">
        <v>108</v>
      </c>
    </row>
    <row r="111" spans="1:5" x14ac:dyDescent="0.25">
      <c r="A111" t="str">
        <v>successful</v>
      </c>
      <c r="B111">
        <v>2739</v>
      </c>
      <c r="D111" t="str">
        <v>failed</v>
      </c>
      <c r="E111">
        <v>30</v>
      </c>
    </row>
    <row r="112" spans="1:5" x14ac:dyDescent="0.25">
      <c r="A112" t="str">
        <v>successful</v>
      </c>
      <c r="B112">
        <v>3537</v>
      </c>
      <c r="D112" t="str">
        <v>failed</v>
      </c>
      <c r="E112">
        <v>17</v>
      </c>
    </row>
    <row r="113" spans="1:5" x14ac:dyDescent="0.25">
      <c r="A113" t="str">
        <v>successful</v>
      </c>
      <c r="B113">
        <v>2107</v>
      </c>
      <c r="D113" t="str">
        <v>failed</v>
      </c>
      <c r="E113">
        <v>80</v>
      </c>
    </row>
    <row r="114" spans="1:5" x14ac:dyDescent="0.25">
      <c r="A114" t="str">
        <v>successful</v>
      </c>
      <c r="B114">
        <v>3318</v>
      </c>
      <c r="D114" t="str">
        <v>failed</v>
      </c>
      <c r="E114">
        <v>2468</v>
      </c>
    </row>
    <row r="115" spans="1:5" x14ac:dyDescent="0.25">
      <c r="A115" t="str">
        <v>successful</v>
      </c>
      <c r="B115">
        <v>340</v>
      </c>
      <c r="D115" t="str">
        <v>failed</v>
      </c>
      <c r="E115">
        <v>26</v>
      </c>
    </row>
    <row r="116" spans="1:5" x14ac:dyDescent="0.25">
      <c r="A116" t="str">
        <v>successful</v>
      </c>
      <c r="B116">
        <v>1442</v>
      </c>
      <c r="D116" t="str">
        <v>failed</v>
      </c>
      <c r="E116">
        <v>73</v>
      </c>
    </row>
    <row r="117" spans="1:5" x14ac:dyDescent="0.25">
      <c r="A117" t="str">
        <v>successful</v>
      </c>
      <c r="B117">
        <v>126</v>
      </c>
      <c r="D117" t="str">
        <v>failed</v>
      </c>
      <c r="E117">
        <v>128</v>
      </c>
    </row>
    <row r="118" spans="1:5" x14ac:dyDescent="0.25">
      <c r="A118" t="str">
        <v>successful</v>
      </c>
      <c r="B118">
        <v>524</v>
      </c>
      <c r="D118" t="str">
        <v>failed</v>
      </c>
      <c r="E118">
        <v>33</v>
      </c>
    </row>
    <row r="119" spans="1:5" x14ac:dyDescent="0.25">
      <c r="A119" t="str">
        <v>successful</v>
      </c>
      <c r="B119">
        <v>1989</v>
      </c>
      <c r="D119" t="str">
        <v>failed</v>
      </c>
      <c r="E119">
        <v>1072</v>
      </c>
    </row>
    <row r="120" spans="1:5" x14ac:dyDescent="0.25">
      <c r="A120" t="str">
        <v>successful</v>
      </c>
      <c r="B120">
        <v>157</v>
      </c>
      <c r="D120" t="str">
        <v>failed</v>
      </c>
      <c r="E120">
        <v>393</v>
      </c>
    </row>
    <row r="121" spans="1:5" x14ac:dyDescent="0.25">
      <c r="A121" t="str">
        <v>successful</v>
      </c>
      <c r="B121">
        <v>4498</v>
      </c>
      <c r="D121" t="str">
        <v>failed</v>
      </c>
      <c r="E121">
        <v>1257</v>
      </c>
    </row>
    <row r="122" spans="1:5" x14ac:dyDescent="0.25">
      <c r="A122" t="str">
        <v>successful</v>
      </c>
      <c r="B122">
        <v>80</v>
      </c>
      <c r="D122" t="str">
        <v>failed</v>
      </c>
      <c r="E122">
        <v>328</v>
      </c>
    </row>
    <row r="123" spans="1:5" x14ac:dyDescent="0.25">
      <c r="A123" t="str">
        <v>successful</v>
      </c>
      <c r="B123">
        <v>43</v>
      </c>
      <c r="D123" t="str">
        <v>failed</v>
      </c>
      <c r="E123">
        <v>147</v>
      </c>
    </row>
    <row r="124" spans="1:5" x14ac:dyDescent="0.25">
      <c r="A124" t="str">
        <v>successful</v>
      </c>
      <c r="B124">
        <v>2053</v>
      </c>
      <c r="D124" t="str">
        <v>failed</v>
      </c>
      <c r="E124">
        <v>830</v>
      </c>
    </row>
    <row r="125" spans="1:5" x14ac:dyDescent="0.25">
      <c r="A125" t="str">
        <v>successful</v>
      </c>
      <c r="B125">
        <v>168</v>
      </c>
      <c r="D125" t="str">
        <v>failed</v>
      </c>
      <c r="E125">
        <v>331</v>
      </c>
    </row>
    <row r="126" spans="1:5" x14ac:dyDescent="0.25">
      <c r="A126" t="str">
        <v>successful</v>
      </c>
      <c r="B126">
        <v>4289</v>
      </c>
      <c r="D126" t="str">
        <v>failed</v>
      </c>
      <c r="E126">
        <v>25</v>
      </c>
    </row>
    <row r="127" spans="1:5" x14ac:dyDescent="0.25">
      <c r="A127" t="str">
        <v>successful</v>
      </c>
      <c r="B127">
        <v>165</v>
      </c>
      <c r="D127" t="str">
        <v>failed</v>
      </c>
      <c r="E127">
        <v>3483</v>
      </c>
    </row>
    <row r="128" spans="1:5" x14ac:dyDescent="0.25">
      <c r="A128" t="str">
        <v>successful</v>
      </c>
      <c r="B128">
        <v>1815</v>
      </c>
      <c r="D128" t="str">
        <v>failed</v>
      </c>
      <c r="E128">
        <v>923</v>
      </c>
    </row>
    <row r="129" spans="1:5" x14ac:dyDescent="0.25">
      <c r="A129" t="str">
        <v>successful</v>
      </c>
      <c r="B129">
        <v>397</v>
      </c>
      <c r="D129" t="str">
        <v>failed</v>
      </c>
      <c r="E129">
        <v>1</v>
      </c>
    </row>
    <row r="130" spans="1:5" x14ac:dyDescent="0.25">
      <c r="A130" t="str">
        <v>successful</v>
      </c>
      <c r="B130">
        <v>1539</v>
      </c>
      <c r="D130" t="str">
        <v>failed</v>
      </c>
      <c r="E130">
        <v>33</v>
      </c>
    </row>
    <row r="131" spans="1:5" x14ac:dyDescent="0.25">
      <c r="A131" t="str">
        <v>successful</v>
      </c>
      <c r="B131">
        <v>138</v>
      </c>
      <c r="D131" t="str">
        <v>failed</v>
      </c>
      <c r="E131">
        <v>40</v>
      </c>
    </row>
    <row r="132" spans="1:5" x14ac:dyDescent="0.25">
      <c r="A132" t="str">
        <v>successful</v>
      </c>
      <c r="B132">
        <v>3594</v>
      </c>
      <c r="D132" t="str">
        <v>failed</v>
      </c>
      <c r="E132">
        <v>23</v>
      </c>
    </row>
    <row r="133" spans="1:5" x14ac:dyDescent="0.25">
      <c r="A133" t="str">
        <v>successful</v>
      </c>
      <c r="B133">
        <v>5880</v>
      </c>
      <c r="D133" t="str">
        <v>failed</v>
      </c>
      <c r="E133">
        <v>75</v>
      </c>
    </row>
    <row r="134" spans="1:5" x14ac:dyDescent="0.25">
      <c r="A134" t="str">
        <v>successful</v>
      </c>
      <c r="B134">
        <v>112</v>
      </c>
      <c r="D134" t="str">
        <v>failed</v>
      </c>
      <c r="E134">
        <v>2176</v>
      </c>
    </row>
    <row r="135" spans="1:5" x14ac:dyDescent="0.25">
      <c r="A135" t="str">
        <v>successful</v>
      </c>
      <c r="B135">
        <v>943</v>
      </c>
      <c r="D135" t="str">
        <v>failed</v>
      </c>
      <c r="E135">
        <v>441</v>
      </c>
    </row>
    <row r="136" spans="1:5" x14ac:dyDescent="0.25">
      <c r="A136" t="str">
        <v>successful</v>
      </c>
      <c r="B136">
        <v>2468</v>
      </c>
      <c r="D136" t="str">
        <v>failed</v>
      </c>
      <c r="E136">
        <v>25</v>
      </c>
    </row>
    <row r="137" spans="1:5" x14ac:dyDescent="0.25">
      <c r="A137" t="str">
        <v>successful</v>
      </c>
      <c r="B137">
        <v>2551</v>
      </c>
      <c r="D137" t="str">
        <v>failed</v>
      </c>
      <c r="E137">
        <v>127</v>
      </c>
    </row>
    <row r="138" spans="1:5" x14ac:dyDescent="0.25">
      <c r="A138" t="str">
        <v>successful</v>
      </c>
      <c r="B138">
        <v>101</v>
      </c>
      <c r="D138" t="str">
        <v>failed</v>
      </c>
      <c r="E138">
        <v>355</v>
      </c>
    </row>
    <row r="139" spans="1:5" x14ac:dyDescent="0.25">
      <c r="A139" t="str">
        <v>successful</v>
      </c>
      <c r="B139">
        <v>92</v>
      </c>
      <c r="D139" t="str">
        <v>failed</v>
      </c>
      <c r="E139">
        <v>44</v>
      </c>
    </row>
    <row r="140" spans="1:5" x14ac:dyDescent="0.25">
      <c r="A140" t="str">
        <v>successful</v>
      </c>
      <c r="B140">
        <v>62</v>
      </c>
      <c r="D140" t="str">
        <v>failed</v>
      </c>
      <c r="E140">
        <v>67</v>
      </c>
    </row>
    <row r="141" spans="1:5" x14ac:dyDescent="0.25">
      <c r="A141" t="str">
        <v>successful</v>
      </c>
      <c r="B141">
        <v>149</v>
      </c>
      <c r="D141" t="str">
        <v>failed</v>
      </c>
      <c r="E141">
        <v>1068</v>
      </c>
    </row>
    <row r="142" spans="1:5" x14ac:dyDescent="0.25">
      <c r="A142" t="str">
        <v>successful</v>
      </c>
      <c r="B142">
        <v>329</v>
      </c>
      <c r="D142" t="str">
        <v>failed</v>
      </c>
      <c r="E142">
        <v>424</v>
      </c>
    </row>
    <row r="143" spans="1:5" x14ac:dyDescent="0.25">
      <c r="A143" t="str">
        <v>successful</v>
      </c>
      <c r="B143">
        <v>97</v>
      </c>
      <c r="D143" t="str">
        <v>failed</v>
      </c>
      <c r="E143">
        <v>151</v>
      </c>
    </row>
    <row r="144" spans="1:5" x14ac:dyDescent="0.25">
      <c r="A144" t="str">
        <v>successful</v>
      </c>
      <c r="B144">
        <v>1784</v>
      </c>
      <c r="D144" t="str">
        <v>failed</v>
      </c>
      <c r="E144">
        <v>1608</v>
      </c>
    </row>
    <row r="145" spans="1:5" x14ac:dyDescent="0.25">
      <c r="A145" t="str">
        <v>successful</v>
      </c>
      <c r="B145">
        <v>1684</v>
      </c>
      <c r="D145" t="str">
        <v>failed</v>
      </c>
      <c r="E145">
        <v>941</v>
      </c>
    </row>
    <row r="146" spans="1:5" x14ac:dyDescent="0.25">
      <c r="A146" t="str">
        <v>successful</v>
      </c>
      <c r="B146">
        <v>250</v>
      </c>
      <c r="D146" t="str">
        <v>failed</v>
      </c>
      <c r="E146">
        <v>1</v>
      </c>
    </row>
    <row r="147" spans="1:5" x14ac:dyDescent="0.25">
      <c r="A147" t="str">
        <v>successful</v>
      </c>
      <c r="B147">
        <v>238</v>
      </c>
      <c r="D147" t="str">
        <v>failed</v>
      </c>
      <c r="E147">
        <v>40</v>
      </c>
    </row>
    <row r="148" spans="1:5" x14ac:dyDescent="0.25">
      <c r="A148" t="str">
        <v>successful</v>
      </c>
      <c r="B148">
        <v>53</v>
      </c>
      <c r="D148" t="str">
        <v>failed</v>
      </c>
      <c r="E148">
        <v>3015</v>
      </c>
    </row>
    <row r="149" spans="1:5" x14ac:dyDescent="0.25">
      <c r="A149" t="str">
        <v>successful</v>
      </c>
      <c r="B149">
        <v>214</v>
      </c>
      <c r="D149" t="str">
        <v>failed</v>
      </c>
      <c r="E149">
        <v>435</v>
      </c>
    </row>
    <row r="150" spans="1:5" x14ac:dyDescent="0.25">
      <c r="A150" t="str">
        <v>successful</v>
      </c>
      <c r="B150">
        <v>222</v>
      </c>
      <c r="D150" t="str">
        <v>failed</v>
      </c>
      <c r="E150">
        <v>714</v>
      </c>
    </row>
    <row r="151" spans="1:5" x14ac:dyDescent="0.25">
      <c r="A151" t="str">
        <v>successful</v>
      </c>
      <c r="B151">
        <v>1884</v>
      </c>
      <c r="D151" t="str">
        <v>failed</v>
      </c>
      <c r="E151">
        <v>5497</v>
      </c>
    </row>
    <row r="152" spans="1:5" x14ac:dyDescent="0.25">
      <c r="A152" t="str">
        <v>successful</v>
      </c>
      <c r="B152">
        <v>218</v>
      </c>
      <c r="D152" t="str">
        <v>failed</v>
      </c>
      <c r="E152">
        <v>418</v>
      </c>
    </row>
    <row r="153" spans="1:5" x14ac:dyDescent="0.25">
      <c r="A153" t="str">
        <v>successful</v>
      </c>
      <c r="B153">
        <v>6465</v>
      </c>
      <c r="D153" t="str">
        <v>failed</v>
      </c>
      <c r="E153">
        <v>1439</v>
      </c>
    </row>
    <row r="154" spans="1:5" x14ac:dyDescent="0.25">
      <c r="A154" t="str">
        <v>successful</v>
      </c>
      <c r="B154">
        <v>59</v>
      </c>
      <c r="D154" t="str">
        <v>failed</v>
      </c>
      <c r="E154">
        <v>15</v>
      </c>
    </row>
    <row r="155" spans="1:5" x14ac:dyDescent="0.25">
      <c r="A155" t="str">
        <v>successful</v>
      </c>
      <c r="B155">
        <v>88</v>
      </c>
      <c r="D155" t="str">
        <v>failed</v>
      </c>
      <c r="E155">
        <v>1999</v>
      </c>
    </row>
    <row r="156" spans="1:5" x14ac:dyDescent="0.25">
      <c r="A156" t="str">
        <v>successful</v>
      </c>
      <c r="B156">
        <v>1697</v>
      </c>
      <c r="D156" t="str">
        <v>failed</v>
      </c>
      <c r="E156">
        <v>118</v>
      </c>
    </row>
    <row r="157" spans="1:5" x14ac:dyDescent="0.25">
      <c r="A157" t="str">
        <v>successful</v>
      </c>
      <c r="B157">
        <v>92</v>
      </c>
      <c r="D157" t="str">
        <v>failed</v>
      </c>
      <c r="E157">
        <v>162</v>
      </c>
    </row>
    <row r="158" spans="1:5" x14ac:dyDescent="0.25">
      <c r="A158" t="str">
        <v>successful</v>
      </c>
      <c r="B158">
        <v>186</v>
      </c>
      <c r="D158" t="str">
        <v>failed</v>
      </c>
      <c r="E158">
        <v>83</v>
      </c>
    </row>
    <row r="159" spans="1:5" x14ac:dyDescent="0.25">
      <c r="A159" t="str">
        <v>successful</v>
      </c>
      <c r="B159">
        <v>138</v>
      </c>
      <c r="D159" t="str">
        <v>failed</v>
      </c>
      <c r="E159">
        <v>747</v>
      </c>
    </row>
    <row r="160" spans="1:5" x14ac:dyDescent="0.25">
      <c r="A160" t="str">
        <v>successful</v>
      </c>
      <c r="B160">
        <v>261</v>
      </c>
      <c r="D160" t="str">
        <v>failed</v>
      </c>
      <c r="E160">
        <v>84</v>
      </c>
    </row>
    <row r="161" spans="1:5" x14ac:dyDescent="0.25">
      <c r="A161" t="str">
        <v>successful</v>
      </c>
      <c r="B161">
        <v>107</v>
      </c>
      <c r="D161" t="str">
        <v>failed</v>
      </c>
      <c r="E161">
        <v>91</v>
      </c>
    </row>
    <row r="162" spans="1:5" x14ac:dyDescent="0.25">
      <c r="A162" t="str">
        <v>successful</v>
      </c>
      <c r="B162">
        <v>199</v>
      </c>
      <c r="D162" t="str">
        <v>failed</v>
      </c>
      <c r="E162">
        <v>792</v>
      </c>
    </row>
    <row r="163" spans="1:5" x14ac:dyDescent="0.25">
      <c r="A163" t="str">
        <v>successful</v>
      </c>
      <c r="B163">
        <v>5512</v>
      </c>
      <c r="D163" t="str">
        <v>failed</v>
      </c>
      <c r="E163">
        <v>32</v>
      </c>
    </row>
    <row r="164" spans="1:5" x14ac:dyDescent="0.25">
      <c r="A164" t="str">
        <v>successful</v>
      </c>
      <c r="B164">
        <v>86</v>
      </c>
      <c r="D164" t="str">
        <v>failed</v>
      </c>
      <c r="E164">
        <v>186</v>
      </c>
    </row>
    <row r="165" spans="1:5" x14ac:dyDescent="0.25">
      <c r="A165" t="str">
        <v>successful</v>
      </c>
      <c r="B165">
        <v>2768</v>
      </c>
      <c r="D165" t="str">
        <v>failed</v>
      </c>
      <c r="E165">
        <v>605</v>
      </c>
    </row>
    <row r="166" spans="1:5" x14ac:dyDescent="0.25">
      <c r="A166" t="str">
        <v>successful</v>
      </c>
      <c r="B166">
        <v>48</v>
      </c>
      <c r="D166" t="str">
        <v>failed</v>
      </c>
      <c r="E166">
        <v>1</v>
      </c>
    </row>
    <row r="167" spans="1:5" x14ac:dyDescent="0.25">
      <c r="A167" t="str">
        <v>successful</v>
      </c>
      <c r="B167">
        <v>87</v>
      </c>
      <c r="D167" t="str">
        <v>failed</v>
      </c>
      <c r="E167">
        <v>31</v>
      </c>
    </row>
    <row r="168" spans="1:5" x14ac:dyDescent="0.25">
      <c r="A168" t="str">
        <v>successful</v>
      </c>
      <c r="B168">
        <v>1894</v>
      </c>
      <c r="D168" t="str">
        <v>failed</v>
      </c>
      <c r="E168">
        <v>1181</v>
      </c>
    </row>
    <row r="169" spans="1:5" x14ac:dyDescent="0.25">
      <c r="A169" t="str">
        <v>successful</v>
      </c>
      <c r="B169">
        <v>282</v>
      </c>
      <c r="D169" t="str">
        <v>failed</v>
      </c>
      <c r="E169">
        <v>39</v>
      </c>
    </row>
    <row r="170" spans="1:5" x14ac:dyDescent="0.25">
      <c r="A170" t="str">
        <v>successful</v>
      </c>
      <c r="B170">
        <v>116</v>
      </c>
      <c r="D170" t="str">
        <v>failed</v>
      </c>
      <c r="E170">
        <v>46</v>
      </c>
    </row>
    <row r="171" spans="1:5" x14ac:dyDescent="0.25">
      <c r="A171" t="str">
        <v>successful</v>
      </c>
      <c r="B171">
        <v>83</v>
      </c>
      <c r="D171" t="str">
        <v>failed</v>
      </c>
      <c r="E171">
        <v>105</v>
      </c>
    </row>
    <row r="172" spans="1:5" x14ac:dyDescent="0.25">
      <c r="A172" t="str">
        <v>successful</v>
      </c>
      <c r="B172">
        <v>91</v>
      </c>
      <c r="D172" t="str">
        <v>failed</v>
      </c>
      <c r="E172">
        <v>535</v>
      </c>
    </row>
    <row r="173" spans="1:5" x14ac:dyDescent="0.25">
      <c r="A173" t="str">
        <v>successful</v>
      </c>
      <c r="B173">
        <v>546</v>
      </c>
      <c r="D173" t="str">
        <v>failed</v>
      </c>
      <c r="E173">
        <v>16</v>
      </c>
    </row>
    <row r="174" spans="1:5" x14ac:dyDescent="0.25">
      <c r="A174" t="str">
        <v>successful</v>
      </c>
      <c r="B174">
        <v>393</v>
      </c>
      <c r="D174" t="str">
        <v>failed</v>
      </c>
      <c r="E174">
        <v>575</v>
      </c>
    </row>
    <row r="175" spans="1:5" x14ac:dyDescent="0.25">
      <c r="A175" t="str">
        <v>successful</v>
      </c>
      <c r="B175">
        <v>133</v>
      </c>
      <c r="D175" t="str">
        <v>failed</v>
      </c>
      <c r="E175">
        <v>1120</v>
      </c>
    </row>
    <row r="176" spans="1:5" x14ac:dyDescent="0.25">
      <c r="A176" t="str">
        <v>successful</v>
      </c>
      <c r="B176">
        <v>254</v>
      </c>
      <c r="D176" t="str">
        <v>failed</v>
      </c>
      <c r="E176">
        <v>113</v>
      </c>
    </row>
    <row r="177" spans="1:5" x14ac:dyDescent="0.25">
      <c r="A177" t="str">
        <v>successful</v>
      </c>
      <c r="B177">
        <v>176</v>
      </c>
      <c r="D177" t="str">
        <v>failed</v>
      </c>
      <c r="E177">
        <v>1538</v>
      </c>
    </row>
    <row r="178" spans="1:5" x14ac:dyDescent="0.25">
      <c r="A178" t="str">
        <v>successful</v>
      </c>
      <c r="B178">
        <v>337</v>
      </c>
      <c r="D178" t="str">
        <v>failed</v>
      </c>
      <c r="E178">
        <v>9</v>
      </c>
    </row>
    <row r="179" spans="1:5" x14ac:dyDescent="0.25">
      <c r="A179" t="str">
        <v>successful</v>
      </c>
      <c r="B179">
        <v>107</v>
      </c>
      <c r="D179" t="str">
        <v>failed</v>
      </c>
      <c r="E179">
        <v>554</v>
      </c>
    </row>
    <row r="180" spans="1:5" x14ac:dyDescent="0.25">
      <c r="A180" t="str">
        <v>successful</v>
      </c>
      <c r="B180">
        <v>183</v>
      </c>
      <c r="D180" t="str">
        <v>failed</v>
      </c>
      <c r="E180">
        <v>648</v>
      </c>
    </row>
    <row r="181" spans="1:5" x14ac:dyDescent="0.25">
      <c r="A181" t="str">
        <v>successful</v>
      </c>
      <c r="B181">
        <v>72</v>
      </c>
      <c r="D181" t="str">
        <v>failed</v>
      </c>
      <c r="E181">
        <v>21</v>
      </c>
    </row>
    <row r="182" spans="1:5" x14ac:dyDescent="0.25">
      <c r="A182" t="str">
        <v>successful</v>
      </c>
      <c r="B182">
        <v>295</v>
      </c>
      <c r="D182" t="str">
        <v>failed</v>
      </c>
      <c r="E182">
        <v>54</v>
      </c>
    </row>
    <row r="183" spans="1:5" x14ac:dyDescent="0.25">
      <c r="A183" t="str">
        <v>successful</v>
      </c>
      <c r="B183">
        <v>142</v>
      </c>
      <c r="D183" t="str">
        <v>failed</v>
      </c>
      <c r="E183">
        <v>120</v>
      </c>
    </row>
    <row r="184" spans="1:5" x14ac:dyDescent="0.25">
      <c r="A184" t="str">
        <v>successful</v>
      </c>
      <c r="B184">
        <v>85</v>
      </c>
      <c r="D184" t="str">
        <v>failed</v>
      </c>
      <c r="E184">
        <v>579</v>
      </c>
    </row>
    <row r="185" spans="1:5" x14ac:dyDescent="0.25">
      <c r="A185" t="str">
        <v>successful</v>
      </c>
      <c r="B185">
        <v>659</v>
      </c>
      <c r="D185" t="str">
        <v>failed</v>
      </c>
      <c r="E185">
        <v>2072</v>
      </c>
    </row>
    <row r="186" spans="1:5" x14ac:dyDescent="0.25">
      <c r="A186" t="str">
        <v>successful</v>
      </c>
      <c r="B186">
        <v>121</v>
      </c>
      <c r="D186" t="str">
        <v>failed</v>
      </c>
      <c r="E186">
        <v>0</v>
      </c>
    </row>
    <row r="187" spans="1:5" x14ac:dyDescent="0.25">
      <c r="A187" t="str">
        <v>successful</v>
      </c>
      <c r="B187">
        <v>3742</v>
      </c>
      <c r="D187" t="str">
        <v>failed</v>
      </c>
      <c r="E187">
        <v>1796</v>
      </c>
    </row>
    <row r="188" spans="1:5" x14ac:dyDescent="0.25">
      <c r="A188" t="str">
        <v>successful</v>
      </c>
      <c r="B188">
        <v>223</v>
      </c>
      <c r="D188" t="str">
        <v>failed</v>
      </c>
      <c r="E188">
        <v>62</v>
      </c>
    </row>
    <row r="189" spans="1:5" x14ac:dyDescent="0.25">
      <c r="A189" t="str">
        <v>successful</v>
      </c>
      <c r="B189">
        <v>133</v>
      </c>
      <c r="D189" t="str">
        <v>failed</v>
      </c>
      <c r="E189">
        <v>347</v>
      </c>
    </row>
    <row r="190" spans="1:5" x14ac:dyDescent="0.25">
      <c r="A190" t="str">
        <v>successful</v>
      </c>
      <c r="B190">
        <v>5168</v>
      </c>
      <c r="D190" t="str">
        <v>failed</v>
      </c>
      <c r="E190">
        <v>19</v>
      </c>
    </row>
    <row r="191" spans="1:5" x14ac:dyDescent="0.25">
      <c r="A191" t="str">
        <v>successful</v>
      </c>
      <c r="B191">
        <v>307</v>
      </c>
      <c r="D191" t="str">
        <v>failed</v>
      </c>
      <c r="E191">
        <v>1258</v>
      </c>
    </row>
    <row r="192" spans="1:5" x14ac:dyDescent="0.25">
      <c r="A192" t="str">
        <v>successful</v>
      </c>
      <c r="B192">
        <v>2441</v>
      </c>
      <c r="D192" t="str">
        <v>failed</v>
      </c>
      <c r="E192">
        <v>362</v>
      </c>
    </row>
    <row r="193" spans="1:5" x14ac:dyDescent="0.25">
      <c r="A193" t="str">
        <v>successful</v>
      </c>
      <c r="B193">
        <v>1385</v>
      </c>
      <c r="D193" t="str">
        <v>failed</v>
      </c>
      <c r="E193">
        <v>133</v>
      </c>
    </row>
    <row r="194" spans="1:5" x14ac:dyDescent="0.25">
      <c r="A194" t="str">
        <v>successful</v>
      </c>
      <c r="B194">
        <v>190</v>
      </c>
      <c r="D194" t="str">
        <v>failed</v>
      </c>
      <c r="E194">
        <v>846</v>
      </c>
    </row>
    <row r="195" spans="1:5" x14ac:dyDescent="0.25">
      <c r="A195" t="str">
        <v>successful</v>
      </c>
      <c r="B195">
        <v>470</v>
      </c>
      <c r="D195" t="str">
        <v>failed</v>
      </c>
      <c r="E195">
        <v>10</v>
      </c>
    </row>
    <row r="196" spans="1:5" x14ac:dyDescent="0.25">
      <c r="A196" t="str">
        <v>successful</v>
      </c>
      <c r="B196">
        <v>253</v>
      </c>
      <c r="D196" t="str">
        <v>failed</v>
      </c>
      <c r="E196">
        <v>191</v>
      </c>
    </row>
    <row r="197" spans="1:5" x14ac:dyDescent="0.25">
      <c r="A197" t="str">
        <v>successful</v>
      </c>
      <c r="B197">
        <v>1113</v>
      </c>
      <c r="D197" t="str">
        <v>failed</v>
      </c>
      <c r="E197">
        <v>1979</v>
      </c>
    </row>
    <row r="198" spans="1:5" x14ac:dyDescent="0.25">
      <c r="A198" t="str">
        <v>successful</v>
      </c>
      <c r="B198">
        <v>2283</v>
      </c>
      <c r="D198" t="str">
        <v>failed</v>
      </c>
      <c r="E198">
        <v>63</v>
      </c>
    </row>
    <row r="199" spans="1:5" x14ac:dyDescent="0.25">
      <c r="A199" t="str">
        <v>successful</v>
      </c>
      <c r="B199">
        <v>1095</v>
      </c>
      <c r="D199" t="str">
        <v>failed</v>
      </c>
      <c r="E199">
        <v>6080</v>
      </c>
    </row>
    <row r="200" spans="1:5" x14ac:dyDescent="0.25">
      <c r="A200" t="str">
        <v>successful</v>
      </c>
      <c r="B200">
        <v>1690</v>
      </c>
      <c r="D200" t="str">
        <v>failed</v>
      </c>
      <c r="E200">
        <v>80</v>
      </c>
    </row>
    <row r="201" spans="1:5" x14ac:dyDescent="0.25">
      <c r="A201" t="str">
        <v>successful</v>
      </c>
      <c r="B201">
        <v>191</v>
      </c>
      <c r="D201" t="str">
        <v>failed</v>
      </c>
      <c r="E201">
        <v>9</v>
      </c>
    </row>
    <row r="202" spans="1:5" x14ac:dyDescent="0.25">
      <c r="A202" t="str">
        <v>successful</v>
      </c>
      <c r="B202">
        <v>2013</v>
      </c>
      <c r="D202" t="str">
        <v>failed</v>
      </c>
      <c r="E202">
        <v>1784</v>
      </c>
    </row>
    <row r="203" spans="1:5" x14ac:dyDescent="0.25">
      <c r="A203" t="str">
        <v>successful</v>
      </c>
      <c r="B203">
        <v>1703</v>
      </c>
      <c r="D203" t="str">
        <v>failed</v>
      </c>
      <c r="E203">
        <v>243</v>
      </c>
    </row>
    <row r="204" spans="1:5" x14ac:dyDescent="0.25">
      <c r="A204" t="str">
        <v>successful</v>
      </c>
      <c r="B204">
        <v>80</v>
      </c>
      <c r="D204" t="str">
        <v>failed</v>
      </c>
      <c r="E204">
        <v>1296</v>
      </c>
    </row>
    <row r="205" spans="1:5" x14ac:dyDescent="0.25">
      <c r="A205" t="str">
        <v>successful</v>
      </c>
      <c r="B205">
        <v>41</v>
      </c>
      <c r="D205" t="str">
        <v>failed</v>
      </c>
      <c r="E205">
        <v>77</v>
      </c>
    </row>
    <row r="206" spans="1:5" x14ac:dyDescent="0.25">
      <c r="A206" t="str">
        <v>successful</v>
      </c>
      <c r="B206">
        <v>187</v>
      </c>
      <c r="D206" t="str">
        <v>failed</v>
      </c>
      <c r="E206">
        <v>395</v>
      </c>
    </row>
    <row r="207" spans="1:5" x14ac:dyDescent="0.25">
      <c r="A207" t="str">
        <v>successful</v>
      </c>
      <c r="B207">
        <v>2875</v>
      </c>
      <c r="D207" t="str">
        <v>failed</v>
      </c>
      <c r="E207">
        <v>49</v>
      </c>
    </row>
    <row r="208" spans="1:5" x14ac:dyDescent="0.25">
      <c r="A208" t="str">
        <v>successful</v>
      </c>
      <c r="B208">
        <v>88</v>
      </c>
      <c r="D208" t="str">
        <v>failed</v>
      </c>
      <c r="E208">
        <v>180</v>
      </c>
    </row>
    <row r="209" spans="1:5" x14ac:dyDescent="0.25">
      <c r="A209" t="str">
        <v>successful</v>
      </c>
      <c r="B209">
        <v>191</v>
      </c>
      <c r="D209" t="str">
        <v>failed</v>
      </c>
      <c r="E209">
        <v>2690</v>
      </c>
    </row>
    <row r="210" spans="1:5" x14ac:dyDescent="0.25">
      <c r="A210" t="str">
        <v>successful</v>
      </c>
      <c r="B210">
        <v>139</v>
      </c>
      <c r="D210" t="str">
        <v>failed</v>
      </c>
      <c r="E210">
        <v>2779</v>
      </c>
    </row>
    <row r="211" spans="1:5" x14ac:dyDescent="0.25">
      <c r="A211" t="str">
        <v>successful</v>
      </c>
      <c r="B211">
        <v>186</v>
      </c>
      <c r="D211" t="str">
        <v>failed</v>
      </c>
      <c r="E211">
        <v>92</v>
      </c>
    </row>
    <row r="212" spans="1:5" x14ac:dyDescent="0.25">
      <c r="A212" t="str">
        <v>successful</v>
      </c>
      <c r="B212">
        <v>112</v>
      </c>
      <c r="D212" t="str">
        <v>failed</v>
      </c>
      <c r="E212">
        <v>1028</v>
      </c>
    </row>
    <row r="213" spans="1:5" x14ac:dyDescent="0.25">
      <c r="A213" t="str">
        <v>successful</v>
      </c>
      <c r="B213">
        <v>101</v>
      </c>
      <c r="D213" t="str">
        <v>failed</v>
      </c>
      <c r="E213">
        <v>26</v>
      </c>
    </row>
    <row r="214" spans="1:5" x14ac:dyDescent="0.25">
      <c r="A214" t="str">
        <v>successful</v>
      </c>
      <c r="B214">
        <v>206</v>
      </c>
      <c r="D214" t="str">
        <v>failed</v>
      </c>
      <c r="E214">
        <v>1790</v>
      </c>
    </row>
    <row r="215" spans="1:5" x14ac:dyDescent="0.25">
      <c r="A215" t="str">
        <v>successful</v>
      </c>
      <c r="B215">
        <v>154</v>
      </c>
      <c r="D215" t="str">
        <v>failed</v>
      </c>
      <c r="E215">
        <v>37</v>
      </c>
    </row>
    <row r="216" spans="1:5" x14ac:dyDescent="0.25">
      <c r="A216" t="str">
        <v>successful</v>
      </c>
      <c r="B216">
        <v>5966</v>
      </c>
      <c r="D216" t="str">
        <v>failed</v>
      </c>
      <c r="E216">
        <v>35</v>
      </c>
    </row>
    <row r="217" spans="1:5" x14ac:dyDescent="0.25">
      <c r="A217" t="str">
        <v>successful</v>
      </c>
      <c r="B217">
        <v>169</v>
      </c>
      <c r="D217" t="str">
        <v>failed</v>
      </c>
      <c r="E217">
        <v>558</v>
      </c>
    </row>
    <row r="218" spans="1:5" x14ac:dyDescent="0.25">
      <c r="A218" t="str">
        <v>successful</v>
      </c>
      <c r="B218">
        <v>2106</v>
      </c>
      <c r="D218" t="str">
        <v>failed</v>
      </c>
      <c r="E218">
        <v>64</v>
      </c>
    </row>
    <row r="219" spans="1:5" x14ac:dyDescent="0.25">
      <c r="A219" t="str">
        <v>successful</v>
      </c>
      <c r="B219">
        <v>131</v>
      </c>
      <c r="D219" t="str">
        <v>failed</v>
      </c>
      <c r="E219">
        <v>245</v>
      </c>
    </row>
    <row r="220" spans="1:5" x14ac:dyDescent="0.25">
      <c r="A220" t="str">
        <v>successful</v>
      </c>
      <c r="B220">
        <v>84</v>
      </c>
      <c r="D220" t="str">
        <v>failed</v>
      </c>
      <c r="E220">
        <v>71</v>
      </c>
    </row>
    <row r="221" spans="1:5" x14ac:dyDescent="0.25">
      <c r="A221" t="str">
        <v>successful</v>
      </c>
      <c r="B221">
        <v>155</v>
      </c>
      <c r="D221" t="str">
        <v>failed</v>
      </c>
      <c r="E221">
        <v>42</v>
      </c>
    </row>
    <row r="222" spans="1:5" x14ac:dyDescent="0.25">
      <c r="A222" t="str">
        <v>successful</v>
      </c>
      <c r="B222">
        <v>189</v>
      </c>
      <c r="D222" t="str">
        <v>failed</v>
      </c>
      <c r="E222">
        <v>156</v>
      </c>
    </row>
    <row r="223" spans="1:5" x14ac:dyDescent="0.25">
      <c r="A223" t="str">
        <v>successful</v>
      </c>
      <c r="B223">
        <v>4799</v>
      </c>
      <c r="D223" t="str">
        <v>failed</v>
      </c>
      <c r="E223">
        <v>1368</v>
      </c>
    </row>
    <row r="224" spans="1:5" x14ac:dyDescent="0.25">
      <c r="A224" t="str">
        <v>successful</v>
      </c>
      <c r="B224">
        <v>1137</v>
      </c>
      <c r="D224" t="str">
        <v>failed</v>
      </c>
      <c r="E224">
        <v>102</v>
      </c>
    </row>
    <row r="225" spans="1:5" x14ac:dyDescent="0.25">
      <c r="A225" t="str">
        <v>successful</v>
      </c>
      <c r="B225">
        <v>1152</v>
      </c>
      <c r="D225" t="str">
        <v>failed</v>
      </c>
      <c r="E225">
        <v>86</v>
      </c>
    </row>
    <row r="226" spans="1:5" x14ac:dyDescent="0.25">
      <c r="A226" t="str">
        <v>successful</v>
      </c>
      <c r="B226">
        <v>50</v>
      </c>
      <c r="D226" t="str">
        <v>failed</v>
      </c>
      <c r="E226">
        <v>253</v>
      </c>
    </row>
    <row r="227" spans="1:5" x14ac:dyDescent="0.25">
      <c r="A227" t="str">
        <v>successful</v>
      </c>
      <c r="B227">
        <v>3059</v>
      </c>
      <c r="D227" t="str">
        <v>failed</v>
      </c>
      <c r="E227">
        <v>157</v>
      </c>
    </row>
    <row r="228" spans="1:5" x14ac:dyDescent="0.25">
      <c r="A228" t="str">
        <v>successful</v>
      </c>
      <c r="B228">
        <v>34</v>
      </c>
      <c r="D228" t="str">
        <v>failed</v>
      </c>
      <c r="E228">
        <v>183</v>
      </c>
    </row>
    <row r="229" spans="1:5" x14ac:dyDescent="0.25">
      <c r="A229" t="str">
        <v>successful</v>
      </c>
      <c r="B229">
        <v>220</v>
      </c>
      <c r="D229" t="str">
        <v>failed</v>
      </c>
      <c r="E229">
        <v>82</v>
      </c>
    </row>
    <row r="230" spans="1:5" x14ac:dyDescent="0.25">
      <c r="A230" t="str">
        <v>successful</v>
      </c>
      <c r="B230">
        <v>1604</v>
      </c>
      <c r="D230" t="str">
        <v>failed</v>
      </c>
      <c r="E230">
        <v>1</v>
      </c>
    </row>
    <row r="231" spans="1:5" x14ac:dyDescent="0.25">
      <c r="A231" t="str">
        <v>successful</v>
      </c>
      <c r="B231">
        <v>454</v>
      </c>
      <c r="D231" t="str">
        <v>failed</v>
      </c>
      <c r="E231">
        <v>1198</v>
      </c>
    </row>
    <row r="232" spans="1:5" x14ac:dyDescent="0.25">
      <c r="A232" t="str">
        <v>successful</v>
      </c>
      <c r="B232">
        <v>123</v>
      </c>
      <c r="D232" t="str">
        <v>failed</v>
      </c>
      <c r="E232">
        <v>648</v>
      </c>
    </row>
    <row r="233" spans="1:5" x14ac:dyDescent="0.25">
      <c r="A233" t="str">
        <v>successful</v>
      </c>
      <c r="B233">
        <v>299</v>
      </c>
      <c r="D233" t="str">
        <v>failed</v>
      </c>
      <c r="E233">
        <v>64</v>
      </c>
    </row>
    <row r="234" spans="1:5" x14ac:dyDescent="0.25">
      <c r="A234" t="str">
        <v>successful</v>
      </c>
      <c r="B234">
        <v>2237</v>
      </c>
      <c r="D234" t="str">
        <v>failed</v>
      </c>
      <c r="E234">
        <v>62</v>
      </c>
    </row>
    <row r="235" spans="1:5" x14ac:dyDescent="0.25">
      <c r="A235" t="str">
        <v>successful</v>
      </c>
      <c r="B235">
        <v>645</v>
      </c>
      <c r="D235" t="str">
        <v>failed</v>
      </c>
      <c r="E235">
        <v>750</v>
      </c>
    </row>
    <row r="236" spans="1:5" x14ac:dyDescent="0.25">
      <c r="A236" t="str">
        <v>successful</v>
      </c>
      <c r="B236">
        <v>484</v>
      </c>
      <c r="D236" t="str">
        <v>failed</v>
      </c>
      <c r="E236">
        <v>105</v>
      </c>
    </row>
    <row r="237" spans="1:5" x14ac:dyDescent="0.25">
      <c r="A237" t="str">
        <v>successful</v>
      </c>
      <c r="B237">
        <v>154</v>
      </c>
      <c r="D237" t="str">
        <v>failed</v>
      </c>
      <c r="E237">
        <v>2604</v>
      </c>
    </row>
    <row r="238" spans="1:5" x14ac:dyDescent="0.25">
      <c r="A238" t="str">
        <v>successful</v>
      </c>
      <c r="B238">
        <v>82</v>
      </c>
      <c r="D238" t="str">
        <v>failed</v>
      </c>
      <c r="E238">
        <v>65</v>
      </c>
    </row>
    <row r="239" spans="1:5" x14ac:dyDescent="0.25">
      <c r="A239" t="str">
        <v>successful</v>
      </c>
      <c r="B239">
        <v>134</v>
      </c>
      <c r="D239" t="str">
        <v>failed</v>
      </c>
      <c r="E239">
        <v>94</v>
      </c>
    </row>
    <row r="240" spans="1:5" x14ac:dyDescent="0.25">
      <c r="A240" t="str">
        <v>successful</v>
      </c>
      <c r="B240">
        <v>5203</v>
      </c>
      <c r="D240" t="str">
        <v>failed</v>
      </c>
      <c r="E240">
        <v>257</v>
      </c>
    </row>
    <row r="241" spans="1:5" x14ac:dyDescent="0.25">
      <c r="A241" t="str">
        <v>successful</v>
      </c>
      <c r="B241">
        <v>94</v>
      </c>
      <c r="D241" t="str">
        <v>failed</v>
      </c>
      <c r="E241">
        <v>2928</v>
      </c>
    </row>
    <row r="242" spans="1:5" x14ac:dyDescent="0.25">
      <c r="A242" t="str">
        <v>successful</v>
      </c>
      <c r="B242">
        <v>205</v>
      </c>
      <c r="D242" t="str">
        <v>failed</v>
      </c>
      <c r="E242">
        <v>4697</v>
      </c>
    </row>
    <row r="243" spans="1:5" x14ac:dyDescent="0.25">
      <c r="A243" t="str">
        <v>successful</v>
      </c>
      <c r="B243">
        <v>92</v>
      </c>
      <c r="D243" t="str">
        <v>failed</v>
      </c>
      <c r="E243">
        <v>2915</v>
      </c>
    </row>
    <row r="244" spans="1:5" x14ac:dyDescent="0.25">
      <c r="A244" t="str">
        <v>successful</v>
      </c>
      <c r="B244">
        <v>219</v>
      </c>
      <c r="D244" t="str">
        <v>failed</v>
      </c>
      <c r="E244">
        <v>18</v>
      </c>
    </row>
    <row r="245" spans="1:5" x14ac:dyDescent="0.25">
      <c r="A245" t="str">
        <v>successful</v>
      </c>
      <c r="B245">
        <v>2526</v>
      </c>
      <c r="D245" t="str">
        <v>failed</v>
      </c>
      <c r="E245">
        <v>602</v>
      </c>
    </row>
    <row r="246" spans="1:5" x14ac:dyDescent="0.25">
      <c r="A246" t="str">
        <v>successful</v>
      </c>
      <c r="B246">
        <v>94</v>
      </c>
      <c r="D246" t="str">
        <v>failed</v>
      </c>
      <c r="E246">
        <v>1</v>
      </c>
    </row>
    <row r="247" spans="1:5" x14ac:dyDescent="0.25">
      <c r="A247" t="str">
        <v>successful</v>
      </c>
      <c r="B247">
        <v>1713</v>
      </c>
      <c r="D247" t="str">
        <v>failed</v>
      </c>
      <c r="E247">
        <v>3868</v>
      </c>
    </row>
    <row r="248" spans="1:5" x14ac:dyDescent="0.25">
      <c r="A248" t="str">
        <v>successful</v>
      </c>
      <c r="B248">
        <v>249</v>
      </c>
      <c r="D248" t="str">
        <v>failed</v>
      </c>
      <c r="E248">
        <v>504</v>
      </c>
    </row>
    <row r="249" spans="1:5" x14ac:dyDescent="0.25">
      <c r="A249" t="str">
        <v>successful</v>
      </c>
      <c r="B249">
        <v>192</v>
      </c>
      <c r="D249" t="str">
        <v>failed</v>
      </c>
      <c r="E249">
        <v>14</v>
      </c>
    </row>
    <row r="250" spans="1:5" x14ac:dyDescent="0.25">
      <c r="A250" t="str">
        <v>successful</v>
      </c>
      <c r="B250">
        <v>247</v>
      </c>
      <c r="D250" t="str">
        <v>failed</v>
      </c>
      <c r="E250">
        <v>750</v>
      </c>
    </row>
    <row r="251" spans="1:5" x14ac:dyDescent="0.25">
      <c r="A251" t="str">
        <v>successful</v>
      </c>
      <c r="B251">
        <v>2293</v>
      </c>
      <c r="D251" t="str">
        <v>failed</v>
      </c>
      <c r="E251">
        <v>77</v>
      </c>
    </row>
    <row r="252" spans="1:5" x14ac:dyDescent="0.25">
      <c r="A252" t="str">
        <v>successful</v>
      </c>
      <c r="B252">
        <v>3131</v>
      </c>
      <c r="D252" t="str">
        <v>failed</v>
      </c>
      <c r="E252">
        <v>752</v>
      </c>
    </row>
    <row r="253" spans="1:5" x14ac:dyDescent="0.25">
      <c r="A253" t="str">
        <v>successful</v>
      </c>
      <c r="B253">
        <v>143</v>
      </c>
      <c r="D253" t="str">
        <v>failed</v>
      </c>
      <c r="E253">
        <v>131</v>
      </c>
    </row>
    <row r="254" spans="1:5" x14ac:dyDescent="0.25">
      <c r="A254" t="str">
        <v>successful</v>
      </c>
      <c r="B254">
        <v>296</v>
      </c>
      <c r="D254" t="str">
        <v>failed</v>
      </c>
      <c r="E254">
        <v>87</v>
      </c>
    </row>
    <row r="255" spans="1:5" x14ac:dyDescent="0.25">
      <c r="A255" t="str">
        <v>successful</v>
      </c>
      <c r="B255">
        <v>170</v>
      </c>
      <c r="D255" t="str">
        <v>failed</v>
      </c>
      <c r="E255">
        <v>1063</v>
      </c>
    </row>
    <row r="256" spans="1:5" x14ac:dyDescent="0.25">
      <c r="A256" t="str">
        <v>successful</v>
      </c>
      <c r="B256">
        <v>86</v>
      </c>
      <c r="D256" t="str">
        <v>failed</v>
      </c>
      <c r="E256">
        <v>76</v>
      </c>
    </row>
    <row r="257" spans="1:5" x14ac:dyDescent="0.25">
      <c r="A257" t="str">
        <v>successful</v>
      </c>
      <c r="B257">
        <v>6286</v>
      </c>
      <c r="D257" t="str">
        <v>failed</v>
      </c>
      <c r="E257">
        <v>4428</v>
      </c>
    </row>
    <row r="258" spans="1:5" x14ac:dyDescent="0.25">
      <c r="A258" t="str">
        <v>successful</v>
      </c>
      <c r="B258">
        <v>3727</v>
      </c>
      <c r="D258" t="str">
        <v>failed</v>
      </c>
      <c r="E258">
        <v>58</v>
      </c>
    </row>
    <row r="259" spans="1:5" x14ac:dyDescent="0.25">
      <c r="A259" t="str">
        <v>successful</v>
      </c>
      <c r="B259">
        <v>1605</v>
      </c>
      <c r="D259" t="str">
        <v>failed</v>
      </c>
      <c r="E259">
        <v>111</v>
      </c>
    </row>
    <row r="260" spans="1:5" x14ac:dyDescent="0.25">
      <c r="A260" t="str">
        <v>successful</v>
      </c>
      <c r="B260">
        <v>2120</v>
      </c>
      <c r="D260" t="str">
        <v>failed</v>
      </c>
      <c r="E260">
        <v>2955</v>
      </c>
    </row>
    <row r="261" spans="1:5" x14ac:dyDescent="0.25">
      <c r="A261" t="str">
        <v>successful</v>
      </c>
      <c r="B261">
        <v>50</v>
      </c>
      <c r="D261" t="str">
        <v>failed</v>
      </c>
      <c r="E261">
        <v>1657</v>
      </c>
    </row>
    <row r="262" spans="1:5" x14ac:dyDescent="0.25">
      <c r="A262" t="str">
        <v>successful</v>
      </c>
      <c r="B262">
        <v>2080</v>
      </c>
      <c r="D262" t="str">
        <v>failed</v>
      </c>
      <c r="E262">
        <v>926</v>
      </c>
    </row>
    <row r="263" spans="1:5" x14ac:dyDescent="0.25">
      <c r="A263" t="str">
        <v>successful</v>
      </c>
      <c r="B263">
        <v>2105</v>
      </c>
      <c r="D263" t="str">
        <v>failed</v>
      </c>
      <c r="E263">
        <v>77</v>
      </c>
    </row>
    <row r="264" spans="1:5" x14ac:dyDescent="0.25">
      <c r="A264" t="str">
        <v>successful</v>
      </c>
      <c r="B264">
        <v>2436</v>
      </c>
      <c r="D264" t="str">
        <v>failed</v>
      </c>
      <c r="E264">
        <v>1748</v>
      </c>
    </row>
    <row r="265" spans="1:5" x14ac:dyDescent="0.25">
      <c r="A265" t="str">
        <v>successful</v>
      </c>
      <c r="B265">
        <v>80</v>
      </c>
      <c r="D265" t="str">
        <v>failed</v>
      </c>
      <c r="E265">
        <v>79</v>
      </c>
    </row>
    <row r="266" spans="1:5" x14ac:dyDescent="0.25">
      <c r="A266" t="str">
        <v>successful</v>
      </c>
      <c r="B266">
        <v>42</v>
      </c>
      <c r="D266" t="str">
        <v>failed</v>
      </c>
      <c r="E266">
        <v>889</v>
      </c>
    </row>
    <row r="267" spans="1:5" x14ac:dyDescent="0.25">
      <c r="A267" t="str">
        <v>successful</v>
      </c>
      <c r="B267">
        <v>139</v>
      </c>
      <c r="D267" t="str">
        <v>failed</v>
      </c>
      <c r="E267">
        <v>56</v>
      </c>
    </row>
    <row r="268" spans="1:5" x14ac:dyDescent="0.25">
      <c r="A268" t="str">
        <v>successful</v>
      </c>
      <c r="B268">
        <v>159</v>
      </c>
      <c r="D268" t="str">
        <v>failed</v>
      </c>
      <c r="E268">
        <v>1</v>
      </c>
    </row>
    <row r="269" spans="1:5" x14ac:dyDescent="0.25">
      <c r="A269" t="str">
        <v>successful</v>
      </c>
      <c r="B269">
        <v>381</v>
      </c>
      <c r="D269" t="str">
        <v>failed</v>
      </c>
      <c r="E269">
        <v>83</v>
      </c>
    </row>
    <row r="270" spans="1:5" x14ac:dyDescent="0.25">
      <c r="A270" t="str">
        <v>successful</v>
      </c>
      <c r="B270">
        <v>194</v>
      </c>
      <c r="D270" t="str">
        <v>failed</v>
      </c>
      <c r="E270">
        <v>2025</v>
      </c>
    </row>
    <row r="271" spans="1:5" x14ac:dyDescent="0.25">
      <c r="A271" t="str">
        <v>successful</v>
      </c>
      <c r="B271">
        <v>106</v>
      </c>
      <c r="D271" t="str">
        <v>failed</v>
      </c>
      <c r="E271">
        <v>14</v>
      </c>
    </row>
    <row r="272" spans="1:5" x14ac:dyDescent="0.25">
      <c r="A272" t="str">
        <v>successful</v>
      </c>
      <c r="B272">
        <v>142</v>
      </c>
      <c r="D272" t="str">
        <v>failed</v>
      </c>
      <c r="E272">
        <v>656</v>
      </c>
    </row>
    <row r="273" spans="1:5" x14ac:dyDescent="0.25">
      <c r="A273" t="str">
        <v>successful</v>
      </c>
      <c r="B273">
        <v>211</v>
      </c>
      <c r="D273" t="str">
        <v>failed</v>
      </c>
      <c r="E273">
        <v>1596</v>
      </c>
    </row>
    <row r="274" spans="1:5" x14ac:dyDescent="0.25">
      <c r="A274" t="str">
        <v>successful</v>
      </c>
      <c r="B274">
        <v>2756</v>
      </c>
      <c r="D274" t="str">
        <v>failed</v>
      </c>
      <c r="E274">
        <v>10</v>
      </c>
    </row>
    <row r="275" spans="1:5" x14ac:dyDescent="0.25">
      <c r="A275" t="str">
        <v>successful</v>
      </c>
      <c r="B275">
        <v>173</v>
      </c>
      <c r="D275" t="str">
        <v>failed</v>
      </c>
      <c r="E275">
        <v>1121</v>
      </c>
    </row>
    <row r="276" spans="1:5" x14ac:dyDescent="0.25">
      <c r="A276" t="str">
        <v>successful</v>
      </c>
      <c r="B276">
        <v>87</v>
      </c>
      <c r="D276" t="str">
        <v>failed</v>
      </c>
      <c r="E276">
        <v>15</v>
      </c>
    </row>
    <row r="277" spans="1:5" x14ac:dyDescent="0.25">
      <c r="A277" t="str">
        <v>successful</v>
      </c>
      <c r="B277">
        <v>1572</v>
      </c>
      <c r="D277" t="str">
        <v>failed</v>
      </c>
      <c r="E277">
        <v>191</v>
      </c>
    </row>
    <row r="278" spans="1:5" x14ac:dyDescent="0.25">
      <c r="A278" t="str">
        <v>successful</v>
      </c>
      <c r="B278">
        <v>2346</v>
      </c>
      <c r="D278" t="str">
        <v>failed</v>
      </c>
      <c r="E278">
        <v>16</v>
      </c>
    </row>
    <row r="279" spans="1:5" x14ac:dyDescent="0.25">
      <c r="A279" t="str">
        <v>successful</v>
      </c>
      <c r="B279">
        <v>115</v>
      </c>
      <c r="D279" t="str">
        <v>failed</v>
      </c>
      <c r="E279">
        <v>17</v>
      </c>
    </row>
    <row r="280" spans="1:5" x14ac:dyDescent="0.25">
      <c r="A280" t="str">
        <v>successful</v>
      </c>
      <c r="B280">
        <v>85</v>
      </c>
      <c r="D280" t="str">
        <v>failed</v>
      </c>
      <c r="E280">
        <v>34</v>
      </c>
    </row>
    <row r="281" spans="1:5" x14ac:dyDescent="0.25">
      <c r="A281" t="str">
        <v>successful</v>
      </c>
      <c r="B281">
        <v>144</v>
      </c>
      <c r="D281" t="str">
        <v>failed</v>
      </c>
      <c r="E281">
        <v>1</v>
      </c>
    </row>
    <row r="282" spans="1:5" x14ac:dyDescent="0.25">
      <c r="A282" t="str">
        <v>successful</v>
      </c>
      <c r="B282">
        <v>2443</v>
      </c>
      <c r="D282" t="str">
        <v>failed</v>
      </c>
      <c r="E282">
        <v>1274</v>
      </c>
    </row>
    <row r="283" spans="1:5" x14ac:dyDescent="0.25">
      <c r="A283" t="str">
        <v>successful</v>
      </c>
      <c r="B283">
        <v>64</v>
      </c>
      <c r="D283" t="str">
        <v>failed</v>
      </c>
      <c r="E283">
        <v>210</v>
      </c>
    </row>
    <row r="284" spans="1:5" x14ac:dyDescent="0.25">
      <c r="A284" t="str">
        <v>successful</v>
      </c>
      <c r="B284">
        <v>268</v>
      </c>
      <c r="D284" t="str">
        <v>failed</v>
      </c>
      <c r="E284">
        <v>248</v>
      </c>
    </row>
    <row r="285" spans="1:5" x14ac:dyDescent="0.25">
      <c r="A285" t="str">
        <v>successful</v>
      </c>
      <c r="B285">
        <v>195</v>
      </c>
      <c r="D285" t="str">
        <v>failed</v>
      </c>
      <c r="E285">
        <v>513</v>
      </c>
    </row>
    <row r="286" spans="1:5" x14ac:dyDescent="0.25">
      <c r="A286" t="str">
        <v>successful</v>
      </c>
      <c r="B286">
        <v>186</v>
      </c>
      <c r="D286" t="str">
        <v>failed</v>
      </c>
      <c r="E286">
        <v>3410</v>
      </c>
    </row>
    <row r="287" spans="1:5" x14ac:dyDescent="0.25">
      <c r="A287" t="str">
        <v>successful</v>
      </c>
      <c r="B287">
        <v>460</v>
      </c>
      <c r="D287" t="str">
        <v>failed</v>
      </c>
      <c r="E287">
        <v>10</v>
      </c>
    </row>
    <row r="288" spans="1:5" x14ac:dyDescent="0.25">
      <c r="A288" t="str">
        <v>successful</v>
      </c>
      <c r="B288">
        <v>2528</v>
      </c>
      <c r="D288" t="str">
        <v>failed</v>
      </c>
      <c r="E288">
        <v>2201</v>
      </c>
    </row>
    <row r="289" spans="1:5" x14ac:dyDescent="0.25">
      <c r="A289" t="str">
        <v>successful</v>
      </c>
      <c r="B289">
        <v>3657</v>
      </c>
      <c r="D289" t="str">
        <v>failed</v>
      </c>
      <c r="E289">
        <v>676</v>
      </c>
    </row>
    <row r="290" spans="1:5" x14ac:dyDescent="0.25">
      <c r="A290" t="str">
        <v>successful</v>
      </c>
      <c r="B290">
        <v>131</v>
      </c>
      <c r="D290" t="str">
        <v>failed</v>
      </c>
      <c r="E290">
        <v>831</v>
      </c>
    </row>
    <row r="291" spans="1:5" x14ac:dyDescent="0.25">
      <c r="A291" t="str">
        <v>successful</v>
      </c>
      <c r="B291">
        <v>239</v>
      </c>
      <c r="D291" t="str">
        <v>failed</v>
      </c>
      <c r="E291">
        <v>859</v>
      </c>
    </row>
    <row r="292" spans="1:5" x14ac:dyDescent="0.25">
      <c r="A292" t="str">
        <v>successful</v>
      </c>
      <c r="B292">
        <v>78</v>
      </c>
      <c r="D292" t="str">
        <v>failed</v>
      </c>
      <c r="E292">
        <v>45</v>
      </c>
    </row>
    <row r="293" spans="1:5" x14ac:dyDescent="0.25">
      <c r="A293" t="str">
        <v>successful</v>
      </c>
      <c r="B293">
        <v>1773</v>
      </c>
      <c r="D293" t="str">
        <v>failed</v>
      </c>
      <c r="E293">
        <v>6</v>
      </c>
    </row>
    <row r="294" spans="1:5" x14ac:dyDescent="0.25">
      <c r="A294" t="str">
        <v>successful</v>
      </c>
      <c r="B294">
        <v>32</v>
      </c>
      <c r="D294" t="str">
        <v>failed</v>
      </c>
      <c r="E294">
        <v>7</v>
      </c>
    </row>
    <row r="295" spans="1:5" x14ac:dyDescent="0.25">
      <c r="A295" t="str">
        <v>successful</v>
      </c>
      <c r="B295">
        <v>369</v>
      </c>
      <c r="D295" t="str">
        <v>failed</v>
      </c>
      <c r="E295">
        <v>31</v>
      </c>
    </row>
    <row r="296" spans="1:5" x14ac:dyDescent="0.25">
      <c r="A296" t="str">
        <v>successful</v>
      </c>
      <c r="B296">
        <v>89</v>
      </c>
      <c r="D296" t="str">
        <v>failed</v>
      </c>
      <c r="E296">
        <v>78</v>
      </c>
    </row>
    <row r="297" spans="1:5" x14ac:dyDescent="0.25">
      <c r="A297" t="str">
        <v>successful</v>
      </c>
      <c r="B297">
        <v>147</v>
      </c>
      <c r="D297" t="str">
        <v>failed</v>
      </c>
      <c r="E297">
        <v>1225</v>
      </c>
    </row>
    <row r="298" spans="1:5" x14ac:dyDescent="0.25">
      <c r="A298" t="str">
        <v>successful</v>
      </c>
      <c r="B298">
        <v>126</v>
      </c>
      <c r="D298" t="str">
        <v>failed</v>
      </c>
      <c r="E298">
        <v>1</v>
      </c>
    </row>
    <row r="299" spans="1:5" x14ac:dyDescent="0.25">
      <c r="A299" t="str">
        <v>successful</v>
      </c>
      <c r="B299">
        <v>2218</v>
      </c>
      <c r="D299" t="str">
        <v>failed</v>
      </c>
      <c r="E299">
        <v>67</v>
      </c>
    </row>
    <row r="300" spans="1:5" x14ac:dyDescent="0.25">
      <c r="A300" t="str">
        <v>successful</v>
      </c>
      <c r="B300">
        <v>202</v>
      </c>
      <c r="D300" t="str">
        <v>failed</v>
      </c>
      <c r="E300">
        <v>19</v>
      </c>
    </row>
    <row r="301" spans="1:5" x14ac:dyDescent="0.25">
      <c r="A301" t="str">
        <v>successful</v>
      </c>
      <c r="B301">
        <v>140</v>
      </c>
      <c r="D301" t="str">
        <v>failed</v>
      </c>
      <c r="E301">
        <v>2108</v>
      </c>
    </row>
    <row r="302" spans="1:5" x14ac:dyDescent="0.25">
      <c r="A302" t="str">
        <v>successful</v>
      </c>
      <c r="B302">
        <v>1052</v>
      </c>
      <c r="D302" t="str">
        <v>failed</v>
      </c>
      <c r="E302">
        <v>679</v>
      </c>
    </row>
    <row r="303" spans="1:5" x14ac:dyDescent="0.25">
      <c r="A303" t="str">
        <v>successful</v>
      </c>
      <c r="B303">
        <v>247</v>
      </c>
      <c r="D303" t="str">
        <v>failed</v>
      </c>
      <c r="E303">
        <v>36</v>
      </c>
    </row>
    <row r="304" spans="1:5" x14ac:dyDescent="0.25">
      <c r="A304" t="str">
        <v>successful</v>
      </c>
      <c r="B304">
        <v>84</v>
      </c>
      <c r="D304" t="str">
        <v>failed</v>
      </c>
      <c r="E304">
        <v>47</v>
      </c>
    </row>
    <row r="305" spans="1:5" x14ac:dyDescent="0.25">
      <c r="A305" t="str">
        <v>successful</v>
      </c>
      <c r="B305">
        <v>88</v>
      </c>
      <c r="D305" t="str">
        <v>failed</v>
      </c>
      <c r="E305">
        <v>70</v>
      </c>
    </row>
    <row r="306" spans="1:5" x14ac:dyDescent="0.25">
      <c r="A306" t="str">
        <v>successful</v>
      </c>
      <c r="B306">
        <v>156</v>
      </c>
      <c r="D306" t="str">
        <v>failed</v>
      </c>
      <c r="E306">
        <v>154</v>
      </c>
    </row>
    <row r="307" spans="1:5" x14ac:dyDescent="0.25">
      <c r="A307" t="str">
        <v>successful</v>
      </c>
      <c r="B307">
        <v>2985</v>
      </c>
      <c r="D307" t="str">
        <v>failed</v>
      </c>
      <c r="E307">
        <v>22</v>
      </c>
    </row>
    <row r="308" spans="1:5" x14ac:dyDescent="0.25">
      <c r="A308" t="str">
        <v>successful</v>
      </c>
      <c r="B308">
        <v>762</v>
      </c>
      <c r="D308" t="str">
        <v>failed</v>
      </c>
      <c r="E308">
        <v>1758</v>
      </c>
    </row>
    <row r="309" spans="1:5" x14ac:dyDescent="0.25">
      <c r="A309" t="str">
        <v>successful</v>
      </c>
      <c r="B309">
        <v>554</v>
      </c>
      <c r="D309" t="str">
        <v>failed</v>
      </c>
      <c r="E309">
        <v>94</v>
      </c>
    </row>
    <row r="310" spans="1:5" x14ac:dyDescent="0.25">
      <c r="A310" t="str">
        <v>successful</v>
      </c>
      <c r="B310">
        <v>135</v>
      </c>
      <c r="D310" t="str">
        <v>failed</v>
      </c>
      <c r="E310">
        <v>33</v>
      </c>
    </row>
    <row r="311" spans="1:5" x14ac:dyDescent="0.25">
      <c r="A311" t="str">
        <v>successful</v>
      </c>
      <c r="B311">
        <v>122</v>
      </c>
      <c r="D311" t="str">
        <v>failed</v>
      </c>
      <c r="E311">
        <v>1</v>
      </c>
    </row>
    <row r="312" spans="1:5" x14ac:dyDescent="0.25">
      <c r="A312" t="str">
        <v>successful</v>
      </c>
      <c r="B312">
        <v>221</v>
      </c>
      <c r="D312" t="str">
        <v>failed</v>
      </c>
      <c r="E312">
        <v>31</v>
      </c>
    </row>
    <row r="313" spans="1:5" x14ac:dyDescent="0.25">
      <c r="A313" t="str">
        <v>successful</v>
      </c>
      <c r="B313">
        <v>126</v>
      </c>
      <c r="D313" t="str">
        <v>failed</v>
      </c>
      <c r="E313">
        <v>35</v>
      </c>
    </row>
    <row r="314" spans="1:5" x14ac:dyDescent="0.25">
      <c r="A314" t="str">
        <v>successful</v>
      </c>
      <c r="B314">
        <v>1022</v>
      </c>
      <c r="D314" t="str">
        <v>failed</v>
      </c>
      <c r="E314">
        <v>63</v>
      </c>
    </row>
    <row r="315" spans="1:5" x14ac:dyDescent="0.25">
      <c r="A315" t="str">
        <v>successful</v>
      </c>
      <c r="B315">
        <v>3177</v>
      </c>
      <c r="D315" t="str">
        <v>failed</v>
      </c>
      <c r="E315">
        <v>526</v>
      </c>
    </row>
    <row r="316" spans="1:5" x14ac:dyDescent="0.25">
      <c r="A316" t="str">
        <v>successful</v>
      </c>
      <c r="B316">
        <v>198</v>
      </c>
      <c r="D316" t="str">
        <v>failed</v>
      </c>
      <c r="E316">
        <v>121</v>
      </c>
    </row>
    <row r="317" spans="1:5" x14ac:dyDescent="0.25">
      <c r="A317" t="str">
        <v>successful</v>
      </c>
      <c r="B317">
        <v>85</v>
      </c>
      <c r="D317" t="str">
        <v>failed</v>
      </c>
      <c r="E317">
        <v>67</v>
      </c>
    </row>
    <row r="318" spans="1:5" x14ac:dyDescent="0.25">
      <c r="A318" t="str">
        <v>successful</v>
      </c>
      <c r="B318">
        <v>3596</v>
      </c>
      <c r="D318" t="str">
        <v>failed</v>
      </c>
      <c r="E318">
        <v>57</v>
      </c>
    </row>
    <row r="319" spans="1:5" x14ac:dyDescent="0.25">
      <c r="A319" t="str">
        <v>successful</v>
      </c>
      <c r="B319">
        <v>244</v>
      </c>
      <c r="D319" t="str">
        <v>failed</v>
      </c>
      <c r="E319">
        <v>1229</v>
      </c>
    </row>
    <row r="320" spans="1:5" x14ac:dyDescent="0.25">
      <c r="A320" t="str">
        <v>successful</v>
      </c>
      <c r="B320">
        <v>5180</v>
      </c>
      <c r="D320" t="str">
        <v>failed</v>
      </c>
      <c r="E320">
        <v>12</v>
      </c>
    </row>
    <row r="321" spans="1:5" x14ac:dyDescent="0.25">
      <c r="A321" t="str">
        <v>successful</v>
      </c>
      <c r="B321">
        <v>589</v>
      </c>
      <c r="D321" t="str">
        <v>failed</v>
      </c>
      <c r="E321">
        <v>452</v>
      </c>
    </row>
    <row r="322" spans="1:5" x14ac:dyDescent="0.25">
      <c r="A322" t="str">
        <v>successful</v>
      </c>
      <c r="B322">
        <v>2725</v>
      </c>
      <c r="D322" t="str">
        <v>failed</v>
      </c>
      <c r="E322">
        <v>1886</v>
      </c>
    </row>
    <row r="323" spans="1:5" x14ac:dyDescent="0.25">
      <c r="A323" t="str">
        <v>successful</v>
      </c>
      <c r="B323">
        <v>300</v>
      </c>
      <c r="D323" t="str">
        <v>failed</v>
      </c>
      <c r="E323">
        <v>1825</v>
      </c>
    </row>
    <row r="324" spans="1:5" x14ac:dyDescent="0.25">
      <c r="A324" t="str">
        <v>successful</v>
      </c>
      <c r="B324">
        <v>144</v>
      </c>
      <c r="D324" t="str">
        <v>failed</v>
      </c>
      <c r="E324">
        <v>31</v>
      </c>
    </row>
    <row r="325" spans="1:5" x14ac:dyDescent="0.25">
      <c r="A325" t="str">
        <v>successful</v>
      </c>
      <c r="B325">
        <v>87</v>
      </c>
      <c r="D325" t="str">
        <v>failed</v>
      </c>
      <c r="E325">
        <v>107</v>
      </c>
    </row>
    <row r="326" spans="1:5" x14ac:dyDescent="0.25">
      <c r="A326" t="str">
        <v>successful</v>
      </c>
      <c r="B326">
        <v>3116</v>
      </c>
      <c r="D326" t="str">
        <v>failed</v>
      </c>
      <c r="E326">
        <v>27</v>
      </c>
    </row>
    <row r="327" spans="1:5" x14ac:dyDescent="0.25">
      <c r="A327" t="str">
        <v>successful</v>
      </c>
      <c r="B327">
        <v>909</v>
      </c>
      <c r="D327" t="str">
        <v>failed</v>
      </c>
      <c r="E327">
        <v>1221</v>
      </c>
    </row>
    <row r="328" spans="1:5" x14ac:dyDescent="0.25">
      <c r="A328" t="str">
        <v>successful</v>
      </c>
      <c r="B328">
        <v>1613</v>
      </c>
      <c r="D328" t="str">
        <v>failed</v>
      </c>
      <c r="E328">
        <v>1</v>
      </c>
    </row>
    <row r="329" spans="1:5" x14ac:dyDescent="0.25">
      <c r="A329" t="str">
        <v>successful</v>
      </c>
      <c r="B329">
        <v>136</v>
      </c>
      <c r="D329" t="str">
        <v>failed</v>
      </c>
      <c r="E329">
        <v>16</v>
      </c>
    </row>
    <row r="330" spans="1:5" x14ac:dyDescent="0.25">
      <c r="A330" t="str">
        <v>successful</v>
      </c>
      <c r="B330">
        <v>130</v>
      </c>
      <c r="D330" t="str">
        <v>failed</v>
      </c>
      <c r="E330">
        <v>41</v>
      </c>
    </row>
    <row r="331" spans="1:5" x14ac:dyDescent="0.25">
      <c r="A331" t="str">
        <v>successful</v>
      </c>
      <c r="B331">
        <v>102</v>
      </c>
      <c r="D331" t="str">
        <v>failed</v>
      </c>
      <c r="E331">
        <v>523</v>
      </c>
    </row>
    <row r="332" spans="1:5" x14ac:dyDescent="0.25">
      <c r="A332" t="str">
        <v>successful</v>
      </c>
      <c r="B332">
        <v>4006</v>
      </c>
      <c r="D332" t="str">
        <v>failed</v>
      </c>
      <c r="E332">
        <v>141</v>
      </c>
    </row>
    <row r="333" spans="1:5" x14ac:dyDescent="0.25">
      <c r="A333" t="str">
        <v>successful</v>
      </c>
      <c r="B333">
        <v>1629</v>
      </c>
      <c r="D333" t="str">
        <v>failed</v>
      </c>
      <c r="E333">
        <v>52</v>
      </c>
    </row>
    <row r="334" spans="1:5" x14ac:dyDescent="0.25">
      <c r="A334" t="str">
        <v>successful</v>
      </c>
      <c r="B334">
        <v>2188</v>
      </c>
      <c r="D334" t="str">
        <v>failed</v>
      </c>
      <c r="E334">
        <v>225</v>
      </c>
    </row>
    <row r="335" spans="1:5" x14ac:dyDescent="0.25">
      <c r="A335" t="str">
        <v>successful</v>
      </c>
      <c r="B335">
        <v>2409</v>
      </c>
      <c r="D335" t="str">
        <v>failed</v>
      </c>
      <c r="E335">
        <v>38</v>
      </c>
    </row>
    <row r="336" spans="1:5" x14ac:dyDescent="0.25">
      <c r="A336" t="str">
        <v>successful</v>
      </c>
      <c r="B336">
        <v>194</v>
      </c>
      <c r="D336" t="str">
        <v>failed</v>
      </c>
      <c r="E336">
        <v>15</v>
      </c>
    </row>
    <row r="337" spans="1:5" x14ac:dyDescent="0.25">
      <c r="A337" t="str">
        <v>successful</v>
      </c>
      <c r="B337">
        <v>1140</v>
      </c>
      <c r="D337" t="str">
        <v>failed</v>
      </c>
      <c r="E337">
        <v>37</v>
      </c>
    </row>
    <row r="338" spans="1:5" x14ac:dyDescent="0.25">
      <c r="A338" t="str">
        <v>successful</v>
      </c>
      <c r="B338">
        <v>102</v>
      </c>
      <c r="D338" t="str">
        <v>failed</v>
      </c>
      <c r="E338">
        <v>112</v>
      </c>
    </row>
    <row r="339" spans="1:5" x14ac:dyDescent="0.25">
      <c r="A339" t="str">
        <v>successful</v>
      </c>
      <c r="B339">
        <v>2857</v>
      </c>
      <c r="D339" t="str">
        <v>failed</v>
      </c>
      <c r="E339">
        <v>21</v>
      </c>
    </row>
    <row r="340" spans="1:5" x14ac:dyDescent="0.25">
      <c r="A340" t="str">
        <v>successful</v>
      </c>
      <c r="B340">
        <v>107</v>
      </c>
      <c r="D340" t="str">
        <v>failed</v>
      </c>
      <c r="E340">
        <v>67</v>
      </c>
    </row>
    <row r="341" spans="1:5" x14ac:dyDescent="0.25">
      <c r="A341" t="str">
        <v>successful</v>
      </c>
      <c r="B341">
        <v>160</v>
      </c>
      <c r="D341" t="str">
        <v>failed</v>
      </c>
      <c r="E341">
        <v>78</v>
      </c>
    </row>
    <row r="342" spans="1:5" x14ac:dyDescent="0.25">
      <c r="A342" t="str">
        <v>successful</v>
      </c>
      <c r="B342">
        <v>2230</v>
      </c>
      <c r="D342" t="str">
        <v>failed</v>
      </c>
      <c r="E342">
        <v>67</v>
      </c>
    </row>
    <row r="343" spans="1:5" x14ac:dyDescent="0.25">
      <c r="A343" t="str">
        <v>successful</v>
      </c>
      <c r="B343">
        <v>316</v>
      </c>
      <c r="D343" t="str">
        <v>failed</v>
      </c>
      <c r="E343">
        <v>263</v>
      </c>
    </row>
    <row r="344" spans="1:5" x14ac:dyDescent="0.25">
      <c r="A344" t="str">
        <v>successful</v>
      </c>
      <c r="B344">
        <v>117</v>
      </c>
      <c r="D344" t="str">
        <v>failed</v>
      </c>
      <c r="E344">
        <v>1691</v>
      </c>
    </row>
    <row r="345" spans="1:5" x14ac:dyDescent="0.25">
      <c r="A345" t="str">
        <v>successful</v>
      </c>
      <c r="B345">
        <v>6406</v>
      </c>
      <c r="D345" t="str">
        <v>failed</v>
      </c>
      <c r="E345">
        <v>181</v>
      </c>
    </row>
    <row r="346" spans="1:5" x14ac:dyDescent="0.25">
      <c r="A346" t="str">
        <v>successful</v>
      </c>
      <c r="B346">
        <v>192</v>
      </c>
      <c r="D346" t="str">
        <v>failed</v>
      </c>
      <c r="E346">
        <v>13</v>
      </c>
    </row>
    <row r="347" spans="1:5" x14ac:dyDescent="0.25">
      <c r="A347" t="str">
        <v>successful</v>
      </c>
      <c r="B347">
        <v>26</v>
      </c>
      <c r="D347" t="str">
        <v>failed</v>
      </c>
      <c r="E347">
        <v>1</v>
      </c>
    </row>
    <row r="348" spans="1:5" x14ac:dyDescent="0.25">
      <c r="A348" t="str">
        <v>successful</v>
      </c>
      <c r="B348">
        <v>723</v>
      </c>
      <c r="D348" t="str">
        <v>failed</v>
      </c>
      <c r="E348">
        <v>21</v>
      </c>
    </row>
    <row r="349" spans="1:5" x14ac:dyDescent="0.25">
      <c r="A349" t="str">
        <v>successful</v>
      </c>
      <c r="B349">
        <v>170</v>
      </c>
      <c r="D349" t="str">
        <v>failed</v>
      </c>
      <c r="E349">
        <v>830</v>
      </c>
    </row>
    <row r="350" spans="1:5" x14ac:dyDescent="0.25">
      <c r="A350" t="str">
        <v>successful</v>
      </c>
      <c r="B350">
        <v>238</v>
      </c>
      <c r="D350" t="str">
        <v>failed</v>
      </c>
      <c r="E350">
        <v>130</v>
      </c>
    </row>
    <row r="351" spans="1:5" x14ac:dyDescent="0.25">
      <c r="A351" t="str">
        <v>successful</v>
      </c>
      <c r="B351">
        <v>55</v>
      </c>
      <c r="D351" t="str">
        <v>failed</v>
      </c>
      <c r="E351">
        <v>55</v>
      </c>
    </row>
    <row r="352" spans="1:5" x14ac:dyDescent="0.25">
      <c r="A352" t="str">
        <v>successful</v>
      </c>
      <c r="B352">
        <v>128</v>
      </c>
      <c r="D352" t="str">
        <v>failed</v>
      </c>
      <c r="E352">
        <v>114</v>
      </c>
    </row>
    <row r="353" spans="1:5" x14ac:dyDescent="0.25">
      <c r="A353" t="str">
        <v>successful</v>
      </c>
      <c r="B353">
        <v>2144</v>
      </c>
      <c r="D353" t="str">
        <v>failed</v>
      </c>
      <c r="E353">
        <v>594</v>
      </c>
    </row>
    <row r="354" spans="1:5" x14ac:dyDescent="0.25">
      <c r="A354" t="str">
        <v>successful</v>
      </c>
      <c r="B354">
        <v>2693</v>
      </c>
      <c r="D354" t="str">
        <v>failed</v>
      </c>
      <c r="E354">
        <v>24</v>
      </c>
    </row>
    <row r="355" spans="1:5" x14ac:dyDescent="0.25">
      <c r="A355" t="str">
        <v>successful</v>
      </c>
      <c r="B355">
        <v>432</v>
      </c>
      <c r="D355" t="str">
        <v>failed</v>
      </c>
      <c r="E355">
        <v>252</v>
      </c>
    </row>
    <row r="356" spans="1:5" x14ac:dyDescent="0.25">
      <c r="A356" t="str">
        <v>successful</v>
      </c>
      <c r="B356">
        <v>189</v>
      </c>
      <c r="D356" t="str">
        <v>failed</v>
      </c>
      <c r="E356">
        <v>67</v>
      </c>
    </row>
    <row r="357" spans="1:5" x14ac:dyDescent="0.25">
      <c r="A357" t="str">
        <v>successful</v>
      </c>
      <c r="B357">
        <v>154</v>
      </c>
      <c r="D357" t="str">
        <v>failed</v>
      </c>
      <c r="E357">
        <v>742</v>
      </c>
    </row>
    <row r="358" spans="1:5" x14ac:dyDescent="0.25">
      <c r="A358" t="str">
        <v>successful</v>
      </c>
      <c r="B358">
        <v>96</v>
      </c>
      <c r="D358" t="str">
        <v>failed</v>
      </c>
      <c r="E358">
        <v>75</v>
      </c>
    </row>
    <row r="359" spans="1:5" x14ac:dyDescent="0.25">
      <c r="A359" t="str">
        <v>successful</v>
      </c>
      <c r="B359">
        <v>3063</v>
      </c>
      <c r="D359" t="str">
        <v>failed</v>
      </c>
      <c r="E359">
        <v>4405</v>
      </c>
    </row>
    <row r="360" spans="1:5" x14ac:dyDescent="0.25">
      <c r="A360" t="str">
        <v>successful</v>
      </c>
      <c r="B360">
        <v>2266</v>
      </c>
      <c r="D360" t="str">
        <v>failed</v>
      </c>
      <c r="E360">
        <v>92</v>
      </c>
    </row>
    <row r="361" spans="1:5" x14ac:dyDescent="0.25">
      <c r="A361" t="str">
        <v>successful</v>
      </c>
      <c r="B361">
        <v>194</v>
      </c>
      <c r="D361" t="str">
        <v>failed</v>
      </c>
      <c r="E361">
        <v>64</v>
      </c>
    </row>
    <row r="362" spans="1:5" x14ac:dyDescent="0.25">
      <c r="A362" t="str">
        <v>successful</v>
      </c>
      <c r="B362">
        <v>129</v>
      </c>
      <c r="D362" t="str">
        <v>failed</v>
      </c>
      <c r="E362">
        <v>64</v>
      </c>
    </row>
    <row r="363" spans="1:5" x14ac:dyDescent="0.25">
      <c r="A363" t="str">
        <v>successful</v>
      </c>
      <c r="B363">
        <v>375</v>
      </c>
      <c r="D363" t="str">
        <v>failed</v>
      </c>
      <c r="E363">
        <v>842</v>
      </c>
    </row>
    <row r="364" spans="1:5" x14ac:dyDescent="0.25">
      <c r="A364" t="str">
        <v>successful</v>
      </c>
      <c r="B364">
        <v>409</v>
      </c>
      <c r="D364" t="str">
        <v>failed</v>
      </c>
      <c r="E364">
        <v>112</v>
      </c>
    </row>
    <row r="365" spans="1:5" x14ac:dyDescent="0.25">
      <c r="A365" t="str">
        <v>successful</v>
      </c>
      <c r="B365">
        <v>234</v>
      </c>
      <c r="D365" t="str">
        <v>failed</v>
      </c>
      <c r="E365">
        <v>374</v>
      </c>
    </row>
    <row r="366" spans="1:5" x14ac:dyDescent="0.25">
      <c r="A366" t="str">
        <v>successful</v>
      </c>
      <c r="B366">
        <v>3016</v>
      </c>
    </row>
    <row r="367" spans="1:5" x14ac:dyDescent="0.25">
      <c r="A367" t="str">
        <v>successful</v>
      </c>
      <c r="B367">
        <v>264</v>
      </c>
    </row>
    <row r="368" spans="1:5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Sheet1</vt:lpstr>
      <vt:lpstr>Sheet2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George, Seven</cp:lastModifiedBy>
  <dcterms:created xsi:type="dcterms:W3CDTF">2021-09-29T18:52:28Z</dcterms:created>
  <dcterms:modified xsi:type="dcterms:W3CDTF">2024-10-21T00:36:45Z</dcterms:modified>
</cp:coreProperties>
</file>