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Arvin-Edison WSD-1215\121523003-Frick Unit Pipeline\400 GIS\Scripts\aewsd_frick_unit\data\"/>
    </mc:Choice>
  </mc:AlternateContent>
  <xr:revisionPtr revIDLastSave="0" documentId="13_ncr:1_{FC5551E0-4D99-4561-BB1D-ED549C22A89C}" xr6:coauthVersionLast="47" xr6:coauthVersionMax="47" xr10:uidLastSave="{00000000-0000-0000-0000-000000000000}"/>
  <bookViews>
    <workbookView xWindow="-28920" yWindow="210" windowWidth="29040" windowHeight="15840" xr2:uid="{00000000-000D-0000-FFFF-FFFF00000000}"/>
  </bookViews>
  <sheets>
    <sheet name="Layers" sheetId="1" r:id="rId1"/>
    <sheet name="Full" sheetId="4" r:id="rId2"/>
    <sheet name="Simple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A2" i="1"/>
  <c r="A3" i="1"/>
  <c r="A4" i="1"/>
  <c r="A5" i="1"/>
  <c r="A6" i="1"/>
  <c r="B15" i="3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I27" i="1"/>
  <c r="I25" i="1"/>
  <c r="I24" i="1"/>
  <c r="I23" i="1"/>
  <c r="I22" i="1"/>
  <c r="I26" i="1"/>
  <c r="B14" i="3" l="1"/>
  <c r="B3" i="4"/>
  <c r="B13" i="3"/>
  <c r="B7" i="4"/>
  <c r="B17" i="4"/>
  <c r="B6" i="3"/>
  <c r="B23" i="4"/>
  <c r="B22" i="4"/>
  <c r="B6" i="4"/>
  <c r="B21" i="4"/>
  <c r="B12" i="3"/>
  <c r="B10" i="3"/>
  <c r="B32" i="4"/>
  <c r="B7" i="3"/>
  <c r="B23" i="3"/>
  <c r="B28" i="4"/>
  <c r="B25" i="4"/>
  <c r="B9" i="4"/>
  <c r="B17" i="3"/>
  <c r="B4" i="4"/>
  <c r="B24" i="4"/>
  <c r="B8" i="4"/>
  <c r="B16" i="3"/>
  <c r="B11" i="3"/>
  <c r="B29" i="4"/>
  <c r="B13" i="4"/>
  <c r="B21" i="3"/>
  <c r="B3" i="3"/>
  <c r="B19" i="4"/>
  <c r="B8" i="3"/>
  <c r="B5" i="3"/>
  <c r="B30" i="4"/>
  <c r="B22" i="3"/>
  <c r="B4" i="3"/>
  <c r="B12" i="4"/>
  <c r="B20" i="3"/>
  <c r="B2" i="3"/>
  <c r="B18" i="4"/>
  <c r="B25" i="3"/>
  <c r="B16" i="4"/>
  <c r="B31" i="4"/>
  <c r="B15" i="4"/>
  <c r="B14" i="4"/>
  <c r="B9" i="3"/>
  <c r="B20" i="4"/>
  <c r="B2" i="4"/>
  <c r="B24" i="3"/>
  <c r="B27" i="4"/>
  <c r="B11" i="4"/>
  <c r="B19" i="3"/>
  <c r="B26" i="4"/>
  <c r="B10" i="4"/>
  <c r="B18" i="3"/>
  <c r="I21" i="1"/>
  <c r="I20" i="1"/>
  <c r="I19" i="1"/>
  <c r="I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<sst xmlns="http://schemas.openxmlformats.org/spreadsheetml/2006/main" count="2971" uniqueCount="1167">
  <si>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</si>
  <si>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</si>
  <si>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</si>
  <si>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</si>
  <si>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</si>
  <si>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</si>
  <si>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</si>
  <si>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</si>
  <si>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</si>
  <si>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</si>
  <si>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</si>
  <si>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</si>
  <si>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</si>
  <si>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</si>
  <si>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</si>
  <si>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</si>
  <si>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</si>
  <si>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</si>
  <si>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</si>
  <si>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</si>
  <si>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</si>
  <si>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</si>
  <si>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</si>
  <si>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</si>
  <si>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</si>
  <si>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</si>
  <si>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</si>
  <si>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</si>
  <si>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</si>
  <si>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</si>
  <si>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</si>
  <si>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</si>
  <si>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</si>
  <si>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</si>
  <si>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</si>
  <si>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</si>
  <si>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</si>
  <si>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</si>
  <si>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</si>
  <si>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</si>
  <si>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</si>
  <si>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</si>
  <si>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</si>
  <si>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</si>
  <si>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</si>
  <si>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</si>
  <si>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</si>
  <si>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</si>
  <si>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</si>
  <si>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</si>
  <si>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</si>
  <si>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</si>
  <si>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</si>
  <si>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</si>
  <si>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</si>
  <si>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</si>
  <si>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</si>
  <si>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</si>
  <si>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</si>
  <si>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</si>
  <si>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</si>
  <si>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</si>
  <si>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</si>
  <si>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</si>
  <si>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</si>
  <si>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</si>
  <si>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</si>
  <si>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</si>
  <si>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</si>
  <si>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</si>
  <si>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</si>
  <si>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</si>
  <si>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</si>
  <si>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</si>
  <si>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</si>
  <si>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</si>
  <si>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</si>
  <si>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</si>
  <si>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</si>
  <si>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</si>
  <si>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</si>
  <si>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</si>
  <si>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</si>
  <si>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</si>
  <si>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</si>
  <si>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</si>
  <si>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</si>
  <si>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</si>
  <si>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</si>
  <si>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</si>
  <si>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</si>
  <si>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</si>
  <si>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</si>
  <si>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</si>
  <si>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</si>
  <si>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</si>
  <si>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</si>
  <si>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</si>
  <si>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</si>
  <si>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</si>
  <si>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</si>
  <si>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</si>
  <si>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</si>
  <si>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</si>
  <si>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</si>
  <si>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</si>
  <si>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</si>
  <si>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</si>
  <si>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</si>
  <si>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</si>
  <si>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</si>
  <si>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</si>
  <si>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</si>
  <si>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</si>
  <si>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</si>
  <si>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</si>
  <si>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</si>
  <si>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</si>
  <si>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</si>
  <si>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</si>
  <si>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</si>
  <si>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</si>
  <si>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</si>
  <si>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</si>
  <si>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</si>
  <si>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</si>
  <si>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</si>
  <si>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</si>
  <si>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</si>
  <si>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</si>
  <si>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</si>
  <si>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</si>
  <si>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</si>
  <si>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</si>
  <si>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</si>
  <si>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</si>
  <si>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</si>
  <si>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</si>
  <si>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</si>
  <si>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</si>
  <si>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</si>
  <si>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</si>
  <si>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</si>
  <si>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</si>
  <si>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</si>
  <si>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</si>
  <si>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</si>
  <si>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</si>
  <si>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</si>
  <si>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</si>
  <si>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</si>
  <si>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</si>
  <si>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</si>
  <si>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</si>
  <si>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</si>
  <si>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</si>
  <si>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</si>
  <si>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</si>
  <si>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</si>
  <si>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</si>
  <si>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</si>
  <si>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</si>
  <si>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</si>
  <si>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</si>
  <si>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</si>
  <si>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</si>
  <si>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</si>
  <si>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</si>
  <si>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</si>
  <si>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</si>
  <si>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</si>
  <si>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</si>
  <si>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</si>
  <si>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</si>
  <si>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</si>
  <si>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</si>
  <si>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</si>
  <si>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</si>
  <si>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</si>
  <si>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</si>
  <si>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</si>
  <si>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</si>
  <si>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</si>
  <si>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</si>
  <si>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</si>
  <si>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</si>
  <si>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</si>
  <si>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</si>
  <si>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</si>
  <si>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</si>
  <si>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</si>
  <si>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</si>
  <si>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</si>
  <si>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</si>
  <si>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</si>
  <si>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</si>
  <si>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</si>
  <si>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</si>
  <si>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</si>
  <si>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</si>
  <si>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</si>
  <si>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</si>
  <si>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</si>
  <si>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</si>
  <si>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</si>
  <si>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</si>
  <si>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</si>
  <si>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</si>
  <si>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</si>
  <si>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</si>
  <si>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</si>
  <si>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</si>
  <si>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</si>
  <si>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</si>
  <si>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</si>
  <si>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</si>
  <si>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</si>
  <si>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</si>
  <si>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</si>
  <si>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</si>
  <si>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</si>
  <si>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</si>
  <si>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</si>
  <si>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</si>
  <si>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</si>
  <si>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</si>
  <si>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</si>
  <si>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</si>
  <si>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</si>
  <si>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</si>
  <si>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</si>
  <si>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</si>
  <si>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</si>
  <si>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</si>
  <si>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</si>
  <si>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</si>
  <si>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</si>
  <si>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</si>
  <si>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</si>
  <si>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</si>
  <si>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</si>
  <si>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</si>
  <si>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</si>
  <si>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</si>
  <si>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</si>
  <si>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</si>
  <si>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</si>
  <si>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</si>
  <si>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</si>
  <si>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</si>
  <si>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</si>
  <si>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</si>
  <si>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</si>
  <si>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</si>
  <si>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</si>
  <si>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</si>
  <si>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</si>
  <si>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</si>
  <si>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</si>
  <si>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</si>
  <si>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</si>
  <si>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</si>
  <si>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</si>
  <si>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</si>
  <si>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</si>
  <si>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</si>
  <si>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</si>
  <si>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</si>
  <si>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</si>
  <si>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</si>
  <si>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</si>
  <si>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</si>
  <si>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</si>
  <si>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</si>
  <si>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</si>
  <si>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</si>
  <si>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</si>
  <si>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</si>
  <si>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</si>
  <si>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</si>
  <si>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</si>
  <si>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</si>
  <si>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</si>
  <si>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</si>
  <si>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</si>
  <si>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</si>
  <si>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</si>
  <si>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</si>
  <si>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</si>
  <si>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</si>
  <si>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</si>
  <si>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</si>
  <si>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</si>
  <si>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</si>
  <si>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</si>
  <si>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</si>
  <si>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</si>
  <si>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</si>
  <si>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</si>
  <si>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</si>
  <si>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</si>
  <si>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</si>
  <si>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</si>
  <si>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</si>
  <si>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</si>
  <si>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</si>
  <si>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</si>
  <si>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</si>
  <si>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</si>
  <si>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</si>
  <si>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</si>
  <si>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</si>
  <si>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</si>
  <si>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</si>
  <si>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</si>
  <si>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</si>
  <si>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</si>
  <si>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</si>
  <si>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</si>
  <si>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</si>
  <si>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</si>
  <si>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</si>
  <si>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</si>
  <si>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</si>
  <si>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</si>
  <si>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</si>
  <si>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</si>
  <si>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</si>
  <si>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</si>
  <si>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</si>
  <si>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</si>
  <si>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</si>
  <si>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</si>
  <si>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</si>
  <si>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</si>
  <si>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</si>
  <si>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</si>
  <si>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</si>
  <si>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</si>
  <si>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</si>
  <si>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</si>
  <si>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</si>
  <si>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</si>
  <si>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</si>
  <si>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</si>
  <si>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</si>
  <si>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</si>
  <si>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</si>
  <si>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</si>
  <si>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</si>
  <si>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</si>
  <si>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</si>
  <si>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</si>
  <si>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</si>
  <si>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</si>
  <si>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</si>
  <si>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</si>
  <si>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</si>
  <si>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</si>
  <si>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</si>
  <si>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</si>
  <si>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</si>
  <si>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</si>
  <si>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</si>
  <si>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</si>
  <si>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</si>
  <si>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</si>
  <si>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</si>
  <si>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</si>
  <si>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</si>
  <si>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</si>
  <si>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</si>
  <si>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</si>
  <si>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</si>
  <si>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</si>
  <si>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</si>
  <si>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</si>
  <si>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</si>
  <si>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</si>
  <si>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</si>
  <si>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</si>
  <si>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</si>
  <si>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</si>
  <si>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</si>
  <si>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</si>
  <si>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</si>
  <si>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</si>
  <si>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</si>
  <si>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</si>
  <si>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</si>
  <si>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</si>
  <si>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</si>
  <si>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</si>
  <si>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</si>
  <si>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</si>
  <si>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</si>
  <si>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</si>
  <si>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</si>
  <si>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</si>
  <si>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</si>
  <si>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</si>
  <si>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</si>
  <si>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</si>
  <si>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</si>
  <si>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</si>
  <si>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</si>
  <si>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</si>
  <si>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</si>
  <si>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</si>
  <si>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</si>
  <si>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</si>
  <si>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</si>
  <si>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</si>
  <si>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</si>
  <si>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</si>
  <si>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</si>
  <si>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</si>
  <si>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</si>
  <si>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</si>
  <si>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</si>
  <si>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</si>
  <si>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</si>
  <si>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</si>
  <si>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</si>
  <si>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</si>
  <si>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</si>
  <si>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</si>
  <si>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</si>
  <si>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</si>
  <si>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</si>
  <si>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</si>
  <si>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</si>
  <si>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</si>
  <si>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</si>
  <si>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</si>
  <si>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</si>
  <si>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</si>
  <si>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</si>
  <si>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</si>
  <si>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</si>
  <si>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</si>
  <si>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</si>
  <si>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</si>
  <si>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</si>
  <si>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</si>
  <si>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</si>
  <si>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</si>
  <si>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</si>
  <si>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</si>
  <si>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</si>
  <si>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</si>
  <si>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</si>
  <si>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</si>
  <si>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</si>
  <si>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</si>
  <si>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</si>
  <si>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</si>
  <si>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</si>
  <si>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</si>
  <si>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</si>
  <si>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</si>
  <si>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</si>
  <si>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</si>
  <si>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</si>
  <si>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</si>
  <si>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</si>
  <si>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</si>
  <si>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</si>
  <si>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</si>
  <si>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</si>
  <si>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</si>
  <si>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</si>
  <si>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</si>
  <si>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</si>
  <si>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</si>
  <si>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</si>
  <si>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</si>
  <si>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</si>
  <si>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</si>
  <si>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</si>
  <si>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</si>
  <si>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</si>
  <si>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</si>
  <si>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</si>
  <si>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</si>
  <si>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</si>
  <si>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</si>
  <si>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</si>
  <si>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</si>
  <si>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</si>
  <si>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</si>
  <si>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</si>
  <si>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</si>
  <si>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</si>
  <si>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</si>
  <si>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</si>
  <si>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</si>
  <si>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</si>
  <si>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</si>
  <si>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</si>
  <si>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</si>
  <si>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</si>
  <si>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</si>
  <si>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</si>
  <si>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</si>
  <si>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</si>
  <si>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</si>
  <si>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</si>
  <si>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</si>
  <si>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</si>
  <si>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</si>
  <si>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</si>
  <si>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</si>
  <si>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</si>
  <si>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</si>
  <si>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</si>
  <si>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</si>
  <si>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</si>
  <si>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</si>
  <si>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</si>
  <si>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</si>
  <si>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</si>
  <si>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</si>
  <si>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</si>
  <si>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</si>
  <si>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</si>
  <si>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</si>
  <si>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</si>
  <si>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</si>
  <si>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</si>
  <si>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</si>
  <si>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</si>
  <si>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</si>
  <si>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</si>
  <si>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</si>
  <si>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</si>
  <si>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</si>
  <si>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</si>
  <si>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</si>
  <si>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</si>
  <si>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</si>
  <si>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</si>
  <si>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</si>
  <si>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</si>
  <si>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</si>
  <si>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</si>
  <si>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</si>
  <si>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</si>
  <si>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</si>
  <si>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</si>
  <si>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</si>
  <si>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</si>
  <si>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</si>
  <si>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</si>
  <si>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</si>
  <si>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</si>
  <si>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</si>
  <si>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</si>
  <si>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</si>
  <si>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</si>
  <si>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</si>
  <si>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</si>
  <si>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</si>
  <si>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</si>
  <si>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</si>
  <si>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</si>
  <si>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</si>
  <si>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</si>
  <si>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</si>
  <si>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</si>
  <si>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</si>
  <si>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</si>
  <si>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</si>
  <si>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</si>
  <si>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</si>
  <si>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</si>
  <si>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</si>
  <si>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</si>
  <si>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</si>
  <si>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</si>
  <si>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</si>
  <si>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</si>
  <si>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</si>
  <si>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</si>
  <si>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</si>
  <si>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</si>
  <si>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</si>
  <si>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</si>
  <si>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</si>
  <si>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</si>
  <si>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</si>
  <si>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</si>
  <si>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</si>
  <si>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</si>
  <si>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</si>
  <si>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</si>
  <si>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</si>
  <si>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</si>
  <si>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</si>
  <si>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</si>
  <si>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</si>
  <si>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</si>
  <si>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</si>
  <si>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</si>
  <si>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</si>
  <si>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</si>
  <si>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</si>
  <si>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</si>
  <si>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</si>
  <si>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</si>
  <si>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</si>
  <si>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</si>
  <si>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</si>
  <si>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</si>
  <si>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</si>
  <si>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</si>
  <si>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</si>
  <si>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</si>
  <si>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</si>
  <si>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</si>
  <si>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</si>
  <si>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</si>
  <si>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</si>
  <si>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</si>
  <si>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</si>
  <si>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</si>
  <si>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</si>
  <si>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</si>
  <si>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</si>
  <si>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</si>
  <si>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</si>
  <si>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</si>
  <si>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</si>
  <si>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</si>
  <si>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</si>
  <si>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</si>
  <si>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</si>
  <si>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</si>
  <si>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</si>
  <si>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</si>
  <si>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</si>
  <si>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</si>
  <si>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</si>
  <si>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</si>
  <si>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</si>
  <si>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</si>
  <si>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</si>
  <si>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</si>
  <si>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</si>
  <si>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</si>
  <si>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</si>
  <si>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</si>
  <si>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</si>
  <si>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</si>
  <si>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</si>
  <si>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</si>
  <si>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</si>
  <si>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</si>
  <si>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</si>
  <si>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</si>
  <si>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</si>
  <si>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</si>
  <si>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</si>
  <si>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</si>
  <si>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</si>
  <si>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</si>
  <si>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</si>
  <si>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</si>
  <si>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</si>
  <si>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</si>
  <si>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</si>
  <si>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</si>
  <si>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</si>
  <si>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</si>
  <si>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</si>
  <si>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</si>
  <si>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</si>
  <si>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</si>
  <si>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</si>
  <si>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</si>
  <si>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</si>
  <si>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</si>
  <si>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</si>
  <si>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</si>
  <si>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</si>
  <si>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</si>
  <si>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</si>
  <si>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</si>
  <si>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</si>
  <si>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</si>
  <si>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</si>
  <si>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</si>
  <si>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</si>
  <si>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</si>
  <si>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</si>
  <si>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</si>
  <si>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</si>
  <si>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</si>
  <si>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</si>
  <si>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</si>
  <si>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</si>
  <si>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</si>
  <si>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</si>
  <si>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</si>
  <si>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</si>
  <si>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</si>
  <si>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</si>
  <si>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</si>
  <si>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</si>
  <si>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</si>
  <si>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</si>
  <si>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</si>
  <si>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</si>
  <si>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</si>
  <si>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</si>
  <si>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</si>
  <si>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</si>
  <si>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</si>
  <si>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</si>
  <si>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</si>
  <si>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</si>
  <si>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</si>
  <si>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</si>
  <si>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</si>
  <si>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</si>
  <si>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</si>
  <si>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</si>
  <si>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</si>
  <si>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</si>
  <si>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</si>
  <si>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</si>
  <si>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</si>
  <si>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</si>
  <si>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</si>
  <si>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</si>
  <si>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</si>
  <si>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</si>
  <si>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</si>
  <si>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</si>
  <si>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</si>
  <si>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</si>
  <si>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</si>
  <si>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</si>
  <si>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</si>
  <si>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</si>
  <si>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</si>
  <si>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</si>
  <si>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</si>
  <si>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</si>
  <si>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</si>
  <si>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</si>
  <si>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</si>
  <si>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</si>
  <si>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</si>
  <si>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</si>
  <si>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</si>
  <si>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</si>
  <si>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</si>
  <si>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</si>
  <si>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</si>
  <si>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</si>
  <si>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</si>
  <si>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</si>
  <si>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</si>
  <si>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</si>
  <si>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</si>
  <si>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</si>
  <si>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</si>
  <si>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</si>
  <si>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</si>
  <si>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</si>
  <si>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</si>
  <si>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</si>
  <si>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</si>
  <si>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</si>
  <si>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</si>
  <si>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</si>
  <si>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</si>
  <si>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</si>
  <si>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</si>
  <si>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</si>
  <si>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</si>
  <si>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</si>
  <si>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</si>
  <si>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</si>
  <si>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</si>
  <si>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</si>
  <si>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</si>
  <si>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</si>
  <si>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</si>
  <si>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</si>
  <si>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</si>
  <si>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</si>
  <si>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</si>
  <si>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</si>
  <si>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</si>
  <si>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</si>
  <si>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</si>
  <si>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</si>
  <si>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</si>
  <si>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</si>
  <si>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</si>
  <si>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</si>
  <si>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</si>
  <si>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</si>
  <si>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</si>
  <si>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</si>
  <si>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</si>
  <si>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</si>
  <si>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</si>
  <si>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</si>
  <si>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</si>
  <si>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</si>
  <si>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</si>
  <si>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</si>
  <si>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</si>
  <si>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</si>
  <si>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</si>
  <si>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</si>
  <si>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</si>
  <si>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</si>
  <si>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</si>
  <si>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</si>
  <si>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</si>
  <si>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</si>
  <si>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</si>
  <si>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</si>
  <si>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</si>
  <si>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</si>
  <si>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</si>
  <si>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</si>
  <si>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</si>
  <si>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</si>
  <si>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</si>
  <si>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</si>
  <si>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</si>
  <si>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</si>
  <si>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</si>
  <si>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</si>
  <si>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</si>
  <si>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</si>
  <si>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</si>
  <si>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</si>
  <si>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</si>
  <si>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</si>
  <si>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</si>
  <si>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</si>
  <si>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</si>
  <si>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</si>
  <si>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</si>
  <si>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</si>
  <si>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</si>
  <si>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</si>
  <si>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</si>
  <si>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</si>
  <si>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</si>
  <si>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</si>
  <si>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</si>
  <si>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</si>
  <si>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</si>
  <si>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</si>
  <si>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</si>
  <si>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</si>
  <si>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</si>
  <si>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</si>
  <si>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</si>
  <si>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</si>
  <si>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</si>
  <si>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</si>
  <si>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</si>
  <si>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</si>
  <si>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</si>
  <si>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</si>
  <si>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</si>
  <si>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</si>
  <si>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</si>
  <si>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</si>
  <si>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</si>
  <si>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</si>
  <si>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</si>
  <si>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</si>
  <si>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</si>
  <si>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</si>
  <si>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</si>
  <si>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</si>
  <si>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</si>
  <si>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</si>
  <si>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</si>
  <si>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</si>
  <si>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</si>
  <si>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</si>
  <si>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</si>
  <si>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</si>
  <si>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</si>
  <si>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</si>
  <si>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</si>
  <si>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</si>
  <si>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</si>
  <si>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</si>
  <si>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</si>
  <si>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</si>
  <si>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</si>
  <si>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</si>
  <si>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</si>
  <si>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</si>
  <si>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</si>
  <si>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</si>
  <si>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</si>
  <si>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</si>
  <si>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</si>
  <si>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</si>
  <si>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</si>
  <si>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</si>
  <si>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</si>
  <si>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</si>
  <si>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</si>
  <si>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</si>
  <si>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</si>
  <si>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</si>
  <si>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</si>
  <si>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</si>
  <si>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</si>
  <si>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</si>
  <si>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</si>
  <si>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</si>
  <si>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</si>
  <si>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</si>
  <si>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</si>
  <si>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</si>
  <si>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</si>
  <si>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</si>
  <si>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</si>
  <si>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</si>
  <si>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</si>
  <si>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</si>
  <si>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</si>
  <si>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</si>
  <si>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</si>
  <si>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</si>
  <si>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</si>
  <si>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</si>
  <si>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</si>
  <si>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</si>
  <si>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</si>
  <si>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</si>
  <si>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</si>
  <si>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</si>
  <si>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</si>
  <si>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</si>
  <si>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</si>
  <si>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</si>
  <si>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</si>
  <si>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</si>
  <si>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</si>
  <si>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</si>
  <si>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</si>
  <si>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</si>
  <si>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</si>
  <si>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</si>
  <si>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</si>
  <si>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</si>
  <si>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</si>
  <si>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</si>
  <si>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</si>
  <si>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</si>
  <si>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</si>
  <si>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</si>
  <si>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</si>
  <si>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</si>
  <si>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</si>
  <si>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</si>
  <si>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</si>
  <si>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</si>
  <si>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</si>
  <si>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</si>
  <si>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</si>
  <si>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</si>
  <si>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</si>
  <si>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</si>
  <si>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</si>
  <si>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</si>
  <si>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</si>
  <si>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</si>
  <si>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</si>
  <si>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</si>
  <si>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</si>
  <si>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</si>
  <si>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</si>
  <si>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</si>
  <si>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</si>
  <si>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</si>
  <si>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</si>
  <si>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</si>
  <si>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</si>
  <si>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</si>
  <si>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</si>
  <si>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</si>
  <si>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</si>
  <si>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</si>
  <si>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</si>
  <si>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</si>
  <si>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</si>
  <si>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</si>
  <si>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</si>
  <si>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</si>
  <si>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</si>
  <si>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</si>
  <si>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</si>
  <si>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</si>
  <si>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</si>
  <si>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</si>
  <si>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</si>
  <si>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</si>
  <si>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</si>
  <si>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</si>
  <si>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</si>
  <si>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</si>
  <si>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</si>
  <si>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</si>
  <si>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</si>
  <si>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</si>
  <si>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</si>
  <si>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</si>
  <si>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</si>
  <si>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</si>
  <si>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</si>
  <si>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</si>
  <si>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</si>
  <si>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</si>
  <si>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</si>
  <si>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</si>
  <si>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</si>
  <si>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</si>
  <si>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</si>
  <si>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</si>
  <si>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</si>
  <si>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</si>
  <si>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</si>
  <si>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</si>
  <si>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</si>
  <si>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</si>
  <si>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</si>
  <si>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</si>
  <si>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</si>
  <si>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</si>
  <si>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</si>
  <si>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</si>
  <si>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</si>
  <si>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</si>
  <si>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</si>
  <si>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</si>
  <si>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</si>
  <si>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</si>
  <si>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</si>
  <si>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</si>
  <si>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</si>
  <si>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</si>
  <si>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</si>
  <si>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</si>
  <si>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</si>
  <si>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</si>
  <si>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</si>
  <si>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</si>
  <si>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</si>
  <si>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</si>
  <si>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</si>
  <si>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</si>
  <si>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</si>
  <si>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</si>
  <si>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</si>
  <si>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</si>
  <si>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</si>
  <si>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</si>
  <si>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</si>
  <si>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</si>
  <si>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</si>
  <si>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</si>
  <si>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</si>
  <si>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</si>
  <si>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</si>
  <si>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</si>
  <si>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</si>
  <si>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</si>
  <si>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</si>
  <si>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</si>
  <si>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</si>
  <si>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</si>
  <si>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</si>
  <si>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</si>
  <si>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</si>
  <si>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</si>
  <si>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</si>
  <si>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</si>
  <si>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</si>
  <si>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</si>
  <si>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</si>
  <si>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</si>
  <si>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</si>
  <si>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</si>
  <si>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</si>
  <si>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</si>
  <si>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</si>
  <si>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</si>
  <si>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</si>
  <si>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</si>
  <si>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</si>
  <si>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</si>
  <si>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</si>
  <si>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</si>
  <si>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</si>
  <si>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</si>
  <si>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</si>
  <si>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</si>
  <si>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</si>
  <si>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</si>
  <si>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</si>
  <si>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</si>
  <si>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</si>
  <si>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</si>
  <si>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</si>
  <si>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</si>
  <si>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</si>
  <si>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</si>
  <si>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</si>
  <si>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</si>
  <si>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</si>
  <si>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</si>
  <si>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</si>
  <si>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</si>
  <si>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</si>
  <si>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</si>
  <si>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</si>
  <si>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</si>
  <si>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</si>
  <si>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</si>
  <si>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</si>
  <si>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</si>
  <si>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</si>
  <si>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</si>
  <si>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</si>
  <si>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</si>
  <si>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</si>
  <si>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</si>
  <si>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</si>
  <si>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</si>
  <si>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</si>
  <si>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</si>
  <si>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Pipeline ESMT</t>
  </si>
  <si>
    <t>SL,PL,R-W</t>
  </si>
  <si>
    <t>#FF00FF</t>
  </si>
  <si>
    <t>clip_to_frick</t>
  </si>
  <si>
    <t>full</t>
  </si>
  <si>
    <t>simple</t>
  </si>
  <si>
    <t>id</t>
  </si>
  <si>
    <t>clip_to_district</t>
  </si>
  <si>
    <t>parquet</t>
  </si>
  <si>
    <t>file_path</t>
  </si>
  <si>
    <t>G:\Arvin-Edison WSD-1215\121523003-Frick Unit Pipeline\400 GIS\Scripts\aewsd_frick_unit\data\apn_gdf_sa.parquet</t>
  </si>
  <si>
    <t>G:\Arvin-Edison WSD-1215\121523003-Frick Unit Pipeline\400 GIS\Scripts\aewsd_frick_unit\data\pipes.parquet</t>
  </si>
  <si>
    <t>clip_to_frick_x</t>
  </si>
  <si>
    <t>\\ppeng.com\pzdata\clients\Arvin-Edison WSD-1215\121523003-Frick Unit Pipeline\300 CAD\320 References\Sites_Ref\Shapefiles\Total Area.shp</t>
  </si>
  <si>
    <t>\\ppeng.com\pzdata\clients\Arvin-Edison WSD-1215\121523003-Frick Unit Pipeline\300 CAD\320 References\Sites_Ref\Shapefiles\Pipeline ESMT.shp</t>
  </si>
  <si>
    <t>\\ppeng.com\pzdata\clients\Arvin-Edison WSD-1215\121523003-Frick Unit Pipeline\300 CAD\320 References\Sites_Ref\Shapefiles\Turnouts.shp</t>
  </si>
  <si>
    <t>\\ppeng.com\pzdata\clients\Arvin-Edison WSD-1215\121523003-Frick Unit Pipeline\300 CAD\320 References\Sites_Ref\Shapefiles\Pipe.shp</t>
  </si>
  <si>
    <t>\\ppeng.com\pzdata\clients\Arvin-Edison WSD-1215\121523003-Frick Unit Pipeline\300 CAD\320 References\Sites_Ref\Shapefiles\Isolation Valves.shp</t>
  </si>
  <si>
    <t>TURNOUT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</si>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</sst>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20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P27" totalsRowShown="0" headerRowDxfId="19" dataDxfId="18">
  <autoFilter ref="A1:P27" xr:uid="{13AE2A8C-08DE-40F4-A2E7-494D02A4EEA7}"/>
  <tableColumns count="16">
    <tableColumn id="14" xr3:uid="{FD22FF16-AC11-4A88-BBBF-B095EEDCA4A7}" name="id" dataDxfId="17">
      <calculatedColumnFormula>COUNTA($B$2:B2)</calculatedColumnFormula>
    </tableColumn>
    <tableColumn id="1" xr3:uid="{ECDAEBCA-0BC9-4D6F-9D67-ED2F186EF0F7}" name="Name" dataDxfId="16"/>
    <tableColumn id="2" xr3:uid="{750F9F45-74DA-4191-9FDD-C80D49E99883}" name="shape_type" dataDxfId="15"/>
    <tableColumn id="3" xr3:uid="{DEA5C356-A0FC-4C8C-9968-5AC67FC3907E}" name="color" dataDxfId="14"/>
    <tableColumn id="4" xr3:uid="{9FB5281E-350E-4B7D-9D58-0DB6B906BEBD}" name="size" dataDxfId="13"/>
    <tableColumn id="5" xr3:uid="{D175D943-C463-43FC-9D90-342CE1DF7FBF}" name="alpha" dataDxfId="12"/>
    <tableColumn id="6" xr3:uid="{2A7A5D16-0177-49A3-A357-AE17BC18B544}" name="label" dataDxfId="11"/>
    <tableColumn id="16" xr3:uid="{A021074F-E293-4729-B760-95BDF80DC51A}" name="file_path" dataDxfId="10" dataCellStyle="Hyperlink"/>
    <tableColumn id="7" xr3:uid="{ABE4042F-57EB-42CB-9347-7A941840A818}" name="file_type" dataDxfId="9">
      <calculatedColumnFormula>IF(AND(ISBLANK(J2),ISBLANK(K2)),"gdf",IF(ISBLANK(J2),"gdb","shp"))</calculatedColumnFormula>
    </tableColumn>
    <tableColumn id="8" xr3:uid="{FD57E4B2-F1EF-49AB-B319-5D04B985DCB6}" name="shp" dataDxfId="8"/>
    <tableColumn id="9" xr3:uid="{C88AA5B1-0032-47EC-9D44-076891BB4F2B}" name="gdb" dataDxfId="7"/>
    <tableColumn id="15" xr3:uid="{32F2F140-781D-475B-96FC-3B17A14657F3}" name="parquet" dataDxfId="6"/>
    <tableColumn id="10" xr3:uid="{16B2C2C3-1747-4385-B461-84DE0EBE65B9}" name="layer" dataDxfId="5"/>
    <tableColumn id="13" xr3:uid="{70977AAF-43F2-425E-82FC-B3E65FBAA5F5}" name="clip_to_frick_x" dataDxfId="4"/>
    <tableColumn id="11" xr3:uid="{19D89434-0A78-4277-B54E-50635DED3A14}" name="full" dataDxfId="3"/>
    <tableColumn id="12" xr3:uid="{45E051C3-34F8-4959-9AE0-818EEF884C1A}" name="simple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950AE-EF54-4FA5-BB22-C809E83AAF11}" name="Full" displayName="Full" ref="A1:D32" totalsRowShown="0">
  <autoFilter ref="A1:D32" xr:uid="{B81950AE-EF54-4FA5-BB22-C809E83AAF11}"/>
  <tableColumns count="4">
    <tableColumn id="1" xr3:uid="{4754FC9B-6124-4228-B7BF-7B032ECB8F86}" name="id"/>
    <tableColumn id="4" xr3:uid="{173C4110-902C-44E8-A7B8-D12022520E9E}" name="Name" dataDxfId="1">
      <calculatedColumnFormula>_xlfn.XLOOKUP(Full[[#This Row],[id]],Table1[id],Table1[Name])</calculatedColumnFormula>
    </tableColumn>
    <tableColumn id="2" xr3:uid="{5F4BCE47-652C-4B05-8F6F-CECE92525D81}" name="clip_to_district"/>
    <tableColumn id="3" xr3:uid="{39EA5A99-DAAB-46CC-9DAB-0450B6EF8DDF}" name="clip_to_frick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E9A1-AB99-4B9B-8CF3-5500658B403F}" name="simple" displayName="simple" ref="A1:D25" totalsRowShown="0">
  <autoFilter ref="A1:D25" xr:uid="{0AF7E9A1-AB99-4B9B-8CF3-5500658B403F}"/>
  <tableColumns count="4">
    <tableColumn id="1" xr3:uid="{76112EF5-A237-494A-8DD1-B6E6E7A428D6}" name="id"/>
    <tableColumn id="4" xr3:uid="{EF8D3B3C-FE96-4778-8D14-DB9F165FFE04}" name="Name" dataDxfId="0">
      <calculatedColumnFormula>_xlfn.XLOOKUP(simple[[#This Row],[id]],Table1[id],Table1[Name])</calculatedColumnFormula>
    </tableColumn>
    <tableColumn id="2" xr3:uid="{E1424619-33A9-4FB9-84C3-C1EA1F773CC7}" name="clip_to_district"/>
    <tableColumn id="3" xr3:uid="{DAAA3D4B-AF94-47BF-AD18-F86F403AE73A}" name="clip_to_frick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clients/Arvin-Edison%20WSD-1215/121519004-FFP%20Frick%20Unit/GIS/Feature/From_AE/FFPP_discharge_pipeline.shp" TargetMode="Externa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\..\..\..\..\..\clients\Arvin-Edison%20WSD-1215\121519004-FFP%20Frick%20Unit\GIS\Feature\From_AE\District_canal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\..\..\..\..\..\clients\Arvin-Edison%20WSD-1215\121519004-FFP%20Frick%20Unit\GIS\Feature\From_AE\AEWSD_New_boundary.shp" TargetMode="External"/><Relationship Id="rId11" Type="http://schemas.openxmlformats.org/officeDocument/2006/relationships/table" Target="../tables/table1.xml"/><Relationship Id="rId5" Type="http://schemas.openxmlformats.org/officeDocument/2006/relationships/hyperlink" Target="../../../../../../clients/Arvin-Edison%20WSD-1215/121523003-Frick%20Unit%20Pipeline/400%20GIS/Feature/Boundary/Frick_Unit_2023_10.shp" TargetMode="External"/><Relationship Id="rId10" Type="http://schemas.openxmlformats.org/officeDocument/2006/relationships/hyperlink" Target="../../../../../../clients/Arvin-Edison%20WSD-1215/121523003-Frick%20Unit%20Pipeline/400%20GIS/Feature/Boundary/Frick_Unit_2023_10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Relationship Id="rId9" Type="http://schemas.openxmlformats.org/officeDocument/2006/relationships/hyperlink" Target="../../../../../../clients/Arvin-Edison%20WSD-1215/121523003-Frick%20Unit%20Pipeline/400%20GIS/Feature/Boundary/Frick_Unit_2023_10.s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A23" workbookViewId="0">
      <selection activeCell="G27" sqref="G27"/>
    </sheetView>
  </sheetViews>
  <sheetFormatPr defaultColWidth="9.140625" defaultRowHeight="15" x14ac:dyDescent="0.25"/>
  <cols>
    <col min="1" max="1" width="5" style="1" bestFit="1" customWidth="1"/>
    <col min="2" max="2" width="29.85546875" style="1" bestFit="1" customWidth="1"/>
    <col min="3" max="3" width="15.42578125" style="1" bestFit="1" customWidth="1"/>
    <col min="4" max="4" width="9.5703125" style="1" bestFit="1" customWidth="1"/>
    <col min="5" max="5" width="6.7109375" style="1" bestFit="1" customWidth="1"/>
    <col min="6" max="6" width="8.140625" style="1" bestFit="1" customWidth="1"/>
    <col min="7" max="7" width="11.5703125" style="1" bestFit="1" customWidth="1"/>
    <col min="8" max="8" width="25.28515625" style="1" customWidth="1"/>
    <col min="9" max="9" width="11.28515625" bestFit="1" customWidth="1"/>
    <col min="10" max="10" width="33.85546875" style="1" bestFit="1" customWidth="1"/>
    <col min="11" max="11" width="54.140625" style="1" bestFit="1" customWidth="1"/>
    <col min="12" max="12" width="54.140625" style="1" customWidth="1"/>
    <col min="13" max="13" width="8.5703125" style="1" bestFit="1" customWidth="1"/>
    <col min="14" max="14" width="12.28515625" style="1" bestFit="1" customWidth="1"/>
    <col min="15" max="15" width="6.28515625" style="1" bestFit="1" customWidth="1"/>
    <col min="16" max="16" width="9.28515625" style="1" bestFit="1" customWidth="1"/>
    <col min="17" max="17" width="11.140625" bestFit="1" customWidth="1"/>
    <col min="18" max="18" width="17.7109375" style="1" customWidth="1"/>
    <col min="19" max="19" width="56.42578125" style="1" bestFit="1" customWidth="1"/>
    <col min="20" max="20" width="44.5703125" style="1" customWidth="1"/>
    <col min="21" max="16384" width="9.140625" style="1"/>
  </cols>
  <sheetData>
    <row r="1" spans="1:18" ht="30" x14ac:dyDescent="0.25">
      <c r="A1" s="1" t="s">
        <v>1153</v>
      </c>
      <c r="B1" s="1" t="s">
        <v>0</v>
      </c>
      <c r="C1" s="1" t="s">
        <v>23</v>
      </c>
      <c r="D1" s="1" t="s">
        <v>2</v>
      </c>
      <c r="E1" s="1" t="s">
        <v>50</v>
      </c>
      <c r="F1" s="1" t="s">
        <v>22</v>
      </c>
      <c r="G1" s="1" t="s">
        <v>3</v>
      </c>
      <c r="H1" s="1" t="s">
        <v>1156</v>
      </c>
      <c r="I1" s="1" t="s">
        <v>46</v>
      </c>
      <c r="J1" s="1" t="s">
        <v>1</v>
      </c>
      <c r="K1" s="1" t="s">
        <v>18</v>
      </c>
      <c r="L1" s="1" t="s">
        <v>1155</v>
      </c>
      <c r="M1" s="1" t="s">
        <v>20</v>
      </c>
      <c r="N1" s="1" t="s">
        <v>1159</v>
      </c>
      <c r="O1" s="1" t="s">
        <v>1151</v>
      </c>
      <c r="P1" s="1" t="s">
        <v>1152</v>
      </c>
      <c r="Q1" s="1"/>
    </row>
    <row r="2" spans="1:18" x14ac:dyDescent="0.25">
      <c r="A2" s="1">
        <f>COUNTA($B$2:B2)</f>
        <v>1</v>
      </c>
      <c r="B2" s="1" t="s">
        <v>4</v>
      </c>
      <c r="C2" s="1" t="s">
        <v>34</v>
      </c>
      <c r="D2" s="1" t="s">
        <v>10</v>
      </c>
      <c r="E2" s="1">
        <v>4</v>
      </c>
      <c r="F2" s="1">
        <v>1</v>
      </c>
      <c r="G2" s="1" t="s">
        <v>3</v>
      </c>
      <c r="H2" s="1" t="s">
        <v>1158</v>
      </c>
      <c r="I2" s="1" t="str">
        <f>IF(AND(ISBLANK(J2),ISBLANK(K2)),"gdf",IF(ISBLANK(J2),"gdb","shp"))</f>
        <v>gdf</v>
      </c>
      <c r="O2" s="1" t="b">
        <v>1</v>
      </c>
      <c r="Q2" s="1"/>
    </row>
    <row r="3" spans="1:18" ht="90" x14ac:dyDescent="0.25">
      <c r="A3" s="1">
        <f>COUNTA($B$2:B3)</f>
        <v>2</v>
      </c>
      <c r="B3" s="1" t="s">
        <v>48</v>
      </c>
      <c r="C3" s="1" t="s">
        <v>24</v>
      </c>
      <c r="D3" s="1" t="s">
        <v>38</v>
      </c>
      <c r="E3" s="1">
        <v>0.2</v>
      </c>
      <c r="F3" s="1">
        <v>0.05</v>
      </c>
      <c r="G3" s="1" t="s">
        <v>3</v>
      </c>
      <c r="H3" s="1" t="s">
        <v>1157</v>
      </c>
      <c r="I3" s="1" t="s">
        <v>49</v>
      </c>
      <c r="O3" s="1" t="b">
        <v>1</v>
      </c>
      <c r="P3" s="1" t="b">
        <v>1</v>
      </c>
      <c r="Q3" s="1"/>
    </row>
    <row r="4" spans="1:18" ht="90" x14ac:dyDescent="0.25">
      <c r="A4" s="1">
        <f>COUNTA($B$2:B4)</f>
        <v>3</v>
      </c>
      <c r="B4" s="1" t="s">
        <v>5</v>
      </c>
      <c r="C4" s="1" t="s">
        <v>47</v>
      </c>
      <c r="D4" s="1" t="s">
        <v>11</v>
      </c>
      <c r="E4" s="1">
        <v>15</v>
      </c>
      <c r="F4" s="1">
        <v>1</v>
      </c>
      <c r="G4" s="1" t="s">
        <v>15</v>
      </c>
      <c r="H4" s="2" t="s">
        <v>42</v>
      </c>
      <c r="I4" s="1" t="str">
        <f t="shared" ref="I4:I17" si="0">IF(AND(ISBLANK(J4),ISBLANK(K4)),"gdf",IF(ISBLANK(J4),"gdb","shp"))</f>
        <v>shp</v>
      </c>
      <c r="J4" s="2" t="s">
        <v>42</v>
      </c>
      <c r="O4" s="1" t="b">
        <v>1</v>
      </c>
      <c r="P4" s="1" t="b">
        <v>1</v>
      </c>
      <c r="Q4" s="1"/>
    </row>
    <row r="5" spans="1:18" ht="75" x14ac:dyDescent="0.25">
      <c r="A5" s="1">
        <f>COUNTA($B$2:B5)</f>
        <v>4</v>
      </c>
      <c r="B5" s="1" t="s">
        <v>6</v>
      </c>
      <c r="C5" s="1" t="s">
        <v>34</v>
      </c>
      <c r="D5" s="1" t="s">
        <v>12</v>
      </c>
      <c r="E5" s="1">
        <v>4</v>
      </c>
      <c r="F5" s="1">
        <v>1</v>
      </c>
      <c r="G5" s="1" t="s">
        <v>16</v>
      </c>
      <c r="H5" s="2" t="s">
        <v>43</v>
      </c>
      <c r="I5" s="1" t="str">
        <f t="shared" si="0"/>
        <v>shp</v>
      </c>
      <c r="J5" s="2" t="s">
        <v>43</v>
      </c>
      <c r="O5" s="1" t="b">
        <v>1</v>
      </c>
      <c r="P5" s="1" t="b">
        <v>1</v>
      </c>
      <c r="Q5" s="1"/>
    </row>
    <row r="6" spans="1:18" ht="90" x14ac:dyDescent="0.25">
      <c r="A6" s="1">
        <f>COUNTA($B$2:B6)</f>
        <v>5</v>
      </c>
      <c r="B6" s="1" t="s">
        <v>7</v>
      </c>
      <c r="C6" s="1" t="s">
        <v>34</v>
      </c>
      <c r="D6" s="1" t="s">
        <v>1129</v>
      </c>
      <c r="E6" s="1">
        <v>4</v>
      </c>
      <c r="F6" s="1">
        <v>1</v>
      </c>
      <c r="G6" s="1" t="s">
        <v>16</v>
      </c>
      <c r="H6" s="2" t="s">
        <v>44</v>
      </c>
      <c r="I6" s="1" t="str">
        <f t="shared" si="0"/>
        <v>shp</v>
      </c>
      <c r="J6" s="2" t="s">
        <v>44</v>
      </c>
      <c r="O6" s="1" t="b">
        <v>1</v>
      </c>
      <c r="P6" s="1" t="b">
        <v>1</v>
      </c>
      <c r="Q6" s="1"/>
    </row>
    <row r="7" spans="1:18" ht="60" x14ac:dyDescent="0.25">
      <c r="A7" s="1">
        <f>COUNTA($B$2:B7)</f>
        <v>6</v>
      </c>
      <c r="B7" s="1" t="s">
        <v>8</v>
      </c>
      <c r="C7" s="1" t="s">
        <v>24</v>
      </c>
      <c r="D7" s="1" t="s">
        <v>13</v>
      </c>
      <c r="E7" s="1">
        <v>4</v>
      </c>
      <c r="F7" s="1">
        <v>0.7</v>
      </c>
      <c r="G7" s="1" t="s">
        <v>0</v>
      </c>
      <c r="H7" s="1" t="s">
        <v>45</v>
      </c>
      <c r="I7" s="1" t="str">
        <f t="shared" si="0"/>
        <v>shp</v>
      </c>
      <c r="J7" s="1" t="s">
        <v>45</v>
      </c>
      <c r="Q7" s="1"/>
    </row>
    <row r="8" spans="1:18" ht="45" x14ac:dyDescent="0.25">
      <c r="A8" s="1">
        <f>COUNTA($B$2:B8)</f>
        <v>7</v>
      </c>
      <c r="B8" s="1" t="s">
        <v>9</v>
      </c>
      <c r="C8" s="1" t="s">
        <v>25</v>
      </c>
      <c r="D8" s="1" t="s">
        <v>14</v>
      </c>
      <c r="E8" s="1">
        <v>30</v>
      </c>
      <c r="F8" s="1">
        <v>1</v>
      </c>
      <c r="G8" s="1" t="s">
        <v>17</v>
      </c>
      <c r="H8" s="1" t="s">
        <v>19</v>
      </c>
      <c r="I8" s="1" t="str">
        <f t="shared" si="0"/>
        <v>gdb</v>
      </c>
      <c r="K8" s="1" t="s">
        <v>19</v>
      </c>
      <c r="M8" s="1" t="s">
        <v>21</v>
      </c>
      <c r="Q8" s="1"/>
    </row>
    <row r="9" spans="1:18" ht="90" x14ac:dyDescent="0.25">
      <c r="A9" s="1">
        <f>COUNTA($B$2:B9)</f>
        <v>8</v>
      </c>
      <c r="B9" s="1" t="s">
        <v>26</v>
      </c>
      <c r="C9" s="1" t="s">
        <v>34</v>
      </c>
      <c r="D9" s="1" t="s">
        <v>1127</v>
      </c>
      <c r="E9" s="1">
        <v>4</v>
      </c>
      <c r="F9" s="1">
        <v>1</v>
      </c>
      <c r="G9" s="1" t="s">
        <v>41</v>
      </c>
      <c r="H9" s="1" t="s">
        <v>1137</v>
      </c>
      <c r="I9" s="1" t="str">
        <f t="shared" si="0"/>
        <v>shp</v>
      </c>
      <c r="J9" s="1" t="s">
        <v>1137</v>
      </c>
      <c r="O9" s="1" t="b">
        <v>1</v>
      </c>
      <c r="Q9" s="1"/>
      <c r="R9" s="4"/>
    </row>
    <row r="10" spans="1:18" ht="90" x14ac:dyDescent="0.25">
      <c r="A10" s="1">
        <f>COUNTA($B$2:B10)</f>
        <v>9</v>
      </c>
      <c r="B10" s="1" t="s">
        <v>28</v>
      </c>
      <c r="C10" s="1" t="s">
        <v>24</v>
      </c>
      <c r="D10" s="1" t="s">
        <v>1127</v>
      </c>
      <c r="E10" s="1">
        <v>7</v>
      </c>
      <c r="F10" s="1">
        <v>0.7</v>
      </c>
      <c r="G10" s="1" t="s">
        <v>41</v>
      </c>
      <c r="H10" s="1" t="s">
        <v>1138</v>
      </c>
      <c r="I10" s="1" t="str">
        <f t="shared" si="0"/>
        <v>shp</v>
      </c>
      <c r="J10" s="1" t="s">
        <v>1138</v>
      </c>
      <c r="O10" s="1" t="b">
        <v>1</v>
      </c>
      <c r="Q10" s="1"/>
    </row>
    <row r="11" spans="1:18" ht="90" x14ac:dyDescent="0.25">
      <c r="A11" s="1">
        <f>COUNTA($B$2:B11)</f>
        <v>10</v>
      </c>
      <c r="B11" s="1" t="s">
        <v>27</v>
      </c>
      <c r="C11" s="1" t="s">
        <v>34</v>
      </c>
      <c r="D11" s="1" t="s">
        <v>1126</v>
      </c>
      <c r="E11" s="1">
        <v>4</v>
      </c>
      <c r="F11" s="1">
        <v>1</v>
      </c>
      <c r="G11" s="1" t="s">
        <v>40</v>
      </c>
      <c r="H11" s="1" t="s">
        <v>1139</v>
      </c>
      <c r="I11" s="1" t="str">
        <f t="shared" si="0"/>
        <v>shp</v>
      </c>
      <c r="J11" s="1" t="s">
        <v>1139</v>
      </c>
      <c r="O11" s="1" t="b">
        <v>1</v>
      </c>
      <c r="Q11" s="1"/>
    </row>
    <row r="12" spans="1:18" ht="90" x14ac:dyDescent="0.25">
      <c r="A12" s="1">
        <f>COUNTA($B$2:B12)</f>
        <v>11</v>
      </c>
      <c r="B12" s="1" t="s">
        <v>1128</v>
      </c>
      <c r="C12" s="1" t="s">
        <v>34</v>
      </c>
      <c r="D12" s="1" t="s">
        <v>39</v>
      </c>
      <c r="E12" s="1">
        <v>4</v>
      </c>
      <c r="F12" s="1">
        <v>1</v>
      </c>
      <c r="G12" s="1" t="s">
        <v>0</v>
      </c>
      <c r="H12" s="1" t="s">
        <v>1140</v>
      </c>
      <c r="I12" s="1" t="str">
        <f t="shared" si="0"/>
        <v>shp</v>
      </c>
      <c r="J12" s="1" t="s">
        <v>1140</v>
      </c>
      <c r="O12" s="1" t="b">
        <v>1</v>
      </c>
      <c r="Q12" s="1"/>
    </row>
    <row r="13" spans="1:18" ht="90" x14ac:dyDescent="0.25">
      <c r="A13" s="1">
        <f>COUNTA($B$2:B13)</f>
        <v>12</v>
      </c>
      <c r="B13" s="1" t="s">
        <v>29</v>
      </c>
      <c r="C13" s="1" t="s">
        <v>24</v>
      </c>
      <c r="D13" s="1" t="s">
        <v>39</v>
      </c>
      <c r="E13" s="1">
        <v>7</v>
      </c>
      <c r="F13" s="1">
        <v>0.65</v>
      </c>
      <c r="G13" s="1" t="s">
        <v>0</v>
      </c>
      <c r="H13" s="1" t="s">
        <v>1141</v>
      </c>
      <c r="I13" s="1" t="str">
        <f t="shared" si="0"/>
        <v>shp</v>
      </c>
      <c r="J13" s="1" t="s">
        <v>1141</v>
      </c>
      <c r="O13" s="1" t="b">
        <v>1</v>
      </c>
      <c r="Q13" s="1"/>
    </row>
    <row r="14" spans="1:18" ht="75" x14ac:dyDescent="0.25">
      <c r="A14" s="1">
        <f>COUNTA($B$2:B14)</f>
        <v>13</v>
      </c>
      <c r="B14" s="1" t="s">
        <v>30</v>
      </c>
      <c r="C14" s="1" t="s">
        <v>24</v>
      </c>
      <c r="D14" s="1" t="s">
        <v>38</v>
      </c>
      <c r="E14" s="1">
        <v>7</v>
      </c>
      <c r="F14" s="1">
        <v>1</v>
      </c>
      <c r="G14" s="1" t="s">
        <v>37</v>
      </c>
      <c r="H14" s="1" t="s">
        <v>1142</v>
      </c>
      <c r="I14" s="1" t="str">
        <f t="shared" si="0"/>
        <v>shp</v>
      </c>
      <c r="J14" s="1" t="s">
        <v>1142</v>
      </c>
      <c r="O14" s="1" t="b">
        <v>1</v>
      </c>
      <c r="Q14" s="1"/>
    </row>
    <row r="15" spans="1:18" ht="90" x14ac:dyDescent="0.25">
      <c r="A15" s="1">
        <f>COUNTA($B$2:B15)</f>
        <v>14</v>
      </c>
      <c r="B15" s="1" t="s">
        <v>31</v>
      </c>
      <c r="C15" s="1" t="s">
        <v>25</v>
      </c>
      <c r="D15" s="1" t="s">
        <v>12</v>
      </c>
      <c r="E15" s="1">
        <v>10</v>
      </c>
      <c r="F15" s="1">
        <v>1</v>
      </c>
      <c r="G15" t="s">
        <v>36</v>
      </c>
      <c r="H15" s="1" t="s">
        <v>1143</v>
      </c>
      <c r="I15" s="1" t="str">
        <f t="shared" si="0"/>
        <v>shp</v>
      </c>
      <c r="J15" s="1" t="s">
        <v>1143</v>
      </c>
      <c r="O15" s="1" t="b">
        <v>1</v>
      </c>
      <c r="Q15" s="1"/>
    </row>
    <row r="16" spans="1:18" ht="90" x14ac:dyDescent="0.25">
      <c r="A16" s="1">
        <f>COUNTA($B$2:B16)</f>
        <v>15</v>
      </c>
      <c r="B16" s="1" t="s">
        <v>33</v>
      </c>
      <c r="C16" s="1" t="s">
        <v>34</v>
      </c>
      <c r="D16" s="1" t="s">
        <v>35</v>
      </c>
      <c r="E16" s="1">
        <v>4</v>
      </c>
      <c r="F16" s="1">
        <v>1</v>
      </c>
      <c r="G16" s="1" t="s">
        <v>0</v>
      </c>
      <c r="H16" s="1" t="s">
        <v>1144</v>
      </c>
      <c r="I16" s="1" t="str">
        <f t="shared" si="0"/>
        <v>shp</v>
      </c>
      <c r="J16" s="1" t="s">
        <v>1144</v>
      </c>
      <c r="O16" s="1" t="b">
        <v>1</v>
      </c>
      <c r="Q16" s="1"/>
    </row>
    <row r="17" spans="1:17" ht="90" x14ac:dyDescent="0.25">
      <c r="A17" s="1">
        <f>COUNTA($B$2:B17)</f>
        <v>16</v>
      </c>
      <c r="B17" s="1" t="s">
        <v>32</v>
      </c>
      <c r="C17" s="1" t="s">
        <v>24</v>
      </c>
      <c r="D17" s="1" t="s">
        <v>35</v>
      </c>
      <c r="E17" s="1">
        <v>7</v>
      </c>
      <c r="F17" s="1">
        <v>0.4</v>
      </c>
      <c r="G17" s="1" t="s">
        <v>0</v>
      </c>
      <c r="H17" s="1" t="s">
        <v>1145</v>
      </c>
      <c r="I17" s="1" t="str">
        <f t="shared" si="0"/>
        <v>shp</v>
      </c>
      <c r="J17" s="1" t="s">
        <v>1145</v>
      </c>
      <c r="O17" s="1" t="b">
        <v>1</v>
      </c>
      <c r="Q17" s="1"/>
    </row>
    <row r="18" spans="1:17" ht="75" x14ac:dyDescent="0.25">
      <c r="A18" s="1">
        <f>COUNTA($B$2:B18)</f>
        <v>17</v>
      </c>
      <c r="B18" s="1" t="s">
        <v>1130</v>
      </c>
      <c r="H18" s="1" t="s">
        <v>1146</v>
      </c>
      <c r="I18" s="1" t="str">
        <f>IF(AND(ISBLANK(J18),ISBLANK(K18)),"gdf",IF(ISBLANK(J18),"gdb","shp"))</f>
        <v>shp</v>
      </c>
      <c r="J18" s="1" t="s">
        <v>1146</v>
      </c>
      <c r="Q18" s="1"/>
    </row>
    <row r="19" spans="1:17" ht="120" x14ac:dyDescent="0.25">
      <c r="A19" s="1">
        <f>COUNTA($B$2:B19)</f>
        <v>18</v>
      </c>
      <c r="B19" s="1" t="s">
        <v>1131</v>
      </c>
      <c r="C19" s="1" t="s">
        <v>25</v>
      </c>
      <c r="D19" s="1" t="s">
        <v>10</v>
      </c>
      <c r="E19" s="1">
        <v>7</v>
      </c>
      <c r="F19" s="1">
        <v>0.4</v>
      </c>
      <c r="G19" s="1" t="s">
        <v>51</v>
      </c>
      <c r="H19" s="1" t="s">
        <v>1132</v>
      </c>
      <c r="I19" s="1" t="str">
        <f>IF(AND(ISBLANK(J19),ISBLANK(#REF!)),"gdf",IF(ISBLANK(J19),"gdb","shp"))</f>
        <v>shp</v>
      </c>
      <c r="J19" s="1" t="s">
        <v>1132</v>
      </c>
      <c r="Q19" s="1"/>
    </row>
    <row r="20" spans="1:17" ht="120" x14ac:dyDescent="0.25">
      <c r="A20" s="1">
        <f>COUNTA($B$2:B20)</f>
        <v>19</v>
      </c>
      <c r="B20" s="1" t="s">
        <v>1135</v>
      </c>
      <c r="C20" s="1" t="s">
        <v>34</v>
      </c>
      <c r="D20" s="1" t="s">
        <v>13</v>
      </c>
      <c r="E20" s="1">
        <v>7</v>
      </c>
      <c r="F20" s="1">
        <v>0.4</v>
      </c>
      <c r="G20" s="1" t="s">
        <v>51</v>
      </c>
      <c r="H20" s="1" t="s">
        <v>1133</v>
      </c>
      <c r="I20" s="1" t="str">
        <f>IF(AND(ISBLANK(J20),ISBLANK(#REF!)),"gdf",IF(ISBLANK(J20),"gdb","shp"))</f>
        <v>shp</v>
      </c>
      <c r="J20" s="1" t="s">
        <v>1133</v>
      </c>
      <c r="Q20" s="1"/>
    </row>
    <row r="21" spans="1:17" ht="90" x14ac:dyDescent="0.25">
      <c r="A21" s="1">
        <f>COUNTA($B$2:B21)</f>
        <v>20</v>
      </c>
      <c r="B21" s="1" t="s">
        <v>1136</v>
      </c>
      <c r="C21" s="1" t="s">
        <v>34</v>
      </c>
      <c r="D21" s="1" t="s">
        <v>13</v>
      </c>
      <c r="E21" s="1">
        <v>7</v>
      </c>
      <c r="F21" s="1">
        <v>0.4</v>
      </c>
      <c r="G21" s="1" t="s">
        <v>51</v>
      </c>
      <c r="H21" s="3" t="s">
        <v>1134</v>
      </c>
      <c r="I21" s="1" t="str">
        <f>IF(AND(ISBLANK(J21),ISBLANK(#REF!)),"gdf",IF(ISBLANK(J21),"gdb","shp"))</f>
        <v>shp</v>
      </c>
      <c r="J21" s="3" t="s">
        <v>1134</v>
      </c>
      <c r="Q21" s="1"/>
    </row>
    <row r="22" spans="1:17" ht="90" x14ac:dyDescent="0.25">
      <c r="A22" s="1">
        <f>COUNTA($B$2:B22)</f>
        <v>21</v>
      </c>
      <c r="B22" s="1" t="s">
        <v>8</v>
      </c>
      <c r="C22" s="1" t="s">
        <v>24</v>
      </c>
      <c r="D22" s="1" t="s">
        <v>13</v>
      </c>
      <c r="E22" s="1">
        <v>4</v>
      </c>
      <c r="F22" s="1">
        <v>0.7</v>
      </c>
      <c r="G22" s="1" t="s">
        <v>0</v>
      </c>
      <c r="H22" s="2" t="s">
        <v>1134</v>
      </c>
      <c r="I22" s="1" t="str">
        <f>IF(AND(ISBLANK(J22),ISBLANK(K22)),"gdf",IF(ISBLANK(J22),"gdb","shp"))</f>
        <v>shp</v>
      </c>
      <c r="J22" s="2" t="s">
        <v>1134</v>
      </c>
      <c r="Q22" s="1"/>
    </row>
    <row r="23" spans="1:17" ht="90" x14ac:dyDescent="0.25">
      <c r="A23" s="1">
        <f>COUNTA($B$2:B23)</f>
        <v>22</v>
      </c>
      <c r="B23" s="1" t="s">
        <v>9</v>
      </c>
      <c r="C23" s="1" t="s">
        <v>25</v>
      </c>
      <c r="D23" s="1" t="s">
        <v>14</v>
      </c>
      <c r="E23" s="1">
        <v>30</v>
      </c>
      <c r="F23" s="1">
        <v>1</v>
      </c>
      <c r="G23" s="1" t="s">
        <v>1165</v>
      </c>
      <c r="H23" s="2" t="s">
        <v>1162</v>
      </c>
      <c r="I23" s="1" t="str">
        <f t="shared" ref="I23" si="1">IF(AND(ISBLANK(J23),ISBLANK(K23)),"gdf",IF(ISBLANK(J23),"gdb","shp"))</f>
        <v>shp</v>
      </c>
      <c r="J23" s="2" t="s">
        <v>1162</v>
      </c>
      <c r="N23" s="1" t="b">
        <v>1</v>
      </c>
      <c r="O23" s="1" t="b">
        <v>1</v>
      </c>
      <c r="P23" s="1" t="b">
        <v>1</v>
      </c>
      <c r="Q23" s="1"/>
    </row>
    <row r="24" spans="1:17" ht="90" x14ac:dyDescent="0.25">
      <c r="A24" s="1">
        <f>COUNTA($B$2:B24)</f>
        <v>23</v>
      </c>
      <c r="B24" s="1" t="s">
        <v>1147</v>
      </c>
      <c r="C24" s="1" t="s">
        <v>24</v>
      </c>
      <c r="D24" s="1" t="s">
        <v>12</v>
      </c>
      <c r="E24" s="1">
        <v>2</v>
      </c>
      <c r="F24" s="1">
        <v>0.5</v>
      </c>
      <c r="H24" s="1" t="s">
        <v>1161</v>
      </c>
      <c r="I24" s="1" t="str">
        <f>IF(AND(ISBLANK(J24),ISBLANK(K24)),"gdf",IF(ISBLANK(J24),"gdb","shp"))</f>
        <v>shp</v>
      </c>
      <c r="J24" s="1" t="s">
        <v>1161</v>
      </c>
      <c r="O24" s="1" t="b">
        <v>1</v>
      </c>
      <c r="P24" s="1" t="b">
        <v>1</v>
      </c>
      <c r="Q24" s="1"/>
    </row>
    <row r="25" spans="1:17" ht="105" x14ac:dyDescent="0.25">
      <c r="A25" s="1">
        <f>COUNTA($B$2:B25)</f>
        <v>24</v>
      </c>
      <c r="B25" s="1" t="s">
        <v>1148</v>
      </c>
      <c r="C25" s="1" t="s">
        <v>34</v>
      </c>
      <c r="D25" s="5" t="s">
        <v>1149</v>
      </c>
      <c r="E25" s="1">
        <v>2</v>
      </c>
      <c r="F25" s="1">
        <v>0.2</v>
      </c>
      <c r="H25" s="1" t="s">
        <v>1164</v>
      </c>
      <c r="I25" s="1" t="str">
        <f>IF(AND(ISBLANK(J25),ISBLANK(K25)),"gdf",IF(ISBLANK(J25),"gdb","shp"))</f>
        <v>shp</v>
      </c>
      <c r="J25" s="1" t="s">
        <v>1164</v>
      </c>
      <c r="Q25" s="1"/>
    </row>
    <row r="26" spans="1:17" ht="90" x14ac:dyDescent="0.25">
      <c r="A26" s="1">
        <f>COUNTA($B$2:B26)</f>
        <v>25</v>
      </c>
      <c r="B26" s="1" t="s">
        <v>4</v>
      </c>
      <c r="C26" s="1" t="s">
        <v>34</v>
      </c>
      <c r="D26" s="1" t="s">
        <v>10</v>
      </c>
      <c r="E26" s="1">
        <v>4</v>
      </c>
      <c r="F26" s="1">
        <v>1</v>
      </c>
      <c r="G26" s="1" t="s">
        <v>1166</v>
      </c>
      <c r="H26" s="2" t="s">
        <v>1163</v>
      </c>
      <c r="I26" s="1" t="str">
        <f>IF(AND(ISBLANK(J26),ISBLANK(#REF!)),"gdf",IF(ISBLANK(J26),"gdb","shp"))</f>
        <v>shp</v>
      </c>
      <c r="J26" s="2" t="s">
        <v>1163</v>
      </c>
      <c r="O26" s="1" t="b">
        <v>1</v>
      </c>
      <c r="P26" s="1" t="b">
        <v>1</v>
      </c>
      <c r="Q26" s="1"/>
    </row>
    <row r="27" spans="1:17" ht="90" x14ac:dyDescent="0.25">
      <c r="A27" s="1">
        <f>COUNTA($B$2:B27)</f>
        <v>26</v>
      </c>
      <c r="B27" s="1" t="s">
        <v>8</v>
      </c>
      <c r="C27" s="1" t="s">
        <v>24</v>
      </c>
      <c r="D27" s="1" t="s">
        <v>13</v>
      </c>
      <c r="E27" s="1">
        <v>4</v>
      </c>
      <c r="F27" s="1">
        <v>0.7</v>
      </c>
      <c r="H27" s="1" t="s">
        <v>1160</v>
      </c>
      <c r="I27" s="1" t="str">
        <f>IF(AND(ISBLANK(J27),ISBLANK(K27)),"gdf",IF(ISBLANK(J27),"gdb","shp"))</f>
        <v>shp</v>
      </c>
      <c r="J27" s="1" t="s">
        <v>1160</v>
      </c>
      <c r="N27" s="1" t="b">
        <v>1</v>
      </c>
      <c r="O27" s="1" t="b">
        <v>1</v>
      </c>
      <c r="Q27" s="1"/>
    </row>
  </sheetData>
  <hyperlinks>
    <hyperlink ref="J4" r:id="rId1" xr:uid="{8326981B-40D6-4238-BBA0-B187275AE143}"/>
    <hyperlink ref="J5" r:id="rId2" xr:uid="{795F971B-3E17-44BB-BB2F-D199EDC06FA3}"/>
    <hyperlink ref="J6" r:id="rId3" xr:uid="{262DB652-1372-428E-968A-493870F0BA70}"/>
    <hyperlink ref="J21" r:id="rId4" display="../../../../../../clients/Arvin-Edison WSD-1215/121523003-Frick Unit Pipeline/400 GIS/Feature/Boundary/Frick_Unit_2023_10.shp" xr:uid="{508724CA-ED12-47D1-9898-57D5E9C6A53E}"/>
    <hyperlink ref="J22" r:id="rId5" display="../../../../../../clients/Arvin-Edison WSD-1215/121523003-Frick Unit Pipeline/400 GIS/Feature/Boundary/Frick_Unit_2023_10.shp" xr:uid="{060BD7F1-6F78-4703-9C55-C08E0EE85218}"/>
    <hyperlink ref="H4" r:id="rId6" xr:uid="{F5D14A54-EC06-45D3-A47E-20BB06897997}"/>
    <hyperlink ref="H5" r:id="rId7" xr:uid="{6469F71F-1771-4471-A037-603CC7D38C87}"/>
    <hyperlink ref="H6" r:id="rId8" xr:uid="{41F3BB08-C7A3-4D3C-98D0-EABC06E7FB25}"/>
    <hyperlink ref="H21" r:id="rId9" display="../../../../../../clients/Arvin-Edison WSD-1215/121523003-Frick Unit Pipeline/400 GIS/Feature/Boundary/Frick_Unit_2023_10.shp" xr:uid="{8D37421C-1E49-4088-886A-D74E246D1446}"/>
    <hyperlink ref="H22" r:id="rId10" display="../../../../../../clients/Arvin-Edison WSD-1215/121523003-Frick Unit Pipeline/400 GIS/Feature/Boundary/Frick_Unit_2023_10.shp" xr:uid="{04F17B0E-1689-4456-AD3F-3A2F00777F59}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9080-64E2-4B2F-87FA-E84E3286332F}">
  <dimension ref="A1:D32"/>
  <sheetViews>
    <sheetView workbookViewId="0">
      <selection activeCell="D24" sqref="D24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1153</v>
      </c>
      <c r="B1" t="s">
        <v>0</v>
      </c>
      <c r="C1" t="s">
        <v>1154</v>
      </c>
      <c r="D1" t="s">
        <v>1150</v>
      </c>
    </row>
    <row r="2" spans="1:4" x14ac:dyDescent="0.25">
      <c r="A2">
        <v>22</v>
      </c>
      <c r="B2" t="str">
        <f>_xlfn.XLOOKUP(Full[[#This Row],[id]],Table1[id],Table1[Name])</f>
        <v>Proposed Turnout</v>
      </c>
      <c r="C2" s="1"/>
    </row>
    <row r="3" spans="1:4" x14ac:dyDescent="0.25">
      <c r="A3">
        <v>25</v>
      </c>
      <c r="B3" t="str">
        <f>_xlfn.XLOOKUP(Full[[#This Row],[id]],Table1[id],Table1[Name])</f>
        <v>Proposed Pipeline</v>
      </c>
    </row>
    <row r="4" spans="1:4" x14ac:dyDescent="0.25">
      <c r="A4">
        <v>23</v>
      </c>
      <c r="B4" t="str">
        <f>_xlfn.XLOOKUP(Full[[#This Row],[id]],Table1[id],Table1[Name])</f>
        <v>Pipeline ESMT</v>
      </c>
    </row>
    <row r="5" spans="1:4" x14ac:dyDescent="0.25">
      <c r="A5">
        <v>14</v>
      </c>
      <c r="B5" t="str">
        <f>_xlfn.XLOOKUP(Full[[#This Row],[id]],Table1[id],Table1[Name])</f>
        <v>Landowner Wells</v>
      </c>
    </row>
    <row r="6" spans="1:4" x14ac:dyDescent="0.25">
      <c r="A6">
        <v>2</v>
      </c>
      <c r="B6" t="str">
        <f>_xlfn.XLOOKUP(Full[[#This Row],[id]],Table1[id],Table1[Name])</f>
        <v>APNs</v>
      </c>
    </row>
    <row r="7" spans="1:4" x14ac:dyDescent="0.25">
      <c r="A7">
        <v>26</v>
      </c>
      <c r="B7" t="str">
        <f>_xlfn.XLOOKUP(Full[[#This Row],[id]],Table1[id],Table1[Name])</f>
        <v>Frick Unit Service Area</v>
      </c>
    </row>
    <row r="8" spans="1:4" x14ac:dyDescent="0.25">
      <c r="B8" t="e">
        <f>_xlfn.XLOOKUP(Full[[#This Row],[id]],Table1[id],Table1[Name])</f>
        <v>#N/A</v>
      </c>
    </row>
    <row r="9" spans="1:4" x14ac:dyDescent="0.25">
      <c r="B9" t="e">
        <f>_xlfn.XLOOKUP(Full[[#This Row],[id]],Table1[id],Table1[Name])</f>
        <v>#N/A</v>
      </c>
    </row>
    <row r="10" spans="1:4" x14ac:dyDescent="0.25">
      <c r="B10" t="e">
        <f>_xlfn.XLOOKUP(Full[[#This Row],[id]],Table1[id],Table1[Name])</f>
        <v>#N/A</v>
      </c>
    </row>
    <row r="11" spans="1:4" x14ac:dyDescent="0.25">
      <c r="B11" t="e">
        <f>_xlfn.XLOOKUP(Full[[#This Row],[id]],Table1[id],Table1[Name])</f>
        <v>#N/A</v>
      </c>
    </row>
    <row r="12" spans="1:4" x14ac:dyDescent="0.25">
      <c r="B12" t="e">
        <f>_xlfn.XLOOKUP(Full[[#This Row],[id]],Table1[id],Table1[Name])</f>
        <v>#N/A</v>
      </c>
    </row>
    <row r="13" spans="1:4" x14ac:dyDescent="0.25">
      <c r="B13" t="e">
        <f>_xlfn.XLOOKUP(Full[[#This Row],[id]],Table1[id],Table1[Name])</f>
        <v>#N/A</v>
      </c>
    </row>
    <row r="14" spans="1:4" x14ac:dyDescent="0.25">
      <c r="B14" t="e">
        <f>_xlfn.XLOOKUP(Full[[#This Row],[id]],Table1[id],Table1[Name])</f>
        <v>#N/A</v>
      </c>
    </row>
    <row r="15" spans="1:4" x14ac:dyDescent="0.25">
      <c r="B15" t="e">
        <f>_xlfn.XLOOKUP(Full[[#This Row],[id]],Table1[id],Table1[Name])</f>
        <v>#N/A</v>
      </c>
    </row>
    <row r="16" spans="1:4" x14ac:dyDescent="0.25">
      <c r="B16" t="e">
        <f>_xlfn.XLOOKUP(Full[[#This Row],[id]],Table1[id],Table1[Name])</f>
        <v>#N/A</v>
      </c>
    </row>
    <row r="17" spans="1:2" x14ac:dyDescent="0.25">
      <c r="B17" t="e">
        <f>_xlfn.XLOOKUP(Full[[#This Row],[id]],Table1[id],Table1[Name])</f>
        <v>#N/A</v>
      </c>
    </row>
    <row r="18" spans="1:2" x14ac:dyDescent="0.25">
      <c r="B18" t="e">
        <f>_xlfn.XLOOKUP(Full[[#This Row],[id]],Table1[id],Table1[Name])</f>
        <v>#N/A</v>
      </c>
    </row>
    <row r="19" spans="1:2" x14ac:dyDescent="0.25">
      <c r="B19" t="e">
        <f>_xlfn.XLOOKUP(Full[[#This Row],[id]],Table1[id],Table1[Name])</f>
        <v>#N/A</v>
      </c>
    </row>
    <row r="20" spans="1:2" x14ac:dyDescent="0.25">
      <c r="B20" t="e">
        <f>_xlfn.XLOOKUP(Full[[#This Row],[id]],Table1[id],Table1[Name])</f>
        <v>#N/A</v>
      </c>
    </row>
    <row r="21" spans="1:2" x14ac:dyDescent="0.25">
      <c r="A21">
        <v>8</v>
      </c>
      <c r="B21" t="str">
        <f>_xlfn.XLOOKUP(Full[[#This Row],[id]],Table1[id],Table1[Name])</f>
        <v>DiGiorgio Pipeline</v>
      </c>
    </row>
    <row r="22" spans="1:2" x14ac:dyDescent="0.25">
      <c r="A22">
        <v>9</v>
      </c>
      <c r="B22" t="str">
        <f>_xlfn.XLOOKUP(Full[[#This Row],[id]],Table1[id],Table1[Name])</f>
        <v>DiGiorgio Service Area</v>
      </c>
    </row>
    <row r="23" spans="1:2" x14ac:dyDescent="0.25">
      <c r="A23">
        <v>10</v>
      </c>
      <c r="B23" t="str">
        <f>_xlfn.XLOOKUP(Full[[#This Row],[id]],Table1[id],Table1[Name])</f>
        <v>Existing Laterals</v>
      </c>
    </row>
    <row r="24" spans="1:2" x14ac:dyDescent="0.25">
      <c r="A24">
        <v>11</v>
      </c>
      <c r="B24" t="str">
        <f>_xlfn.XLOOKUP(Full[[#This Row],[id]],Table1[id],Table1[Name])</f>
        <v>Panama Unit Pipeline</v>
      </c>
    </row>
    <row r="25" spans="1:2" x14ac:dyDescent="0.25">
      <c r="A25">
        <v>12</v>
      </c>
      <c r="B25" t="str">
        <f>_xlfn.XLOOKUP(Full[[#This Row],[id]],Table1[id],Table1[Name])</f>
        <v>Panama Unit Service Area</v>
      </c>
    </row>
    <row r="26" spans="1:2" x14ac:dyDescent="0.25">
      <c r="B26" t="e">
        <f>_xlfn.XLOOKUP(Full[[#This Row],[id]],Table1[id],Table1[Name])</f>
        <v>#N/A</v>
      </c>
    </row>
    <row r="27" spans="1:2" x14ac:dyDescent="0.25">
      <c r="B27" t="e">
        <f>_xlfn.XLOOKUP(Full[[#This Row],[id]],Table1[id],Table1[Name])</f>
        <v>#N/A</v>
      </c>
    </row>
    <row r="28" spans="1:2" x14ac:dyDescent="0.25">
      <c r="A28">
        <v>15</v>
      </c>
      <c r="B28" t="str">
        <f>_xlfn.XLOOKUP(Full[[#This Row],[id]],Table1[id],Table1[Name])</f>
        <v>Sandrini Unit proposed pipeline</v>
      </c>
    </row>
    <row r="29" spans="1:2" x14ac:dyDescent="0.25">
      <c r="A29">
        <v>16</v>
      </c>
      <c r="B29" t="str">
        <f>_xlfn.XLOOKUP(Full[[#This Row],[id]],Table1[id],Table1[Name])</f>
        <v>Sandrini Unit Service Area</v>
      </c>
    </row>
    <row r="30" spans="1:2" x14ac:dyDescent="0.25">
      <c r="A30">
        <v>3</v>
      </c>
      <c r="B30" t="str">
        <f>_xlfn.XLOOKUP(Full[[#This Row],[id]],Table1[id],Table1[Name])</f>
        <v>District Boundary</v>
      </c>
    </row>
    <row r="31" spans="1:2" x14ac:dyDescent="0.25">
      <c r="A31">
        <v>4</v>
      </c>
      <c r="B31" t="str">
        <f>_xlfn.XLOOKUP(Full[[#This Row],[id]],Table1[id],Table1[Name])</f>
        <v>AEWSD North Canal</v>
      </c>
    </row>
    <row r="32" spans="1:2" x14ac:dyDescent="0.25">
      <c r="A32">
        <v>5</v>
      </c>
      <c r="B32" t="str">
        <f>_xlfn.XLOOKUP(Full[[#This Row],[id]],Table1[id],Table1[Name])</f>
        <v>FFPPP Discharge Pipeline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:D25"/>
  <sheetViews>
    <sheetView workbookViewId="0">
      <selection activeCell="D3" sqref="D3"/>
    </sheetView>
  </sheetViews>
  <sheetFormatPr defaultRowHeight="15" x14ac:dyDescent="0.25"/>
  <cols>
    <col min="1" max="1" width="5" bestFit="1" customWidth="1"/>
    <col min="2" max="2" width="21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1153</v>
      </c>
      <c r="B1" t="s">
        <v>0</v>
      </c>
      <c r="C1" t="s">
        <v>1154</v>
      </c>
      <c r="D1" t="s">
        <v>1150</v>
      </c>
    </row>
    <row r="2" spans="1:4" x14ac:dyDescent="0.25">
      <c r="A2">
        <v>25</v>
      </c>
      <c r="B2" t="str">
        <f>_xlfn.XLOOKUP(simple[[#This Row],[id]],Table1[id],Table1[Name])</f>
        <v>Proposed Pipeline</v>
      </c>
    </row>
    <row r="3" spans="1:4" x14ac:dyDescent="0.25">
      <c r="A3">
        <v>22</v>
      </c>
      <c r="B3" t="str">
        <f>_xlfn.XLOOKUP(simple[[#This Row],[id]],Table1[id],Table1[Name])</f>
        <v>Proposed Turnout</v>
      </c>
      <c r="D3" s="1"/>
    </row>
    <row r="4" spans="1:4" x14ac:dyDescent="0.25">
      <c r="A4">
        <v>23</v>
      </c>
      <c r="B4" t="str">
        <f>_xlfn.XLOOKUP(simple[[#This Row],[id]],Table1[id],Table1[Name])</f>
        <v>Pipeline ESMT</v>
      </c>
    </row>
    <row r="5" spans="1:4" x14ac:dyDescent="0.25">
      <c r="A5">
        <v>14</v>
      </c>
      <c r="B5" t="str">
        <f>_xlfn.XLOOKUP(simple[[#This Row],[id]],Table1[id],Table1[Name])</f>
        <v>Landowner Wells</v>
      </c>
      <c r="D5" t="b">
        <v>1</v>
      </c>
    </row>
    <row r="6" spans="1:4" x14ac:dyDescent="0.25">
      <c r="A6">
        <v>2</v>
      </c>
      <c r="B6" t="str">
        <f>_xlfn.XLOOKUP(simple[[#This Row],[id]],Table1[id],Table1[Name])</f>
        <v>APNs</v>
      </c>
      <c r="D6" t="b">
        <v>1</v>
      </c>
    </row>
    <row r="7" spans="1:4" x14ac:dyDescent="0.25">
      <c r="A7">
        <v>26</v>
      </c>
      <c r="B7" t="str">
        <f>_xlfn.XLOOKUP(simple[[#This Row],[id]],Table1[id],Table1[Name])</f>
        <v>Frick Unit Service Area</v>
      </c>
    </row>
    <row r="8" spans="1:4" x14ac:dyDescent="0.25">
      <c r="B8" t="e">
        <f>_xlfn.XLOOKUP(simple[[#This Row],[id]],Table1[id],Table1[Name])</f>
        <v>#N/A</v>
      </c>
    </row>
    <row r="9" spans="1:4" x14ac:dyDescent="0.25">
      <c r="B9" t="e">
        <f>_xlfn.XLOOKUP(simple[[#This Row],[id]],Table1[id],Table1[Name])</f>
        <v>#N/A</v>
      </c>
    </row>
    <row r="10" spans="1:4" x14ac:dyDescent="0.25">
      <c r="B10" t="e">
        <f>_xlfn.XLOOKUP(simple[[#This Row],[id]],Table1[id],Table1[Name])</f>
        <v>#N/A</v>
      </c>
    </row>
    <row r="11" spans="1:4" x14ac:dyDescent="0.25">
      <c r="B11" t="e">
        <f>_xlfn.XLOOKUP(simple[[#This Row],[id]],Table1[id],Table1[Name])</f>
        <v>#N/A</v>
      </c>
    </row>
    <row r="12" spans="1:4" x14ac:dyDescent="0.25">
      <c r="B12" t="e">
        <f>_xlfn.XLOOKUP(simple[[#This Row],[id]],Table1[id],Table1[Name])</f>
        <v>#N/A</v>
      </c>
    </row>
    <row r="13" spans="1:4" x14ac:dyDescent="0.25">
      <c r="B13" t="e">
        <f>_xlfn.XLOOKUP(simple[[#This Row],[id]],Table1[id],Table1[Name])</f>
        <v>#N/A</v>
      </c>
    </row>
    <row r="14" spans="1:4" x14ac:dyDescent="0.25">
      <c r="B14" t="e">
        <f>_xlfn.XLOOKUP(simple[[#This Row],[id]],Table1[id],Table1[Name])</f>
        <v>#N/A</v>
      </c>
    </row>
    <row r="15" spans="1:4" x14ac:dyDescent="0.25">
      <c r="B15" t="e">
        <f>_xlfn.XLOOKUP(simple[[#This Row],[id]],Table1[id],Table1[Name])</f>
        <v>#N/A</v>
      </c>
    </row>
    <row r="16" spans="1:4" x14ac:dyDescent="0.25">
      <c r="B16" t="e">
        <f>_xlfn.XLOOKUP(simple[[#This Row],[id]],Table1[id],Table1[Name])</f>
        <v>#N/A</v>
      </c>
    </row>
    <row r="17" spans="1:2" x14ac:dyDescent="0.25">
      <c r="B17" t="e">
        <f>_xlfn.XLOOKUP(simple[[#This Row],[id]],Table1[id],Table1[Name])</f>
        <v>#N/A</v>
      </c>
    </row>
    <row r="18" spans="1:2" x14ac:dyDescent="0.25">
      <c r="B18" t="e">
        <f>_xlfn.XLOOKUP(simple[[#This Row],[id]],Table1[id],Table1[Name])</f>
        <v>#N/A</v>
      </c>
    </row>
    <row r="19" spans="1:2" x14ac:dyDescent="0.25">
      <c r="B19" t="e">
        <f>_xlfn.XLOOKUP(simple[[#This Row],[id]],Table1[id],Table1[Name])</f>
        <v>#N/A</v>
      </c>
    </row>
    <row r="20" spans="1:2" x14ac:dyDescent="0.25">
      <c r="B20" t="e">
        <f>_xlfn.XLOOKUP(simple[[#This Row],[id]],Table1[id],Table1[Name])</f>
        <v>#N/A</v>
      </c>
    </row>
    <row r="21" spans="1:2" x14ac:dyDescent="0.25">
      <c r="B21" t="e">
        <f>_xlfn.XLOOKUP(simple[[#This Row],[id]],Table1[id],Table1[Name])</f>
        <v>#N/A</v>
      </c>
    </row>
    <row r="22" spans="1:2" x14ac:dyDescent="0.25">
      <c r="A22">
        <v>3</v>
      </c>
      <c r="B22" t="str">
        <f>_xlfn.XLOOKUP(simple[[#This Row],[id]],Table1[id],Table1[Name])</f>
        <v>District Boundary</v>
      </c>
    </row>
    <row r="23" spans="1:2" x14ac:dyDescent="0.25">
      <c r="A23">
        <v>4</v>
      </c>
      <c r="B23" t="str">
        <f>_xlfn.XLOOKUP(simple[[#This Row],[id]],Table1[id],Table1[Name])</f>
        <v>AEWSD North Canal</v>
      </c>
    </row>
    <row r="24" spans="1:2" x14ac:dyDescent="0.25">
      <c r="A24">
        <v>5</v>
      </c>
      <c r="B24" t="str">
        <f>_xlfn.XLOOKUP(simple[[#This Row],[id]],Table1[id],Table1[Name])</f>
        <v>FFPPP Discharge Pipeline</v>
      </c>
    </row>
    <row r="25" spans="1:2" x14ac:dyDescent="0.25">
      <c r="B25" t="e">
        <f>_xlfn.XLOOKUP(simple[[#This Row],[id]],Table1[id],Table1[Name])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Layers</vt:lpstr>
      <vt:lpstr>Full</vt:lpstr>
      <vt:lpstr>Simple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2024-02-22T18:08:36Z</dcterms:modified>
</cp:coreProperties>
</file>