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Área de Trabalho\Excel\"/>
    </mc:Choice>
  </mc:AlternateContent>
  <xr:revisionPtr revIDLastSave="0" documentId="13_ncr:1_{6C043E7B-2C18-4E8E-AF3B-08AB33056BA5}" xr6:coauthVersionLast="47" xr6:coauthVersionMax="47" xr10:uidLastSave="{00000000-0000-0000-0000-000000000000}"/>
  <bookViews>
    <workbookView xWindow="-120" yWindow="-120" windowWidth="20730" windowHeight="11160" xr2:uid="{62AE5DBB-1B7C-4E01-88B3-C9DB8644DD63}"/>
  </bookViews>
  <sheets>
    <sheet name="APP" sheetId="1" r:id="rId1"/>
    <sheet name="Planilha2" sheetId="2" r:id="rId2"/>
  </sheets>
  <definedNames>
    <definedName name="aporte">APP!$D$16</definedName>
    <definedName name="patrimonio">APP!$D$19</definedName>
    <definedName name="qtd_anos">APP!$D$17</definedName>
    <definedName name="rendimento_carteira">APP!$D$12</definedName>
    <definedName name="salario">APP!$D$11</definedName>
    <definedName name="sugestao_investimento">APP!$D$13</definedName>
    <definedName name="taxa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C38" i="1"/>
  <c r="D38" i="1" s="1"/>
  <c r="C39" i="1"/>
  <c r="D39" i="1" s="1"/>
  <c r="C40" i="1"/>
  <c r="C41" i="1"/>
  <c r="D41" i="1" s="1"/>
  <c r="C36" i="1"/>
  <c r="D36" i="1" s="1"/>
  <c r="A10" i="2"/>
  <c r="A11" i="2"/>
  <c r="A12" i="2"/>
  <c r="A13" i="2"/>
  <c r="A14" i="2"/>
  <c r="A15" i="2"/>
  <c r="A16" i="2"/>
  <c r="A17" i="2"/>
  <c r="A18" i="2"/>
  <c r="A19" i="2"/>
  <c r="A20" i="2"/>
  <c r="A21" i="2"/>
  <c r="A9" i="2"/>
  <c r="A8" i="2"/>
  <c r="A7" i="2"/>
  <c r="A6" i="2"/>
  <c r="A5" i="2"/>
  <c r="A4" i="2"/>
  <c r="C33" i="1"/>
  <c r="D19" i="1"/>
  <c r="D20" i="1" s="1"/>
  <c r="C23" i="1"/>
  <c r="D23" i="1" s="1"/>
  <c r="D13" i="1"/>
  <c r="C24" i="1"/>
  <c r="D24" i="1" s="1"/>
  <c r="C25" i="1"/>
  <c r="D25" i="1" s="1"/>
  <c r="C26" i="1"/>
  <c r="D26" i="1" s="1"/>
  <c r="C27" i="1"/>
  <c r="D27" i="1" s="1"/>
  <c r="D40" i="1" l="1"/>
  <c r="D42" i="1"/>
</calcChain>
</file>

<file path=xl/sharedStrings.xml><?xml version="1.0" encoding="utf-8"?>
<sst xmlns="http://schemas.openxmlformats.org/spreadsheetml/2006/main" count="69" uniqueCount="33">
  <si>
    <t>Quanto investir por mês?</t>
  </si>
  <si>
    <t>Quantos anos de investimento?</t>
  </si>
  <si>
    <t>Qual a taxa de rendimento mensal?</t>
  </si>
  <si>
    <t>Quanto de patrimônio acumulado eu terei?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</si>
  <si>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</si>
  <si>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</si>
  <si>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</si>
  <si>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</si>
  <si>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</si>
  <si>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</si>
  <si>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</si>
  <si>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</si>
  <si>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</si>
  <si>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</si>
  <si>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CONFIGURAÇÕES</t>
  </si>
  <si>
    <t>Dividendos mensais?</t>
  </si>
  <si>
    <t>Moderado</t>
  </si>
  <si>
    <t>Agressivo</t>
  </si>
  <si>
    <t>Valor a ser investido por mês</t>
  </si>
  <si>
    <t>PERFIL</t>
  </si>
  <si>
    <t>TIPO DE FI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</si>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</sst>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/>
      <right/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dashed">
        <color theme="0" tint="-4.9989318521683403E-2"/>
      </right>
      <top style="hair">
        <color theme="0" tint="-0.14996795556505021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hair">
        <color theme="0" tint="-0.14996795556505021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medium">
        <color indexed="64"/>
      </right>
      <top style="hair">
        <color theme="0" tint="-0.14996795556505021"/>
      </top>
      <bottom style="dashed">
        <color theme="0" tint="-4.9989318521683403E-2"/>
      </bottom>
      <diagonal/>
    </border>
    <border>
      <left style="medium">
        <color indexed="64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medium">
        <color indexed="64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medium">
        <color indexed="64"/>
      </left>
      <right style="dashed">
        <color theme="0" tint="-4.9989318521683403E-2"/>
      </right>
      <top style="dashed">
        <color theme="0" tint="-4.9989318521683403E-2"/>
      </top>
      <bottom style="medium">
        <color indexed="64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medium">
        <color indexed="64"/>
      </bottom>
      <diagonal/>
    </border>
    <border>
      <left style="dashed">
        <color theme="0" tint="-4.9989318521683403E-2"/>
      </left>
      <right style="medium">
        <color indexed="64"/>
      </right>
      <top style="dashed">
        <color theme="0" tint="-4.9989318521683403E-2"/>
      </top>
      <bottom style="medium">
        <color indexed="64"/>
      </bottom>
      <diagonal/>
    </border>
    <border>
      <left/>
      <right style="dashed">
        <color theme="0" tint="-4.9989318521683403E-2"/>
      </right>
      <top style="hair">
        <color theme="0" tint="-0.14996795556505021"/>
      </top>
      <bottom style="dashed">
        <color theme="0" tint="-4.9989318521683403E-2"/>
      </bottom>
      <diagonal/>
    </border>
    <border>
      <left/>
      <right/>
      <top style="hair">
        <color theme="0" tint="-0.14996795556505021"/>
      </top>
      <bottom style="dashed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164" fontId="4" fillId="0" borderId="11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0" fontId="5" fillId="0" borderId="14" xfId="1" applyNumberFormat="1" applyFont="1" applyBorder="1" applyAlignment="1">
      <alignment horizontal="center" vertical="center"/>
    </xf>
    <xf numFmtId="8" fontId="5" fillId="4" borderId="14" xfId="0" applyNumberFormat="1" applyFont="1" applyFill="1" applyBorder="1" applyAlignment="1">
      <alignment horizontal="center" vertical="center"/>
    </xf>
    <xf numFmtId="8" fontId="5" fillId="4" borderId="17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indent="3"/>
    </xf>
    <xf numFmtId="8" fontId="4" fillId="4" borderId="10" xfId="0" applyNumberFormat="1" applyFont="1" applyFill="1" applyBorder="1" applyAlignment="1">
      <alignment horizontal="center"/>
    </xf>
    <xf numFmtId="8" fontId="4" fillId="4" borderId="11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left" indent="3"/>
    </xf>
    <xf numFmtId="8" fontId="4" fillId="4" borderId="13" xfId="0" applyNumberFormat="1" applyFont="1" applyFill="1" applyBorder="1" applyAlignment="1">
      <alignment horizontal="center"/>
    </xf>
    <xf numFmtId="8" fontId="4" fillId="4" borderId="14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left" indent="3"/>
    </xf>
    <xf numFmtId="8" fontId="4" fillId="4" borderId="16" xfId="0" applyNumberFormat="1" applyFont="1" applyFill="1" applyBorder="1" applyAlignment="1">
      <alignment horizontal="center"/>
    </xf>
    <xf numFmtId="8" fontId="4" fillId="4" borderId="17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164" fontId="4" fillId="4" borderId="17" xfId="0" applyNumberFormat="1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 indent="3"/>
    </xf>
    <xf numFmtId="0" fontId="3" fillId="4" borderId="16" xfId="0" applyFont="1" applyFill="1" applyBorder="1" applyAlignment="1">
      <alignment horizontal="left" vertical="center" indent="3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 indent="3"/>
    </xf>
    <xf numFmtId="0" fontId="3" fillId="4" borderId="10" xfId="0" applyFont="1" applyFill="1" applyBorder="1" applyAlignment="1">
      <alignment horizontal="left" vertical="center" indent="3"/>
    </xf>
    <xf numFmtId="0" fontId="3" fillId="4" borderId="12" xfId="0" applyFont="1" applyFill="1" applyBorder="1" applyAlignment="1">
      <alignment horizontal="left" vertical="center" indent="3"/>
    </xf>
    <xf numFmtId="0" fontId="3" fillId="4" borderId="13" xfId="0" applyFont="1" applyFill="1" applyBorder="1" applyAlignment="1">
      <alignment horizontal="left" vertical="center" indent="3"/>
    </xf>
    <xf numFmtId="0" fontId="6" fillId="4" borderId="12" xfId="0" applyFont="1" applyFill="1" applyBorder="1" applyAlignment="1">
      <alignment horizontal="left" vertical="center" indent="3"/>
    </xf>
    <xf numFmtId="0" fontId="6" fillId="4" borderId="13" xfId="0" applyFont="1" applyFill="1" applyBorder="1" applyAlignment="1">
      <alignment horizontal="left" vertical="center" indent="3"/>
    </xf>
    <xf numFmtId="0" fontId="6" fillId="4" borderId="15" xfId="0" applyFont="1" applyFill="1" applyBorder="1" applyAlignment="1">
      <alignment horizontal="left" vertical="center" indent="3"/>
    </xf>
    <xf numFmtId="0" fontId="6" fillId="4" borderId="16" xfId="0" applyFont="1" applyFill="1" applyBorder="1" applyAlignment="1">
      <alignment horizontal="left" vertical="center" indent="3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5" borderId="0" xfId="2"/>
    <xf numFmtId="0" fontId="3" fillId="4" borderId="18" xfId="0" applyFont="1" applyFill="1" applyBorder="1" applyAlignment="1">
      <alignment horizontal="left"/>
    </xf>
    <xf numFmtId="0" fontId="9" fillId="5" borderId="0" xfId="2" applyAlignment="1">
      <alignment horizontal="center"/>
    </xf>
    <xf numFmtId="0" fontId="6" fillId="4" borderId="19" xfId="0" applyFont="1" applyFill="1" applyBorder="1" applyAlignment="1">
      <alignment horizontal="left"/>
    </xf>
    <xf numFmtId="164" fontId="6" fillId="4" borderId="1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64" fontId="10" fillId="6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D-4B4C-8576-C7B320BB20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276222</xdr:colOff>
      <xdr:row>0</xdr:row>
      <xdr:rowOff>95250</xdr:rowOff>
    </xdr:from>
    <xdr:to>
      <xdr:col>6</xdr:col>
      <xdr:colOff>66674</xdr:colOff>
      <xdr:row>8</xdr:row>
      <xdr:rowOff>125805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8DA9718-3D9B-BE11-5A20-0733C95C4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2" y="95250"/>
          <a:ext cx="8143877" cy="1554555"/>
        </a:xfrm>
        <a:prstGeom prst="rect">
          <a:avLst/>
        </a:prstGeom>
      </xdr:spPr>
    </xdr:pic>
    <xdr:clientData/>
  </xdr:twoCellAnchor>
  <xdr:twoCellAnchor>
    <xdr:from>
      <xdr:col>1</xdr:col>
      <xdr:colOff>1562100</xdr:colOff>
      <xdr:row>43</xdr:row>
      <xdr:rowOff>157162</xdr:rowOff>
    </xdr:from>
    <xdr:to>
      <xdr:col>3</xdr:col>
      <xdr:colOff>352425</xdr:colOff>
      <xdr:row>58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89C68E-8BE6-8228-0E15-617936D3A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F608-7E7D-478D-8248-F8F37F6E69DE}">
  <dimension ref="A9:G51"/>
  <sheetViews>
    <sheetView showGridLines="0" tabSelected="1" workbookViewId="0">
      <selection activeCell="F51" sqref="F51"/>
    </sheetView>
  </sheetViews>
  <sheetFormatPr defaultColWidth="0" defaultRowHeight="15" x14ac:dyDescent="0.25"/>
  <cols>
    <col min="1" max="1" width="5.7109375" customWidth="1"/>
    <col min="2" max="2" width="55.85546875" bestFit="1" customWidth="1"/>
    <col min="3" max="3" width="30.85546875" bestFit="1" customWidth="1"/>
    <col min="4" max="4" width="18.28515625" customWidth="1"/>
    <col min="5" max="5" width="6.140625" customWidth="1"/>
    <col min="6" max="6" width="5.5703125" customWidth="1"/>
    <col min="7" max="7" width="3.85546875" customWidth="1"/>
    <col min="8" max="11" width="9.140625" hidden="1" customWidth="1"/>
    <col min="12" max="16384" width="9.140625" hidden="1"/>
  </cols>
  <sheetData>
    <row r="9" spans="2:4" ht="21" customHeight="1" thickBot="1" x14ac:dyDescent="0.3"/>
    <row r="10" spans="2:4" ht="30.75" x14ac:dyDescent="0.25">
      <c r="B10" s="22" t="s">
        <v>14</v>
      </c>
      <c r="C10" s="23"/>
      <c r="D10" s="24"/>
    </row>
    <row r="11" spans="2:4" ht="17.25" x14ac:dyDescent="0.25">
      <c r="B11" s="25" t="s">
        <v>13</v>
      </c>
      <c r="C11" s="26"/>
      <c r="D11" s="2">
        <v>5000</v>
      </c>
    </row>
    <row r="12" spans="2:4" ht="17.25" x14ac:dyDescent="0.25">
      <c r="B12" s="27" t="s">
        <v>12</v>
      </c>
      <c r="C12" s="28"/>
      <c r="D12" s="3">
        <v>0.01</v>
      </c>
    </row>
    <row r="13" spans="2:4" ht="18" thickBot="1" x14ac:dyDescent="0.3">
      <c r="B13" s="20" t="s">
        <v>32</v>
      </c>
      <c r="C13" s="21"/>
      <c r="D13" s="19">
        <f>D11*30%</f>
        <v>1500</v>
      </c>
    </row>
    <row r="14" spans="2:4" ht="15.75" thickBot="1" x14ac:dyDescent="0.3"/>
    <row r="15" spans="2:4" ht="32.25" customHeight="1" x14ac:dyDescent="0.25">
      <c r="B15" s="33" t="s">
        <v>4</v>
      </c>
      <c r="C15" s="34"/>
      <c r="D15" s="35"/>
    </row>
    <row r="16" spans="2:4" ht="17.25" x14ac:dyDescent="0.25">
      <c r="B16" s="25" t="s">
        <v>0</v>
      </c>
      <c r="C16" s="26"/>
      <c r="D16" s="4">
        <v>500</v>
      </c>
    </row>
    <row r="17" spans="1:4" ht="17.25" x14ac:dyDescent="0.25">
      <c r="B17" s="27" t="s">
        <v>1</v>
      </c>
      <c r="C17" s="28"/>
      <c r="D17" s="5">
        <v>5</v>
      </c>
    </row>
    <row r="18" spans="1:4" ht="17.25" x14ac:dyDescent="0.25">
      <c r="B18" s="27" t="s">
        <v>2</v>
      </c>
      <c r="C18" s="28"/>
      <c r="D18" s="6">
        <v>1.0789999999999999E-2</v>
      </c>
    </row>
    <row r="19" spans="1:4" ht="17.25" x14ac:dyDescent="0.25">
      <c r="B19" s="29" t="s">
        <v>3</v>
      </c>
      <c r="C19" s="30"/>
      <c r="D19" s="7">
        <f>FV(taxa_mensal,qtd_anos*12,aporte*-1)</f>
        <v>41888.456999243819</v>
      </c>
    </row>
    <row r="20" spans="1:4" ht="18" thickBot="1" x14ac:dyDescent="0.3">
      <c r="B20" s="31" t="s">
        <v>15</v>
      </c>
      <c r="C20" s="32"/>
      <c r="D20" s="8">
        <f>patrimonio*rendimento_carteira</f>
        <v>418.88456999243817</v>
      </c>
    </row>
    <row r="21" spans="1:4" ht="15.75" thickBot="1" x14ac:dyDescent="0.3"/>
    <row r="22" spans="1:4" ht="30.75" x14ac:dyDescent="0.25">
      <c r="B22" s="36" t="s">
        <v>10</v>
      </c>
      <c r="C22" s="37"/>
      <c r="D22" s="18" t="s">
        <v>11</v>
      </c>
    </row>
    <row r="23" spans="1:4" ht="17.25" x14ac:dyDescent="0.3">
      <c r="A23" s="1">
        <v>2</v>
      </c>
      <c r="B23" s="9" t="s">
        <v>5</v>
      </c>
      <c r="C23" s="10">
        <f>FV($D$18,$A23*12,$D$16*-1)</f>
        <v>13613.813648822608</v>
      </c>
      <c r="D23" s="11">
        <f>C23*rendimento_carteira</f>
        <v>136.13813648822608</v>
      </c>
    </row>
    <row r="24" spans="1:4" ht="17.25" x14ac:dyDescent="0.3">
      <c r="A24" s="1">
        <v>5</v>
      </c>
      <c r="B24" s="12" t="s">
        <v>6</v>
      </c>
      <c r="C24" s="13">
        <f>FV($D$18,$A24*12,$D$16*-1)</f>
        <v>41888.456999243819</v>
      </c>
      <c r="D24" s="14">
        <f>C24*rendimento_carteira</f>
        <v>418.88456999243817</v>
      </c>
    </row>
    <row r="25" spans="1:4" ht="17.25" x14ac:dyDescent="0.3">
      <c r="A25" s="1">
        <v>10</v>
      </c>
      <c r="B25" s="12" t="s">
        <v>7</v>
      </c>
      <c r="C25" s="13">
        <f>FV($D$18,$A25*12,$D$16*-1)</f>
        <v>121642.1062650861</v>
      </c>
      <c r="D25" s="14">
        <f>C25*rendimento_carteira</f>
        <v>1216.4210626508609</v>
      </c>
    </row>
    <row r="26" spans="1:4" ht="17.25" x14ac:dyDescent="0.3">
      <c r="A26" s="1">
        <v>20</v>
      </c>
      <c r="B26" s="12" t="s">
        <v>8</v>
      </c>
      <c r="C26" s="13">
        <f>FV($D$18,$A26*12,$D$16*-1)</f>
        <v>562599.20004854025</v>
      </c>
      <c r="D26" s="14">
        <f>C26*rendimento_carteira</f>
        <v>5625.992000485403</v>
      </c>
    </row>
    <row r="27" spans="1:4" ht="18" thickBot="1" x14ac:dyDescent="0.35">
      <c r="A27" s="1">
        <v>30</v>
      </c>
      <c r="B27" s="15" t="s">
        <v>9</v>
      </c>
      <c r="C27" s="16">
        <f>FV($D$18,$A27*12,$D$16*-1)</f>
        <v>2161084.8275023573</v>
      </c>
      <c r="D27" s="17">
        <f>C27*rendimento_carteira</f>
        <v>21610.848275023574</v>
      </c>
    </row>
    <row r="32" spans="1:4" x14ac:dyDescent="0.25">
      <c r="B32" s="38" t="s">
        <v>19</v>
      </c>
      <c r="C32" s="40" t="s">
        <v>16</v>
      </c>
      <c r="D32" s="38"/>
    </row>
    <row r="33" spans="2:4" ht="17.25" x14ac:dyDescent="0.3">
      <c r="B33" s="41" t="s">
        <v>18</v>
      </c>
      <c r="C33" s="42">
        <f>aporte</f>
        <v>500</v>
      </c>
      <c r="D33" s="39"/>
    </row>
    <row r="35" spans="2:4" x14ac:dyDescent="0.25">
      <c r="B35" s="45" t="s">
        <v>20</v>
      </c>
      <c r="C35" s="45" t="s">
        <v>21</v>
      </c>
      <c r="D35" s="45" t="s">
        <v>22</v>
      </c>
    </row>
    <row r="36" spans="2:4" x14ac:dyDescent="0.25">
      <c r="B36" s="43" t="s">
        <v>23</v>
      </c>
      <c r="C36" s="44">
        <f>VLOOKUP($C$32&amp;"-"&amp;B36,Planilha2!$A:$D,4,)</f>
        <v>0.32</v>
      </c>
      <c r="D36" s="48">
        <f>C36*$C$33</f>
        <v>160</v>
      </c>
    </row>
    <row r="37" spans="2:4" x14ac:dyDescent="0.25">
      <c r="B37" s="43" t="s">
        <v>24</v>
      </c>
      <c r="C37" s="44">
        <f>VLOOKUP($C$32&amp;"-"&amp;B37,Planilha2!$A:$D,4,)</f>
        <v>0.35</v>
      </c>
      <c r="D37" s="48">
        <f t="shared" ref="D37:D41" si="0">C37*$C$33</f>
        <v>175</v>
      </c>
    </row>
    <row r="38" spans="2:4" x14ac:dyDescent="0.25">
      <c r="B38" s="43" t="s">
        <v>25</v>
      </c>
      <c r="C38" s="44">
        <f>VLOOKUP($C$32&amp;"-"&amp;B38,Planilha2!$A:$D,4,)</f>
        <v>0.08</v>
      </c>
      <c r="D38" s="48">
        <f t="shared" si="0"/>
        <v>40</v>
      </c>
    </row>
    <row r="39" spans="2:4" x14ac:dyDescent="0.25">
      <c r="B39" s="43" t="s">
        <v>26</v>
      </c>
      <c r="C39" s="44">
        <f>VLOOKUP($C$32&amp;"-"&amp;B39,Planilha2!$A:$D,4,)</f>
        <v>0.05</v>
      </c>
      <c r="D39" s="48">
        <f t="shared" si="0"/>
        <v>25</v>
      </c>
    </row>
    <row r="40" spans="2:4" x14ac:dyDescent="0.25">
      <c r="B40" s="43" t="s">
        <v>27</v>
      </c>
      <c r="C40" s="44">
        <f>VLOOKUP($C$32&amp;"-"&amp;B40,Planilha2!$A:$D,4,)</f>
        <v>0.1</v>
      </c>
      <c r="D40" s="48">
        <f t="shared" si="0"/>
        <v>50</v>
      </c>
    </row>
    <row r="41" spans="2:4" x14ac:dyDescent="0.25">
      <c r="B41" s="43" t="s">
        <v>28</v>
      </c>
      <c r="C41" s="44">
        <f>VLOOKUP($C$32&amp;"-"&amp;B41,Planilha2!$A:$D,4,)</f>
        <v>0.1</v>
      </c>
      <c r="D41" s="48">
        <f t="shared" si="0"/>
        <v>50</v>
      </c>
    </row>
    <row r="42" spans="2:4" x14ac:dyDescent="0.25">
      <c r="B42" s="46"/>
      <c r="C42" s="46"/>
      <c r="D42" s="47">
        <f>SUM(D36:D41)</f>
        <v>500</v>
      </c>
    </row>
    <row r="49" customFormat="1" x14ac:dyDescent="0.25"/>
    <row r="50" customFormat="1" x14ac:dyDescent="0.25"/>
    <row r="51" customFormat="1" x14ac:dyDescent="0.25"/>
  </sheetData>
  <mergeCells count="11">
    <mergeCell ref="B22:C22"/>
    <mergeCell ref="B19:C19"/>
    <mergeCell ref="B20:C20"/>
    <mergeCell ref="B15:D15"/>
    <mergeCell ref="B11:C11"/>
    <mergeCell ref="B12:C12"/>
    <mergeCell ref="B13:C13"/>
    <mergeCell ref="B10:D10"/>
    <mergeCell ref="B16:C16"/>
    <mergeCell ref="B17:C17"/>
    <mergeCell ref="B18:C18"/>
  </mergeCells>
  <dataValidations count="1">
    <dataValidation type="list" allowBlank="1" showInputMessage="1" showErrorMessage="1" sqref="C32" xr:uid="{2A622366-FB05-4CEB-80FC-FA2689CBA65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C560-E462-4729-A76B-2EA3599EA82F}">
  <dimension ref="A3:D21"/>
  <sheetViews>
    <sheetView workbookViewId="0">
      <selection activeCell="A3" sqref="A3:D3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</cols>
  <sheetData>
    <row r="3" spans="1:4" x14ac:dyDescent="0.25">
      <c r="A3" s="52" t="s">
        <v>31</v>
      </c>
      <c r="B3" s="53" t="s">
        <v>19</v>
      </c>
      <c r="C3" s="53" t="s">
        <v>20</v>
      </c>
      <c r="D3" s="53" t="s">
        <v>30</v>
      </c>
    </row>
    <row r="4" spans="1:4" x14ac:dyDescent="0.25">
      <c r="A4" t="str">
        <f>B4&amp;"-"&amp;C4</f>
        <v>Conservador-PAPEL</v>
      </c>
      <c r="B4" t="s">
        <v>29</v>
      </c>
      <c r="C4" s="43" t="s">
        <v>23</v>
      </c>
      <c r="D4" s="44">
        <v>0.3</v>
      </c>
    </row>
    <row r="5" spans="1:4" x14ac:dyDescent="0.25">
      <c r="A5" t="str">
        <f t="shared" ref="A5:A21" si="0">B5&amp;"-"&amp;C5</f>
        <v>Conservador-TIJOLO</v>
      </c>
      <c r="B5" t="s">
        <v>29</v>
      </c>
      <c r="C5" s="43" t="s">
        <v>24</v>
      </c>
      <c r="D5" s="44">
        <v>0.5</v>
      </c>
    </row>
    <row r="6" spans="1:4" x14ac:dyDescent="0.25">
      <c r="A6" t="str">
        <f t="shared" si="0"/>
        <v>Conservador-HÍBRIDOS</v>
      </c>
      <c r="B6" t="s">
        <v>29</v>
      </c>
      <c r="C6" s="43" t="s">
        <v>25</v>
      </c>
      <c r="D6" s="44">
        <v>0.1</v>
      </c>
    </row>
    <row r="7" spans="1:4" x14ac:dyDescent="0.25">
      <c r="A7" t="str">
        <f t="shared" si="0"/>
        <v>Conservador-FOFs</v>
      </c>
      <c r="B7" t="s">
        <v>29</v>
      </c>
      <c r="C7" s="43" t="s">
        <v>26</v>
      </c>
      <c r="D7" s="44">
        <v>0.1</v>
      </c>
    </row>
    <row r="8" spans="1:4" x14ac:dyDescent="0.25">
      <c r="A8" t="str">
        <f t="shared" si="0"/>
        <v>Conservador-DESENVOLVIMENTO</v>
      </c>
      <c r="B8" t="s">
        <v>29</v>
      </c>
      <c r="C8" s="43" t="s">
        <v>27</v>
      </c>
      <c r="D8" s="44">
        <v>0</v>
      </c>
    </row>
    <row r="9" spans="1:4" x14ac:dyDescent="0.25">
      <c r="A9" s="49" t="str">
        <f t="shared" si="0"/>
        <v>Conservador-HOTELARIAS</v>
      </c>
      <c r="B9" s="49" t="s">
        <v>29</v>
      </c>
      <c r="C9" s="50" t="s">
        <v>28</v>
      </c>
      <c r="D9" s="51">
        <v>0</v>
      </c>
    </row>
    <row r="10" spans="1:4" x14ac:dyDescent="0.25">
      <c r="A10" t="str">
        <f t="shared" si="0"/>
        <v>Moderado-PAPEL</v>
      </c>
      <c r="B10" t="s">
        <v>16</v>
      </c>
      <c r="C10" s="43" t="s">
        <v>23</v>
      </c>
      <c r="D10" s="44">
        <v>0.32</v>
      </c>
    </row>
    <row r="11" spans="1:4" x14ac:dyDescent="0.25">
      <c r="A11" t="str">
        <f t="shared" si="0"/>
        <v>Moderado-TIJOLO</v>
      </c>
      <c r="B11" t="s">
        <v>16</v>
      </c>
      <c r="C11" s="43" t="s">
        <v>24</v>
      </c>
      <c r="D11" s="44">
        <v>0.35</v>
      </c>
    </row>
    <row r="12" spans="1:4" x14ac:dyDescent="0.25">
      <c r="A12" t="str">
        <f t="shared" si="0"/>
        <v>Moderado-HÍBRIDOS</v>
      </c>
      <c r="B12" t="s">
        <v>16</v>
      </c>
      <c r="C12" s="43" t="s">
        <v>25</v>
      </c>
      <c r="D12" s="44">
        <v>0.08</v>
      </c>
    </row>
    <row r="13" spans="1:4" x14ac:dyDescent="0.25">
      <c r="A13" t="str">
        <f t="shared" si="0"/>
        <v>Moderado-FOFs</v>
      </c>
      <c r="B13" t="s">
        <v>16</v>
      </c>
      <c r="C13" s="43" t="s">
        <v>26</v>
      </c>
      <c r="D13" s="44">
        <v>0.05</v>
      </c>
    </row>
    <row r="14" spans="1:4" x14ac:dyDescent="0.25">
      <c r="A14" t="str">
        <f t="shared" si="0"/>
        <v>Moderado-DESENVOLVIMENTO</v>
      </c>
      <c r="B14" t="s">
        <v>16</v>
      </c>
      <c r="C14" s="43" t="s">
        <v>27</v>
      </c>
      <c r="D14" s="44">
        <v>0.1</v>
      </c>
    </row>
    <row r="15" spans="1:4" x14ac:dyDescent="0.25">
      <c r="A15" s="49" t="str">
        <f t="shared" si="0"/>
        <v>Moderado-HOTELARIAS</v>
      </c>
      <c r="B15" s="49" t="s">
        <v>16</v>
      </c>
      <c r="C15" s="50" t="s">
        <v>28</v>
      </c>
      <c r="D15" s="51">
        <v>0.1</v>
      </c>
    </row>
    <row r="16" spans="1:4" x14ac:dyDescent="0.25">
      <c r="A16" t="str">
        <f t="shared" si="0"/>
        <v>Agressivo-PAPEL</v>
      </c>
      <c r="B16" t="s">
        <v>17</v>
      </c>
      <c r="C16" s="43" t="s">
        <v>23</v>
      </c>
      <c r="D16" s="44">
        <v>0.5</v>
      </c>
    </row>
    <row r="17" spans="1:4" x14ac:dyDescent="0.25">
      <c r="A17" t="str">
        <f t="shared" si="0"/>
        <v>Agressivo-TIJOLO</v>
      </c>
      <c r="B17" t="s">
        <v>17</v>
      </c>
      <c r="C17" s="43" t="s">
        <v>24</v>
      </c>
      <c r="D17" s="44">
        <v>0.1</v>
      </c>
    </row>
    <row r="18" spans="1:4" x14ac:dyDescent="0.25">
      <c r="A18" t="str">
        <f t="shared" si="0"/>
        <v>Agressivo-HÍBRIDOS</v>
      </c>
      <c r="B18" t="s">
        <v>17</v>
      </c>
      <c r="C18" s="43" t="s">
        <v>25</v>
      </c>
      <c r="D18" s="44">
        <v>0.05</v>
      </c>
    </row>
    <row r="19" spans="1:4" x14ac:dyDescent="0.25">
      <c r="A19" t="str">
        <f t="shared" si="0"/>
        <v>Agressivo-FOFs</v>
      </c>
      <c r="B19" t="s">
        <v>17</v>
      </c>
      <c r="C19" s="43" t="s">
        <v>26</v>
      </c>
      <c r="D19" s="44">
        <v>0.05</v>
      </c>
    </row>
    <row r="20" spans="1:4" x14ac:dyDescent="0.25">
      <c r="A20" t="str">
        <f t="shared" si="0"/>
        <v>Agressivo-DESENVOLVIMENTO</v>
      </c>
      <c r="B20" t="s">
        <v>17</v>
      </c>
      <c r="C20" s="43" t="s">
        <v>27</v>
      </c>
      <c r="D20" s="44">
        <v>0.2</v>
      </c>
    </row>
    <row r="21" spans="1:4" x14ac:dyDescent="0.25">
      <c r="A21" t="str">
        <f t="shared" si="0"/>
        <v>Agressivo-HOTELARIAS</v>
      </c>
      <c r="B21" t="s">
        <v>17</v>
      </c>
      <c r="C21" s="43" t="s">
        <v>28</v>
      </c>
      <c r="D21" s="4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Cardoso</dc:creator>
  <cp:lastModifiedBy>Gabriel Cardoso</cp:lastModifiedBy>
  <dcterms:created xsi:type="dcterms:W3CDTF">2025-06-18T00:41:56Z</dcterms:created>
  <dcterms:modified xsi:type="dcterms:W3CDTF">2025-06-25T01:11:40Z</dcterms:modified>
</cp:coreProperties>
</file>