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tr_meth_ex\"/>
    </mc:Choice>
  </mc:AlternateContent>
  <bookViews>
    <workbookView xWindow="0" yWindow="0" windowWidth="20490" windowHeight="7455" activeTab="1"/>
  </bookViews>
  <sheets>
    <sheet name="Лист1" sheetId="1" r:id="rId1"/>
    <sheet name="X_matr" sheetId="2" r:id="rId2"/>
    <sheet name="U_matr" sheetId="6" r:id="rId3"/>
    <sheet name="Лист3" sheetId="3" r:id="rId4"/>
  </sheets>
  <calcPr calcId="152511"/>
</workbook>
</file>

<file path=xl/calcChain.xml><?xml version="1.0" encoding="utf-8"?>
<calcChain xmlns="http://schemas.openxmlformats.org/spreadsheetml/2006/main">
  <c r="C62" i="2" l="1"/>
  <c r="C63" i="2"/>
  <c r="C64" i="2"/>
  <c r="C61" i="2"/>
  <c r="A61" i="2"/>
  <c r="B57" i="2"/>
  <c r="B58" i="2"/>
  <c r="B59" i="2"/>
  <c r="B60" i="2"/>
  <c r="BE6" i="6" l="1"/>
  <c r="BE7" i="6"/>
  <c r="BE8" i="6"/>
  <c r="BE9" i="6"/>
  <c r="BE10" i="6"/>
  <c r="BE11" i="6"/>
  <c r="BE12" i="6"/>
  <c r="BE13" i="6"/>
  <c r="BE14" i="6"/>
  <c r="BE15" i="6"/>
  <c r="BE16" i="6"/>
  <c r="BE17" i="6"/>
  <c r="BE18" i="6"/>
  <c r="BE19" i="6"/>
  <c r="BE20" i="6"/>
  <c r="BE21" i="6"/>
  <c r="BE22" i="6"/>
  <c r="BE23" i="6"/>
  <c r="BE24" i="6"/>
  <c r="BE25" i="6"/>
  <c r="BE26" i="6"/>
  <c r="BE27" i="6"/>
  <c r="BE28" i="6"/>
  <c r="BE29" i="6"/>
  <c r="BE30" i="6"/>
  <c r="BE31" i="6"/>
  <c r="BE32" i="6"/>
  <c r="BE33" i="6"/>
  <c r="BE34" i="6"/>
  <c r="BE35" i="6"/>
  <c r="BE36" i="6"/>
  <c r="BE37" i="6"/>
  <c r="BE38" i="6"/>
  <c r="BE39" i="6"/>
  <c r="BE40" i="6"/>
  <c r="BE41" i="6"/>
  <c r="BE42" i="6"/>
  <c r="BE43" i="6"/>
  <c r="BE44" i="6"/>
  <c r="BE45" i="6"/>
  <c r="BE46" i="6"/>
  <c r="BE47" i="6"/>
  <c r="BE48" i="6"/>
  <c r="BE49" i="6"/>
  <c r="BE50" i="6"/>
  <c r="BE51" i="6"/>
  <c r="BE52" i="6"/>
  <c r="BE53" i="6"/>
  <c r="BE54" i="6"/>
  <c r="BE55" i="6"/>
  <c r="BE56" i="6"/>
  <c r="BD6" i="6"/>
  <c r="BD7" i="6"/>
  <c r="BD8" i="6"/>
  <c r="BD9" i="6"/>
  <c r="BD10" i="6"/>
  <c r="BD11" i="6"/>
  <c r="BD12" i="6"/>
  <c r="BD13" i="6"/>
  <c r="BD14" i="6"/>
  <c r="BD15" i="6"/>
  <c r="BD16" i="6"/>
  <c r="BD17" i="6"/>
  <c r="BD18" i="6"/>
  <c r="BD19" i="6"/>
  <c r="BD20" i="6"/>
  <c r="BD21" i="6"/>
  <c r="BD22" i="6"/>
  <c r="BD23" i="6"/>
  <c r="BD24" i="6"/>
  <c r="BD25" i="6"/>
  <c r="BD26" i="6"/>
  <c r="BD27" i="6"/>
  <c r="BD28" i="6"/>
  <c r="BD29" i="6"/>
  <c r="BD30" i="6"/>
  <c r="BD31" i="6"/>
  <c r="BD32" i="6"/>
  <c r="BD33" i="6"/>
  <c r="BD34" i="6"/>
  <c r="BD35" i="6"/>
  <c r="BD36" i="6"/>
  <c r="BD37" i="6"/>
  <c r="BD38" i="6"/>
  <c r="BD39" i="6"/>
  <c r="BD40" i="6"/>
  <c r="BD41" i="6"/>
  <c r="BD42" i="6"/>
  <c r="BD43" i="6"/>
  <c r="BD44" i="6"/>
  <c r="BD45" i="6"/>
  <c r="BD46" i="6"/>
  <c r="BD47" i="6"/>
  <c r="BD48" i="6"/>
  <c r="BD49" i="6"/>
  <c r="BD50" i="6"/>
  <c r="BD51" i="6"/>
  <c r="BD52" i="6"/>
  <c r="BD53" i="6"/>
  <c r="BD54" i="6"/>
  <c r="BD55" i="6"/>
  <c r="BD56" i="6"/>
  <c r="BC6" i="6"/>
  <c r="BC7" i="6"/>
  <c r="BC8" i="6"/>
  <c r="BC9" i="6"/>
  <c r="BC10" i="6"/>
  <c r="BC11" i="6"/>
  <c r="BC12" i="6"/>
  <c r="BC13" i="6"/>
  <c r="BC14" i="6"/>
  <c r="BC15" i="6"/>
  <c r="BC16" i="6"/>
  <c r="BC17" i="6"/>
  <c r="BC18" i="6"/>
  <c r="BC19" i="6"/>
  <c r="BC20" i="6"/>
  <c r="BC21" i="6"/>
  <c r="BC22" i="6"/>
  <c r="BC23" i="6"/>
  <c r="BC24" i="6"/>
  <c r="BC25" i="6"/>
  <c r="BC26" i="6"/>
  <c r="BC27" i="6"/>
  <c r="BC28" i="6"/>
  <c r="BC29" i="6"/>
  <c r="BC30" i="6"/>
  <c r="BC31" i="6"/>
  <c r="BC32" i="6"/>
  <c r="BC33" i="6"/>
  <c r="BC34" i="6"/>
  <c r="BC35" i="6"/>
  <c r="BC36" i="6"/>
  <c r="BC37" i="6"/>
  <c r="BC38" i="6"/>
  <c r="BC39" i="6"/>
  <c r="BC40" i="6"/>
  <c r="BC41" i="6"/>
  <c r="BC42" i="6"/>
  <c r="BC43" i="6"/>
  <c r="BC44" i="6"/>
  <c r="BC45" i="6"/>
  <c r="BC46" i="6"/>
  <c r="BC47" i="6"/>
  <c r="BC48" i="6"/>
  <c r="BC49" i="6"/>
  <c r="BC50" i="6"/>
  <c r="BC51" i="6"/>
  <c r="BC52" i="6"/>
  <c r="BC53" i="6"/>
  <c r="BC54" i="6"/>
  <c r="BC55" i="6"/>
  <c r="BC56" i="6"/>
  <c r="BB6" i="6"/>
  <c r="BB7" i="6"/>
  <c r="BB8" i="6"/>
  <c r="BB9" i="6"/>
  <c r="BB10" i="6"/>
  <c r="BB11" i="6"/>
  <c r="BB12" i="6"/>
  <c r="BB13" i="6"/>
  <c r="BB14" i="6"/>
  <c r="BB15" i="6"/>
  <c r="BB16" i="6"/>
  <c r="BB17" i="6"/>
  <c r="BB18" i="6"/>
  <c r="BB19" i="6"/>
  <c r="BB20" i="6"/>
  <c r="BB21" i="6"/>
  <c r="BB22" i="6"/>
  <c r="BB23" i="6"/>
  <c r="BB24" i="6"/>
  <c r="BB25" i="6"/>
  <c r="BB26" i="6"/>
  <c r="BB27" i="6"/>
  <c r="BB28" i="6"/>
  <c r="BB29" i="6"/>
  <c r="BB30" i="6"/>
  <c r="BB31" i="6"/>
  <c r="BB32" i="6"/>
  <c r="BB33" i="6"/>
  <c r="BB34" i="6"/>
  <c r="BB35" i="6"/>
  <c r="BB36" i="6"/>
  <c r="BB37" i="6"/>
  <c r="BB38" i="6"/>
  <c r="BB39" i="6"/>
  <c r="BB40" i="6"/>
  <c r="BB41" i="6"/>
  <c r="BB42" i="6"/>
  <c r="BB43" i="6"/>
  <c r="BB44" i="6"/>
  <c r="BB45" i="6"/>
  <c r="BB46" i="6"/>
  <c r="BB47" i="6"/>
  <c r="BB48" i="6"/>
  <c r="BB49" i="6"/>
  <c r="BB50" i="6"/>
  <c r="BB51" i="6"/>
  <c r="BB52" i="6"/>
  <c r="BB53" i="6"/>
  <c r="BB54" i="6"/>
  <c r="BB55" i="6"/>
  <c r="BB56" i="6"/>
  <c r="BE5" i="6"/>
  <c r="BD5" i="6"/>
  <c r="BC5" i="6"/>
  <c r="B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" i="6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" i="2"/>
  <c r="BH58" i="6" l="1"/>
  <c r="BH58" i="2"/>
  <c r="BA59" i="6" l="1"/>
  <c r="AY59" i="6"/>
  <c r="AW59" i="6"/>
  <c r="AU59" i="6"/>
  <c r="AS59" i="6"/>
  <c r="AQ59" i="6"/>
  <c r="AO59" i="6"/>
  <c r="BB59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H56" i="6"/>
  <c r="AF56" i="6"/>
  <c r="AE56" i="6"/>
  <c r="AD56" i="6"/>
  <c r="AC56" i="6"/>
  <c r="AB56" i="6"/>
  <c r="AA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H55" i="6"/>
  <c r="AF55" i="6"/>
  <c r="AE55" i="6"/>
  <c r="AD55" i="6"/>
  <c r="AC55" i="6"/>
  <c r="AB55" i="6"/>
  <c r="AA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H54" i="6"/>
  <c r="AF54" i="6"/>
  <c r="AE54" i="6"/>
  <c r="AD54" i="6"/>
  <c r="AC54" i="6"/>
  <c r="AB54" i="6"/>
  <c r="AA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H53" i="6"/>
  <c r="AF53" i="6"/>
  <c r="AE53" i="6"/>
  <c r="AD53" i="6"/>
  <c r="AC53" i="6"/>
  <c r="AB53" i="6"/>
  <c r="AA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H52" i="6"/>
  <c r="AF52" i="6"/>
  <c r="AE52" i="6"/>
  <c r="AD52" i="6"/>
  <c r="AC52" i="6"/>
  <c r="AB52" i="6"/>
  <c r="AA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H51" i="6"/>
  <c r="AF51" i="6"/>
  <c r="AE51" i="6"/>
  <c r="AD51" i="6"/>
  <c r="AC51" i="6"/>
  <c r="AB51" i="6"/>
  <c r="AA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H50" i="6"/>
  <c r="AF50" i="6"/>
  <c r="AE50" i="6"/>
  <c r="AD50" i="6"/>
  <c r="AC50" i="6"/>
  <c r="AB50" i="6"/>
  <c r="AA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H49" i="6"/>
  <c r="AF49" i="6"/>
  <c r="AE49" i="6"/>
  <c r="AD49" i="6"/>
  <c r="AC49" i="6"/>
  <c r="AB49" i="6"/>
  <c r="AA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H48" i="6"/>
  <c r="AF48" i="6"/>
  <c r="AE48" i="6"/>
  <c r="AD48" i="6"/>
  <c r="AC48" i="6"/>
  <c r="AB48" i="6"/>
  <c r="AA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H47" i="6"/>
  <c r="AF47" i="6"/>
  <c r="AE47" i="6"/>
  <c r="AD47" i="6"/>
  <c r="AC47" i="6"/>
  <c r="AB47" i="6"/>
  <c r="AA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H46" i="6"/>
  <c r="AF46" i="6"/>
  <c r="AE46" i="6"/>
  <c r="AD46" i="6"/>
  <c r="AC46" i="6"/>
  <c r="AB46" i="6"/>
  <c r="AA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H45" i="6"/>
  <c r="AF45" i="6"/>
  <c r="AE45" i="6"/>
  <c r="AD45" i="6"/>
  <c r="AC45" i="6"/>
  <c r="AB45" i="6"/>
  <c r="AA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H44" i="6"/>
  <c r="AF44" i="6"/>
  <c r="AE44" i="6"/>
  <c r="AD44" i="6"/>
  <c r="AC44" i="6"/>
  <c r="AB44" i="6"/>
  <c r="AA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H43" i="6"/>
  <c r="AF43" i="6"/>
  <c r="AE43" i="6"/>
  <c r="AD43" i="6"/>
  <c r="AC43" i="6"/>
  <c r="AB43" i="6"/>
  <c r="AA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H42" i="6"/>
  <c r="AF42" i="6"/>
  <c r="AE42" i="6"/>
  <c r="AD42" i="6"/>
  <c r="AC42" i="6"/>
  <c r="AB42" i="6"/>
  <c r="AA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H41" i="6"/>
  <c r="AF41" i="6"/>
  <c r="AE41" i="6"/>
  <c r="AD41" i="6"/>
  <c r="AC41" i="6"/>
  <c r="AB41" i="6"/>
  <c r="AA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H40" i="6"/>
  <c r="AF40" i="6"/>
  <c r="AE40" i="6"/>
  <c r="AD40" i="6"/>
  <c r="AC40" i="6"/>
  <c r="AB40" i="6"/>
  <c r="AA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H39" i="6"/>
  <c r="AF39" i="6"/>
  <c r="AE39" i="6"/>
  <c r="AD39" i="6"/>
  <c r="AC39" i="6"/>
  <c r="AB39" i="6"/>
  <c r="AA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H38" i="6"/>
  <c r="AF38" i="6"/>
  <c r="AE38" i="6"/>
  <c r="AD38" i="6"/>
  <c r="AC38" i="6"/>
  <c r="AB38" i="6"/>
  <c r="AA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H37" i="6"/>
  <c r="AF37" i="6"/>
  <c r="AE37" i="6"/>
  <c r="AD37" i="6"/>
  <c r="AC37" i="6"/>
  <c r="AB37" i="6"/>
  <c r="AA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H36" i="6"/>
  <c r="AF36" i="6"/>
  <c r="AE36" i="6"/>
  <c r="AD36" i="6"/>
  <c r="AC36" i="6"/>
  <c r="AB36" i="6"/>
  <c r="AA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H35" i="6"/>
  <c r="AF35" i="6"/>
  <c r="AE35" i="6"/>
  <c r="AD35" i="6"/>
  <c r="AC35" i="6"/>
  <c r="AB35" i="6"/>
  <c r="AA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H34" i="6"/>
  <c r="AF34" i="6"/>
  <c r="AE34" i="6"/>
  <c r="AD34" i="6"/>
  <c r="AC34" i="6"/>
  <c r="AB34" i="6"/>
  <c r="AA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H33" i="6"/>
  <c r="AF33" i="6"/>
  <c r="AE33" i="6"/>
  <c r="AD33" i="6"/>
  <c r="AC33" i="6"/>
  <c r="AB33" i="6"/>
  <c r="AA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H32" i="6"/>
  <c r="AF32" i="6"/>
  <c r="AE32" i="6"/>
  <c r="AD32" i="6"/>
  <c r="AC32" i="6"/>
  <c r="AB32" i="6"/>
  <c r="AA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H31" i="6"/>
  <c r="AF31" i="6"/>
  <c r="AE31" i="6"/>
  <c r="AD31" i="6"/>
  <c r="AC31" i="6"/>
  <c r="AB31" i="6"/>
  <c r="AA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H30" i="6"/>
  <c r="AF30" i="6"/>
  <c r="AE30" i="6"/>
  <c r="AD30" i="6"/>
  <c r="AC30" i="6"/>
  <c r="AB30" i="6"/>
  <c r="AA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H29" i="6"/>
  <c r="AF29" i="6"/>
  <c r="AE29" i="6"/>
  <c r="AD29" i="6"/>
  <c r="AC29" i="6"/>
  <c r="AB29" i="6"/>
  <c r="AA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H28" i="6"/>
  <c r="AF28" i="6"/>
  <c r="AE28" i="6"/>
  <c r="AD28" i="6"/>
  <c r="AC28" i="6"/>
  <c r="AB28" i="6"/>
  <c r="AA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H27" i="6"/>
  <c r="AF27" i="6"/>
  <c r="AE27" i="6"/>
  <c r="AD27" i="6"/>
  <c r="AC27" i="6"/>
  <c r="AB27" i="6"/>
  <c r="AA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H26" i="6"/>
  <c r="AF26" i="6"/>
  <c r="AE26" i="6"/>
  <c r="AD26" i="6"/>
  <c r="AC26" i="6"/>
  <c r="AB26" i="6"/>
  <c r="AA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H25" i="6"/>
  <c r="AF25" i="6"/>
  <c r="AE25" i="6"/>
  <c r="AD25" i="6"/>
  <c r="AC25" i="6"/>
  <c r="AB25" i="6"/>
  <c r="AA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H24" i="6"/>
  <c r="AF24" i="6"/>
  <c r="AE24" i="6"/>
  <c r="AD24" i="6"/>
  <c r="AC24" i="6"/>
  <c r="AB24" i="6"/>
  <c r="AA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H23" i="6"/>
  <c r="AF23" i="6"/>
  <c r="AE23" i="6"/>
  <c r="AD23" i="6"/>
  <c r="AC23" i="6"/>
  <c r="AB23" i="6"/>
  <c r="AA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H22" i="6"/>
  <c r="AF22" i="6"/>
  <c r="AE22" i="6"/>
  <c r="AD22" i="6"/>
  <c r="AC22" i="6"/>
  <c r="AB22" i="6"/>
  <c r="AA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H21" i="6"/>
  <c r="AF21" i="6"/>
  <c r="AE21" i="6"/>
  <c r="AD21" i="6"/>
  <c r="AC21" i="6"/>
  <c r="AB21" i="6"/>
  <c r="AA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H20" i="6"/>
  <c r="AF20" i="6"/>
  <c r="AE20" i="6"/>
  <c r="AD20" i="6"/>
  <c r="AC20" i="6"/>
  <c r="AB20" i="6"/>
  <c r="AA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H19" i="6"/>
  <c r="AF19" i="6"/>
  <c r="AE19" i="6"/>
  <c r="AD19" i="6"/>
  <c r="AC19" i="6"/>
  <c r="AB19" i="6"/>
  <c r="AA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H18" i="6"/>
  <c r="AF18" i="6"/>
  <c r="AE18" i="6"/>
  <c r="AD18" i="6"/>
  <c r="AC18" i="6"/>
  <c r="AB18" i="6"/>
  <c r="AA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H17" i="6"/>
  <c r="AF17" i="6"/>
  <c r="AE17" i="6"/>
  <c r="AD17" i="6"/>
  <c r="AC17" i="6"/>
  <c r="AB17" i="6"/>
  <c r="AA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H16" i="6"/>
  <c r="AF16" i="6"/>
  <c r="AE16" i="6"/>
  <c r="AD16" i="6"/>
  <c r="AC16" i="6"/>
  <c r="AB16" i="6"/>
  <c r="AA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H15" i="6"/>
  <c r="AF15" i="6"/>
  <c r="AE15" i="6"/>
  <c r="AD15" i="6"/>
  <c r="AC15" i="6"/>
  <c r="AB15" i="6"/>
  <c r="AA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H14" i="6"/>
  <c r="AF14" i="6"/>
  <c r="AE14" i="6"/>
  <c r="AD14" i="6"/>
  <c r="AC14" i="6"/>
  <c r="AB14" i="6"/>
  <c r="AA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H13" i="6"/>
  <c r="AF13" i="6"/>
  <c r="AE13" i="6"/>
  <c r="AD13" i="6"/>
  <c r="AC13" i="6"/>
  <c r="AB13" i="6"/>
  <c r="AA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H12" i="6"/>
  <c r="AF12" i="6"/>
  <c r="AE12" i="6"/>
  <c r="AD12" i="6"/>
  <c r="AC12" i="6"/>
  <c r="AB12" i="6"/>
  <c r="AA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H11" i="6"/>
  <c r="AF11" i="6"/>
  <c r="AE11" i="6"/>
  <c r="AD11" i="6"/>
  <c r="AC11" i="6"/>
  <c r="AB11" i="6"/>
  <c r="AA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H10" i="6"/>
  <c r="AF10" i="6"/>
  <c r="AE10" i="6"/>
  <c r="AD10" i="6"/>
  <c r="AC10" i="6"/>
  <c r="AB10" i="6"/>
  <c r="AA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BA9" i="6"/>
  <c r="AZ9" i="6"/>
  <c r="AY9" i="6"/>
  <c r="AX9" i="6"/>
  <c r="AW9" i="6"/>
  <c r="AV9" i="6"/>
  <c r="AU9" i="6"/>
  <c r="AT9" i="6"/>
  <c r="AS9" i="6"/>
  <c r="AR9" i="6"/>
  <c r="AQ9" i="6"/>
  <c r="AP9" i="6"/>
  <c r="AH9" i="6"/>
  <c r="AF9" i="6"/>
  <c r="AE9" i="6"/>
  <c r="AD9" i="6"/>
  <c r="AC9" i="6"/>
  <c r="AB9" i="6"/>
  <c r="AA9" i="6"/>
  <c r="T9" i="6"/>
  <c r="S9" i="6"/>
  <c r="R9" i="6"/>
  <c r="Q9" i="6"/>
  <c r="P9" i="6"/>
  <c r="O9" i="6"/>
  <c r="N9" i="6"/>
  <c r="M9" i="6"/>
  <c r="L9" i="6"/>
  <c r="K9" i="6"/>
  <c r="J9" i="6"/>
  <c r="I9" i="6"/>
  <c r="H9" i="6"/>
  <c r="BA8" i="6"/>
  <c r="AZ8" i="6"/>
  <c r="AY8" i="6"/>
  <c r="AX8" i="6"/>
  <c r="AW8" i="6"/>
  <c r="AV8" i="6"/>
  <c r="AU8" i="6"/>
  <c r="AT8" i="6"/>
  <c r="AS8" i="6"/>
  <c r="AR8" i="6"/>
  <c r="AQ8" i="6"/>
  <c r="AP8" i="6"/>
  <c r="AH8" i="6"/>
  <c r="AF8" i="6"/>
  <c r="AE8" i="6"/>
  <c r="AD8" i="6"/>
  <c r="AC8" i="6"/>
  <c r="AB8" i="6"/>
  <c r="AA8" i="6"/>
  <c r="T8" i="6"/>
  <c r="S8" i="6"/>
  <c r="R8" i="6"/>
  <c r="Q8" i="6"/>
  <c r="P8" i="6"/>
  <c r="O8" i="6"/>
  <c r="N8" i="6"/>
  <c r="M8" i="6"/>
  <c r="L8" i="6"/>
  <c r="K8" i="6"/>
  <c r="J8" i="6"/>
  <c r="I8" i="6"/>
  <c r="H8" i="6"/>
  <c r="BA7" i="6"/>
  <c r="AZ7" i="6"/>
  <c r="AY7" i="6"/>
  <c r="AX7" i="6"/>
  <c r="AW7" i="6"/>
  <c r="AV7" i="6"/>
  <c r="AU7" i="6"/>
  <c r="AT7" i="6"/>
  <c r="AS7" i="6"/>
  <c r="AR7" i="6"/>
  <c r="AQ7" i="6"/>
  <c r="AP7" i="6"/>
  <c r="AH7" i="6"/>
  <c r="AF7" i="6"/>
  <c r="AE7" i="6"/>
  <c r="AD7" i="6"/>
  <c r="AC7" i="6"/>
  <c r="AB7" i="6"/>
  <c r="AA7" i="6"/>
  <c r="T7" i="6"/>
  <c r="S7" i="6"/>
  <c r="R7" i="6"/>
  <c r="Q7" i="6"/>
  <c r="P7" i="6"/>
  <c r="O7" i="6"/>
  <c r="N7" i="6"/>
  <c r="M7" i="6"/>
  <c r="L7" i="6"/>
  <c r="K7" i="6"/>
  <c r="J7" i="6"/>
  <c r="I7" i="6"/>
  <c r="H7" i="6"/>
  <c r="BA6" i="6"/>
  <c r="AZ6" i="6"/>
  <c r="AY6" i="6"/>
  <c r="AX6" i="6"/>
  <c r="AW6" i="6"/>
  <c r="AV6" i="6"/>
  <c r="AU6" i="6"/>
  <c r="AT6" i="6"/>
  <c r="AS6" i="6"/>
  <c r="AR6" i="6"/>
  <c r="AQ6" i="6"/>
  <c r="AP6" i="6"/>
  <c r="AH6" i="6"/>
  <c r="AF6" i="6"/>
  <c r="AE6" i="6"/>
  <c r="AD6" i="6"/>
  <c r="AC6" i="6"/>
  <c r="AB6" i="6"/>
  <c r="AA6" i="6"/>
  <c r="T6" i="6"/>
  <c r="S6" i="6"/>
  <c r="R6" i="6"/>
  <c r="Q6" i="6"/>
  <c r="P6" i="6"/>
  <c r="O6" i="6"/>
  <c r="N6" i="6"/>
  <c r="M6" i="6"/>
  <c r="L6" i="6"/>
  <c r="K6" i="6"/>
  <c r="J6" i="6"/>
  <c r="I6" i="6"/>
  <c r="H6" i="6"/>
  <c r="BA5" i="6"/>
  <c r="AZ5" i="6"/>
  <c r="AY5" i="6"/>
  <c r="AX5" i="6"/>
  <c r="AW5" i="6"/>
  <c r="AV5" i="6"/>
  <c r="AU5" i="6"/>
  <c r="AT5" i="6"/>
  <c r="AS5" i="6"/>
  <c r="AR5" i="6"/>
  <c r="AQ5" i="6"/>
  <c r="AP5" i="6"/>
  <c r="AH5" i="6"/>
  <c r="AF5" i="6"/>
  <c r="AE5" i="6"/>
  <c r="AD5" i="6"/>
  <c r="AC5" i="6"/>
  <c r="AB5" i="6"/>
  <c r="AA5" i="6"/>
  <c r="T5" i="6"/>
  <c r="S5" i="6"/>
  <c r="R5" i="6"/>
  <c r="Q5" i="6"/>
  <c r="P5" i="6"/>
  <c r="O5" i="6"/>
  <c r="N5" i="6"/>
  <c r="M5" i="6"/>
  <c r="L5" i="6"/>
  <c r="K5" i="6"/>
  <c r="J5" i="6"/>
  <c r="I5" i="6"/>
  <c r="H5" i="6"/>
  <c r="Z3" i="6"/>
  <c r="Y3" i="6"/>
  <c r="X3" i="6"/>
  <c r="W3" i="6"/>
  <c r="V3" i="6"/>
  <c r="U3" i="6"/>
  <c r="C3" i="6"/>
  <c r="C2" i="6"/>
  <c r="G10" i="6" s="1"/>
  <c r="BL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" i="2"/>
  <c r="H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F5" i="2"/>
  <c r="AE5" i="2"/>
  <c r="AD5" i="2"/>
  <c r="AC5" i="2"/>
  <c r="AB5" i="2"/>
  <c r="AA5" i="2"/>
  <c r="Z3" i="2"/>
  <c r="Y3" i="2"/>
  <c r="X3" i="2"/>
  <c r="W3" i="2"/>
  <c r="V3" i="2"/>
  <c r="U3" i="2"/>
  <c r="O5" i="2"/>
  <c r="AP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" i="2"/>
  <c r="N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" i="2"/>
  <c r="M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" i="2"/>
  <c r="L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" i="2"/>
  <c r="K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" i="2"/>
  <c r="J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I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BI5" i="6" l="1"/>
  <c r="G5" i="6"/>
  <c r="AO56" i="6"/>
  <c r="AO55" i="6"/>
  <c r="AO54" i="6"/>
  <c r="AO53" i="6"/>
  <c r="AO52" i="6"/>
  <c r="AO51" i="6"/>
  <c r="AO50" i="6"/>
  <c r="AO49" i="6"/>
  <c r="AO48" i="6"/>
  <c r="AO47" i="6"/>
  <c r="AO46" i="6"/>
  <c r="AO45" i="6"/>
  <c r="AO44" i="6"/>
  <c r="AO43" i="6"/>
  <c r="AO42" i="6"/>
  <c r="AO41" i="6"/>
  <c r="AO39" i="6"/>
  <c r="AO38" i="6"/>
  <c r="AO37" i="6"/>
  <c r="AO36" i="6"/>
  <c r="AO35" i="6"/>
  <c r="AO34" i="6"/>
  <c r="AO33" i="6"/>
  <c r="AO32" i="6"/>
  <c r="AO31" i="6"/>
  <c r="AO30" i="6"/>
  <c r="AO29" i="6"/>
  <c r="AO28" i="6"/>
  <c r="AO27" i="6"/>
  <c r="AO26" i="6"/>
  <c r="AO25" i="6"/>
  <c r="AO24" i="6"/>
  <c r="AO23" i="6"/>
  <c r="AO22" i="6"/>
  <c r="AO21" i="6"/>
  <c r="AO20" i="6"/>
  <c r="AO19" i="6"/>
  <c r="AO17" i="6"/>
  <c r="AO40" i="6"/>
  <c r="AO5" i="6"/>
  <c r="AO10" i="6"/>
  <c r="G12" i="6"/>
  <c r="AO12" i="6"/>
  <c r="G14" i="6"/>
  <c r="AO14" i="6"/>
  <c r="G16" i="6"/>
  <c r="AO16" i="6"/>
  <c r="AO18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6" i="6"/>
  <c r="AO6" i="6"/>
  <c r="G7" i="6"/>
  <c r="AO7" i="6"/>
  <c r="G8" i="6"/>
  <c r="AO8" i="6"/>
  <c r="G9" i="6"/>
  <c r="AO9" i="6"/>
  <c r="G11" i="6"/>
  <c r="AO11" i="6"/>
  <c r="G13" i="6"/>
  <c r="AO13" i="6"/>
  <c r="G15" i="6"/>
  <c r="AO15" i="6"/>
  <c r="G17" i="6"/>
  <c r="G18" i="6"/>
  <c r="AP59" i="6"/>
  <c r="AR59" i="6"/>
  <c r="AT59" i="6"/>
  <c r="AV59" i="6"/>
  <c r="AX59" i="6"/>
  <c r="AZ59" i="6"/>
  <c r="AQ59" i="2"/>
  <c r="AS59" i="2"/>
  <c r="AU59" i="2"/>
  <c r="AW59" i="2"/>
  <c r="AY59" i="2"/>
  <c r="BA59" i="2"/>
  <c r="AO59" i="2"/>
  <c r="AZ59" i="2"/>
  <c r="AV59" i="2"/>
  <c r="AR59" i="2"/>
  <c r="BB59" i="2"/>
  <c r="AX59" i="2"/>
  <c r="AT59" i="2"/>
  <c r="AP59" i="2"/>
  <c r="C2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5" i="2"/>
  <c r="BA46" i="2"/>
  <c r="BA47" i="2"/>
  <c r="BA48" i="2"/>
  <c r="BA49" i="2"/>
  <c r="BA50" i="2"/>
  <c r="BA51" i="2"/>
  <c r="BA52" i="2"/>
  <c r="BA53" i="2"/>
  <c r="BA54" i="2"/>
  <c r="BA55" i="2"/>
  <c r="BA56" i="2"/>
  <c r="BA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Y5" i="2"/>
  <c r="AX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W5" i="2"/>
  <c r="AV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U5" i="2"/>
  <c r="AT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C3" i="2"/>
  <c r="AO7" i="2" s="1"/>
  <c r="BI6" i="6" l="1"/>
  <c r="BI18" i="6" s="1"/>
  <c r="BI14" i="6"/>
  <c r="BI15" i="6"/>
  <c r="BI8" i="6"/>
  <c r="AO61" i="6" a="1"/>
  <c r="BL5" i="6"/>
  <c r="BH5" i="6" a="1"/>
  <c r="AO56" i="2"/>
  <c r="AO54" i="2"/>
  <c r="AO52" i="2"/>
  <c r="AO50" i="2"/>
  <c r="AO48" i="2"/>
  <c r="AO46" i="2"/>
  <c r="AO44" i="2"/>
  <c r="AO42" i="2"/>
  <c r="AO40" i="2"/>
  <c r="AO38" i="2"/>
  <c r="AO36" i="2"/>
  <c r="AO34" i="2"/>
  <c r="AO32" i="2"/>
  <c r="AO30" i="2"/>
  <c r="AO28" i="2"/>
  <c r="AO26" i="2"/>
  <c r="AO24" i="2"/>
  <c r="AO22" i="2"/>
  <c r="AO20" i="2"/>
  <c r="AO18" i="2"/>
  <c r="AO16" i="2"/>
  <c r="AO14" i="2"/>
  <c r="AO12" i="2"/>
  <c r="AO10" i="2"/>
  <c r="AO8" i="2"/>
  <c r="AO6" i="2"/>
  <c r="G7" i="2"/>
  <c r="G9" i="2"/>
  <c r="G11" i="2"/>
  <c r="G13" i="2"/>
  <c r="G15" i="2"/>
  <c r="G17" i="2"/>
  <c r="G19" i="2"/>
  <c r="G21" i="2"/>
  <c r="G23" i="2"/>
  <c r="G25" i="2"/>
  <c r="G27" i="2"/>
  <c r="G29" i="2"/>
  <c r="G31" i="2"/>
  <c r="G33" i="2"/>
  <c r="G8" i="2"/>
  <c r="G12" i="2"/>
  <c r="G16" i="2"/>
  <c r="G20" i="2"/>
  <c r="G24" i="2"/>
  <c r="G28" i="2"/>
  <c r="G32" i="2"/>
  <c r="G35" i="2"/>
  <c r="G37" i="2"/>
  <c r="G39" i="2"/>
  <c r="G41" i="2"/>
  <c r="G43" i="2"/>
  <c r="G45" i="2"/>
  <c r="G47" i="2"/>
  <c r="G49" i="2"/>
  <c r="G51" i="2"/>
  <c r="G53" i="2"/>
  <c r="G55" i="2"/>
  <c r="G5" i="2"/>
  <c r="BI6" i="2" s="1"/>
  <c r="G6" i="2"/>
  <c r="G10" i="2"/>
  <c r="G14" i="2"/>
  <c r="G18" i="2"/>
  <c r="G22" i="2"/>
  <c r="G26" i="2"/>
  <c r="G30" i="2"/>
  <c r="G34" i="2"/>
  <c r="G36" i="2"/>
  <c r="G38" i="2"/>
  <c r="G40" i="2"/>
  <c r="G42" i="2"/>
  <c r="G44" i="2"/>
  <c r="G46" i="2"/>
  <c r="G48" i="2"/>
  <c r="G50" i="2"/>
  <c r="G52" i="2"/>
  <c r="G54" i="2"/>
  <c r="G56" i="2"/>
  <c r="BI5" i="2"/>
  <c r="AO5" i="2"/>
  <c r="AO55" i="2"/>
  <c r="AO53" i="2"/>
  <c r="AO51" i="2"/>
  <c r="AO49" i="2"/>
  <c r="AO47" i="2"/>
  <c r="AO45" i="2"/>
  <c r="AO43" i="2"/>
  <c r="AO41" i="2"/>
  <c r="AO39" i="2"/>
  <c r="AO37" i="2"/>
  <c r="AO35" i="2"/>
  <c r="AO33" i="2"/>
  <c r="AO31" i="2"/>
  <c r="AO29" i="2"/>
  <c r="AO27" i="2"/>
  <c r="AO25" i="2"/>
  <c r="AO23" i="2"/>
  <c r="AO21" i="2"/>
  <c r="AO19" i="2"/>
  <c r="AO17" i="2"/>
  <c r="AO15" i="2"/>
  <c r="AO13" i="2"/>
  <c r="AO11" i="2"/>
  <c r="AO9" i="2"/>
  <c r="BI11" i="6" l="1"/>
  <c r="BI10" i="6"/>
  <c r="BI17" i="6"/>
  <c r="BI9" i="6"/>
  <c r="BI13" i="6"/>
  <c r="BI7" i="6"/>
  <c r="BI12" i="6"/>
  <c r="BI16" i="6"/>
  <c r="BH18" i="6"/>
  <c r="BH16" i="6"/>
  <c r="BH14" i="6"/>
  <c r="BH12" i="6"/>
  <c r="BH10" i="6"/>
  <c r="BH8" i="6"/>
  <c r="BH6" i="6"/>
  <c r="BH17" i="6"/>
  <c r="BH15" i="6"/>
  <c r="BH13" i="6"/>
  <c r="BH11" i="6"/>
  <c r="BH9" i="6"/>
  <c r="BH7" i="6"/>
  <c r="BH5" i="6"/>
  <c r="BB65" i="6"/>
  <c r="AZ65" i="6"/>
  <c r="AX65" i="6"/>
  <c r="AV65" i="6"/>
  <c r="AT65" i="6"/>
  <c r="AR65" i="6"/>
  <c r="AP65" i="6"/>
  <c r="BB64" i="6"/>
  <c r="AZ64" i="6"/>
  <c r="AX64" i="6"/>
  <c r="AV64" i="6"/>
  <c r="AT64" i="6"/>
  <c r="AR64" i="6"/>
  <c r="AP64" i="6"/>
  <c r="BB63" i="6"/>
  <c r="AZ63" i="6"/>
  <c r="AX63" i="6"/>
  <c r="AV63" i="6"/>
  <c r="AT63" i="6"/>
  <c r="AR63" i="6"/>
  <c r="AP63" i="6"/>
  <c r="BB62" i="6"/>
  <c r="AZ62" i="6"/>
  <c r="AX62" i="6"/>
  <c r="AV62" i="6"/>
  <c r="AT62" i="6"/>
  <c r="AR62" i="6"/>
  <c r="AP62" i="6"/>
  <c r="BB61" i="6"/>
  <c r="AZ61" i="6"/>
  <c r="AX61" i="6"/>
  <c r="AV61" i="6"/>
  <c r="AT61" i="6"/>
  <c r="AR61" i="6"/>
  <c r="AP61" i="6"/>
  <c r="BA65" i="6"/>
  <c r="AY65" i="6"/>
  <c r="AW65" i="6"/>
  <c r="AU65" i="6"/>
  <c r="AS65" i="6"/>
  <c r="AQ65" i="6"/>
  <c r="AO65" i="6"/>
  <c r="BA64" i="6"/>
  <c r="AY64" i="6"/>
  <c r="AW64" i="6"/>
  <c r="AU64" i="6"/>
  <c r="AS64" i="6"/>
  <c r="AQ64" i="6"/>
  <c r="AO64" i="6"/>
  <c r="BA63" i="6"/>
  <c r="AY63" i="6"/>
  <c r="AW63" i="6"/>
  <c r="AU63" i="6"/>
  <c r="AS63" i="6"/>
  <c r="AQ63" i="6"/>
  <c r="AO63" i="6"/>
  <c r="BA62" i="6"/>
  <c r="AY62" i="6"/>
  <c r="AW62" i="6"/>
  <c r="AU62" i="6"/>
  <c r="AS62" i="6"/>
  <c r="AQ62" i="6"/>
  <c r="AO62" i="6"/>
  <c r="BA61" i="6"/>
  <c r="AY61" i="6"/>
  <c r="AW61" i="6"/>
  <c r="AU61" i="6"/>
  <c r="AS61" i="6"/>
  <c r="AQ61" i="6"/>
  <c r="AO61" i="6"/>
  <c r="BH5" i="2" a="1"/>
  <c r="BH5" i="2" s="1"/>
  <c r="AO61" i="2" a="1"/>
  <c r="BH6" i="2"/>
  <c r="AI7" i="6" l="1"/>
  <c r="AI9" i="6"/>
  <c r="AI11" i="6"/>
  <c r="AI13" i="6"/>
  <c r="AI15" i="6"/>
  <c r="AI6" i="6"/>
  <c r="AI8" i="6"/>
  <c r="AI10" i="6"/>
  <c r="AI12" i="6"/>
  <c r="AI14" i="6"/>
  <c r="AI16" i="6"/>
  <c r="AI17" i="6"/>
  <c r="AI19" i="6"/>
  <c r="AI21" i="6"/>
  <c r="AI23" i="6"/>
  <c r="AI25" i="6"/>
  <c r="AI27" i="6"/>
  <c r="AI29" i="6"/>
  <c r="AI31" i="6"/>
  <c r="AI33" i="6"/>
  <c r="AI35" i="6"/>
  <c r="AI37" i="6"/>
  <c r="AI39" i="6"/>
  <c r="AI41" i="6"/>
  <c r="AI43" i="6"/>
  <c r="AI45" i="6"/>
  <c r="AI47" i="6"/>
  <c r="AI49" i="6"/>
  <c r="AI51" i="6"/>
  <c r="AI53" i="6"/>
  <c r="AI55" i="6"/>
  <c r="AI18" i="6"/>
  <c r="AI20" i="6"/>
  <c r="AI22" i="6"/>
  <c r="AI24" i="6"/>
  <c r="AI26" i="6"/>
  <c r="AI28" i="6"/>
  <c r="AI30" i="6"/>
  <c r="AI32" i="6"/>
  <c r="AI34" i="6"/>
  <c r="AI36" i="6"/>
  <c r="AI38" i="6"/>
  <c r="AI40" i="6"/>
  <c r="AI42" i="6"/>
  <c r="AI44" i="6"/>
  <c r="AI46" i="6"/>
  <c r="AI48" i="6"/>
  <c r="AI50" i="6"/>
  <c r="AI52" i="6"/>
  <c r="AI54" i="6"/>
  <c r="AI56" i="6"/>
  <c r="AI5" i="6"/>
  <c r="AK7" i="6"/>
  <c r="AK9" i="6"/>
  <c r="AK11" i="6"/>
  <c r="AK13" i="6"/>
  <c r="AK15" i="6"/>
  <c r="AK17" i="6"/>
  <c r="AK19" i="6"/>
  <c r="AK21" i="6"/>
  <c r="AK23" i="6"/>
  <c r="AK25" i="6"/>
  <c r="AK27" i="6"/>
  <c r="AK29" i="6"/>
  <c r="AK31" i="6"/>
  <c r="AK33" i="6"/>
  <c r="AK35" i="6"/>
  <c r="AK37" i="6"/>
  <c r="AK39" i="6"/>
  <c r="AK41" i="6"/>
  <c r="AK43" i="6"/>
  <c r="AK45" i="6"/>
  <c r="AK47" i="6"/>
  <c r="AK49" i="6"/>
  <c r="AK51" i="6"/>
  <c r="AK53" i="6"/>
  <c r="AK55" i="6"/>
  <c r="AK6" i="6"/>
  <c r="AK8" i="6"/>
  <c r="AK10" i="6"/>
  <c r="AK12" i="6"/>
  <c r="AK14" i="6"/>
  <c r="AK16" i="6"/>
  <c r="AK18" i="6"/>
  <c r="AK20" i="6"/>
  <c r="AK22" i="6"/>
  <c r="AK24" i="6"/>
  <c r="AK26" i="6"/>
  <c r="AK28" i="6"/>
  <c r="AK30" i="6"/>
  <c r="AK32" i="6"/>
  <c r="AK34" i="6"/>
  <c r="AK36" i="6"/>
  <c r="AK38" i="6"/>
  <c r="AK40" i="6"/>
  <c r="AK42" i="6"/>
  <c r="AK44" i="6"/>
  <c r="AK46" i="6"/>
  <c r="AK48" i="6"/>
  <c r="AK50" i="6"/>
  <c r="AK52" i="6"/>
  <c r="AK54" i="6"/>
  <c r="AK56" i="6"/>
  <c r="AK5" i="6"/>
  <c r="AO60" i="6"/>
  <c r="AS60" i="6"/>
  <c r="AW60" i="6"/>
  <c r="BA60" i="6"/>
  <c r="AR60" i="6"/>
  <c r="AV60" i="6"/>
  <c r="AJ6" i="6"/>
  <c r="AJ8" i="6"/>
  <c r="AJ10" i="6"/>
  <c r="AJ12" i="6"/>
  <c r="AJ14" i="6"/>
  <c r="AJ16" i="6"/>
  <c r="AJ18" i="6"/>
  <c r="AJ20" i="6"/>
  <c r="AJ22" i="6"/>
  <c r="AJ24" i="6"/>
  <c r="AJ26" i="6"/>
  <c r="AJ28" i="6"/>
  <c r="AJ30" i="6"/>
  <c r="AJ32" i="6"/>
  <c r="AJ34" i="6"/>
  <c r="AJ36" i="6"/>
  <c r="AJ38" i="6"/>
  <c r="AJ40" i="6"/>
  <c r="AJ42" i="6"/>
  <c r="AJ44" i="6"/>
  <c r="AJ46" i="6"/>
  <c r="AJ48" i="6"/>
  <c r="AJ50" i="6"/>
  <c r="AJ52" i="6"/>
  <c r="AJ54" i="6"/>
  <c r="AJ56" i="6"/>
  <c r="AJ7" i="6"/>
  <c r="AJ9" i="6"/>
  <c r="AJ11" i="6"/>
  <c r="AJ13" i="6"/>
  <c r="AJ15" i="6"/>
  <c r="AJ17" i="6"/>
  <c r="AJ19" i="6"/>
  <c r="AJ21" i="6"/>
  <c r="AJ23" i="6"/>
  <c r="AJ25" i="6"/>
  <c r="AJ27" i="6"/>
  <c r="AJ29" i="6"/>
  <c r="AJ31" i="6"/>
  <c r="AJ33" i="6"/>
  <c r="AJ35" i="6"/>
  <c r="AJ37" i="6"/>
  <c r="AJ39" i="6"/>
  <c r="AJ41" i="6"/>
  <c r="AJ43" i="6"/>
  <c r="AJ45" i="6"/>
  <c r="AJ47" i="6"/>
  <c r="AJ49" i="6"/>
  <c r="AJ51" i="6"/>
  <c r="AJ53" i="6"/>
  <c r="AJ55" i="6"/>
  <c r="AJ5" i="6"/>
  <c r="AL6" i="6"/>
  <c r="AL8" i="6"/>
  <c r="AL10" i="6"/>
  <c r="AL12" i="6"/>
  <c r="AL14" i="6"/>
  <c r="AL16" i="6"/>
  <c r="AL18" i="6"/>
  <c r="AL20" i="6"/>
  <c r="AL22" i="6"/>
  <c r="AL24" i="6"/>
  <c r="AL26" i="6"/>
  <c r="AL28" i="6"/>
  <c r="AL30" i="6"/>
  <c r="AL32" i="6"/>
  <c r="AL34" i="6"/>
  <c r="AL36" i="6"/>
  <c r="AL38" i="6"/>
  <c r="AL40" i="6"/>
  <c r="AL42" i="6"/>
  <c r="AL44" i="6"/>
  <c r="AL46" i="6"/>
  <c r="AL48" i="6"/>
  <c r="AL50" i="6"/>
  <c r="AL52" i="6"/>
  <c r="AL54" i="6"/>
  <c r="AL56" i="6"/>
  <c r="AL7" i="6"/>
  <c r="AL9" i="6"/>
  <c r="AL11" i="6"/>
  <c r="AL13" i="6"/>
  <c r="AL15" i="6"/>
  <c r="AL17" i="6"/>
  <c r="AL19" i="6"/>
  <c r="AL21" i="6"/>
  <c r="AL23" i="6"/>
  <c r="AL25" i="6"/>
  <c r="AL27" i="6"/>
  <c r="AL29" i="6"/>
  <c r="AL31" i="6"/>
  <c r="AL33" i="6"/>
  <c r="AL35" i="6"/>
  <c r="AL37" i="6"/>
  <c r="AL39" i="6"/>
  <c r="AL41" i="6"/>
  <c r="AL43" i="6"/>
  <c r="AL45" i="6"/>
  <c r="AL47" i="6"/>
  <c r="AL49" i="6"/>
  <c r="AL51" i="6"/>
  <c r="AL53" i="6"/>
  <c r="AL55" i="6"/>
  <c r="AL5" i="6"/>
  <c r="BH9" i="2"/>
  <c r="BH14" i="2"/>
  <c r="BH11" i="2"/>
  <c r="BH8" i="2"/>
  <c r="BH12" i="2"/>
  <c r="AZ60" i="6"/>
  <c r="D55" i="6"/>
  <c r="D53" i="6"/>
  <c r="D51" i="6"/>
  <c r="D50" i="6"/>
  <c r="D49" i="6"/>
  <c r="D48" i="6"/>
  <c r="D47" i="6"/>
  <c r="D46" i="6"/>
  <c r="D45" i="6"/>
  <c r="D44" i="6"/>
  <c r="D43" i="6"/>
  <c r="D42" i="6"/>
  <c r="D41" i="6"/>
  <c r="D40" i="6"/>
  <c r="D56" i="6"/>
  <c r="D54" i="6"/>
  <c r="D52" i="6"/>
  <c r="D18" i="6"/>
  <c r="D39" i="6"/>
  <c r="D38" i="6"/>
  <c r="D37" i="6"/>
  <c r="D35" i="6"/>
  <c r="D33" i="6"/>
  <c r="D31" i="6"/>
  <c r="D29" i="6"/>
  <c r="D27" i="6"/>
  <c r="D25" i="6"/>
  <c r="D23" i="6"/>
  <c r="D21" i="6"/>
  <c r="D19" i="6"/>
  <c r="D16" i="6"/>
  <c r="D14" i="6"/>
  <c r="D12" i="6"/>
  <c r="D10" i="6"/>
  <c r="D5" i="6"/>
  <c r="D8" i="6"/>
  <c r="D36" i="6"/>
  <c r="D34" i="6"/>
  <c r="D32" i="6"/>
  <c r="D30" i="6"/>
  <c r="D28" i="6"/>
  <c r="D26" i="6"/>
  <c r="D24" i="6"/>
  <c r="D22" i="6"/>
  <c r="D20" i="6"/>
  <c r="D17" i="6"/>
  <c r="D15" i="6"/>
  <c r="D13" i="6"/>
  <c r="D11" i="6"/>
  <c r="D9" i="6"/>
  <c r="D7" i="6"/>
  <c r="D6" i="6"/>
  <c r="AQ60" i="6"/>
  <c r="AU60" i="6"/>
  <c r="AY60" i="6"/>
  <c r="AP60" i="6"/>
  <c r="AT60" i="6"/>
  <c r="AX60" i="6"/>
  <c r="BB60" i="6"/>
  <c r="F56" i="6"/>
  <c r="F54" i="6"/>
  <c r="F52" i="6"/>
  <c r="F50" i="6"/>
  <c r="F49" i="6"/>
  <c r="F48" i="6"/>
  <c r="F47" i="6"/>
  <c r="F46" i="6"/>
  <c r="F45" i="6"/>
  <c r="F44" i="6"/>
  <c r="F43" i="6"/>
  <c r="F42" i="6"/>
  <c r="F41" i="6"/>
  <c r="F40" i="6"/>
  <c r="F55" i="6"/>
  <c r="F53" i="6"/>
  <c r="F51" i="6"/>
  <c r="F18" i="6"/>
  <c r="F39" i="6"/>
  <c r="F38" i="6"/>
  <c r="F37" i="6"/>
  <c r="F36" i="6"/>
  <c r="F34" i="6"/>
  <c r="F32" i="6"/>
  <c r="F30" i="6"/>
  <c r="F28" i="6"/>
  <c r="F26" i="6"/>
  <c r="F24" i="6"/>
  <c r="F22" i="6"/>
  <c r="F20" i="6"/>
  <c r="F16" i="6"/>
  <c r="F14" i="6"/>
  <c r="F12" i="6"/>
  <c r="F10" i="6"/>
  <c r="F5" i="6"/>
  <c r="F9" i="6"/>
  <c r="F8" i="6"/>
  <c r="F35" i="6"/>
  <c r="F33" i="6"/>
  <c r="F31" i="6"/>
  <c r="F29" i="6"/>
  <c r="F27" i="6"/>
  <c r="F25" i="6"/>
  <c r="F23" i="6"/>
  <c r="F21" i="6"/>
  <c r="F19" i="6"/>
  <c r="F17" i="6"/>
  <c r="F15" i="6"/>
  <c r="F13" i="6"/>
  <c r="F11" i="6"/>
  <c r="F7" i="6"/>
  <c r="F6" i="6"/>
  <c r="E10" i="6"/>
  <c r="E5" i="6"/>
  <c r="E18" i="6"/>
  <c r="E12" i="6"/>
  <c r="E16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7" i="6"/>
  <c r="E9" i="6"/>
  <c r="E13" i="6"/>
  <c r="E17" i="6"/>
  <c r="E14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6" i="6"/>
  <c r="E8" i="6"/>
  <c r="E11" i="6"/>
  <c r="E15" i="6"/>
  <c r="BH18" i="2"/>
  <c r="BH10" i="2"/>
  <c r="BH15" i="2"/>
  <c r="BH7" i="2"/>
  <c r="BH13" i="2"/>
  <c r="BH16" i="2"/>
  <c r="BH17" i="2"/>
  <c r="F8" i="2"/>
  <c r="F12" i="2"/>
  <c r="F16" i="2"/>
  <c r="F20" i="2"/>
  <c r="F24" i="2"/>
  <c r="F28" i="2"/>
  <c r="F32" i="2"/>
  <c r="F36" i="2"/>
  <c r="F40" i="2"/>
  <c r="F44" i="2"/>
  <c r="F48" i="2"/>
  <c r="F52" i="2"/>
  <c r="F56" i="2"/>
  <c r="F9" i="2"/>
  <c r="F17" i="2"/>
  <c r="F25" i="2"/>
  <c r="F33" i="2"/>
  <c r="F41" i="2"/>
  <c r="F49" i="2"/>
  <c r="F15" i="2"/>
  <c r="F23" i="2"/>
  <c r="F31" i="2"/>
  <c r="F39" i="2"/>
  <c r="F47" i="2"/>
  <c r="F55" i="2"/>
  <c r="BI12" i="2"/>
  <c r="BI13" i="2"/>
  <c r="BI8" i="2"/>
  <c r="BI9" i="2"/>
  <c r="BI11" i="2"/>
  <c r="BI15" i="2"/>
  <c r="BI16" i="2"/>
  <c r="BI7" i="2"/>
  <c r="BI17" i="2"/>
  <c r="BI10" i="2"/>
  <c r="BI14" i="2"/>
  <c r="BI18" i="2"/>
  <c r="D7" i="2"/>
  <c r="D11" i="2"/>
  <c r="D15" i="2"/>
  <c r="D19" i="2"/>
  <c r="D23" i="2"/>
  <c r="D27" i="2"/>
  <c r="D31" i="2"/>
  <c r="D35" i="2"/>
  <c r="D39" i="2"/>
  <c r="D43" i="2"/>
  <c r="D47" i="2"/>
  <c r="D51" i="2"/>
  <c r="D55" i="2"/>
  <c r="D10" i="2"/>
  <c r="D18" i="2"/>
  <c r="D26" i="2"/>
  <c r="D34" i="2"/>
  <c r="D42" i="2"/>
  <c r="D50" i="2"/>
  <c r="D8" i="2"/>
  <c r="D16" i="2"/>
  <c r="D24" i="2"/>
  <c r="D32" i="2"/>
  <c r="D40" i="2"/>
  <c r="D48" i="2"/>
  <c r="D56" i="2"/>
  <c r="E9" i="2"/>
  <c r="E13" i="2"/>
  <c r="E17" i="2"/>
  <c r="E21" i="2"/>
  <c r="E25" i="2"/>
  <c r="E29" i="2"/>
  <c r="E33" i="2"/>
  <c r="E37" i="2"/>
  <c r="E41" i="2"/>
  <c r="E45" i="2"/>
  <c r="E49" i="2"/>
  <c r="E53" i="2"/>
  <c r="E8" i="2"/>
  <c r="E16" i="2"/>
  <c r="E24" i="2"/>
  <c r="E32" i="2"/>
  <c r="E40" i="2"/>
  <c r="E48" i="2"/>
  <c r="E56" i="2"/>
  <c r="E10" i="2"/>
  <c r="E18" i="2"/>
  <c r="E26" i="2"/>
  <c r="E34" i="2"/>
  <c r="E42" i="2"/>
  <c r="E50" i="2"/>
  <c r="E5" i="2"/>
  <c r="E7" i="2"/>
  <c r="E11" i="2"/>
  <c r="E15" i="2"/>
  <c r="E19" i="2"/>
  <c r="E23" i="2"/>
  <c r="E27" i="2"/>
  <c r="E31" i="2"/>
  <c r="E35" i="2"/>
  <c r="E39" i="2"/>
  <c r="E43" i="2"/>
  <c r="E47" i="2"/>
  <c r="E51" i="2"/>
  <c r="E55" i="2"/>
  <c r="E12" i="2"/>
  <c r="E20" i="2"/>
  <c r="E28" i="2"/>
  <c r="E36" i="2"/>
  <c r="E44" i="2"/>
  <c r="E52" i="2"/>
  <c r="E6" i="2"/>
  <c r="E14" i="2"/>
  <c r="E22" i="2"/>
  <c r="E30" i="2"/>
  <c r="E38" i="2"/>
  <c r="E46" i="2"/>
  <c r="E54" i="2"/>
  <c r="AP61" i="2"/>
  <c r="AR61" i="2"/>
  <c r="AT61" i="2"/>
  <c r="AV61" i="2"/>
  <c r="AX61" i="2"/>
  <c r="AZ61" i="2"/>
  <c r="BB61" i="2"/>
  <c r="AP62" i="2"/>
  <c r="AR62" i="2"/>
  <c r="AT62" i="2"/>
  <c r="AV62" i="2"/>
  <c r="AX62" i="2"/>
  <c r="AZ62" i="2"/>
  <c r="BB62" i="2"/>
  <c r="AP63" i="2"/>
  <c r="AR63" i="2"/>
  <c r="AT63" i="2"/>
  <c r="AV63" i="2"/>
  <c r="AX63" i="2"/>
  <c r="AZ63" i="2"/>
  <c r="BB63" i="2"/>
  <c r="AP64" i="2"/>
  <c r="AR64" i="2"/>
  <c r="AT64" i="2"/>
  <c r="AV64" i="2"/>
  <c r="AX64" i="2"/>
  <c r="AZ64" i="2"/>
  <c r="BB64" i="2"/>
  <c r="AP65" i="2"/>
  <c r="AR65" i="2"/>
  <c r="AT65" i="2"/>
  <c r="AV65" i="2"/>
  <c r="AX65" i="2"/>
  <c r="AZ65" i="2"/>
  <c r="BB65" i="2"/>
  <c r="AQ61" i="2"/>
  <c r="AU61" i="2"/>
  <c r="AY61" i="2"/>
  <c r="AO62" i="2"/>
  <c r="AS62" i="2"/>
  <c r="AW62" i="2"/>
  <c r="BA62" i="2"/>
  <c r="AQ63" i="2"/>
  <c r="AU63" i="2"/>
  <c r="AY63" i="2"/>
  <c r="AO64" i="2"/>
  <c r="AS64" i="2"/>
  <c r="AW64" i="2"/>
  <c r="BA64" i="2"/>
  <c r="AQ65" i="2"/>
  <c r="AU65" i="2"/>
  <c r="AY65" i="2"/>
  <c r="AO61" i="2"/>
  <c r="AO60" i="2" s="1"/>
  <c r="AS61" i="2"/>
  <c r="AS60" i="2" s="1"/>
  <c r="AW61" i="2"/>
  <c r="AW60" i="2" s="1"/>
  <c r="BA61" i="2"/>
  <c r="BA60" i="2" s="1"/>
  <c r="AQ62" i="2"/>
  <c r="AU62" i="2"/>
  <c r="AY62" i="2"/>
  <c r="AO63" i="2"/>
  <c r="AS63" i="2"/>
  <c r="AW63" i="2"/>
  <c r="BA63" i="2"/>
  <c r="AQ64" i="2"/>
  <c r="AU64" i="2"/>
  <c r="AY64" i="2"/>
  <c r="AO65" i="2"/>
  <c r="AS65" i="2"/>
  <c r="AW65" i="2"/>
  <c r="BA65" i="2"/>
  <c r="AV60" i="2"/>
  <c r="BN5" i="6" l="1"/>
  <c r="BN9" i="6"/>
  <c r="BN7" i="6"/>
  <c r="BN8" i="6"/>
  <c r="BN6" i="6"/>
  <c r="AZ60" i="2"/>
  <c r="F6" i="2"/>
  <c r="BE6" i="2"/>
  <c r="BE8" i="2"/>
  <c r="BE10" i="2"/>
  <c r="BE12" i="2"/>
  <c r="BE14" i="2"/>
  <c r="BE16" i="2"/>
  <c r="BE18" i="2"/>
  <c r="BE20" i="2"/>
  <c r="BE22" i="2"/>
  <c r="BE24" i="2"/>
  <c r="BE26" i="2"/>
  <c r="BE28" i="2"/>
  <c r="BE30" i="2"/>
  <c r="BE32" i="2"/>
  <c r="BE34" i="2"/>
  <c r="BE36" i="2"/>
  <c r="BE38" i="2"/>
  <c r="BE40" i="2"/>
  <c r="BE42" i="2"/>
  <c r="BE44" i="2"/>
  <c r="BE46" i="2"/>
  <c r="BE48" i="2"/>
  <c r="BE50" i="2"/>
  <c r="BE52" i="2"/>
  <c r="BE54" i="2"/>
  <c r="BE56" i="2"/>
  <c r="BE7" i="2"/>
  <c r="BE11" i="2"/>
  <c r="BE15" i="2"/>
  <c r="BE19" i="2"/>
  <c r="BE23" i="2"/>
  <c r="BE27" i="2"/>
  <c r="BE31" i="2"/>
  <c r="BE35" i="2"/>
  <c r="BE39" i="2"/>
  <c r="BE43" i="2"/>
  <c r="BE47" i="2"/>
  <c r="BE51" i="2"/>
  <c r="BE55" i="2"/>
  <c r="BE9" i="2"/>
  <c r="BE13" i="2"/>
  <c r="BE17" i="2"/>
  <c r="BE21" i="2"/>
  <c r="BE25" i="2"/>
  <c r="BE29" i="2"/>
  <c r="BE33" i="2"/>
  <c r="BE37" i="2"/>
  <c r="BE41" i="2"/>
  <c r="BE45" i="2"/>
  <c r="BE49" i="2"/>
  <c r="BE53" i="2"/>
  <c r="BE5" i="2"/>
  <c r="AL6" i="2"/>
  <c r="AL8" i="2"/>
  <c r="AL10" i="2"/>
  <c r="AL12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7" i="2"/>
  <c r="AL9" i="2"/>
  <c r="AL11" i="2"/>
  <c r="AL13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" i="2"/>
  <c r="BN9" i="2" s="1"/>
  <c r="BB5" i="2"/>
  <c r="BB7" i="2"/>
  <c r="BB9" i="2"/>
  <c r="BB11" i="2"/>
  <c r="BB13" i="2"/>
  <c r="BB15" i="2"/>
  <c r="BB17" i="2"/>
  <c r="BB6" i="2"/>
  <c r="BB10" i="2"/>
  <c r="BB14" i="2"/>
  <c r="BB18" i="2"/>
  <c r="BB20" i="2"/>
  <c r="BB22" i="2"/>
  <c r="BB24" i="2"/>
  <c r="BB26" i="2"/>
  <c r="BB28" i="2"/>
  <c r="BB30" i="2"/>
  <c r="BB32" i="2"/>
  <c r="BB34" i="2"/>
  <c r="BB36" i="2"/>
  <c r="BB38" i="2"/>
  <c r="BB8" i="2"/>
  <c r="BB12" i="2"/>
  <c r="BB16" i="2"/>
  <c r="BB19" i="2"/>
  <c r="BB21" i="2"/>
  <c r="BB23" i="2"/>
  <c r="BB25" i="2"/>
  <c r="BB27" i="2"/>
  <c r="BB29" i="2"/>
  <c r="BB31" i="2"/>
  <c r="BB33" i="2"/>
  <c r="BB35" i="2"/>
  <c r="BB37" i="2"/>
  <c r="BB39" i="2"/>
  <c r="BB41" i="2"/>
  <c r="BB43" i="2"/>
  <c r="BB45" i="2"/>
  <c r="BB47" i="2"/>
  <c r="BB49" i="2"/>
  <c r="BB51" i="2"/>
  <c r="BB53" i="2"/>
  <c r="BB55" i="2"/>
  <c r="F5" i="2"/>
  <c r="BB40" i="2"/>
  <c r="BB42" i="2"/>
  <c r="BB44" i="2"/>
  <c r="BB46" i="2"/>
  <c r="BB48" i="2"/>
  <c r="BB50" i="2"/>
  <c r="BB52" i="2"/>
  <c r="BB54" i="2"/>
  <c r="BB56" i="2"/>
  <c r="AI7" i="2"/>
  <c r="AI9" i="2"/>
  <c r="AI11" i="2"/>
  <c r="AI13" i="2"/>
  <c r="AI15" i="2"/>
  <c r="AI17" i="2"/>
  <c r="AI19" i="2"/>
  <c r="AI6" i="2"/>
  <c r="AI8" i="2"/>
  <c r="AI10" i="2"/>
  <c r="AI12" i="2"/>
  <c r="AI14" i="2"/>
  <c r="AI16" i="2"/>
  <c r="AI18" i="2"/>
  <c r="AI21" i="2"/>
  <c r="AI23" i="2"/>
  <c r="AI25" i="2"/>
  <c r="AI27" i="2"/>
  <c r="AI29" i="2"/>
  <c r="AI31" i="2"/>
  <c r="AI33" i="2"/>
  <c r="AI35" i="2"/>
  <c r="AI37" i="2"/>
  <c r="AI39" i="2"/>
  <c r="AI41" i="2"/>
  <c r="AI43" i="2"/>
  <c r="AI45" i="2"/>
  <c r="AI47" i="2"/>
  <c r="AI49" i="2"/>
  <c r="AI51" i="2"/>
  <c r="AI53" i="2"/>
  <c r="AI55" i="2"/>
  <c r="AI20" i="2"/>
  <c r="AI22" i="2"/>
  <c r="AI24" i="2"/>
  <c r="AI26" i="2"/>
  <c r="AI28" i="2"/>
  <c r="AI30" i="2"/>
  <c r="AI32" i="2"/>
  <c r="AI34" i="2"/>
  <c r="AI36" i="2"/>
  <c r="AI38" i="2"/>
  <c r="AI40" i="2"/>
  <c r="AI42" i="2"/>
  <c r="AI44" i="2"/>
  <c r="AI46" i="2"/>
  <c r="AI48" i="2"/>
  <c r="AI50" i="2"/>
  <c r="AI52" i="2"/>
  <c r="AI54" i="2"/>
  <c r="AI56" i="2"/>
  <c r="AI5" i="2"/>
  <c r="BD6" i="2"/>
  <c r="BD8" i="2"/>
  <c r="BD10" i="2"/>
  <c r="BD12" i="2"/>
  <c r="BD14" i="2"/>
  <c r="BD16" i="2"/>
  <c r="BD18" i="2"/>
  <c r="BD20" i="2"/>
  <c r="BD22" i="2"/>
  <c r="BD24" i="2"/>
  <c r="BD26" i="2"/>
  <c r="BD28" i="2"/>
  <c r="BD30" i="2"/>
  <c r="BD32" i="2"/>
  <c r="BD34" i="2"/>
  <c r="BD36" i="2"/>
  <c r="BD38" i="2"/>
  <c r="BD40" i="2"/>
  <c r="BD42" i="2"/>
  <c r="BD44" i="2"/>
  <c r="BD46" i="2"/>
  <c r="BD48" i="2"/>
  <c r="BD50" i="2"/>
  <c r="BD52" i="2"/>
  <c r="BD54" i="2"/>
  <c r="BD56" i="2"/>
  <c r="BD7" i="2"/>
  <c r="BD11" i="2"/>
  <c r="BD15" i="2"/>
  <c r="BD19" i="2"/>
  <c r="BD23" i="2"/>
  <c r="BD27" i="2"/>
  <c r="BD31" i="2"/>
  <c r="BD35" i="2"/>
  <c r="BD39" i="2"/>
  <c r="BD43" i="2"/>
  <c r="BD47" i="2"/>
  <c r="BD51" i="2"/>
  <c r="BD55" i="2"/>
  <c r="BD9" i="2"/>
  <c r="BD13" i="2"/>
  <c r="BD17" i="2"/>
  <c r="BD21" i="2"/>
  <c r="BD25" i="2"/>
  <c r="BD29" i="2"/>
  <c r="BD33" i="2"/>
  <c r="BD37" i="2"/>
  <c r="BD41" i="2"/>
  <c r="BD45" i="2"/>
  <c r="BD49" i="2"/>
  <c r="BD53" i="2"/>
  <c r="BD5" i="2"/>
  <c r="AK7" i="2"/>
  <c r="AK9" i="2"/>
  <c r="AK11" i="2"/>
  <c r="AK13" i="2"/>
  <c r="AK15" i="2"/>
  <c r="AK17" i="2"/>
  <c r="AK19" i="2"/>
  <c r="AK21" i="2"/>
  <c r="AK23" i="2"/>
  <c r="AK25" i="2"/>
  <c r="AK27" i="2"/>
  <c r="AK29" i="2"/>
  <c r="AK31" i="2"/>
  <c r="AK33" i="2"/>
  <c r="AK35" i="2"/>
  <c r="AK37" i="2"/>
  <c r="AK39" i="2"/>
  <c r="AK41" i="2"/>
  <c r="AK43" i="2"/>
  <c r="AK45" i="2"/>
  <c r="AK47" i="2"/>
  <c r="AK49" i="2"/>
  <c r="AK51" i="2"/>
  <c r="AK53" i="2"/>
  <c r="AK55" i="2"/>
  <c r="AK6" i="2"/>
  <c r="AK8" i="2"/>
  <c r="AK10" i="2"/>
  <c r="AK12" i="2"/>
  <c r="AK14" i="2"/>
  <c r="AK16" i="2"/>
  <c r="AK18" i="2"/>
  <c r="AK20" i="2"/>
  <c r="AK22" i="2"/>
  <c r="AK24" i="2"/>
  <c r="AK26" i="2"/>
  <c r="AK28" i="2"/>
  <c r="AK30" i="2"/>
  <c r="AK32" i="2"/>
  <c r="AK34" i="2"/>
  <c r="AK36" i="2"/>
  <c r="AK38" i="2"/>
  <c r="AK40" i="2"/>
  <c r="AK42" i="2"/>
  <c r="AK44" i="2"/>
  <c r="AK46" i="2"/>
  <c r="AK48" i="2"/>
  <c r="AK50" i="2"/>
  <c r="AK52" i="2"/>
  <c r="AK54" i="2"/>
  <c r="AK56" i="2"/>
  <c r="AK5" i="2"/>
  <c r="BC6" i="2"/>
  <c r="BC8" i="2"/>
  <c r="BC10" i="2"/>
  <c r="BC12" i="2"/>
  <c r="BC14" i="2"/>
  <c r="BC16" i="2"/>
  <c r="BC18" i="2"/>
  <c r="BC20" i="2"/>
  <c r="BC22" i="2"/>
  <c r="BC24" i="2"/>
  <c r="BC26" i="2"/>
  <c r="BC28" i="2"/>
  <c r="BC30" i="2"/>
  <c r="BC32" i="2"/>
  <c r="BC34" i="2"/>
  <c r="BC36" i="2"/>
  <c r="BC38" i="2"/>
  <c r="BC40" i="2"/>
  <c r="BC42" i="2"/>
  <c r="BC44" i="2"/>
  <c r="BC46" i="2"/>
  <c r="BC48" i="2"/>
  <c r="BC50" i="2"/>
  <c r="BC52" i="2"/>
  <c r="BC54" i="2"/>
  <c r="BC56" i="2"/>
  <c r="BC7" i="2"/>
  <c r="BC11" i="2"/>
  <c r="BC15" i="2"/>
  <c r="BC19" i="2"/>
  <c r="BC23" i="2"/>
  <c r="BC27" i="2"/>
  <c r="BC31" i="2"/>
  <c r="BC35" i="2"/>
  <c r="BC39" i="2"/>
  <c r="BC43" i="2"/>
  <c r="BC47" i="2"/>
  <c r="BC51" i="2"/>
  <c r="BC55" i="2"/>
  <c r="BC9" i="2"/>
  <c r="BC13" i="2"/>
  <c r="BC17" i="2"/>
  <c r="BC21" i="2"/>
  <c r="BC25" i="2"/>
  <c r="BC29" i="2"/>
  <c r="BC33" i="2"/>
  <c r="BC37" i="2"/>
  <c r="BC41" i="2"/>
  <c r="BC45" i="2"/>
  <c r="BC49" i="2"/>
  <c r="BC53" i="2"/>
  <c r="BC5" i="2"/>
  <c r="AJ6" i="2"/>
  <c r="AJ8" i="2"/>
  <c r="AJ10" i="2"/>
  <c r="AJ12" i="2"/>
  <c r="AJ14" i="2"/>
  <c r="AJ16" i="2"/>
  <c r="AJ18" i="2"/>
  <c r="AJ20" i="2"/>
  <c r="AJ22" i="2"/>
  <c r="AJ24" i="2"/>
  <c r="AJ26" i="2"/>
  <c r="AJ28" i="2"/>
  <c r="AJ30" i="2"/>
  <c r="AJ32" i="2"/>
  <c r="AJ34" i="2"/>
  <c r="AJ36" i="2"/>
  <c r="AJ38" i="2"/>
  <c r="AJ40" i="2"/>
  <c r="AJ42" i="2"/>
  <c r="AJ44" i="2"/>
  <c r="AJ46" i="2"/>
  <c r="AJ48" i="2"/>
  <c r="AJ50" i="2"/>
  <c r="AJ52" i="2"/>
  <c r="AJ54" i="2"/>
  <c r="AJ56" i="2"/>
  <c r="AJ7" i="2"/>
  <c r="AJ9" i="2"/>
  <c r="AJ11" i="2"/>
  <c r="AJ13" i="2"/>
  <c r="AJ15" i="2"/>
  <c r="AJ17" i="2"/>
  <c r="AJ19" i="2"/>
  <c r="AJ21" i="2"/>
  <c r="AJ23" i="2"/>
  <c r="AJ25" i="2"/>
  <c r="AJ27" i="2"/>
  <c r="AJ29" i="2"/>
  <c r="AJ31" i="2"/>
  <c r="AJ33" i="2"/>
  <c r="AJ35" i="2"/>
  <c r="AJ37" i="2"/>
  <c r="AJ39" i="2"/>
  <c r="AJ41" i="2"/>
  <c r="AJ43" i="2"/>
  <c r="AJ45" i="2"/>
  <c r="AJ47" i="2"/>
  <c r="AJ49" i="2"/>
  <c r="AJ51" i="2"/>
  <c r="AJ53" i="2"/>
  <c r="AJ55" i="2"/>
  <c r="AJ5" i="2"/>
  <c r="Y11" i="6"/>
  <c r="W11" i="6"/>
  <c r="U11" i="6"/>
  <c r="Z11" i="6"/>
  <c r="X11" i="6"/>
  <c r="V11" i="6"/>
  <c r="Y6" i="6"/>
  <c r="W6" i="6"/>
  <c r="U6" i="6"/>
  <c r="Z6" i="6"/>
  <c r="X6" i="6"/>
  <c r="V6" i="6"/>
  <c r="Y20" i="6"/>
  <c r="W20" i="6"/>
  <c r="U20" i="6"/>
  <c r="Z20" i="6"/>
  <c r="V20" i="6"/>
  <c r="X20" i="6"/>
  <c r="Y22" i="6"/>
  <c r="W22" i="6"/>
  <c r="U22" i="6"/>
  <c r="Z22" i="6"/>
  <c r="V22" i="6"/>
  <c r="X22" i="6"/>
  <c r="Y24" i="6"/>
  <c r="W24" i="6"/>
  <c r="U24" i="6"/>
  <c r="Z24" i="6"/>
  <c r="V24" i="6"/>
  <c r="X24" i="6"/>
  <c r="Y26" i="6"/>
  <c r="W26" i="6"/>
  <c r="U26" i="6"/>
  <c r="Z26" i="6"/>
  <c r="V26" i="6"/>
  <c r="X26" i="6"/>
  <c r="Y28" i="6"/>
  <c r="W28" i="6"/>
  <c r="U28" i="6"/>
  <c r="Z28" i="6"/>
  <c r="V28" i="6"/>
  <c r="X28" i="6"/>
  <c r="Y30" i="6"/>
  <c r="W30" i="6"/>
  <c r="U30" i="6"/>
  <c r="Z30" i="6"/>
  <c r="V30" i="6"/>
  <c r="X30" i="6"/>
  <c r="Y32" i="6"/>
  <c r="W32" i="6"/>
  <c r="U32" i="6"/>
  <c r="Z32" i="6"/>
  <c r="V32" i="6"/>
  <c r="X32" i="6"/>
  <c r="Y34" i="6"/>
  <c r="W34" i="6"/>
  <c r="U34" i="6"/>
  <c r="Z34" i="6"/>
  <c r="V34" i="6"/>
  <c r="X34" i="6"/>
  <c r="Y36" i="6"/>
  <c r="W36" i="6"/>
  <c r="U36" i="6"/>
  <c r="Z36" i="6"/>
  <c r="X36" i="6"/>
  <c r="V36" i="6"/>
  <c r="Y38" i="6"/>
  <c r="W38" i="6"/>
  <c r="U38" i="6"/>
  <c r="Z38" i="6"/>
  <c r="X38" i="6"/>
  <c r="V38" i="6"/>
  <c r="Z14" i="6"/>
  <c r="X14" i="6"/>
  <c r="V14" i="6"/>
  <c r="Y14" i="6"/>
  <c r="W14" i="6"/>
  <c r="U14" i="6"/>
  <c r="Y13" i="6"/>
  <c r="W13" i="6"/>
  <c r="U13" i="6"/>
  <c r="Z13" i="6"/>
  <c r="X13" i="6"/>
  <c r="V13" i="6"/>
  <c r="Y7" i="6"/>
  <c r="W7" i="6"/>
  <c r="U7" i="6"/>
  <c r="Z7" i="6"/>
  <c r="X7" i="6"/>
  <c r="V7" i="6"/>
  <c r="Z41" i="6"/>
  <c r="X41" i="6"/>
  <c r="V41" i="6"/>
  <c r="Y41" i="6"/>
  <c r="W41" i="6"/>
  <c r="U41" i="6"/>
  <c r="Z43" i="6"/>
  <c r="X43" i="6"/>
  <c r="V43" i="6"/>
  <c r="Y43" i="6"/>
  <c r="W43" i="6"/>
  <c r="U43" i="6"/>
  <c r="Z45" i="6"/>
  <c r="X45" i="6"/>
  <c r="V45" i="6"/>
  <c r="Y45" i="6"/>
  <c r="W45" i="6"/>
  <c r="U45" i="6"/>
  <c r="Z47" i="6"/>
  <c r="X47" i="6"/>
  <c r="V47" i="6"/>
  <c r="Y47" i="6"/>
  <c r="W47" i="6"/>
  <c r="U47" i="6"/>
  <c r="Z49" i="6"/>
  <c r="X49" i="6"/>
  <c r="V49" i="6"/>
  <c r="Y49" i="6"/>
  <c r="W49" i="6"/>
  <c r="U49" i="6"/>
  <c r="Y51" i="6"/>
  <c r="W51" i="6"/>
  <c r="U51" i="6"/>
  <c r="X51" i="6"/>
  <c r="Z51" i="6"/>
  <c r="V51" i="6"/>
  <c r="Y53" i="6"/>
  <c r="W53" i="6"/>
  <c r="U53" i="6"/>
  <c r="X53" i="6"/>
  <c r="Z53" i="6"/>
  <c r="V53" i="6"/>
  <c r="Y55" i="6"/>
  <c r="W55" i="6"/>
  <c r="U55" i="6"/>
  <c r="X55" i="6"/>
  <c r="Z55" i="6"/>
  <c r="V55" i="6"/>
  <c r="Z16" i="6"/>
  <c r="X16" i="6"/>
  <c r="V16" i="6"/>
  <c r="Y16" i="6"/>
  <c r="W16" i="6"/>
  <c r="U16" i="6"/>
  <c r="Z18" i="6"/>
  <c r="X18" i="6"/>
  <c r="V18" i="6"/>
  <c r="Y18" i="6"/>
  <c r="U18" i="6"/>
  <c r="W18" i="6"/>
  <c r="Z10" i="6"/>
  <c r="X10" i="6"/>
  <c r="V10" i="6"/>
  <c r="Y10" i="6"/>
  <c r="W10" i="6"/>
  <c r="U10" i="6"/>
  <c r="Y15" i="6"/>
  <c r="W15" i="6"/>
  <c r="U15" i="6"/>
  <c r="Z15" i="6"/>
  <c r="X15" i="6"/>
  <c r="V15" i="6"/>
  <c r="Y8" i="6"/>
  <c r="W8" i="6"/>
  <c r="U8" i="6"/>
  <c r="Z8" i="6"/>
  <c r="X8" i="6"/>
  <c r="V8" i="6"/>
  <c r="Y19" i="6"/>
  <c r="W19" i="6"/>
  <c r="U19" i="6"/>
  <c r="X19" i="6"/>
  <c r="Z19" i="6"/>
  <c r="V19" i="6"/>
  <c r="Y21" i="6"/>
  <c r="W21" i="6"/>
  <c r="U21" i="6"/>
  <c r="X21" i="6"/>
  <c r="Z21" i="6"/>
  <c r="V21" i="6"/>
  <c r="Y23" i="6"/>
  <c r="W23" i="6"/>
  <c r="U23" i="6"/>
  <c r="X23" i="6"/>
  <c r="Z23" i="6"/>
  <c r="V23" i="6"/>
  <c r="Y25" i="6"/>
  <c r="W25" i="6"/>
  <c r="U25" i="6"/>
  <c r="X25" i="6"/>
  <c r="Z25" i="6"/>
  <c r="V25" i="6"/>
  <c r="Y27" i="6"/>
  <c r="W27" i="6"/>
  <c r="U27" i="6"/>
  <c r="X27" i="6"/>
  <c r="Z27" i="6"/>
  <c r="V27" i="6"/>
  <c r="Y29" i="6"/>
  <c r="W29" i="6"/>
  <c r="U29" i="6"/>
  <c r="X29" i="6"/>
  <c r="Z29" i="6"/>
  <c r="V29" i="6"/>
  <c r="Y31" i="6"/>
  <c r="W31" i="6"/>
  <c r="U31" i="6"/>
  <c r="X31" i="6"/>
  <c r="Z31" i="6"/>
  <c r="V31" i="6"/>
  <c r="Y33" i="6"/>
  <c r="W33" i="6"/>
  <c r="U33" i="6"/>
  <c r="X33" i="6"/>
  <c r="Z33" i="6"/>
  <c r="V33" i="6"/>
  <c r="Y35" i="6"/>
  <c r="W35" i="6"/>
  <c r="U35" i="6"/>
  <c r="X35" i="6"/>
  <c r="Z35" i="6"/>
  <c r="V35" i="6"/>
  <c r="Y37" i="6"/>
  <c r="W37" i="6"/>
  <c r="U37" i="6"/>
  <c r="Z37" i="6"/>
  <c r="X37" i="6"/>
  <c r="V37" i="6"/>
  <c r="Y39" i="6"/>
  <c r="W39" i="6"/>
  <c r="U39" i="6"/>
  <c r="Z39" i="6"/>
  <c r="X39" i="6"/>
  <c r="V39" i="6"/>
  <c r="Y17" i="6"/>
  <c r="Z17" i="6"/>
  <c r="W17" i="6"/>
  <c r="U17" i="6"/>
  <c r="X17" i="6"/>
  <c r="V17" i="6"/>
  <c r="Y9" i="6"/>
  <c r="W9" i="6"/>
  <c r="U9" i="6"/>
  <c r="Z9" i="6"/>
  <c r="X9" i="6"/>
  <c r="V9" i="6"/>
  <c r="Z40" i="6"/>
  <c r="X40" i="6"/>
  <c r="V40" i="6"/>
  <c r="Y40" i="6"/>
  <c r="U40" i="6"/>
  <c r="W40" i="6"/>
  <c r="Z42" i="6"/>
  <c r="X42" i="6"/>
  <c r="V42" i="6"/>
  <c r="Y42" i="6"/>
  <c r="W42" i="6"/>
  <c r="U42" i="6"/>
  <c r="Z44" i="6"/>
  <c r="X44" i="6"/>
  <c r="V44" i="6"/>
  <c r="Y44" i="6"/>
  <c r="W44" i="6"/>
  <c r="U44" i="6"/>
  <c r="Z46" i="6"/>
  <c r="X46" i="6"/>
  <c r="V46" i="6"/>
  <c r="Y46" i="6"/>
  <c r="W46" i="6"/>
  <c r="U46" i="6"/>
  <c r="Z48" i="6"/>
  <c r="X48" i="6"/>
  <c r="V48" i="6"/>
  <c r="Y48" i="6"/>
  <c r="W48" i="6"/>
  <c r="U48" i="6"/>
  <c r="Z50" i="6"/>
  <c r="X50" i="6"/>
  <c r="V50" i="6"/>
  <c r="Y50" i="6"/>
  <c r="W50" i="6"/>
  <c r="U50" i="6"/>
  <c r="Y52" i="6"/>
  <c r="W52" i="6"/>
  <c r="U52" i="6"/>
  <c r="Z52" i="6"/>
  <c r="V52" i="6"/>
  <c r="X52" i="6"/>
  <c r="Y54" i="6"/>
  <c r="W54" i="6"/>
  <c r="U54" i="6"/>
  <c r="Z54" i="6"/>
  <c r="V54" i="6"/>
  <c r="X54" i="6"/>
  <c r="Y56" i="6"/>
  <c r="W56" i="6"/>
  <c r="U56" i="6"/>
  <c r="Z56" i="6"/>
  <c r="X56" i="6"/>
  <c r="V56" i="6"/>
  <c r="Z12" i="6"/>
  <c r="X12" i="6"/>
  <c r="V12" i="6"/>
  <c r="Y12" i="6"/>
  <c r="W12" i="6"/>
  <c r="U12" i="6"/>
  <c r="Z5" i="6"/>
  <c r="X5" i="6"/>
  <c r="V5" i="6"/>
  <c r="E3" i="6"/>
  <c r="Y5" i="6"/>
  <c r="W5" i="6"/>
  <c r="U5" i="6"/>
  <c r="E3" i="2"/>
  <c r="AU60" i="2"/>
  <c r="AR60" i="2"/>
  <c r="BB60" i="2"/>
  <c r="AX60" i="2"/>
  <c r="AT60" i="2"/>
  <c r="AP60" i="2"/>
  <c r="D52" i="2"/>
  <c r="D44" i="2"/>
  <c r="D36" i="2"/>
  <c r="D28" i="2"/>
  <c r="D20" i="2"/>
  <c r="D12" i="2"/>
  <c r="D54" i="2"/>
  <c r="D46" i="2"/>
  <c r="D38" i="2"/>
  <c r="D30" i="2"/>
  <c r="D22" i="2"/>
  <c r="D14" i="2"/>
  <c r="D6" i="2"/>
  <c r="D53" i="2"/>
  <c r="D49" i="2"/>
  <c r="D45" i="2"/>
  <c r="D41" i="2"/>
  <c r="D37" i="2"/>
  <c r="D33" i="2"/>
  <c r="D29" i="2"/>
  <c r="D25" i="2"/>
  <c r="D21" i="2"/>
  <c r="D17" i="2"/>
  <c r="D13" i="2"/>
  <c r="D9" i="2"/>
  <c r="D5" i="2"/>
  <c r="F51" i="2"/>
  <c r="F43" i="2"/>
  <c r="F35" i="2"/>
  <c r="F27" i="2"/>
  <c r="F19" i="2"/>
  <c r="F11" i="2"/>
  <c r="F53" i="2"/>
  <c r="F45" i="2"/>
  <c r="F37" i="2"/>
  <c r="F29" i="2"/>
  <c r="F21" i="2"/>
  <c r="F13" i="2"/>
  <c r="F7" i="2"/>
  <c r="F54" i="2"/>
  <c r="F50" i="2"/>
  <c r="F46" i="2"/>
  <c r="F42" i="2"/>
  <c r="F38" i="2"/>
  <c r="F34" i="2"/>
  <c r="F30" i="2"/>
  <c r="F26" i="2"/>
  <c r="F22" i="2"/>
  <c r="F18" i="2"/>
  <c r="F14" i="2"/>
  <c r="F10" i="2"/>
  <c r="Y46" i="2"/>
  <c r="Z46" i="2"/>
  <c r="X46" i="2"/>
  <c r="V46" i="2"/>
  <c r="W46" i="2"/>
  <c r="U46" i="2"/>
  <c r="Y30" i="2"/>
  <c r="Z30" i="2"/>
  <c r="X30" i="2"/>
  <c r="V30" i="2"/>
  <c r="W30" i="2"/>
  <c r="U30" i="2"/>
  <c r="Y14" i="2"/>
  <c r="Z14" i="2"/>
  <c r="V14" i="2"/>
  <c r="W14" i="2"/>
  <c r="X14" i="2"/>
  <c r="U14" i="2"/>
  <c r="Y52" i="2"/>
  <c r="X52" i="2"/>
  <c r="V52" i="2"/>
  <c r="U52" i="2"/>
  <c r="Z52" i="2"/>
  <c r="W52" i="2"/>
  <c r="Y36" i="2"/>
  <c r="X36" i="2"/>
  <c r="V36" i="2"/>
  <c r="U36" i="2"/>
  <c r="Z36" i="2"/>
  <c r="W36" i="2"/>
  <c r="Y20" i="2"/>
  <c r="X20" i="2"/>
  <c r="V20" i="2"/>
  <c r="U20" i="2"/>
  <c r="Z20" i="2"/>
  <c r="W20" i="2"/>
  <c r="Z55" i="2"/>
  <c r="Y55" i="2"/>
  <c r="W55" i="2"/>
  <c r="U55" i="2"/>
  <c r="V55" i="2"/>
  <c r="X55" i="2"/>
  <c r="Z47" i="2"/>
  <c r="Y47" i="2"/>
  <c r="W47" i="2"/>
  <c r="U47" i="2"/>
  <c r="V47" i="2"/>
  <c r="X47" i="2"/>
  <c r="Z39" i="2"/>
  <c r="Y39" i="2"/>
  <c r="W39" i="2"/>
  <c r="U39" i="2"/>
  <c r="V39" i="2"/>
  <c r="X39" i="2"/>
  <c r="Z31" i="2"/>
  <c r="Y31" i="2"/>
  <c r="W31" i="2"/>
  <c r="U31" i="2"/>
  <c r="V31" i="2"/>
  <c r="X31" i="2"/>
  <c r="Z23" i="2"/>
  <c r="Y23" i="2"/>
  <c r="W23" i="2"/>
  <c r="U23" i="2"/>
  <c r="V23" i="2"/>
  <c r="X23" i="2"/>
  <c r="Z15" i="2"/>
  <c r="X15" i="2"/>
  <c r="Y15" i="2"/>
  <c r="W15" i="2"/>
  <c r="U15" i="2"/>
  <c r="V15" i="2"/>
  <c r="Z7" i="2"/>
  <c r="X7" i="2"/>
  <c r="Y7" i="2"/>
  <c r="W7" i="2"/>
  <c r="U7" i="2"/>
  <c r="V7" i="2"/>
  <c r="Y50" i="2"/>
  <c r="Z50" i="2"/>
  <c r="X50" i="2"/>
  <c r="V50" i="2"/>
  <c r="W50" i="2"/>
  <c r="U50" i="2"/>
  <c r="Y34" i="2"/>
  <c r="Z34" i="2"/>
  <c r="X34" i="2"/>
  <c r="V34" i="2"/>
  <c r="W34" i="2"/>
  <c r="U34" i="2"/>
  <c r="Y18" i="2"/>
  <c r="Z18" i="2"/>
  <c r="X18" i="2"/>
  <c r="V18" i="2"/>
  <c r="W18" i="2"/>
  <c r="U18" i="2"/>
  <c r="Y56" i="2"/>
  <c r="X56" i="2"/>
  <c r="V56" i="2"/>
  <c r="Z56" i="2"/>
  <c r="U56" i="2"/>
  <c r="W56" i="2"/>
  <c r="Y40" i="2"/>
  <c r="X40" i="2"/>
  <c r="V40" i="2"/>
  <c r="Z40" i="2"/>
  <c r="U40" i="2"/>
  <c r="W40" i="2"/>
  <c r="Y24" i="2"/>
  <c r="X24" i="2"/>
  <c r="V24" i="2"/>
  <c r="Z24" i="2"/>
  <c r="U24" i="2"/>
  <c r="W24" i="2"/>
  <c r="Y8" i="2"/>
  <c r="X8" i="2"/>
  <c r="V8" i="2"/>
  <c r="Z8" i="2"/>
  <c r="U8" i="2"/>
  <c r="W8" i="2"/>
  <c r="Z49" i="2"/>
  <c r="W49" i="2"/>
  <c r="U49" i="2"/>
  <c r="X49" i="2"/>
  <c r="Y49" i="2"/>
  <c r="V49" i="2"/>
  <c r="Z41" i="2"/>
  <c r="W41" i="2"/>
  <c r="U41" i="2"/>
  <c r="X41" i="2"/>
  <c r="Y41" i="2"/>
  <c r="V41" i="2"/>
  <c r="Z33" i="2"/>
  <c r="W33" i="2"/>
  <c r="U33" i="2"/>
  <c r="X33" i="2"/>
  <c r="Y33" i="2"/>
  <c r="V33" i="2"/>
  <c r="Z25" i="2"/>
  <c r="W25" i="2"/>
  <c r="U25" i="2"/>
  <c r="X25" i="2"/>
  <c r="Y25" i="2"/>
  <c r="V25" i="2"/>
  <c r="Z17" i="2"/>
  <c r="W17" i="2"/>
  <c r="U17" i="2"/>
  <c r="X17" i="2"/>
  <c r="Y17" i="2"/>
  <c r="V17" i="2"/>
  <c r="Z9" i="2"/>
  <c r="X9" i="2"/>
  <c r="W9" i="2"/>
  <c r="U9" i="2"/>
  <c r="Y9" i="2"/>
  <c r="V9" i="2"/>
  <c r="AY60" i="2"/>
  <c r="AQ60" i="2"/>
  <c r="Y54" i="2"/>
  <c r="Z54" i="2"/>
  <c r="X54" i="2"/>
  <c r="V54" i="2"/>
  <c r="W54" i="2"/>
  <c r="U54" i="2"/>
  <c r="Y38" i="2"/>
  <c r="Z38" i="2"/>
  <c r="X38" i="2"/>
  <c r="V38" i="2"/>
  <c r="W38" i="2"/>
  <c r="U38" i="2"/>
  <c r="Y22" i="2"/>
  <c r="Z22" i="2"/>
  <c r="X22" i="2"/>
  <c r="V22" i="2"/>
  <c r="W22" i="2"/>
  <c r="U22" i="2"/>
  <c r="Y6" i="2"/>
  <c r="Z6" i="2"/>
  <c r="V6" i="2"/>
  <c r="W6" i="2"/>
  <c r="X6" i="2"/>
  <c r="U6" i="2"/>
  <c r="Y44" i="2"/>
  <c r="X44" i="2"/>
  <c r="V44" i="2"/>
  <c r="U44" i="2"/>
  <c r="Z44" i="2"/>
  <c r="W44" i="2"/>
  <c r="Y28" i="2"/>
  <c r="X28" i="2"/>
  <c r="V28" i="2"/>
  <c r="U28" i="2"/>
  <c r="Z28" i="2"/>
  <c r="W28" i="2"/>
  <c r="Y12" i="2"/>
  <c r="X12" i="2"/>
  <c r="V12" i="2"/>
  <c r="U12" i="2"/>
  <c r="Z12" i="2"/>
  <c r="W12" i="2"/>
  <c r="Z51" i="2"/>
  <c r="Y51" i="2"/>
  <c r="W51" i="2"/>
  <c r="U51" i="2"/>
  <c r="V51" i="2"/>
  <c r="X51" i="2"/>
  <c r="Z43" i="2"/>
  <c r="Y43" i="2"/>
  <c r="W43" i="2"/>
  <c r="U43" i="2"/>
  <c r="V43" i="2"/>
  <c r="X43" i="2"/>
  <c r="Z35" i="2"/>
  <c r="Y35" i="2"/>
  <c r="W35" i="2"/>
  <c r="U35" i="2"/>
  <c r="V35" i="2"/>
  <c r="X35" i="2"/>
  <c r="Z27" i="2"/>
  <c r="Y27" i="2"/>
  <c r="W27" i="2"/>
  <c r="U27" i="2"/>
  <c r="V27" i="2"/>
  <c r="X27" i="2"/>
  <c r="Z19" i="2"/>
  <c r="Y19" i="2"/>
  <c r="W19" i="2"/>
  <c r="U19" i="2"/>
  <c r="V19" i="2"/>
  <c r="X19" i="2"/>
  <c r="Z11" i="2"/>
  <c r="X11" i="2"/>
  <c r="Y11" i="2"/>
  <c r="W11" i="2"/>
  <c r="U11" i="2"/>
  <c r="V11" i="2"/>
  <c r="Z5" i="2"/>
  <c r="Y5" i="2"/>
  <c r="W5" i="2"/>
  <c r="U5" i="2"/>
  <c r="V5" i="2"/>
  <c r="X5" i="2"/>
  <c r="Y42" i="2"/>
  <c r="Z42" i="2"/>
  <c r="X42" i="2"/>
  <c r="V42" i="2"/>
  <c r="W42" i="2"/>
  <c r="U42" i="2"/>
  <c r="Y26" i="2"/>
  <c r="Z26" i="2"/>
  <c r="X26" i="2"/>
  <c r="V26" i="2"/>
  <c r="W26" i="2"/>
  <c r="U26" i="2"/>
  <c r="Y10" i="2"/>
  <c r="Z10" i="2"/>
  <c r="V10" i="2"/>
  <c r="X10" i="2"/>
  <c r="W10" i="2"/>
  <c r="U10" i="2"/>
  <c r="Y48" i="2"/>
  <c r="X48" i="2"/>
  <c r="V48" i="2"/>
  <c r="Z48" i="2"/>
  <c r="U48" i="2"/>
  <c r="W48" i="2"/>
  <c r="Y32" i="2"/>
  <c r="X32" i="2"/>
  <c r="V32" i="2"/>
  <c r="Z32" i="2"/>
  <c r="U32" i="2"/>
  <c r="W32" i="2"/>
  <c r="Y16" i="2"/>
  <c r="X16" i="2"/>
  <c r="V16" i="2"/>
  <c r="Z16" i="2"/>
  <c r="U16" i="2"/>
  <c r="W16" i="2"/>
  <c r="Z53" i="2"/>
  <c r="W53" i="2"/>
  <c r="U53" i="2"/>
  <c r="Y53" i="2"/>
  <c r="X53" i="2"/>
  <c r="V53" i="2"/>
  <c r="Z45" i="2"/>
  <c r="W45" i="2"/>
  <c r="U45" i="2"/>
  <c r="Y45" i="2"/>
  <c r="X45" i="2"/>
  <c r="V45" i="2"/>
  <c r="Z37" i="2"/>
  <c r="W37" i="2"/>
  <c r="U37" i="2"/>
  <c r="Y37" i="2"/>
  <c r="X37" i="2"/>
  <c r="V37" i="2"/>
  <c r="Z29" i="2"/>
  <c r="W29" i="2"/>
  <c r="U29" i="2"/>
  <c r="Y29" i="2"/>
  <c r="X29" i="2"/>
  <c r="V29" i="2"/>
  <c r="Z21" i="2"/>
  <c r="W21" i="2"/>
  <c r="U21" i="2"/>
  <c r="Y21" i="2"/>
  <c r="X21" i="2"/>
  <c r="V21" i="2"/>
  <c r="Z13" i="2"/>
  <c r="X13" i="2"/>
  <c r="W13" i="2"/>
  <c r="U13" i="2"/>
  <c r="Y13" i="2"/>
  <c r="V13" i="2"/>
  <c r="BN10" i="6" l="1"/>
  <c r="BN7" i="2"/>
  <c r="BN8" i="2"/>
  <c r="BN6" i="2"/>
  <c r="BN10" i="2" s="1"/>
  <c r="BN5" i="2"/>
  <c r="BL8" i="6"/>
  <c r="BL6" i="6"/>
  <c r="BL7" i="6"/>
  <c r="BL9" i="6"/>
  <c r="BL7" i="2"/>
  <c r="BL8" i="2"/>
  <c r="BL9" i="2"/>
  <c r="BL6" i="2"/>
  <c r="AG5" i="2" l="1"/>
  <c r="BP9" i="6"/>
  <c r="AG6" i="6"/>
  <c r="AG8" i="6"/>
  <c r="AG5" i="6"/>
  <c r="AG11" i="6"/>
  <c r="AG13" i="6"/>
  <c r="AG15" i="6"/>
  <c r="AG18" i="6"/>
  <c r="AG22" i="6"/>
  <c r="AG26" i="6"/>
  <c r="AG30" i="6"/>
  <c r="AG34" i="6"/>
  <c r="AG21" i="6"/>
  <c r="AG25" i="6"/>
  <c r="AG29" i="6"/>
  <c r="AG33" i="6"/>
  <c r="AG36" i="6"/>
  <c r="AG38" i="6"/>
  <c r="AG40" i="6"/>
  <c r="AG42" i="6"/>
  <c r="AG44" i="6"/>
  <c r="AG46" i="6"/>
  <c r="AG48" i="6"/>
  <c r="AG50" i="6"/>
  <c r="AG54" i="6"/>
  <c r="AG53" i="6"/>
  <c r="AG56" i="6"/>
  <c r="AG7" i="6"/>
  <c r="AG9" i="6"/>
  <c r="AG10" i="6"/>
  <c r="AG12" i="6"/>
  <c r="AG14" i="6"/>
  <c r="AG16" i="6"/>
  <c r="AG17" i="6"/>
  <c r="AG20" i="6"/>
  <c r="AG24" i="6"/>
  <c r="AG28" i="6"/>
  <c r="AG32" i="6"/>
  <c r="AG19" i="6"/>
  <c r="AG23" i="6"/>
  <c r="AG27" i="6"/>
  <c r="AG31" i="6"/>
  <c r="AG35" i="6"/>
  <c r="AG37" i="6"/>
  <c r="AG39" i="6"/>
  <c r="AG41" i="6"/>
  <c r="AG43" i="6"/>
  <c r="AG45" i="6"/>
  <c r="AG47" i="6"/>
  <c r="AG49" i="6"/>
  <c r="AG52" i="6"/>
  <c r="AG51" i="6"/>
  <c r="AG55" i="6"/>
  <c r="AG7" i="2"/>
  <c r="AG11" i="2"/>
  <c r="AG15" i="2"/>
  <c r="AG19" i="2"/>
  <c r="AG23" i="2"/>
  <c r="AG27" i="2"/>
  <c r="AG31" i="2"/>
  <c r="AG35" i="2"/>
  <c r="AG39" i="2"/>
  <c r="AG43" i="2"/>
  <c r="AG47" i="2"/>
  <c r="AG51" i="2"/>
  <c r="AG55" i="2"/>
  <c r="AG9" i="2"/>
  <c r="AG17" i="2"/>
  <c r="AG25" i="2"/>
  <c r="AG33" i="2"/>
  <c r="AG41" i="2"/>
  <c r="AG49" i="2"/>
  <c r="AG13" i="2"/>
  <c r="AG21" i="2"/>
  <c r="AG29" i="2"/>
  <c r="AG37" i="2"/>
  <c r="AG45" i="2"/>
  <c r="AG53" i="2"/>
  <c r="AG56" i="2"/>
  <c r="AG52" i="2"/>
  <c r="AG48" i="2"/>
  <c r="AG44" i="2"/>
  <c r="AG40" i="2"/>
  <c r="AG36" i="2"/>
  <c r="AG32" i="2"/>
  <c r="AG28" i="2"/>
  <c r="AG24" i="2"/>
  <c r="AG20" i="2"/>
  <c r="AG16" i="2"/>
  <c r="AG12" i="2"/>
  <c r="AG8" i="2"/>
  <c r="AG54" i="2"/>
  <c r="AG50" i="2"/>
  <c r="AG46" i="2"/>
  <c r="AG42" i="2"/>
  <c r="AG38" i="2"/>
  <c r="AG34" i="2"/>
  <c r="AG30" i="2"/>
  <c r="AG26" i="2"/>
  <c r="AG22" i="2"/>
  <c r="AG18" i="2"/>
  <c r="AG14" i="2"/>
  <c r="AG10" i="2"/>
  <c r="AG6" i="2"/>
  <c r="BO7" i="2" s="1"/>
  <c r="BO6" i="2" l="1"/>
  <c r="BO9" i="2"/>
  <c r="BO8" i="2"/>
  <c r="AG3" i="6"/>
  <c r="BO7" i="6"/>
  <c r="BO9" i="6"/>
  <c r="BO6" i="6"/>
  <c r="BO8" i="6"/>
  <c r="AG3" i="2"/>
</calcChain>
</file>

<file path=xl/sharedStrings.xml><?xml version="1.0" encoding="utf-8"?>
<sst xmlns="http://schemas.openxmlformats.org/spreadsheetml/2006/main" count="218" uniqueCount="81">
  <si>
    <t>Сумма</t>
  </si>
  <si>
    <t>Выпуск продукции</t>
  </si>
  <si>
    <t>Потребление</t>
  </si>
  <si>
    <t>Года</t>
  </si>
  <si>
    <t>Y</t>
  </si>
  <si>
    <t>t</t>
  </si>
  <si>
    <t>X</t>
  </si>
  <si>
    <t>t-t_m</t>
  </si>
  <si>
    <t>cos1*t</t>
  </si>
  <si>
    <t>sin1*t</t>
  </si>
  <si>
    <t>cos2*t</t>
  </si>
  <si>
    <t>sin2*t</t>
  </si>
  <si>
    <t>cos3*t</t>
  </si>
  <si>
    <t>sin3*t</t>
  </si>
  <si>
    <t>cos4*t</t>
  </si>
  <si>
    <t>sin4*t</t>
  </si>
  <si>
    <t>cos5*t</t>
  </si>
  <si>
    <t>sin5*t</t>
  </si>
  <si>
    <t>cos6*t</t>
  </si>
  <si>
    <t>sin6*t</t>
  </si>
  <si>
    <t>a0</t>
  </si>
  <si>
    <t>A</t>
  </si>
  <si>
    <t>b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</si>
  <si>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</si>
  <si>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</si>
  <si>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</si>
  <si>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</si>
  <si>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</si>
  <si>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</si>
  <si>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</si>
  <si>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</si>
  <si>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</si>
  <si>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</si>
  <si>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</si>
  <si>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</si>
  <si>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t_n</t>
  </si>
  <si>
    <t>t_kr</t>
  </si>
  <si>
    <t>coeff</t>
  </si>
  <si>
    <t>SE</t>
  </si>
  <si>
    <t>R^2</t>
  </si>
  <si>
    <t>F</t>
  </si>
  <si>
    <t>X_t</t>
  </si>
  <si>
    <t>α</t>
  </si>
  <si>
    <t>ε</t>
  </si>
  <si>
    <t>ε_t</t>
  </si>
  <si>
    <t>x_aver</t>
  </si>
  <si>
    <t>x-x_av</t>
  </si>
  <si>
    <t>trig_comp</t>
  </si>
  <si>
    <t>x_t*cosw_kt</t>
  </si>
  <si>
    <t>x_t*sinw_kt</t>
  </si>
  <si>
    <t>U</t>
  </si>
  <si>
    <t>U_t</t>
  </si>
  <si>
    <t>U-U_av</t>
  </si>
  <si>
    <t>U_t*cosw_kt</t>
  </si>
  <si>
    <t>R^2_tr</t>
  </si>
  <si>
    <t>R^2_garm1</t>
  </si>
  <si>
    <t>R^2_garm2</t>
  </si>
  <si>
    <t>R^2_garm3</t>
  </si>
  <si>
    <t>R^2_garm6</t>
  </si>
  <si>
    <t>ε_t*sinw_kt</t>
  </si>
  <si>
    <t>v_t</t>
  </si>
  <si>
    <t>c1</t>
  </si>
  <si>
    <t>c2</t>
  </si>
  <si>
    <t>c3</t>
  </si>
  <si>
    <t>c6</t>
  </si>
  <si>
    <t>sinw_kt</t>
  </si>
  <si>
    <t>cot-cos</t>
  </si>
  <si>
    <t>U_t*sinw_kt</t>
  </si>
  <si>
    <t>U_aver</t>
  </si>
  <si>
    <t>х-х_тр</t>
  </si>
  <si>
    <t>колебания</t>
  </si>
  <si>
    <t>колебания для 1-й гармоники</t>
  </si>
  <si>
    <t>колебания для 2-й гармоники</t>
  </si>
  <si>
    <t>колебания для 3-й гармоники</t>
  </si>
  <si>
    <t>колебания для 6-й гармоники</t>
  </si>
  <si>
    <t>№ сектора</t>
  </si>
  <si>
    <r>
      <t>k</t>
    </r>
    <r>
      <rPr>
        <sz val="14"/>
        <color theme="1"/>
        <rFont val="Times New Roman"/>
        <family val="1"/>
        <charset val="204"/>
      </rPr>
      <t xml:space="preserve"> =1</t>
    </r>
  </si>
  <si>
    <r>
      <t>k</t>
    </r>
    <r>
      <rPr>
        <sz val="14"/>
        <color theme="1"/>
        <rFont val="Times New Roman"/>
        <family val="1"/>
        <charset val="204"/>
      </rPr>
      <t xml:space="preserve"> =2</t>
    </r>
  </si>
  <si>
    <r>
      <t>k</t>
    </r>
    <r>
      <rPr>
        <sz val="14"/>
        <color theme="1"/>
        <rFont val="Times New Roman"/>
        <family val="1"/>
        <charset val="204"/>
      </rPr>
      <t xml:space="preserve"> =3</t>
    </r>
  </si>
  <si>
    <r>
      <t>k</t>
    </r>
    <r>
      <rPr>
        <sz val="14"/>
        <color theme="1"/>
        <rFont val="Times New Roman"/>
        <family val="1"/>
        <charset val="204"/>
      </rPr>
      <t xml:space="preserve"> =6</t>
    </r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</si>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</sst>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1" xfId="0" applyNumberFormat="1" applyBorder="1"/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X_matr!$B$5:$B$60</c:f>
              <c:numCache>
                <c:formatCode>General</c:formatCode>
                <c:ptCount val="56"/>
                <c:pt idx="0">
                  <c:v>1</c:v>
                </c:pt>
                <c:pt idx="1">
                  <c:v>1.080417149478563</c:v>
                </c:pt>
                <c:pt idx="2">
                  <c:v>1.2056083429895712</c:v>
                </c:pt>
                <c:pt idx="3">
                  <c:v>1.3429432213209733</c:v>
                </c:pt>
                <c:pt idx="4">
                  <c:v>1.4815990730011588</c:v>
                </c:pt>
                <c:pt idx="5">
                  <c:v>1.6007647740440325</c:v>
                </c:pt>
                <c:pt idx="6">
                  <c:v>1.7322595596755503</c:v>
                </c:pt>
                <c:pt idx="7">
                  <c:v>1.8762456546929316</c:v>
                </c:pt>
                <c:pt idx="8">
                  <c:v>2.0647972190034762</c:v>
                </c:pt>
                <c:pt idx="9">
                  <c:v>2.33675550405562</c:v>
                </c:pt>
                <c:pt idx="10">
                  <c:v>2.6266975666280419</c:v>
                </c:pt>
                <c:pt idx="11">
                  <c:v>2.9291309385863267</c:v>
                </c:pt>
                <c:pt idx="12">
                  <c:v>3.2608111239860951</c:v>
                </c:pt>
                <c:pt idx="13">
                  <c:v>3.7613441483198145</c:v>
                </c:pt>
                <c:pt idx="14">
                  <c:v>4.3836616454229436</c:v>
                </c:pt>
                <c:pt idx="15">
                  <c:v>4.9444959443800691</c:v>
                </c:pt>
                <c:pt idx="16">
                  <c:v>5.6820162224797217</c:v>
                </c:pt>
                <c:pt idx="17">
                  <c:v>6.4431054461181922</c:v>
                </c:pt>
                <c:pt idx="18">
                  <c:v>7.2821784472769409</c:v>
                </c:pt>
                <c:pt idx="19">
                  <c:v>8.2623638470451919</c:v>
                </c:pt>
                <c:pt idx="20">
                  <c:v>9.4191425260718429</c:v>
                </c:pt>
                <c:pt idx="21">
                  <c:v>10.6445191193511</c:v>
                </c:pt>
                <c:pt idx="22">
                  <c:v>12.207415990730011</c:v>
                </c:pt>
                <c:pt idx="23">
                  <c:v>13.548644264194669</c:v>
                </c:pt>
                <c:pt idx="24">
                  <c:v>14.723221320973348</c:v>
                </c:pt>
                <c:pt idx="25">
                  <c:v>15.745168018539976</c:v>
                </c:pt>
                <c:pt idx="26">
                  <c:v>16.9717033603708</c:v>
                </c:pt>
                <c:pt idx="27">
                  <c:v>17.831239860950173</c:v>
                </c:pt>
                <c:pt idx="28">
                  <c:v>19.254692931633837</c:v>
                </c:pt>
                <c:pt idx="29">
                  <c:v>20.803707995365006</c:v>
                </c:pt>
                <c:pt idx="30">
                  <c:v>22.037589803012747</c:v>
                </c:pt>
                <c:pt idx="31">
                  <c:v>22.874206257242179</c:v>
                </c:pt>
                <c:pt idx="32">
                  <c:v>23.818099652375434</c:v>
                </c:pt>
                <c:pt idx="33">
                  <c:v>24.064889918887602</c:v>
                </c:pt>
                <c:pt idx="34">
                  <c:v>24.694762456546929</c:v>
                </c:pt>
                <c:pt idx="35">
                  <c:v>25.478308227114717</c:v>
                </c:pt>
                <c:pt idx="36">
                  <c:v>26.084426419466975</c:v>
                </c:pt>
                <c:pt idx="37">
                  <c:v>26.952560834298957</c:v>
                </c:pt>
                <c:pt idx="38">
                  <c:v>28.181807647740442</c:v>
                </c:pt>
                <c:pt idx="39">
                  <c:v>29.215225955967554</c:v>
                </c:pt>
                <c:pt idx="40">
                  <c:v>30.939930475086907</c:v>
                </c:pt>
                <c:pt idx="41">
                  <c:v>32.269849362688298</c:v>
                </c:pt>
                <c:pt idx="42">
                  <c:v>33.340672074159905</c:v>
                </c:pt>
                <c:pt idx="43">
                  <c:v>34.252815758980304</c:v>
                </c:pt>
                <c:pt idx="44">
                  <c:v>35.722711471610658</c:v>
                </c:pt>
                <c:pt idx="45">
                  <c:v>36.944681344148322</c:v>
                </c:pt>
                <c:pt idx="46">
                  <c:v>38.507207415990727</c:v>
                </c:pt>
                <c:pt idx="47">
                  <c:v>40.529015063731173</c:v>
                </c:pt>
                <c:pt idx="48">
                  <c:v>41.675133256083427</c:v>
                </c:pt>
                <c:pt idx="49">
                  <c:v>40.66579374275782</c:v>
                </c:pt>
                <c:pt idx="50">
                  <c:v>41.784287369640786</c:v>
                </c:pt>
                <c:pt idx="51">
                  <c:v>42.908690614136731</c:v>
                </c:pt>
                <c:pt idx="52">
                  <c:v>43.871680185399768</c:v>
                </c:pt>
                <c:pt idx="53">
                  <c:v>43.95805330243337</c:v>
                </c:pt>
                <c:pt idx="54">
                  <c:v>44.268991888760141</c:v>
                </c:pt>
                <c:pt idx="55">
                  <c:v>44.354600231749707</c:v>
                </c:pt>
              </c:numCache>
            </c:numRef>
          </c:val>
          <c:smooth val="0"/>
        </c:ser>
        <c:ser>
          <c:idx val="2"/>
          <c:order val="1"/>
          <c:tx>
            <c:v>X_form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X_matr!$D$5:$D$56</c:f>
              <c:numCache>
                <c:formatCode>General</c:formatCode>
                <c:ptCount val="52"/>
                <c:pt idx="0">
                  <c:v>1.0454676316485372</c:v>
                </c:pt>
                <c:pt idx="1">
                  <c:v>1.1371209765104962</c:v>
                </c:pt>
                <c:pt idx="2">
                  <c:v>1.2682044645341053</c:v>
                </c:pt>
                <c:pt idx="3">
                  <c:v>1.4427129650878363</c:v>
                </c:pt>
                <c:pt idx="4">
                  <c:v>1.6202505324491945</c:v>
                </c:pt>
                <c:pt idx="5">
                  <c:v>1.7504628335863255</c:v>
                </c:pt>
                <c:pt idx="6">
                  <c:v>1.8107286706561239</c:v>
                </c:pt>
                <c:pt idx="7">
                  <c:v>1.8274704881632875</c:v>
                </c:pt>
                <c:pt idx="8">
                  <c:v>1.8700821037860049</c:v>
                </c:pt>
                <c:pt idx="9">
                  <c:v>2.020638381500504</c:v>
                </c:pt>
                <c:pt idx="10">
                  <c:v>2.3350674109194642</c:v>
                </c:pt>
                <c:pt idx="11">
                  <c:v>2.8159924304067525</c:v>
                </c:pt>
                <c:pt idx="12">
                  <c:v>3.411683695631007</c:v>
                </c:pt>
                <c:pt idx="13">
                  <c:v>4.0423918058855559</c:v>
                </c:pt>
                <c:pt idx="14">
                  <c:v>4.6413985235184256</c:v>
                </c:pt>
                <c:pt idx="15">
                  <c:v>5.1904574953849298</c:v>
                </c:pt>
                <c:pt idx="16">
                  <c:v>5.7318033548030334</c:v>
                </c:pt>
                <c:pt idx="17">
                  <c:v>6.35037383080099</c:v>
                </c:pt>
                <c:pt idx="18">
                  <c:v>7.1345998842906688</c:v>
                </c:pt>
                <c:pt idx="19">
                  <c:v>8.1347191879235865</c:v>
                </c:pt>
                <c:pt idx="20">
                  <c:v>9.3387583721122347</c:v>
                </c:pt>
                <c:pt idx="21">
                  <c:v>10.677524790838007</c:v>
                </c:pt>
                <c:pt idx="22">
                  <c:v>12.055571890961117</c:v>
                </c:pt>
                <c:pt idx="23">
                  <c:v>13.392359662626854</c:v>
                </c:pt>
                <c:pt idx="24">
                  <c:v>14.653091094400677</c:v>
                </c:pt>
                <c:pt idx="25">
                  <c:v>15.854299367732233</c:v>
                </c:pt>
                <c:pt idx="26">
                  <c:v>17.042319134268602</c:v>
                </c:pt>
                <c:pt idx="27">
                  <c:v>18.256678041535608</c:v>
                </c:pt>
                <c:pt idx="28">
                  <c:v>19.498157286394616</c:v>
                </c:pt>
                <c:pt idx="29">
                  <c:v>20.718888141447824</c:v>
                </c:pt>
                <c:pt idx="30">
                  <c:v>21.840568559811498</c:v>
                </c:pt>
                <c:pt idx="31">
                  <c:v>22.792392100456514</c:v>
                </c:pt>
                <c:pt idx="32">
                  <c:v>23.549906440647352</c:v>
                </c:pt>
                <c:pt idx="33">
                  <c:v>24.155031438524688</c:v>
                </c:pt>
                <c:pt idx="34">
                  <c:v>24.706425277781609</c:v>
                </c:pt>
                <c:pt idx="35">
                  <c:v>25.323848868518752</c:v>
                </c:pt>
                <c:pt idx="36">
                  <c:v>26.102926263667957</c:v>
                </c:pt>
                <c:pt idx="37">
                  <c:v>27.08136372406727</c:v>
                </c:pt>
                <c:pt idx="38">
                  <c:v>28.231949733887621</c:v>
                </c:pt>
                <c:pt idx="39">
                  <c:v>29.484401327706372</c:v>
                </c:pt>
                <c:pt idx="40">
                  <c:v>30.763994891851418</c:v>
                </c:pt>
                <c:pt idx="41">
                  <c:v>32.026985721009169</c:v>
                </c:pt>
                <c:pt idx="42">
                  <c:v>33.275013039891014</c:v>
                </c:pt>
                <c:pt idx="43">
                  <c:v>34.541837112074887</c:v>
                </c:pt>
                <c:pt idx="44">
                  <c:v>35.860187750709954</c:v>
                </c:pt>
                <c:pt idx="45">
                  <c:v>37.226900803723268</c:v>
                </c:pt>
                <c:pt idx="46">
                  <c:v>38.585607338057017</c:v>
                </c:pt>
                <c:pt idx="47">
                  <c:v>39.837447998358478</c:v>
                </c:pt>
                <c:pt idx="48">
                  <c:v>40.876033563690605</c:v>
                </c:pt>
                <c:pt idx="49">
                  <c:v>41.630351901363582</c:v>
                </c:pt>
                <c:pt idx="50">
                  <c:v>42.094870523610048</c:v>
                </c:pt>
                <c:pt idx="51">
                  <c:v>42.331997509140756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564112"/>
        <c:axId val="297568032"/>
      </c:lineChart>
      <c:catAx>
        <c:axId val="29756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7568032"/>
        <c:crosses val="autoZero"/>
        <c:auto val="1"/>
        <c:lblAlgn val="ctr"/>
        <c:lblOffset val="100"/>
        <c:noMultiLvlLbl val="0"/>
      </c:catAx>
      <c:valAx>
        <c:axId val="2975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756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X_matr!$E$4</c:f>
              <c:strCache>
                <c:ptCount val="1"/>
                <c:pt idx="0">
                  <c:v>ε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X_matr!$E$5:$E$56</c:f>
              <c:numCache>
                <c:formatCode>General</c:formatCode>
                <c:ptCount val="52"/>
                <c:pt idx="0">
                  <c:v>3.6213411279187682</c:v>
                </c:pt>
                <c:pt idx="1">
                  <c:v>2.9056051439206136</c:v>
                </c:pt>
                <c:pt idx="2">
                  <c:v>2.2346432039548993</c:v>
                </c:pt>
                <c:pt idx="3">
                  <c:v>1.5758249488095828</c:v>
                </c:pt>
                <c:pt idx="4">
                  <c:v>0.91832766701304891</c:v>
                </c:pt>
                <c:pt idx="5">
                  <c:v>0.24134023457920506</c:v>
                </c:pt>
                <c:pt idx="6">
                  <c:v>-0.42331811326599933</c:v>
                </c:pt>
                <c:pt idx="7">
                  <c:v>-1.0754851517253368</c:v>
                </c:pt>
                <c:pt idx="8">
                  <c:v>-1.683086720891513</c:v>
                </c:pt>
                <c:pt idx="9">
                  <c:v>-2.2072815693160877</c:v>
                </c:pt>
                <c:pt idx="10">
                  <c:v>-2.7134926402203874</c:v>
                </c:pt>
                <c:pt idx="11">
                  <c:v>-3.2072124017388219</c:v>
                </c:pt>
                <c:pt idx="12">
                  <c:v>-3.6716853498157747</c:v>
                </c:pt>
                <c:pt idx="13">
                  <c:v>-3.9673054589587728</c:v>
                </c:pt>
                <c:pt idx="14">
                  <c:v>-4.1411410953323653</c:v>
                </c:pt>
                <c:pt idx="15">
                  <c:v>-4.3764599298519578</c:v>
                </c:pt>
                <c:pt idx="16">
                  <c:v>-4.4350927852290267</c:v>
                </c:pt>
                <c:pt idx="17">
                  <c:v>-4.4701566950672751</c:v>
                </c:pt>
                <c:pt idx="18">
                  <c:v>-4.4272368273852463</c:v>
                </c:pt>
                <c:pt idx="19">
                  <c:v>-4.243204561093715</c:v>
                </c:pt>
                <c:pt idx="20">
                  <c:v>-3.8825790155437838</c:v>
                </c:pt>
                <c:pt idx="21">
                  <c:v>-3.4533555557412461</c:v>
                </c:pt>
                <c:pt idx="22">
                  <c:v>-2.6866118178390552</c:v>
                </c:pt>
                <c:pt idx="23">
                  <c:v>-2.1415366778511169</c:v>
                </c:pt>
                <c:pt idx="24">
                  <c:v>-1.7631127545491578</c:v>
                </c:pt>
                <c:pt idx="25">
                  <c:v>-1.5373191904592494</c:v>
                </c:pt>
                <c:pt idx="26">
                  <c:v>-1.1069369821051458</c:v>
                </c:pt>
                <c:pt idx="27">
                  <c:v>-1.0435536150024918</c:v>
                </c:pt>
                <c:pt idx="28">
                  <c:v>-0.41625367779554789</c:v>
                </c:pt>
                <c:pt idx="29">
                  <c:v>0.33660825245890091</c:v>
                </c:pt>
                <c:pt idx="30">
                  <c:v>0.77433692662992204</c:v>
                </c:pt>
                <c:pt idx="31">
                  <c:v>0.81480024738263435</c:v>
                </c:pt>
                <c:pt idx="32">
                  <c:v>0.96254050903916966</c:v>
                </c:pt>
                <c:pt idx="33">
                  <c:v>0.4131776420746176</c:v>
                </c:pt>
                <c:pt idx="34">
                  <c:v>0.24689704625722531</c:v>
                </c:pt>
                <c:pt idx="35">
                  <c:v>0.23428968334829303</c:v>
                </c:pt>
                <c:pt idx="36">
                  <c:v>4.42547422238313E-2</c:v>
                </c:pt>
                <c:pt idx="37">
                  <c:v>0.1162360235790949</c:v>
                </c:pt>
                <c:pt idx="38">
                  <c:v>0.54932970354385802</c:v>
                </c:pt>
                <c:pt idx="39">
                  <c:v>0.78659487829425245</c:v>
                </c:pt>
                <c:pt idx="40">
                  <c:v>1.7151462639368837</c:v>
                </c:pt>
                <c:pt idx="41">
                  <c:v>2.2489120180615565</c:v>
                </c:pt>
                <c:pt idx="42">
                  <c:v>2.5235815960564416</c:v>
                </c:pt>
                <c:pt idx="43">
                  <c:v>2.6395721474001235</c:v>
                </c:pt>
                <c:pt idx="44">
                  <c:v>3.3133147265537559</c:v>
                </c:pt>
                <c:pt idx="45">
                  <c:v>3.739131465614701</c:v>
                </c:pt>
                <c:pt idx="46">
                  <c:v>4.5055044039803853</c:v>
                </c:pt>
                <c:pt idx="47">
                  <c:v>5.7311589182441125</c:v>
                </c:pt>
                <c:pt idx="48">
                  <c:v>6.0811239771196455</c:v>
                </c:pt>
                <c:pt idx="49">
                  <c:v>4.2756313303173208</c:v>
                </c:pt>
                <c:pt idx="50">
                  <c:v>4.5979718237235652</c:v>
                </c:pt>
                <c:pt idx="51">
                  <c:v>4.9262219347427916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X_matr!$F$4</c:f>
              <c:strCache>
                <c:ptCount val="1"/>
                <c:pt idx="0">
                  <c:v>ε_t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X_matr!$F$5:$F$56</c:f>
              <c:numCache>
                <c:formatCode>General</c:formatCode>
                <c:ptCount val="52"/>
                <c:pt idx="0">
                  <c:v>3.6668087595673051</c:v>
                </c:pt>
                <c:pt idx="1">
                  <c:v>2.9623089709525456</c:v>
                </c:pt>
                <c:pt idx="2">
                  <c:v>2.2972393254994343</c:v>
                </c:pt>
                <c:pt idx="3">
                  <c:v>1.6755946925764469</c:v>
                </c:pt>
                <c:pt idx="4">
                  <c:v>1.0569791264610835</c:v>
                </c:pt>
                <c:pt idx="5">
                  <c:v>0.3910382941214966</c:v>
                </c:pt>
                <c:pt idx="6">
                  <c:v>-0.34484900228542714</c:v>
                </c:pt>
                <c:pt idx="7">
                  <c:v>-1.1242603182549815</c:v>
                </c:pt>
                <c:pt idx="8">
                  <c:v>-1.8778018361089857</c:v>
                </c:pt>
                <c:pt idx="9">
                  <c:v>-2.5233986918712046</c:v>
                </c:pt>
                <c:pt idx="10">
                  <c:v>-3.0051227959289655</c:v>
                </c:pt>
                <c:pt idx="11">
                  <c:v>-3.3203509099183943</c:v>
                </c:pt>
                <c:pt idx="12">
                  <c:v>-3.5208127781708622</c:v>
                </c:pt>
                <c:pt idx="13">
                  <c:v>-3.6862578013930318</c:v>
                </c:pt>
                <c:pt idx="14">
                  <c:v>-3.8834042172368837</c:v>
                </c:pt>
                <c:pt idx="15">
                  <c:v>-4.1304983788470979</c:v>
                </c:pt>
                <c:pt idx="16">
                  <c:v>-4.3853056529057142</c:v>
                </c:pt>
                <c:pt idx="17">
                  <c:v>-4.5628883103844764</c:v>
                </c:pt>
                <c:pt idx="18">
                  <c:v>-4.5748153903715192</c:v>
                </c:pt>
                <c:pt idx="19">
                  <c:v>-4.3708492202153195</c:v>
                </c:pt>
                <c:pt idx="20">
                  <c:v>-3.9629631695033938</c:v>
                </c:pt>
                <c:pt idx="21">
                  <c:v>-3.4203498842543407</c:v>
                </c:pt>
                <c:pt idx="22">
                  <c:v>-2.8384559176079498</c:v>
                </c:pt>
                <c:pt idx="23">
                  <c:v>-2.2978212794189332</c:v>
                </c:pt>
                <c:pt idx="24">
                  <c:v>-1.8332429811218323</c:v>
                </c:pt>
                <c:pt idx="25">
                  <c:v>-1.4281878412669924</c:v>
                </c:pt>
                <c:pt idx="26">
                  <c:v>-1.036321208207345</c:v>
                </c:pt>
                <c:pt idx="27">
                  <c:v>-0.61811543441705252</c:v>
                </c:pt>
                <c:pt idx="28">
                  <c:v>-0.17278932303477296</c:v>
                </c:pt>
                <c:pt idx="29">
                  <c:v>0.25178839854171958</c:v>
                </c:pt>
                <c:pt idx="30">
                  <c:v>0.57731568342867179</c:v>
                </c:pt>
                <c:pt idx="31">
                  <c:v>0.73298609059697228</c:v>
                </c:pt>
                <c:pt idx="32">
                  <c:v>0.69434729731109324</c:v>
                </c:pt>
                <c:pt idx="33">
                  <c:v>0.50331916171170288</c:v>
                </c:pt>
                <c:pt idx="34">
                  <c:v>0.25855986749190574</c:v>
                </c:pt>
                <c:pt idx="35">
                  <c:v>7.983032475232929E-2</c:v>
                </c:pt>
                <c:pt idx="36">
                  <c:v>6.275458642481116E-2</c:v>
                </c:pt>
                <c:pt idx="37">
                  <c:v>0.24503891334740596</c:v>
                </c:pt>
                <c:pt idx="38">
                  <c:v>0.59947178969103876</c:v>
                </c:pt>
                <c:pt idx="39">
                  <c:v>1.0557702500330695</c:v>
                </c:pt>
                <c:pt idx="40">
                  <c:v>1.539210680701389</c:v>
                </c:pt>
                <c:pt idx="41">
                  <c:v>2.0060483763824353</c:v>
                </c:pt>
                <c:pt idx="42">
                  <c:v>2.4579225617875453</c:v>
                </c:pt>
                <c:pt idx="43">
                  <c:v>2.9285935004947197</c:v>
                </c:pt>
                <c:pt idx="44">
                  <c:v>3.4507910056530484</c:v>
                </c:pt>
                <c:pt idx="45">
                  <c:v>4.0213509251896502</c:v>
                </c:pt>
                <c:pt idx="46">
                  <c:v>4.5839043260466736</c:v>
                </c:pt>
                <c:pt idx="47">
                  <c:v>5.0395918528714168</c:v>
                </c:pt>
                <c:pt idx="48">
                  <c:v>5.2820242847268268</c:v>
                </c:pt>
                <c:pt idx="49">
                  <c:v>5.240189488923086</c:v>
                </c:pt>
                <c:pt idx="50">
                  <c:v>4.9085549776928206</c:v>
                </c:pt>
                <c:pt idx="51">
                  <c:v>4.3495288297468164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612432"/>
        <c:axId val="293614392"/>
      </c:lineChart>
      <c:catAx>
        <c:axId val="2936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4392"/>
        <c:crosses val="autoZero"/>
        <c:auto val="1"/>
        <c:lblAlgn val="ctr"/>
        <c:lblOffset val="100"/>
        <c:noMultiLvlLbl val="0"/>
      </c:catAx>
      <c:valAx>
        <c:axId val="29361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097190279990985"/>
          <c:y val="0.94412612078946656"/>
          <c:w val="0.15464777925582493"/>
          <c:h val="5.5873879210533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X_matr!$BB$5:$BB$56</c:f>
              <c:numCache>
                <c:formatCode>General</c:formatCode>
                <c:ptCount val="52"/>
                <c:pt idx="0">
                  <c:v>2.4402390735828714</c:v>
                </c:pt>
                <c:pt idx="1">
                  <c:v>2.0697992757378807</c:v>
                </c:pt>
                <c:pt idx="2">
                  <c:v>1.6691771436705669</c:v>
                </c:pt>
                <c:pt idx="3">
                  <c:v>1.2442146501889475</c:v>
                </c:pt>
                <c:pt idx="4">
                  <c:v>0.80110870538018175</c:v>
                </c:pt>
                <c:pt idx="5">
                  <c:v>0.34632079170727192</c:v>
                </c:pt>
                <c:pt idx="6">
                  <c:v>-0.1135172589552369</c:v>
                </c:pt>
                <c:pt idx="7">
                  <c:v>-0.57169997236357228</c:v>
                </c:pt>
                <c:pt idx="8">
                  <c:v>-1.0215460128186247</c:v>
                </c:pt>
                <c:pt idx="9">
                  <c:v>-1.4564956120854928</c:v>
                </c:pt>
                <c:pt idx="10">
                  <c:v>-1.8702062255856675</c:v>
                </c:pt>
                <c:pt idx="11">
                  <c:v>-2.2566450209791449</c:v>
                </c:pt>
                <c:pt idx="12">
                  <c:v>-2.6101768504447058</c:v>
                </c:pt>
                <c:pt idx="13">
                  <c:v>-2.9256464238243916</c:v>
                </c:pt>
                <c:pt idx="14">
                  <c:v>-3.1984534843627141</c:v>
                </c:pt>
                <c:pt idx="15">
                  <c:v>-3.4246198908090237</c:v>
                </c:pt>
                <c:pt idx="16">
                  <c:v>-3.6008476276749395</c:v>
                </c:pt>
                <c:pt idx="17">
                  <c:v>-3.7245668977266515</c:v>
                </c:pt>
                <c:pt idx="18">
                  <c:v>-3.7939735954152729</c:v>
                </c:pt>
                <c:pt idx="19">
                  <c:v>-3.8080556147982314</c:v>
                </c:pt>
                <c:pt idx="20">
                  <c:v>-3.7666076083229765</c:v>
                </c:pt>
                <c:pt idx="21">
                  <c:v>-3.6702339812567013</c:v>
                </c:pt>
                <c:pt idx="22">
                  <c:v>-3.5203400780965395</c:v>
                </c:pt>
                <c:pt idx="23">
                  <c:v>-3.3191116894822414</c:v>
                </c:pt>
                <c:pt idx="24">
                  <c:v>-3.0694831784466721</c:v>
                </c:pt>
                <c:pt idx="25">
                  <c:v>-2.7750946907951812</c:v>
                </c:pt>
                <c:pt idx="26">
                  <c:v>-2.4402390735828718</c:v>
                </c:pt>
                <c:pt idx="27">
                  <c:v>-2.0697992757378816</c:v>
                </c:pt>
                <c:pt idx="28">
                  <c:v>-1.6691771436705678</c:v>
                </c:pt>
                <c:pt idx="29">
                  <c:v>-1.2442146501889477</c:v>
                </c:pt>
                <c:pt idx="30">
                  <c:v>-0.80110870538018197</c:v>
                </c:pt>
                <c:pt idx="31">
                  <c:v>-0.34632079170727281</c:v>
                </c:pt>
                <c:pt idx="32">
                  <c:v>0.11351725895523557</c:v>
                </c:pt>
                <c:pt idx="33">
                  <c:v>0.57169997236357228</c:v>
                </c:pt>
                <c:pt idx="34">
                  <c:v>1.0215460128186225</c:v>
                </c:pt>
                <c:pt idx="35">
                  <c:v>1.4564956120854926</c:v>
                </c:pt>
                <c:pt idx="36">
                  <c:v>1.8702062255856677</c:v>
                </c:pt>
                <c:pt idx="37">
                  <c:v>2.256645020979144</c:v>
                </c:pt>
                <c:pt idx="38">
                  <c:v>2.6101768504447054</c:v>
                </c:pt>
                <c:pt idx="39">
                  <c:v>2.9256464238243898</c:v>
                </c:pt>
                <c:pt idx="40">
                  <c:v>3.1984534843627137</c:v>
                </c:pt>
                <c:pt idx="41">
                  <c:v>3.4246198908090237</c:v>
                </c:pt>
                <c:pt idx="42">
                  <c:v>3.6008476276749386</c:v>
                </c:pt>
                <c:pt idx="43">
                  <c:v>3.7245668977266515</c:v>
                </c:pt>
                <c:pt idx="44">
                  <c:v>3.7939735954152729</c:v>
                </c:pt>
                <c:pt idx="45">
                  <c:v>3.808055614798231</c:v>
                </c:pt>
                <c:pt idx="46">
                  <c:v>3.7666076083229769</c:v>
                </c:pt>
                <c:pt idx="47">
                  <c:v>3.6702339812567022</c:v>
                </c:pt>
                <c:pt idx="48">
                  <c:v>3.5203400780965399</c:v>
                </c:pt>
                <c:pt idx="49">
                  <c:v>3.3191116894822423</c:v>
                </c:pt>
                <c:pt idx="50">
                  <c:v>3.0694831784466721</c:v>
                </c:pt>
                <c:pt idx="51">
                  <c:v>2.7750946907951812</c:v>
                </c:pt>
              </c:numCache>
            </c:numRef>
          </c:yVal>
          <c:smooth val="1"/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X_matr!$BB$5:$BB$56</c:f>
              <c:numCache>
                <c:formatCode>General</c:formatCode>
                <c:ptCount val="52"/>
                <c:pt idx="0">
                  <c:v>2.4402390735828714</c:v>
                </c:pt>
                <c:pt idx="1">
                  <c:v>2.0697992757378807</c:v>
                </c:pt>
                <c:pt idx="2">
                  <c:v>1.6691771436705669</c:v>
                </c:pt>
                <c:pt idx="3">
                  <c:v>1.2442146501889475</c:v>
                </c:pt>
                <c:pt idx="4">
                  <c:v>0.80110870538018175</c:v>
                </c:pt>
                <c:pt idx="5">
                  <c:v>0.34632079170727192</c:v>
                </c:pt>
                <c:pt idx="6">
                  <c:v>-0.1135172589552369</c:v>
                </c:pt>
                <c:pt idx="7">
                  <c:v>-0.57169997236357228</c:v>
                </c:pt>
                <c:pt idx="8">
                  <c:v>-1.0215460128186247</c:v>
                </c:pt>
                <c:pt idx="9">
                  <c:v>-1.4564956120854928</c:v>
                </c:pt>
                <c:pt idx="10">
                  <c:v>-1.8702062255856675</c:v>
                </c:pt>
                <c:pt idx="11">
                  <c:v>-2.2566450209791449</c:v>
                </c:pt>
                <c:pt idx="12">
                  <c:v>-2.6101768504447058</c:v>
                </c:pt>
                <c:pt idx="13">
                  <c:v>-2.9256464238243916</c:v>
                </c:pt>
                <c:pt idx="14">
                  <c:v>-3.1984534843627141</c:v>
                </c:pt>
                <c:pt idx="15">
                  <c:v>-3.4246198908090237</c:v>
                </c:pt>
                <c:pt idx="16">
                  <c:v>-3.6008476276749395</c:v>
                </c:pt>
                <c:pt idx="17">
                  <c:v>-3.7245668977266515</c:v>
                </c:pt>
                <c:pt idx="18">
                  <c:v>-3.7939735954152729</c:v>
                </c:pt>
                <c:pt idx="19">
                  <c:v>-3.8080556147982314</c:v>
                </c:pt>
                <c:pt idx="20">
                  <c:v>-3.7666076083229765</c:v>
                </c:pt>
                <c:pt idx="21">
                  <c:v>-3.6702339812567013</c:v>
                </c:pt>
                <c:pt idx="22">
                  <c:v>-3.5203400780965395</c:v>
                </c:pt>
                <c:pt idx="23">
                  <c:v>-3.3191116894822414</c:v>
                </c:pt>
                <c:pt idx="24">
                  <c:v>-3.0694831784466721</c:v>
                </c:pt>
                <c:pt idx="25">
                  <c:v>-2.7750946907951812</c:v>
                </c:pt>
                <c:pt idx="26">
                  <c:v>-2.4402390735828718</c:v>
                </c:pt>
                <c:pt idx="27">
                  <c:v>-2.0697992757378816</c:v>
                </c:pt>
                <c:pt idx="28">
                  <c:v>-1.6691771436705678</c:v>
                </c:pt>
                <c:pt idx="29">
                  <c:v>-1.2442146501889477</c:v>
                </c:pt>
                <c:pt idx="30">
                  <c:v>-0.80110870538018197</c:v>
                </c:pt>
                <c:pt idx="31">
                  <c:v>-0.34632079170727281</c:v>
                </c:pt>
                <c:pt idx="32">
                  <c:v>0.11351725895523557</c:v>
                </c:pt>
                <c:pt idx="33">
                  <c:v>0.57169997236357228</c:v>
                </c:pt>
                <c:pt idx="34">
                  <c:v>1.0215460128186225</c:v>
                </c:pt>
                <c:pt idx="35">
                  <c:v>1.4564956120854926</c:v>
                </c:pt>
                <c:pt idx="36">
                  <c:v>1.8702062255856677</c:v>
                </c:pt>
                <c:pt idx="37">
                  <c:v>2.256645020979144</c:v>
                </c:pt>
                <c:pt idx="38">
                  <c:v>2.6101768504447054</c:v>
                </c:pt>
                <c:pt idx="39">
                  <c:v>2.9256464238243898</c:v>
                </c:pt>
                <c:pt idx="40">
                  <c:v>3.1984534843627137</c:v>
                </c:pt>
                <c:pt idx="41">
                  <c:v>3.4246198908090237</c:v>
                </c:pt>
                <c:pt idx="42">
                  <c:v>3.6008476276749386</c:v>
                </c:pt>
                <c:pt idx="43">
                  <c:v>3.7245668977266515</c:v>
                </c:pt>
                <c:pt idx="44">
                  <c:v>3.7939735954152729</c:v>
                </c:pt>
                <c:pt idx="45">
                  <c:v>3.808055614798231</c:v>
                </c:pt>
                <c:pt idx="46">
                  <c:v>3.7666076083229769</c:v>
                </c:pt>
                <c:pt idx="47">
                  <c:v>3.6702339812567022</c:v>
                </c:pt>
                <c:pt idx="48">
                  <c:v>3.5203400780965399</c:v>
                </c:pt>
                <c:pt idx="49">
                  <c:v>3.3191116894822423</c:v>
                </c:pt>
                <c:pt idx="50">
                  <c:v>3.0694831784466721</c:v>
                </c:pt>
                <c:pt idx="51">
                  <c:v>2.7750946907951812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613608"/>
        <c:axId val="293615176"/>
      </c:scatterChart>
      <c:valAx>
        <c:axId val="293613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5176"/>
        <c:crosses val="autoZero"/>
        <c:crossBetween val="midCat"/>
      </c:valAx>
      <c:valAx>
        <c:axId val="29361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X_matr!$BC$5:$BC$56</c:f>
              <c:numCache>
                <c:formatCode>General</c:formatCode>
                <c:ptCount val="52"/>
                <c:pt idx="0">
                  <c:v>1.4921905011021102</c:v>
                </c:pt>
                <c:pt idx="1">
                  <c:v>1.4000173651739218</c:v>
                </c:pt>
                <c:pt idx="2">
                  <c:v>1.2264803088378906</c:v>
                </c:pt>
                <c:pt idx="3">
                  <c:v>0.98166467502673249</c:v>
                </c:pt>
                <c:pt idx="4">
                  <c:v>0.67979825850893016</c:v>
                </c:pt>
                <c:pt idx="5">
                  <c:v>0.33842443817271911</c:v>
                </c:pt>
                <c:pt idx="6">
                  <c:v>-2.261738038730926E-2</c:v>
                </c:pt>
                <c:pt idx="7">
                  <c:v>-0.38234475901005993</c:v>
                </c:pt>
                <c:pt idx="8">
                  <c:v>-0.71985165000579765</c:v>
                </c:pt>
                <c:pt idx="9">
                  <c:v>-1.0155233796574827</c:v>
                </c:pt>
                <c:pt idx="10">
                  <c:v>-1.2521765817607686</c:v>
                </c:pt>
                <c:pt idx="11">
                  <c:v>-1.4160578324088013</c:v>
                </c:pt>
                <c:pt idx="12">
                  <c:v>-1.4976429489980263</c:v>
                </c:pt>
                <c:pt idx="13">
                  <c:v>-1.4921905011021099</c:v>
                </c:pt>
                <c:pt idx="14">
                  <c:v>-1.4000173651739216</c:v>
                </c:pt>
                <c:pt idx="15">
                  <c:v>-1.2264803088378908</c:v>
                </c:pt>
                <c:pt idx="16">
                  <c:v>-0.98166467502673249</c:v>
                </c:pt>
                <c:pt idx="17">
                  <c:v>-0.67979825850893039</c:v>
                </c:pt>
                <c:pt idx="18">
                  <c:v>-0.33842443817271961</c:v>
                </c:pt>
                <c:pt idx="19">
                  <c:v>2.26173803873084E-2</c:v>
                </c:pt>
                <c:pt idx="20">
                  <c:v>0.38234475901006004</c:v>
                </c:pt>
                <c:pt idx="21">
                  <c:v>0.71985165000579754</c:v>
                </c:pt>
                <c:pt idx="22">
                  <c:v>1.0155233796574827</c:v>
                </c:pt>
                <c:pt idx="23">
                  <c:v>1.2521765817607684</c:v>
                </c:pt>
                <c:pt idx="24">
                  <c:v>1.4160578324088011</c:v>
                </c:pt>
                <c:pt idx="25">
                  <c:v>1.4976429489980263</c:v>
                </c:pt>
                <c:pt idx="26">
                  <c:v>1.4921905011021099</c:v>
                </c:pt>
                <c:pt idx="27">
                  <c:v>1.4000173651739221</c:v>
                </c:pt>
                <c:pt idx="28">
                  <c:v>1.2264803088378913</c:v>
                </c:pt>
                <c:pt idx="29">
                  <c:v>0.98166467502673271</c:v>
                </c:pt>
                <c:pt idx="30">
                  <c:v>0.6797982585089305</c:v>
                </c:pt>
                <c:pt idx="31">
                  <c:v>0.33842443817271978</c:v>
                </c:pt>
                <c:pt idx="32">
                  <c:v>-2.2617380387308206E-2</c:v>
                </c:pt>
                <c:pt idx="33">
                  <c:v>-0.38234475901005993</c:v>
                </c:pt>
                <c:pt idx="34">
                  <c:v>-0.7198516500057961</c:v>
                </c:pt>
                <c:pt idx="35">
                  <c:v>-1.0155233796574823</c:v>
                </c:pt>
                <c:pt idx="36">
                  <c:v>-1.2521765817607688</c:v>
                </c:pt>
                <c:pt idx="37">
                  <c:v>-1.4160578324088011</c:v>
                </c:pt>
                <c:pt idx="38">
                  <c:v>-1.4976429489980263</c:v>
                </c:pt>
                <c:pt idx="39">
                  <c:v>-1.4921905011021104</c:v>
                </c:pt>
                <c:pt idx="40">
                  <c:v>-1.4000173651739221</c:v>
                </c:pt>
                <c:pt idx="41">
                  <c:v>-1.2264803088378906</c:v>
                </c:pt>
                <c:pt idx="42">
                  <c:v>-0.98166467502673371</c:v>
                </c:pt>
                <c:pt idx="43">
                  <c:v>-0.67979825850893072</c:v>
                </c:pt>
                <c:pt idx="44">
                  <c:v>-0.33842443817272128</c:v>
                </c:pt>
                <c:pt idx="45">
                  <c:v>2.2617380387308011E-2</c:v>
                </c:pt>
                <c:pt idx="46">
                  <c:v>0.38234475901005965</c:v>
                </c:pt>
                <c:pt idx="47">
                  <c:v>0.71985165000579587</c:v>
                </c:pt>
                <c:pt idx="48">
                  <c:v>1.0155233796574823</c:v>
                </c:pt>
                <c:pt idx="49">
                  <c:v>1.2521765817607673</c:v>
                </c:pt>
                <c:pt idx="50">
                  <c:v>1.4160578324088011</c:v>
                </c:pt>
                <c:pt idx="51">
                  <c:v>1.4976429489980263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612824"/>
        <c:axId val="293615960"/>
      </c:scatterChart>
      <c:valAx>
        <c:axId val="29361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5960"/>
        <c:crosses val="autoZero"/>
        <c:crossBetween val="midCat"/>
      </c:valAx>
      <c:valAx>
        <c:axId val="29361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X_matr!$BD$5:$BD$56</c:f>
              <c:numCache>
                <c:formatCode>General</c:formatCode>
                <c:ptCount val="52"/>
                <c:pt idx="0">
                  <c:v>-8.8674089695546521E-2</c:v>
                </c:pt>
                <c:pt idx="1">
                  <c:v>-0.27958707305308172</c:v>
                </c:pt>
                <c:pt idx="2">
                  <c:v>-0.43416281940346357</c:v>
                </c:pt>
                <c:pt idx="3">
                  <c:v>-0.53231150317158393</c:v>
                </c:pt>
                <c:pt idx="4">
                  <c:v>-0.56127698386397584</c:v>
                </c:pt>
                <c:pt idx="5">
                  <c:v>-0.51729468994500982</c:v>
                </c:pt>
                <c:pt idx="6">
                  <c:v>-0.40608089084302357</c:v>
                </c:pt>
                <c:pt idx="7">
                  <c:v>-0.24208976761977008</c:v>
                </c:pt>
                <c:pt idx="8">
                  <c:v>-4.6634838981821677E-2</c:v>
                </c:pt>
                <c:pt idx="9">
                  <c:v>0.15488110377372569</c:v>
                </c:pt>
                <c:pt idx="10">
                  <c:v>0.33626753440877899</c:v>
                </c:pt>
                <c:pt idx="11">
                  <c:v>0.47395010934624443</c:v>
                </c:pt>
                <c:pt idx="12">
                  <c:v>0.55003456651375515</c:v>
                </c:pt>
                <c:pt idx="13">
                  <c:v>0.55463239811133991</c:v>
                </c:pt>
                <c:pt idx="14">
                  <c:v>0.48714603539357726</c:v>
                </c:pt>
                <c:pt idx="15">
                  <c:v>0.35634651319425742</c:v>
                </c:pt>
                <c:pt idx="16">
                  <c:v>0.17923352032830908</c:v>
                </c:pt>
                <c:pt idx="17">
                  <c:v>-2.1174007712946474E-2</c:v>
                </c:pt>
                <c:pt idx="18">
                  <c:v>-0.21882960259701148</c:v>
                </c:pt>
                <c:pt idx="19">
                  <c:v>-0.3880444579042539</c:v>
                </c:pt>
                <c:pt idx="20">
                  <c:v>-0.50682613945205646</c:v>
                </c:pt>
                <c:pt idx="21">
                  <c:v>-0.5597368873061781</c:v>
                </c:pt>
                <c:pt idx="22">
                  <c:v>-0.53990002307084783</c:v>
                </c:pt>
                <c:pt idx="23">
                  <c:v>-0.44989369468876805</c:v>
                </c:pt>
                <c:pt idx="24">
                  <c:v>-0.30141580096065407</c:v>
                </c:pt>
                <c:pt idx="25">
                  <c:v>-0.11376364471172316</c:v>
                </c:pt>
                <c:pt idx="26">
                  <c:v>8.8674089695546396E-2</c:v>
                </c:pt>
                <c:pt idx="27">
                  <c:v>0.27958707305308161</c:v>
                </c:pt>
                <c:pt idx="28">
                  <c:v>0.43416281940346357</c:v>
                </c:pt>
                <c:pt idx="29">
                  <c:v>0.53231150317158393</c:v>
                </c:pt>
                <c:pt idx="30">
                  <c:v>0.56127698386397584</c:v>
                </c:pt>
                <c:pt idx="31">
                  <c:v>0.51729468994500971</c:v>
                </c:pt>
                <c:pt idx="32">
                  <c:v>0.4060808908430234</c:v>
                </c:pt>
                <c:pt idx="33">
                  <c:v>0.24208976761976983</c:v>
                </c:pt>
                <c:pt idx="34">
                  <c:v>4.6634838981821386E-2</c:v>
                </c:pt>
                <c:pt idx="35">
                  <c:v>-0.15488110377372594</c:v>
                </c:pt>
                <c:pt idx="36">
                  <c:v>-0.33626753440877949</c:v>
                </c:pt>
                <c:pt idx="37">
                  <c:v>-0.47395010934624482</c:v>
                </c:pt>
                <c:pt idx="38">
                  <c:v>-0.55003456651375526</c:v>
                </c:pt>
                <c:pt idx="39">
                  <c:v>-0.55463239811133991</c:v>
                </c:pt>
                <c:pt idx="40">
                  <c:v>-0.48714603539357731</c:v>
                </c:pt>
                <c:pt idx="41">
                  <c:v>-0.35634651319425759</c:v>
                </c:pt>
                <c:pt idx="42">
                  <c:v>-0.1792335203283093</c:v>
                </c:pt>
                <c:pt idx="43">
                  <c:v>2.1174007712946266E-2</c:v>
                </c:pt>
                <c:pt idx="44">
                  <c:v>0.21882960259701217</c:v>
                </c:pt>
                <c:pt idx="45">
                  <c:v>0.38804445790425446</c:v>
                </c:pt>
                <c:pt idx="46">
                  <c:v>0.5068261394520569</c:v>
                </c:pt>
                <c:pt idx="47">
                  <c:v>0.5597368873061781</c:v>
                </c:pt>
                <c:pt idx="48">
                  <c:v>0.53990002307084817</c:v>
                </c:pt>
                <c:pt idx="49">
                  <c:v>0.44989369468876822</c:v>
                </c:pt>
                <c:pt idx="50">
                  <c:v>0.30141580096065429</c:v>
                </c:pt>
                <c:pt idx="51">
                  <c:v>0.11376364471172336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616744"/>
        <c:axId val="293617136"/>
      </c:scatterChart>
      <c:valAx>
        <c:axId val="29361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7136"/>
        <c:crosses val="autoZero"/>
        <c:crossBetween val="midCat"/>
      </c:valAx>
      <c:valAx>
        <c:axId val="29361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 harm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X_matr!$BE$5:$BE$56</c:f>
              <c:numCache>
                <c:formatCode>General</c:formatCode>
                <c:ptCount val="52"/>
                <c:pt idx="0">
                  <c:v>-0.17694672542212955</c:v>
                </c:pt>
                <c:pt idx="1">
                  <c:v>-0.22792059690617469</c:v>
                </c:pt>
                <c:pt idx="2">
                  <c:v>-0.16425530760556001</c:v>
                </c:pt>
                <c:pt idx="3">
                  <c:v>-1.7973129467649382E-2</c:v>
                </c:pt>
                <c:pt idx="4">
                  <c:v>0.13734914643594739</c:v>
                </c:pt>
                <c:pt idx="5">
                  <c:v>0.22358775418651552</c:v>
                </c:pt>
                <c:pt idx="6">
                  <c:v>0.19736652790014261</c:v>
                </c:pt>
                <c:pt idx="7">
                  <c:v>7.1874180738420945E-2</c:v>
                </c:pt>
                <c:pt idx="8">
                  <c:v>-8.9769334302741852E-2</c:v>
                </c:pt>
                <c:pt idx="9">
                  <c:v>-0.20626080390195492</c:v>
                </c:pt>
                <c:pt idx="10">
                  <c:v>-0.21900752299130818</c:v>
                </c:pt>
                <c:pt idx="11">
                  <c:v>-0.12159816587669274</c:v>
                </c:pt>
                <c:pt idx="12">
                  <c:v>3.697245475811442E-2</c:v>
                </c:pt>
                <c:pt idx="13">
                  <c:v>0.17694672542212952</c:v>
                </c:pt>
                <c:pt idx="14">
                  <c:v>0.22792059690617467</c:v>
                </c:pt>
                <c:pt idx="15">
                  <c:v>0.16425530760555992</c:v>
                </c:pt>
                <c:pt idx="16">
                  <c:v>1.7973129467649264E-2</c:v>
                </c:pt>
                <c:pt idx="17">
                  <c:v>-0.13734914643594748</c:v>
                </c:pt>
                <c:pt idx="18">
                  <c:v>-0.22358775418651558</c:v>
                </c:pt>
                <c:pt idx="19">
                  <c:v>-0.19736652790014247</c:v>
                </c:pt>
                <c:pt idx="20">
                  <c:v>-7.1874180738421029E-2</c:v>
                </c:pt>
                <c:pt idx="21">
                  <c:v>8.9769334302741782E-2</c:v>
                </c:pt>
                <c:pt idx="22">
                  <c:v>0.20626080390195503</c:v>
                </c:pt>
                <c:pt idx="23">
                  <c:v>0.2190075229913083</c:v>
                </c:pt>
                <c:pt idx="24">
                  <c:v>0.12159816587669284</c:v>
                </c:pt>
                <c:pt idx="25">
                  <c:v>-3.6972454758114337E-2</c:v>
                </c:pt>
                <c:pt idx="26">
                  <c:v>-0.17694672542212952</c:v>
                </c:pt>
                <c:pt idx="27">
                  <c:v>-0.22792059690617469</c:v>
                </c:pt>
                <c:pt idx="28">
                  <c:v>-0.16425530760555995</c:v>
                </c:pt>
                <c:pt idx="29">
                  <c:v>-1.797312946764934E-2</c:v>
                </c:pt>
                <c:pt idx="30">
                  <c:v>0.13734914643594742</c:v>
                </c:pt>
                <c:pt idx="31">
                  <c:v>0.22358775418651555</c:v>
                </c:pt>
                <c:pt idx="32">
                  <c:v>0.19736652790014253</c:v>
                </c:pt>
                <c:pt idx="33">
                  <c:v>7.1874180738420723E-2</c:v>
                </c:pt>
                <c:pt idx="34">
                  <c:v>-8.976933430274206E-2</c:v>
                </c:pt>
                <c:pt idx="35">
                  <c:v>-0.206260803901955</c:v>
                </c:pt>
                <c:pt idx="36">
                  <c:v>-0.21900752299130807</c:v>
                </c:pt>
                <c:pt idx="37">
                  <c:v>-0.1215981658766922</c:v>
                </c:pt>
                <c:pt idx="38">
                  <c:v>3.6972454758115052E-2</c:v>
                </c:pt>
                <c:pt idx="39">
                  <c:v>0.17694672542212997</c:v>
                </c:pt>
                <c:pt idx="40">
                  <c:v>0.22792059690617469</c:v>
                </c:pt>
                <c:pt idx="41">
                  <c:v>0.16425530760556004</c:v>
                </c:pt>
                <c:pt idx="42">
                  <c:v>1.7973129467649424E-2</c:v>
                </c:pt>
                <c:pt idx="43">
                  <c:v>-0.13734914643594737</c:v>
                </c:pt>
                <c:pt idx="44">
                  <c:v>-0.22358775418651569</c:v>
                </c:pt>
                <c:pt idx="45">
                  <c:v>-0.19736652790014217</c:v>
                </c:pt>
                <c:pt idx="46">
                  <c:v>-7.1874180738420029E-2</c:v>
                </c:pt>
                <c:pt idx="47">
                  <c:v>8.9769334302741241E-2</c:v>
                </c:pt>
                <c:pt idx="48">
                  <c:v>0.20626080390195461</c:v>
                </c:pt>
                <c:pt idx="49">
                  <c:v>0.21900752299130832</c:v>
                </c:pt>
                <c:pt idx="50">
                  <c:v>0.12159816587669296</c:v>
                </c:pt>
                <c:pt idx="51">
                  <c:v>-3.697245475811417E-2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617920"/>
        <c:axId val="293618312"/>
      </c:scatterChart>
      <c:valAx>
        <c:axId val="29361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8312"/>
        <c:crosses val="autoZero"/>
        <c:crossBetween val="midCat"/>
      </c:valAx>
      <c:valAx>
        <c:axId val="29361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X_stat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U_matr!$B$5:$B$56</c:f>
              <c:numCache>
                <c:formatCode>General</c:formatCode>
                <c:ptCount val="52"/>
                <c:pt idx="0">
                  <c:v>1</c:v>
                </c:pt>
                <c:pt idx="1">
                  <c:v>1.0982332438604223</c:v>
                </c:pt>
                <c:pt idx="2">
                  <c:v>1.2345258603421336</c:v>
                </c:pt>
                <c:pt idx="3">
                  <c:v>1.384359600977525</c:v>
                </c:pt>
                <c:pt idx="4">
                  <c:v>1.4933295941669003</c:v>
                </c:pt>
                <c:pt idx="5">
                  <c:v>1.609671086895557</c:v>
                </c:pt>
                <c:pt idx="6">
                  <c:v>1.7153158927927568</c:v>
                </c:pt>
                <c:pt idx="7">
                  <c:v>1.8568566964464566</c:v>
                </c:pt>
                <c:pt idx="8">
                  <c:v>2.0249989984375625</c:v>
                </c:pt>
                <c:pt idx="9">
                  <c:v>2.2568006089499622</c:v>
                </c:pt>
                <c:pt idx="10">
                  <c:v>2.4467369095789433</c:v>
                </c:pt>
                <c:pt idx="11">
                  <c:v>2.7421577661151395</c:v>
                </c:pt>
                <c:pt idx="12">
                  <c:v>3.0448299346981291</c:v>
                </c:pt>
                <c:pt idx="13">
                  <c:v>3.3881655382396541</c:v>
                </c:pt>
                <c:pt idx="14">
                  <c:v>3.5869957133127679</c:v>
                </c:pt>
                <c:pt idx="15">
                  <c:v>4.5781419013661315</c:v>
                </c:pt>
                <c:pt idx="16">
                  <c:v>5.0330515604342771</c:v>
                </c:pt>
                <c:pt idx="17">
                  <c:v>5.6702455831096508</c:v>
                </c:pt>
                <c:pt idx="18">
                  <c:v>6.6360322102479872</c:v>
                </c:pt>
                <c:pt idx="19">
                  <c:v>7.4094787869075756</c:v>
                </c:pt>
                <c:pt idx="20">
                  <c:v>8.1439846160009619</c:v>
                </c:pt>
                <c:pt idx="21">
                  <c:v>9.3926124754617195</c:v>
                </c:pt>
                <c:pt idx="22">
                  <c:v>10.873041945434878</c:v>
                </c:pt>
                <c:pt idx="23">
                  <c:v>12.340250791234325</c:v>
                </c:pt>
                <c:pt idx="24">
                  <c:v>13.205921237129923</c:v>
                </c:pt>
                <c:pt idx="25">
                  <c:v>14.328191979488002</c:v>
                </c:pt>
                <c:pt idx="26">
                  <c:v>16.219662673771083</c:v>
                </c:pt>
                <c:pt idx="27">
                  <c:v>17.207203237049796</c:v>
                </c:pt>
                <c:pt idx="28">
                  <c:v>17.97251712671768</c:v>
                </c:pt>
                <c:pt idx="29">
                  <c:v>18.726733704579143</c:v>
                </c:pt>
                <c:pt idx="30">
                  <c:v>20.099795681262769</c:v>
                </c:pt>
                <c:pt idx="31">
                  <c:v>21.008853811946636</c:v>
                </c:pt>
                <c:pt idx="32">
                  <c:v>22.494811906574256</c:v>
                </c:pt>
                <c:pt idx="33">
                  <c:v>23.817435198910299</c:v>
                </c:pt>
                <c:pt idx="34">
                  <c:v>23.928969191939427</c:v>
                </c:pt>
                <c:pt idx="35">
                  <c:v>24.265694483394096</c:v>
                </c:pt>
                <c:pt idx="36">
                  <c:v>25.083089619806898</c:v>
                </c:pt>
                <c:pt idx="37">
                  <c:v>24.780056888746444</c:v>
                </c:pt>
                <c:pt idx="38">
                  <c:v>25.306077480870158</c:v>
                </c:pt>
                <c:pt idx="39">
                  <c:v>25.978606626337086</c:v>
                </c:pt>
                <c:pt idx="40">
                  <c:v>25.468410720724329</c:v>
                </c:pt>
                <c:pt idx="41">
                  <c:v>27.065061495933655</c:v>
                </c:pt>
                <c:pt idx="42">
                  <c:v>28.946035815872762</c:v>
                </c:pt>
                <c:pt idx="43">
                  <c:v>30.646408397099474</c:v>
                </c:pt>
                <c:pt idx="44">
                  <c:v>31.246023797123513</c:v>
                </c:pt>
                <c:pt idx="45">
                  <c:v>31.475421657786146</c:v>
                </c:pt>
                <c:pt idx="46">
                  <c:v>31.800849324946917</c:v>
                </c:pt>
                <c:pt idx="47">
                  <c:v>32.873082007932375</c:v>
                </c:pt>
                <c:pt idx="48">
                  <c:v>33.408517286967673</c:v>
                </c:pt>
                <c:pt idx="49">
                  <c:v>36.720884579944716</c:v>
                </c:pt>
                <c:pt idx="50">
                  <c:v>35.773646889147066</c:v>
                </c:pt>
                <c:pt idx="51">
                  <c:v>34.439165097552184</c:v>
                </c:pt>
              </c:numCache>
            </c:numRef>
          </c:val>
          <c:smooth val="0"/>
        </c:ser>
        <c:ser>
          <c:idx val="2"/>
          <c:order val="1"/>
          <c:tx>
            <c:v>X_form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U_matr!$D$5:$D$56</c:f>
              <c:numCache>
                <c:formatCode>General</c:formatCode>
                <c:ptCount val="52"/>
                <c:pt idx="0">
                  <c:v>1.4017769733525449</c:v>
                </c:pt>
                <c:pt idx="1">
                  <c:v>1.4084762994994275</c:v>
                </c:pt>
                <c:pt idx="2">
                  <c:v>1.3118749347008469</c:v>
                </c:pt>
                <c:pt idx="3">
                  <c:v>1.2309508936468616</c:v>
                </c:pt>
                <c:pt idx="4">
                  <c:v>1.2542788259860396</c:v>
                </c:pt>
                <c:pt idx="5">
                  <c:v>1.4072616807197398</c:v>
                </c:pt>
                <c:pt idx="6">
                  <c:v>1.6503629985841071</c:v>
                </c:pt>
                <c:pt idx="7">
                  <c:v>1.9084010883883424</c:v>
                </c:pt>
                <c:pt idx="8">
                  <c:v>2.1156556287896007</c:v>
                </c:pt>
                <c:pt idx="9">
                  <c:v>2.2539370002594143</c:v>
                </c:pt>
                <c:pt idx="10">
                  <c:v>2.3646508161500241</c:v>
                </c:pt>
                <c:pt idx="11">
                  <c:v>2.5292542032909342</c:v>
                </c:pt>
                <c:pt idx="12">
                  <c:v>2.8285861106111962</c:v>
                </c:pt>
                <c:pt idx="13">
                  <c:v>3.3022466038239577</c:v>
                </c:pt>
                <c:pt idx="14">
                  <c:v>3.9291152306268349</c:v>
                </c:pt>
                <c:pt idx="15">
                  <c:v>4.6392907908562604</c:v>
                </c:pt>
                <c:pt idx="16">
                  <c:v>5.3516687960092133</c:v>
                </c:pt>
                <c:pt idx="17">
                  <c:v>6.0181704467613635</c:v>
                </c:pt>
                <c:pt idx="18">
                  <c:v>6.6519864548705785</c:v>
                </c:pt>
                <c:pt idx="19">
                  <c:v>7.324984563566372</c:v>
                </c:pt>
                <c:pt idx="20">
                  <c:v>8.134776631062099</c:v>
                </c:pt>
                <c:pt idx="21">
                  <c:v>9.1571594398838272</c:v>
                </c:pt>
                <c:pt idx="22">
                  <c:v>10.407090938333821</c:v>
                </c:pt>
                <c:pt idx="23">
                  <c:v>11.827288310217105</c:v>
                </c:pt>
                <c:pt idx="24">
                  <c:v>13.309961668335712</c:v>
                </c:pt>
                <c:pt idx="25">
                  <c:v>14.740914623788706</c:v>
                </c:pt>
                <c:pt idx="26">
                  <c:v>16.044390746787528</c:v>
                </c:pt>
                <c:pt idx="27">
                  <c:v>17.207028222217403</c:v>
                </c:pt>
                <c:pt idx="28">
                  <c:v>18.270062315629428</c:v>
                </c:pt>
                <c:pt idx="29">
                  <c:v>19.295025957431577</c:v>
                </c:pt>
                <c:pt idx="30">
                  <c:v>20.321515104421298</c:v>
                </c:pt>
                <c:pt idx="31">
                  <c:v>21.339404363415913</c:v>
                </c:pt>
                <c:pt idx="32">
                  <c:v>22.290313686980348</c:v>
                </c:pt>
                <c:pt idx="33">
                  <c:v>23.097987198962315</c:v>
                </c:pt>
                <c:pt idx="34">
                  <c:v>23.712213618254399</c:v>
                </c:pt>
                <c:pt idx="35">
                  <c:v>24.143612083108053</c:v>
                </c:pt>
                <c:pt idx="36">
                  <c:v>24.470761082144243</c:v>
                </c:pt>
                <c:pt idx="37">
                  <c:v>24.814725883420472</c:v>
                </c:pt>
                <c:pt idx="38">
                  <c:v>25.292253303412991</c:v>
                </c:pt>
                <c:pt idx="39">
                  <c:v>25.96962059866992</c:v>
                </c:pt>
                <c:pt idx="40">
                  <c:v>26.838959929781623</c:v>
                </c:pt>
                <c:pt idx="41">
                  <c:v>27.827896400430099</c:v>
                </c:pt>
                <c:pt idx="42">
                  <c:v>28.83702355402032</c:v>
                </c:pt>
                <c:pt idx="43">
                  <c:v>29.786249583430628</c:v>
                </c:pt>
                <c:pt idx="44">
                  <c:v>30.647106221084421</c:v>
                </c:pt>
                <c:pt idx="45">
                  <c:v>31.445642230451174</c:v>
                </c:pt>
                <c:pt idx="46">
                  <c:v>32.235683320660591</c:v>
                </c:pt>
                <c:pt idx="47">
                  <c:v>33.057364311636853</c:v>
                </c:pt>
                <c:pt idx="48">
                  <c:v>33.903297736354759</c:v>
                </c:pt>
                <c:pt idx="49">
                  <c:v>34.71078230903602</c:v>
                </c:pt>
                <c:pt idx="50">
                  <c:v>35.385085521991613</c:v>
                </c:pt>
                <c:pt idx="51">
                  <c:v>35.84281799871718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3619096"/>
        <c:axId val="293619488"/>
      </c:lineChart>
      <c:catAx>
        <c:axId val="29361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9488"/>
        <c:crosses val="autoZero"/>
        <c:auto val="1"/>
        <c:lblAlgn val="ctr"/>
        <c:lblOffset val="100"/>
        <c:noMultiLvlLbl val="0"/>
      </c:catAx>
      <c:valAx>
        <c:axId val="2936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361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U_matr!$E$4</c:f>
              <c:strCache>
                <c:ptCount val="1"/>
                <c:pt idx="0">
                  <c:v>ε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U_matr!$E$5:$E$56</c:f>
              <c:numCache>
                <c:formatCode>General</c:formatCode>
                <c:ptCount val="52"/>
                <c:pt idx="0">
                  <c:v>2.3150219718618192</c:v>
                </c:pt>
                <c:pt idx="1">
                  <c:v>1.7468690258494064</c:v>
                </c:pt>
                <c:pt idx="2">
                  <c:v>1.2167754524582808</c:v>
                </c:pt>
                <c:pt idx="3">
                  <c:v>0.7002230032208363</c:v>
                </c:pt>
                <c:pt idx="4">
                  <c:v>0.14280680653737576</c:v>
                </c:pt>
                <c:pt idx="5">
                  <c:v>-0.40723789060680282</c:v>
                </c:pt>
                <c:pt idx="6">
                  <c:v>-0.96797927458243826</c:v>
                </c:pt>
                <c:pt idx="7">
                  <c:v>-1.4928246608015758</c:v>
                </c:pt>
                <c:pt idx="8">
                  <c:v>-1.9910685486833053</c:v>
                </c:pt>
                <c:pt idx="9">
                  <c:v>-2.4256531280437414</c:v>
                </c:pt>
                <c:pt idx="10">
                  <c:v>-2.9021030172875957</c:v>
                </c:pt>
                <c:pt idx="11">
                  <c:v>-3.2730683506242357</c:v>
                </c:pt>
                <c:pt idx="12">
                  <c:v>-3.6367823719140819</c:v>
                </c:pt>
                <c:pt idx="13">
                  <c:v>-3.9598329582453928</c:v>
                </c:pt>
                <c:pt idx="14">
                  <c:v>-4.4273889730451135</c:v>
                </c:pt>
                <c:pt idx="15">
                  <c:v>-4.1026289748645866</c:v>
                </c:pt>
                <c:pt idx="16">
                  <c:v>-4.3141055056692768</c:v>
                </c:pt>
                <c:pt idx="17">
                  <c:v>-4.3432976728667398</c:v>
                </c:pt>
                <c:pt idx="18">
                  <c:v>-4.0438972356012375</c:v>
                </c:pt>
                <c:pt idx="19">
                  <c:v>-3.9368368488144867</c:v>
                </c:pt>
                <c:pt idx="20">
                  <c:v>-3.8687172095939357</c:v>
                </c:pt>
                <c:pt idx="21">
                  <c:v>-3.2864755400060139</c:v>
                </c:pt>
                <c:pt idx="22">
                  <c:v>-2.4724322599056916</c:v>
                </c:pt>
                <c:pt idx="23">
                  <c:v>-1.6716096039790798</c:v>
                </c:pt>
                <c:pt idx="24">
                  <c:v>-1.4723253479563181</c:v>
                </c:pt>
                <c:pt idx="25">
                  <c:v>-1.0164407954710746</c:v>
                </c:pt>
                <c:pt idx="26">
                  <c:v>0.20864370893917039</c:v>
                </c:pt>
                <c:pt idx="27">
                  <c:v>0.5297980823450481</c:v>
                </c:pt>
                <c:pt idx="28">
                  <c:v>0.62872578214009556</c:v>
                </c:pt>
                <c:pt idx="29">
                  <c:v>0.71655617012872286</c:v>
                </c:pt>
                <c:pt idx="30">
                  <c:v>1.4232319569395133</c:v>
                </c:pt>
                <c:pt idx="31">
                  <c:v>1.6659038977505447</c:v>
                </c:pt>
                <c:pt idx="32">
                  <c:v>2.485475802505329</c:v>
                </c:pt>
                <c:pt idx="33">
                  <c:v>3.1417129049685357</c:v>
                </c:pt>
                <c:pt idx="34">
                  <c:v>2.5868607081248278</c:v>
                </c:pt>
                <c:pt idx="35">
                  <c:v>2.2571998097066608</c:v>
                </c:pt>
                <c:pt idx="36">
                  <c:v>2.4082087562466281</c:v>
                </c:pt>
                <c:pt idx="37">
                  <c:v>1.4387898353133366</c:v>
                </c:pt>
                <c:pt idx="38">
                  <c:v>1.2984242375642161</c:v>
                </c:pt>
                <c:pt idx="39">
                  <c:v>1.3045671931583076</c:v>
                </c:pt>
                <c:pt idx="40">
                  <c:v>0.12798509767271504</c:v>
                </c:pt>
                <c:pt idx="41">
                  <c:v>1.0582496830092047</c:v>
                </c:pt>
                <c:pt idx="42">
                  <c:v>2.2728378130754763</c:v>
                </c:pt>
                <c:pt idx="43">
                  <c:v>3.3068242044293523</c:v>
                </c:pt>
                <c:pt idx="44">
                  <c:v>3.2400534145805562</c:v>
                </c:pt>
                <c:pt idx="45">
                  <c:v>2.8030650853703527</c:v>
                </c:pt>
                <c:pt idx="46">
                  <c:v>2.4621065626582901</c:v>
                </c:pt>
                <c:pt idx="47">
                  <c:v>2.8679530557709114</c:v>
                </c:pt>
                <c:pt idx="48">
                  <c:v>2.7370021449333741</c:v>
                </c:pt>
                <c:pt idx="49">
                  <c:v>5.382983248037581</c:v>
                </c:pt>
                <c:pt idx="50">
                  <c:v>3.7693593673670946</c:v>
                </c:pt>
                <c:pt idx="51">
                  <c:v>1.7684913858993774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U_matr!$F$4</c:f>
              <c:strCache>
                <c:ptCount val="1"/>
                <c:pt idx="0">
                  <c:v>ε_t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U_matr!$F$5:$F$56</c:f>
              <c:numCache>
                <c:formatCode>General</c:formatCode>
                <c:ptCount val="52"/>
                <c:pt idx="0">
                  <c:v>2.7167989452143568</c:v>
                </c:pt>
                <c:pt idx="1">
                  <c:v>2.057112081488405</c:v>
                </c:pt>
                <c:pt idx="2">
                  <c:v>1.2941245268169874</c:v>
                </c:pt>
                <c:pt idx="3">
                  <c:v>0.54681429589016572</c:v>
                </c:pt>
                <c:pt idx="4">
                  <c:v>-9.6243961643490999E-2</c:v>
                </c:pt>
                <c:pt idx="5">
                  <c:v>-0.60964729678262786</c:v>
                </c:pt>
                <c:pt idx="6">
                  <c:v>-1.0329321687910957</c:v>
                </c:pt>
                <c:pt idx="7">
                  <c:v>-1.4412802688596973</c:v>
                </c:pt>
                <c:pt idx="8">
                  <c:v>-1.9004119183312742</c:v>
                </c:pt>
                <c:pt idx="9">
                  <c:v>-2.4285167367342972</c:v>
                </c:pt>
                <c:pt idx="10">
                  <c:v>-2.9841891107165215</c:v>
                </c:pt>
                <c:pt idx="11">
                  <c:v>-3.4859719134484481</c:v>
                </c:pt>
                <c:pt idx="12">
                  <c:v>-3.853026196001021</c:v>
                </c:pt>
                <c:pt idx="13">
                  <c:v>-4.045751892661098</c:v>
                </c:pt>
                <c:pt idx="14">
                  <c:v>-4.0852694557310549</c:v>
                </c:pt>
                <c:pt idx="15">
                  <c:v>-4.0414800853744639</c:v>
                </c:pt>
                <c:pt idx="16">
                  <c:v>-3.9954882700943459</c:v>
                </c:pt>
                <c:pt idx="17">
                  <c:v>-3.9953728092150342</c:v>
                </c:pt>
                <c:pt idx="18">
                  <c:v>-4.0279429909786542</c:v>
                </c:pt>
                <c:pt idx="19">
                  <c:v>-4.0213310721556983</c:v>
                </c:pt>
                <c:pt idx="20">
                  <c:v>-3.8779251945328039</c:v>
                </c:pt>
                <c:pt idx="21">
                  <c:v>-3.5219285755839147</c:v>
                </c:pt>
                <c:pt idx="22">
                  <c:v>-2.9383832670067522</c:v>
                </c:pt>
                <c:pt idx="23">
                  <c:v>-2.1845720849963088</c:v>
                </c:pt>
                <c:pt idx="24">
                  <c:v>-1.3682849167505386</c:v>
                </c:pt>
                <c:pt idx="25">
                  <c:v>-0.60371815117037875</c:v>
                </c:pt>
                <c:pt idx="26">
                  <c:v>3.3371781955607582E-2</c:v>
                </c:pt>
                <c:pt idx="27">
                  <c:v>0.52962306751264887</c:v>
                </c:pt>
                <c:pt idx="28">
                  <c:v>0.92627097105183553</c:v>
                </c:pt>
                <c:pt idx="29">
                  <c:v>1.284848422981149</c:v>
                </c:pt>
                <c:pt idx="30">
                  <c:v>1.6449513800980289</c:v>
                </c:pt>
                <c:pt idx="31">
                  <c:v>1.996454449219816</c:v>
                </c:pt>
                <c:pt idx="32">
                  <c:v>2.2809775829114107</c:v>
                </c:pt>
                <c:pt idx="33">
                  <c:v>2.4222649050205489</c:v>
                </c:pt>
                <c:pt idx="34">
                  <c:v>2.3701051344397976</c:v>
                </c:pt>
                <c:pt idx="35">
                  <c:v>2.1351174094206047</c:v>
                </c:pt>
                <c:pt idx="36">
                  <c:v>1.7958802185839606</c:v>
                </c:pt>
                <c:pt idx="37">
                  <c:v>1.4734588299873557</c:v>
                </c:pt>
                <c:pt idx="38">
                  <c:v>1.2846000601070406</c:v>
                </c:pt>
                <c:pt idx="39">
                  <c:v>1.2955811654911324</c:v>
                </c:pt>
                <c:pt idx="40">
                  <c:v>1.4985343067299999</c:v>
                </c:pt>
                <c:pt idx="41">
                  <c:v>1.8210845875056396</c:v>
                </c:pt>
                <c:pt idx="42">
                  <c:v>2.1638255512230313</c:v>
                </c:pt>
                <c:pt idx="43">
                  <c:v>2.4466653907604954</c:v>
                </c:pt>
                <c:pt idx="44">
                  <c:v>2.6411358385414645</c:v>
                </c:pt>
                <c:pt idx="45">
                  <c:v>2.7732856580353809</c:v>
                </c:pt>
                <c:pt idx="46">
                  <c:v>2.896940558371953</c:v>
                </c:pt>
                <c:pt idx="47">
                  <c:v>3.0522353594753886</c:v>
                </c:pt>
                <c:pt idx="48">
                  <c:v>3.231782594320443</c:v>
                </c:pt>
                <c:pt idx="49">
                  <c:v>3.3728809771288675</c:v>
                </c:pt>
                <c:pt idx="50">
                  <c:v>3.3807980002116294</c:v>
                </c:pt>
                <c:pt idx="51">
                  <c:v>3.1721442870643588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089624"/>
        <c:axId val="299088448"/>
      </c:lineChart>
      <c:catAx>
        <c:axId val="29908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9088448"/>
        <c:crosses val="autoZero"/>
        <c:auto val="1"/>
        <c:lblAlgn val="ctr"/>
        <c:lblOffset val="100"/>
        <c:noMultiLvlLbl val="0"/>
      </c:catAx>
      <c:valAx>
        <c:axId val="29908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908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097190279990985"/>
          <c:y val="0.94412612078946656"/>
          <c:w val="0.15464777925582493"/>
          <c:h val="5.5873879210533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U_matr!$BB$5:$BB$56</c:f>
              <c:numCache>
                <c:formatCode>General</c:formatCode>
                <c:ptCount val="52"/>
                <c:pt idx="0">
                  <c:v>1.2361001648108492</c:v>
                </c:pt>
                <c:pt idx="1">
                  <c:v>0.84424404413410647</c:v>
                </c:pt>
                <c:pt idx="2">
                  <c:v>0.44007694422186416</c:v>
                </c:pt>
                <c:pt idx="3">
                  <c:v>2.949253149589115E-2</c:v>
                </c:pt>
                <c:pt idx="4">
                  <c:v>-0.3815219487506889</c:v>
                </c:pt>
                <c:pt idx="5">
                  <c:v>-0.78697297987187498</c:v>
                </c:pt>
                <c:pt idx="6">
                  <c:v>-1.1809481728377105</c:v>
                </c:pt>
                <c:pt idx="7">
                  <c:v>-1.5577024821798799</c:v>
                </c:pt>
                <c:pt idx="8">
                  <c:v>-1.911741981691355</c:v>
                </c:pt>
                <c:pt idx="9">
                  <c:v>-2.2379039782417345</c:v>
                </c:pt>
                <c:pt idx="10">
                  <c:v>-2.5314322954684623</c:v>
                </c:pt>
                <c:pt idx="11">
                  <c:v>-2.7880466295381638</c:v>
                </c:pt>
                <c:pt idx="12">
                  <c:v>-3.0040049656149481</c:v>
                </c:pt>
                <c:pt idx="13">
                  <c:v>-3.1761581448629927</c:v>
                </c:pt>
                <c:pt idx="14">
                  <c:v>-3.3019957862736629</c:v>
                </c:pt>
                <c:pt idx="15">
                  <c:v>-3.3796828936734999</c:v>
                </c:pt>
                <c:pt idx="16">
                  <c:v>-3.4080866141004842</c:v>
                </c:pt>
                <c:pt idx="17">
                  <c:v>-3.3867927573511807</c:v>
                </c:pt>
                <c:pt idx="18">
                  <c:v>-3.3161118358065851</c:v>
                </c:pt>
                <c:pt idx="19">
                  <c:v>-3.1970745364623916</c:v>
                </c:pt>
                <c:pt idx="20">
                  <c:v>-3.0314166911916907</c:v>
                </c:pt>
                <c:pt idx="21">
                  <c:v>-2.8215539644075127</c:v>
                </c:pt>
                <c:pt idx="22">
                  <c:v>-2.570546627236074</c:v>
                </c:pt>
                <c:pt idx="23">
                  <c:v>-2.2820549318726342</c:v>
                </c:pt>
                <c:pt idx="24">
                  <c:v>-1.9602857368623139</c:v>
                </c:pt>
                <c:pt idx="25">
                  <c:v>-1.609931161629488</c:v>
                </c:pt>
                <c:pt idx="26">
                  <c:v>-1.2361001648108498</c:v>
                </c:pt>
                <c:pt idx="27">
                  <c:v>-0.84424404413410736</c:v>
                </c:pt>
                <c:pt idx="28">
                  <c:v>-0.44007694422186527</c:v>
                </c:pt>
                <c:pt idx="29">
                  <c:v>-2.949253149589115E-2</c:v>
                </c:pt>
                <c:pt idx="30">
                  <c:v>0.38152194875068868</c:v>
                </c:pt>
                <c:pt idx="31">
                  <c:v>0.78697297987187431</c:v>
                </c:pt>
                <c:pt idx="32">
                  <c:v>1.1809481728377091</c:v>
                </c:pt>
                <c:pt idx="33">
                  <c:v>1.5577024821798799</c:v>
                </c:pt>
                <c:pt idx="34">
                  <c:v>1.9117419816913528</c:v>
                </c:pt>
                <c:pt idx="35">
                  <c:v>2.237903978241734</c:v>
                </c:pt>
                <c:pt idx="36">
                  <c:v>2.5314322954684627</c:v>
                </c:pt>
                <c:pt idx="37">
                  <c:v>2.7880466295381634</c:v>
                </c:pt>
                <c:pt idx="38">
                  <c:v>3.0040049656149477</c:v>
                </c:pt>
                <c:pt idx="39">
                  <c:v>3.1761581448629923</c:v>
                </c:pt>
                <c:pt idx="40">
                  <c:v>3.3019957862736624</c:v>
                </c:pt>
                <c:pt idx="41">
                  <c:v>3.3796828936735004</c:v>
                </c:pt>
                <c:pt idx="42">
                  <c:v>3.4080866141004837</c:v>
                </c:pt>
                <c:pt idx="43">
                  <c:v>3.3867927573511807</c:v>
                </c:pt>
                <c:pt idx="44">
                  <c:v>3.316111835806586</c:v>
                </c:pt>
                <c:pt idx="45">
                  <c:v>3.1970745364623911</c:v>
                </c:pt>
                <c:pt idx="46">
                  <c:v>3.0314166911916907</c:v>
                </c:pt>
                <c:pt idx="47">
                  <c:v>2.8215539644075136</c:v>
                </c:pt>
                <c:pt idx="48">
                  <c:v>2.5705466272360744</c:v>
                </c:pt>
                <c:pt idx="49">
                  <c:v>2.2820549318726355</c:v>
                </c:pt>
                <c:pt idx="50">
                  <c:v>1.9602857368623143</c:v>
                </c:pt>
                <c:pt idx="51">
                  <c:v>1.6099311616294882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86488"/>
        <c:axId val="299089232"/>
      </c:scatterChart>
      <c:valAx>
        <c:axId val="299086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9089232"/>
        <c:crosses val="autoZero"/>
        <c:crossBetween val="midCat"/>
      </c:valAx>
      <c:valAx>
        <c:axId val="29908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9086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U_matr!$BC$5:$BC$56</c:f>
              <c:numCache>
                <c:formatCode>General</c:formatCode>
                <c:ptCount val="52"/>
                <c:pt idx="0">
                  <c:v>1.1667621245401003</c:v>
                </c:pt>
                <c:pt idx="1">
                  <c:v>1.2342791244481435</c:v>
                </c:pt>
                <c:pt idx="2">
                  <c:v>1.2300643080653331</c:v>
                </c:pt>
                <c:pt idx="3">
                  <c:v>1.1543626251996038</c:v>
                </c:pt>
                <c:pt idx="4">
                  <c:v>1.0115735824946905</c:v>
                </c:pt>
                <c:pt idx="5">
                  <c:v>0.80999556009555074</c:v>
                </c:pt>
                <c:pt idx="6">
                  <c:v>0.56134353995772335</c:v>
                </c:pt>
                <c:pt idx="7">
                  <c:v>0.28006827367830028</c:v>
                </c:pt>
                <c:pt idx="8">
                  <c:v>-1.7483542660551632E-2</c:v>
                </c:pt>
                <c:pt idx="9">
                  <c:v>-0.31401927905006383</c:v>
                </c:pt>
                <c:pt idx="10">
                  <c:v>-0.59230535635482395</c:v>
                </c:pt>
                <c:pt idx="11">
                  <c:v>-0.83616879929061205</c:v>
                </c:pt>
                <c:pt idx="12">
                  <c:v>-1.0314371509615499</c:v>
                </c:pt>
                <c:pt idx="13">
                  <c:v>-1.1667621245401001</c:v>
                </c:pt>
                <c:pt idx="14">
                  <c:v>-1.2342791244481435</c:v>
                </c:pt>
                <c:pt idx="15">
                  <c:v>-1.2300643080653331</c:v>
                </c:pt>
                <c:pt idx="16">
                  <c:v>-1.1543626251996038</c:v>
                </c:pt>
                <c:pt idx="17">
                  <c:v>-1.0115735824946908</c:v>
                </c:pt>
                <c:pt idx="18">
                  <c:v>-0.80999556009555107</c:v>
                </c:pt>
                <c:pt idx="19">
                  <c:v>-0.5613435399577239</c:v>
                </c:pt>
                <c:pt idx="20">
                  <c:v>-0.28006827367830017</c:v>
                </c:pt>
                <c:pt idx="21">
                  <c:v>1.748354266055141E-2</c:v>
                </c:pt>
                <c:pt idx="22">
                  <c:v>0.31401927905006372</c:v>
                </c:pt>
                <c:pt idx="23">
                  <c:v>0.5923053563548234</c:v>
                </c:pt>
                <c:pt idx="24">
                  <c:v>0.83616879929061172</c:v>
                </c:pt>
                <c:pt idx="25">
                  <c:v>1.0314371509615496</c:v>
                </c:pt>
                <c:pt idx="26">
                  <c:v>1.1667621245401001</c:v>
                </c:pt>
                <c:pt idx="27">
                  <c:v>1.2342791244481435</c:v>
                </c:pt>
                <c:pt idx="28">
                  <c:v>1.2300643080653331</c:v>
                </c:pt>
                <c:pt idx="29">
                  <c:v>1.154362625199604</c:v>
                </c:pt>
                <c:pt idx="30">
                  <c:v>1.0115735824946908</c:v>
                </c:pt>
                <c:pt idx="31">
                  <c:v>0.80999556009555107</c:v>
                </c:pt>
                <c:pt idx="32">
                  <c:v>0.56134353995772401</c:v>
                </c:pt>
                <c:pt idx="33">
                  <c:v>0.28006827367830028</c:v>
                </c:pt>
                <c:pt idx="34">
                  <c:v>-1.7483542660550189E-2</c:v>
                </c:pt>
                <c:pt idx="35">
                  <c:v>-0.31401927905006349</c:v>
                </c:pt>
                <c:pt idx="36">
                  <c:v>-0.59230535635482418</c:v>
                </c:pt>
                <c:pt idx="37">
                  <c:v>-0.83616879929061161</c:v>
                </c:pt>
                <c:pt idx="38">
                  <c:v>-1.0314371509615496</c:v>
                </c:pt>
                <c:pt idx="39">
                  <c:v>-1.1667621245400996</c:v>
                </c:pt>
                <c:pt idx="40">
                  <c:v>-1.2342791244481432</c:v>
                </c:pt>
                <c:pt idx="41">
                  <c:v>-1.2300643080653331</c:v>
                </c:pt>
                <c:pt idx="42">
                  <c:v>-1.1543626251996042</c:v>
                </c:pt>
                <c:pt idx="43">
                  <c:v>-1.0115735824946908</c:v>
                </c:pt>
                <c:pt idx="44">
                  <c:v>-0.80999556009555207</c:v>
                </c:pt>
                <c:pt idx="45">
                  <c:v>-0.56134353995772412</c:v>
                </c:pt>
                <c:pt idx="46">
                  <c:v>-0.28006827367830051</c:v>
                </c:pt>
                <c:pt idx="47">
                  <c:v>1.7483542660549967E-2</c:v>
                </c:pt>
                <c:pt idx="48">
                  <c:v>0.31401927905006344</c:v>
                </c:pt>
                <c:pt idx="49">
                  <c:v>0.59230535635482218</c:v>
                </c:pt>
                <c:pt idx="50">
                  <c:v>0.8361687992906115</c:v>
                </c:pt>
                <c:pt idx="51">
                  <c:v>1.0314371509615494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355120"/>
        <c:axId val="298353552"/>
      </c:scatterChart>
      <c:valAx>
        <c:axId val="29835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8353552"/>
        <c:crosses val="autoZero"/>
        <c:crossBetween val="midCat"/>
      </c:valAx>
      <c:valAx>
        <c:axId val="2983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835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U_matr!$BD$5:$BD$56</c:f>
              <c:numCache>
                <c:formatCode>General</c:formatCode>
                <c:ptCount val="52"/>
                <c:pt idx="0">
                  <c:v>0.10561341681852493</c:v>
                </c:pt>
                <c:pt idx="1">
                  <c:v>-8.0499537146228928E-2</c:v>
                </c:pt>
                <c:pt idx="2">
                  <c:v>-0.25615016633928878</c:v>
                </c:pt>
                <c:pt idx="3">
                  <c:v>-0.39850959504138278</c:v>
                </c:pt>
                <c:pt idx="4">
                  <c:v>-0.48907572212007111</c:v>
                </c:pt>
                <c:pt idx="5">
                  <c:v>-0.51607789312934693</c:v>
                </c:pt>
                <c:pt idx="6">
                  <c:v>-0.47600670301354309</c:v>
                </c:pt>
                <c:pt idx="7">
                  <c:v>-0.37407010476024333</c:v>
                </c:pt>
                <c:pt idx="8">
                  <c:v>-0.22351654469418133</c:v>
                </c:pt>
                <c:pt idx="9">
                  <c:v>-4.3913094835716676E-2</c:v>
                </c:pt>
                <c:pt idx="10">
                  <c:v>0.14139763081822088</c:v>
                </c:pt>
                <c:pt idx="11">
                  <c:v>0.30833125782026133</c:v>
                </c:pt>
                <c:pt idx="12">
                  <c:v>0.43519183756091667</c:v>
                </c:pt>
                <c:pt idx="13">
                  <c:v>0.50549161578687796</c:v>
                </c:pt>
                <c:pt idx="14">
                  <c:v>0.51009390504313523</c:v>
                </c:pt>
                <c:pt idx="15">
                  <c:v>0.44840055723344818</c:v>
                </c:pt>
                <c:pt idx="16">
                  <c:v>0.32842970344179473</c:v>
                </c:pt>
                <c:pt idx="17">
                  <c:v>0.16577365736341565</c:v>
                </c:pt>
                <c:pt idx="18">
                  <c:v>-1.8427578953474133E-2</c:v>
                </c:pt>
                <c:pt idx="19">
                  <c:v>-0.20023382863314815</c:v>
                </c:pt>
                <c:pt idx="20">
                  <c:v>-0.35601618526068829</c:v>
                </c:pt>
                <c:pt idx="21">
                  <c:v>-0.46552800312213893</c:v>
                </c:pt>
                <c:pt idx="22">
                  <c:v>-0.51453630342752454</c:v>
                </c:pt>
                <c:pt idx="23">
                  <c:v>-0.49667159918995402</c:v>
                </c:pt>
                <c:pt idx="24">
                  <c:v>-0.41425572161876989</c:v>
                </c:pt>
                <c:pt idx="25">
                  <c:v>-0.27800005748788065</c:v>
                </c:pt>
                <c:pt idx="26">
                  <c:v>-0.1056134168185251</c:v>
                </c:pt>
                <c:pt idx="27">
                  <c:v>8.0499537146228817E-2</c:v>
                </c:pt>
                <c:pt idx="28">
                  <c:v>0.25615016633928883</c:v>
                </c:pt>
                <c:pt idx="29">
                  <c:v>0.39850959504138278</c:v>
                </c:pt>
                <c:pt idx="30">
                  <c:v>0.48907572212007111</c:v>
                </c:pt>
                <c:pt idx="31">
                  <c:v>0.51607789312934704</c:v>
                </c:pt>
                <c:pt idx="32">
                  <c:v>0.47600670301354298</c:v>
                </c:pt>
                <c:pt idx="33">
                  <c:v>0.37407010476024311</c:v>
                </c:pt>
                <c:pt idx="34">
                  <c:v>0.22351654469418106</c:v>
                </c:pt>
                <c:pt idx="35">
                  <c:v>4.3913094835716426E-2</c:v>
                </c:pt>
                <c:pt idx="36">
                  <c:v>-0.14139763081822138</c:v>
                </c:pt>
                <c:pt idx="37">
                  <c:v>-0.30833125782026188</c:v>
                </c:pt>
                <c:pt idx="38">
                  <c:v>-0.43519183756091706</c:v>
                </c:pt>
                <c:pt idx="39">
                  <c:v>-0.50549161578687818</c:v>
                </c:pt>
                <c:pt idx="40">
                  <c:v>-0.51009390504313523</c:v>
                </c:pt>
                <c:pt idx="41">
                  <c:v>-0.44840055723344829</c:v>
                </c:pt>
                <c:pt idx="42">
                  <c:v>-0.3284297034417949</c:v>
                </c:pt>
                <c:pt idx="43">
                  <c:v>-0.16577365736341587</c:v>
                </c:pt>
                <c:pt idx="44">
                  <c:v>1.8427578953474855E-2</c:v>
                </c:pt>
                <c:pt idx="45">
                  <c:v>0.20023382863314881</c:v>
                </c:pt>
                <c:pt idx="46">
                  <c:v>0.35601618526068918</c:v>
                </c:pt>
                <c:pt idx="47">
                  <c:v>0.46552800312213866</c:v>
                </c:pt>
                <c:pt idx="48">
                  <c:v>0.51453630342752432</c:v>
                </c:pt>
                <c:pt idx="49">
                  <c:v>0.49667159918995413</c:v>
                </c:pt>
                <c:pt idx="50">
                  <c:v>0.41425572161877</c:v>
                </c:pt>
                <c:pt idx="51">
                  <c:v>0.27800005748788081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559160"/>
        <c:axId val="298560336"/>
      </c:scatterChart>
      <c:valAx>
        <c:axId val="29855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8560336"/>
        <c:crosses val="autoZero"/>
        <c:crossBetween val="midCat"/>
      </c:valAx>
      <c:valAx>
        <c:axId val="2985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8559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 harm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U_matr!$BE$5:$BE$56</c:f>
              <c:numCache>
                <c:formatCode>General</c:formatCode>
                <c:ptCount val="52"/>
                <c:pt idx="0">
                  <c:v>0.20832323904488242</c:v>
                </c:pt>
                <c:pt idx="1">
                  <c:v>5.9088450052383917E-2</c:v>
                </c:pt>
                <c:pt idx="2">
                  <c:v>-0.11986655913092112</c:v>
                </c:pt>
                <c:pt idx="3">
                  <c:v>-0.23853126576394656</c:v>
                </c:pt>
                <c:pt idx="4">
                  <c:v>-0.23721987326742158</c:v>
                </c:pt>
                <c:pt idx="5">
                  <c:v>-0.11659198387695661</c:v>
                </c:pt>
                <c:pt idx="6">
                  <c:v>6.2679167102434208E-2</c:v>
                </c:pt>
                <c:pt idx="7">
                  <c:v>0.21042404440212562</c:v>
                </c:pt>
                <c:pt idx="8">
                  <c:v>0.25233015071481379</c:v>
                </c:pt>
                <c:pt idx="9">
                  <c:v>0.16731961539321824</c:v>
                </c:pt>
                <c:pt idx="10">
                  <c:v>-1.8490897114562636E-3</c:v>
                </c:pt>
                <c:pt idx="11">
                  <c:v>-0.17008774243993346</c:v>
                </c:pt>
                <c:pt idx="12">
                  <c:v>-0.25277591698544022</c:v>
                </c:pt>
                <c:pt idx="13">
                  <c:v>-0.20832323904488242</c:v>
                </c:pt>
                <c:pt idx="14">
                  <c:v>-5.9088450052383897E-2</c:v>
                </c:pt>
                <c:pt idx="15">
                  <c:v>0.11986655913092123</c:v>
                </c:pt>
                <c:pt idx="16">
                  <c:v>0.23853126576394662</c:v>
                </c:pt>
                <c:pt idx="17">
                  <c:v>0.23721987326742155</c:v>
                </c:pt>
                <c:pt idx="18">
                  <c:v>0.11659198387695631</c:v>
                </c:pt>
                <c:pt idx="19">
                  <c:v>-6.2679167102434555E-2</c:v>
                </c:pt>
                <c:pt idx="20">
                  <c:v>-0.21042404440212556</c:v>
                </c:pt>
                <c:pt idx="21">
                  <c:v>-0.25233015071481379</c:v>
                </c:pt>
                <c:pt idx="22">
                  <c:v>-0.16731961539321796</c:v>
                </c:pt>
                <c:pt idx="23">
                  <c:v>1.849089711455941E-3</c:v>
                </c:pt>
                <c:pt idx="24">
                  <c:v>0.17008774243993341</c:v>
                </c:pt>
                <c:pt idx="25">
                  <c:v>0.25277591698544022</c:v>
                </c:pt>
                <c:pt idx="26">
                  <c:v>0.20832323904488248</c:v>
                </c:pt>
                <c:pt idx="27">
                  <c:v>5.9088450052383987E-2</c:v>
                </c:pt>
                <c:pt idx="28">
                  <c:v>-0.11986655913092115</c:v>
                </c:pt>
                <c:pt idx="29">
                  <c:v>-0.23853126576394659</c:v>
                </c:pt>
                <c:pt idx="30">
                  <c:v>-0.23721987326742158</c:v>
                </c:pt>
                <c:pt idx="31">
                  <c:v>-0.11659198387695639</c:v>
                </c:pt>
                <c:pt idx="32">
                  <c:v>6.2679167102434472E-2</c:v>
                </c:pt>
                <c:pt idx="33">
                  <c:v>0.21042404440212575</c:v>
                </c:pt>
                <c:pt idx="34">
                  <c:v>0.25233015071481374</c:v>
                </c:pt>
                <c:pt idx="35">
                  <c:v>0.16731961539321805</c:v>
                </c:pt>
                <c:pt idx="36">
                  <c:v>-1.8490897114567563E-3</c:v>
                </c:pt>
                <c:pt idx="37">
                  <c:v>-0.17008774243993399</c:v>
                </c:pt>
                <c:pt idx="38">
                  <c:v>-0.25277591698544027</c:v>
                </c:pt>
                <c:pt idx="39">
                  <c:v>-0.20832323904488204</c:v>
                </c:pt>
                <c:pt idx="40">
                  <c:v>-5.9088450052384084E-2</c:v>
                </c:pt>
                <c:pt idx="41">
                  <c:v>0.11986655913092106</c:v>
                </c:pt>
                <c:pt idx="42">
                  <c:v>0.23853126576394656</c:v>
                </c:pt>
                <c:pt idx="43">
                  <c:v>0.23721987326742164</c:v>
                </c:pt>
                <c:pt idx="44">
                  <c:v>0.11659198387695566</c:v>
                </c:pt>
                <c:pt idx="45">
                  <c:v>-6.2679167102435263E-2</c:v>
                </c:pt>
                <c:pt idx="46">
                  <c:v>-0.2104240444021262</c:v>
                </c:pt>
                <c:pt idx="47">
                  <c:v>-0.25233015071481385</c:v>
                </c:pt>
                <c:pt idx="48">
                  <c:v>-0.1673196153932188</c:v>
                </c:pt>
                <c:pt idx="49">
                  <c:v>1.8490897114557571E-3</c:v>
                </c:pt>
                <c:pt idx="50">
                  <c:v>0.17008774243993327</c:v>
                </c:pt>
                <c:pt idx="51">
                  <c:v>0.25277591698544016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151848"/>
        <c:axId val="297150672"/>
      </c:scatterChart>
      <c:valAx>
        <c:axId val="297151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7150672"/>
        <c:crosses val="autoZero"/>
        <c:crossBetween val="midCat"/>
      </c:valAx>
      <c:valAx>
        <c:axId val="2971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97151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45245</xdr:colOff>
      <xdr:row>66</xdr:row>
      <xdr:rowOff>57149</xdr:rowOff>
    </xdr:from>
    <xdr:to>
      <xdr:col>8</xdr:col>
      <xdr:colOff>631031</xdr:colOff>
      <xdr:row>90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41672</xdr:colOff>
      <xdr:row>90</xdr:row>
      <xdr:rowOff>146446</xdr:rowOff>
    </xdr:from>
    <xdr:to>
      <xdr:col>8</xdr:col>
      <xdr:colOff>607219</xdr:colOff>
      <xdr:row>114</xdr:row>
      <xdr:rowOff>130969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107157</xdr:colOff>
      <xdr:row>31</xdr:row>
      <xdr:rowOff>182166</xdr:rowOff>
    </xdr:from>
    <xdr:to>
      <xdr:col>63</xdr:col>
      <xdr:colOff>631032</xdr:colOff>
      <xdr:row>46</xdr:row>
      <xdr:rowOff>67866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107156</xdr:colOff>
      <xdr:row>46</xdr:row>
      <xdr:rowOff>83343</xdr:rowOff>
    </xdr:from>
    <xdr:to>
      <xdr:col>63</xdr:col>
      <xdr:colOff>631031</xdr:colOff>
      <xdr:row>60</xdr:row>
      <xdr:rowOff>159543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119062</xdr:colOff>
      <xdr:row>60</xdr:row>
      <xdr:rowOff>154781</xdr:rowOff>
    </xdr:from>
    <xdr:to>
      <xdr:col>63</xdr:col>
      <xdr:colOff>642937</xdr:colOff>
      <xdr:row>75</xdr:row>
      <xdr:rowOff>40481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57</xdr:col>
      <xdr:colOff>119062</xdr:colOff>
      <xdr:row>75</xdr:row>
      <xdr:rowOff>47625</xdr:rowOff>
    </xdr:from>
    <xdr:to>
      <xdr:col>63</xdr:col>
      <xdr:colOff>642937</xdr:colOff>
      <xdr:row>89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45245</xdr:colOff>
      <xdr:row>66</xdr:row>
      <xdr:rowOff>57149</xdr:rowOff>
    </xdr:from>
    <xdr:to>
      <xdr:col>12</xdr:col>
      <xdr:colOff>333376</xdr:colOff>
      <xdr:row>90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41672</xdr:colOff>
      <xdr:row>90</xdr:row>
      <xdr:rowOff>146446</xdr:rowOff>
    </xdr:from>
    <xdr:to>
      <xdr:col>12</xdr:col>
      <xdr:colOff>270389</xdr:colOff>
      <xdr:row>118</xdr:row>
      <xdr:rowOff>11906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1</xdr:colOff>
      <xdr:row>19</xdr:row>
      <xdr:rowOff>0</xdr:rowOff>
    </xdr:from>
    <xdr:to>
      <xdr:col>65</xdr:col>
      <xdr:colOff>1</xdr:colOff>
      <xdr:row>33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58</xdr:col>
      <xdr:colOff>0</xdr:colOff>
      <xdr:row>33</xdr:row>
      <xdr:rowOff>91677</xdr:rowOff>
    </xdr:from>
    <xdr:to>
      <xdr:col>65</xdr:col>
      <xdr:colOff>0</xdr:colOff>
      <xdr:row>47</xdr:row>
      <xdr:rowOff>167877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11906</xdr:colOff>
      <xdr:row>47</xdr:row>
      <xdr:rowOff>163115</xdr:rowOff>
    </xdr:from>
    <xdr:to>
      <xdr:col>65</xdr:col>
      <xdr:colOff>11906</xdr:colOff>
      <xdr:row>62</xdr:row>
      <xdr:rowOff>48815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58</xdr:col>
      <xdr:colOff>11906</xdr:colOff>
      <xdr:row>62</xdr:row>
      <xdr:rowOff>55959</xdr:rowOff>
    </xdr:from>
    <xdr:to>
      <xdr:col>65</xdr:col>
      <xdr:colOff>11906</xdr:colOff>
      <xdr:row>76</xdr:row>
      <xdr:rowOff>132159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44" workbookViewId="0">
      <selection activeCell="B55" sqref="B55:B58"/>
    </sheetView>
  </sheetViews>
  <sheetFormatPr defaultRowHeight="15" x14ac:dyDescent="0.25"/>
  <cols>
    <col min="1" max="1" width="9" customWidth="1"/>
    <col min="2" max="7" width="9.140625" customWidth="1"/>
  </cols>
  <sheetData>
    <row r="1" spans="1:14" x14ac:dyDescent="0.25">
      <c r="A1" t="s">
        <v>3</v>
      </c>
      <c r="B1" s="25" t="s">
        <v>1</v>
      </c>
      <c r="C1" s="25"/>
      <c r="D1" s="25" t="s">
        <v>2</v>
      </c>
      <c r="E1" s="25"/>
      <c r="F1" s="1"/>
      <c r="G1" s="1"/>
      <c r="K1" s="1"/>
      <c r="L1" s="1"/>
      <c r="M1" s="1"/>
      <c r="N1" s="1"/>
    </row>
    <row r="2" spans="1:14" x14ac:dyDescent="0.25">
      <c r="B2" t="s">
        <v>0</v>
      </c>
      <c r="D2" t="s">
        <v>0</v>
      </c>
    </row>
    <row r="3" spans="1:14" x14ac:dyDescent="0.25">
      <c r="A3">
        <v>1959</v>
      </c>
      <c r="B3">
        <v>43150</v>
      </c>
      <c r="D3">
        <v>24961</v>
      </c>
    </row>
    <row r="4" spans="1:14" x14ac:dyDescent="0.25">
      <c r="A4">
        <v>1960</v>
      </c>
      <c r="B4">
        <v>46620</v>
      </c>
      <c r="D4">
        <v>27413</v>
      </c>
    </row>
    <row r="5" spans="1:14" x14ac:dyDescent="0.25">
      <c r="A5">
        <v>1961</v>
      </c>
      <c r="B5">
        <v>52022</v>
      </c>
      <c r="D5">
        <v>30815</v>
      </c>
    </row>
    <row r="6" spans="1:14" x14ac:dyDescent="0.25">
      <c r="A6">
        <v>1962</v>
      </c>
      <c r="B6">
        <v>57948</v>
      </c>
      <c r="D6">
        <v>34555</v>
      </c>
    </row>
    <row r="7" spans="1:14" x14ac:dyDescent="0.25">
      <c r="A7">
        <v>1963</v>
      </c>
      <c r="B7">
        <v>63931</v>
      </c>
      <c r="D7">
        <v>37275</v>
      </c>
    </row>
    <row r="8" spans="1:14" x14ac:dyDescent="0.25">
      <c r="A8">
        <v>1964</v>
      </c>
      <c r="B8">
        <v>69073</v>
      </c>
      <c r="D8">
        <v>40179</v>
      </c>
    </row>
    <row r="9" spans="1:14" x14ac:dyDescent="0.25">
      <c r="A9">
        <v>1965</v>
      </c>
      <c r="B9">
        <v>74747</v>
      </c>
      <c r="D9">
        <v>42816</v>
      </c>
    </row>
    <row r="10" spans="1:14" x14ac:dyDescent="0.25">
      <c r="A10">
        <v>1966</v>
      </c>
      <c r="B10">
        <v>80960</v>
      </c>
      <c r="D10">
        <v>46349</v>
      </c>
    </row>
    <row r="11" spans="1:14" x14ac:dyDescent="0.25">
      <c r="A11">
        <v>1967</v>
      </c>
      <c r="B11">
        <v>89096</v>
      </c>
      <c r="D11">
        <v>50546</v>
      </c>
    </row>
    <row r="12" spans="1:14" x14ac:dyDescent="0.25">
      <c r="A12">
        <v>1968</v>
      </c>
      <c r="B12">
        <v>100831</v>
      </c>
      <c r="D12">
        <v>56332</v>
      </c>
    </row>
    <row r="13" spans="1:14" x14ac:dyDescent="0.25">
      <c r="A13">
        <v>1969</v>
      </c>
      <c r="B13">
        <v>113342</v>
      </c>
      <c r="D13">
        <v>61073</v>
      </c>
    </row>
    <row r="14" spans="1:14" x14ac:dyDescent="0.25">
      <c r="A14">
        <v>1970</v>
      </c>
      <c r="B14">
        <v>126392</v>
      </c>
      <c r="D14">
        <v>68447</v>
      </c>
    </row>
    <row r="15" spans="1:14" x14ac:dyDescent="0.25">
      <c r="A15">
        <v>1971</v>
      </c>
      <c r="B15">
        <v>140704</v>
      </c>
      <c r="D15">
        <v>76002</v>
      </c>
    </row>
    <row r="16" spans="1:14" x14ac:dyDescent="0.25">
      <c r="A16">
        <v>1972</v>
      </c>
      <c r="B16">
        <v>162302</v>
      </c>
      <c r="D16">
        <v>84572</v>
      </c>
    </row>
    <row r="17" spans="1:4" x14ac:dyDescent="0.25">
      <c r="A17">
        <v>1973</v>
      </c>
      <c r="B17">
        <v>189155</v>
      </c>
      <c r="D17">
        <v>89535</v>
      </c>
    </row>
    <row r="18" spans="1:4" x14ac:dyDescent="0.25">
      <c r="A18">
        <v>1974</v>
      </c>
      <c r="B18">
        <v>213355</v>
      </c>
      <c r="D18">
        <v>114275</v>
      </c>
    </row>
    <row r="19" spans="1:4" x14ac:dyDescent="0.25">
      <c r="A19">
        <v>1975</v>
      </c>
      <c r="B19">
        <v>245179</v>
      </c>
      <c r="D19">
        <v>125630</v>
      </c>
    </row>
    <row r="20" spans="1:4" x14ac:dyDescent="0.25">
      <c r="A20">
        <v>1976</v>
      </c>
      <c r="B20">
        <v>278020</v>
      </c>
      <c r="D20">
        <v>141535</v>
      </c>
    </row>
    <row r="21" spans="1:4" x14ac:dyDescent="0.25">
      <c r="A21">
        <v>1977</v>
      </c>
      <c r="B21">
        <v>314226</v>
      </c>
      <c r="D21">
        <v>165642</v>
      </c>
    </row>
    <row r="22" spans="1:4" x14ac:dyDescent="0.25">
      <c r="A22">
        <v>1978</v>
      </c>
      <c r="B22">
        <v>356521</v>
      </c>
      <c r="D22">
        <v>184948</v>
      </c>
    </row>
    <row r="23" spans="1:4" x14ac:dyDescent="0.25">
      <c r="A23">
        <v>1979</v>
      </c>
      <c r="B23">
        <v>406436</v>
      </c>
      <c r="D23">
        <v>203282</v>
      </c>
    </row>
    <row r="24" spans="1:4" x14ac:dyDescent="0.25">
      <c r="A24">
        <v>1980</v>
      </c>
      <c r="B24">
        <v>459311</v>
      </c>
      <c r="D24">
        <v>234449</v>
      </c>
    </row>
    <row r="25" spans="1:4" x14ac:dyDescent="0.25">
      <c r="A25">
        <v>1981</v>
      </c>
      <c r="B25">
        <v>526750</v>
      </c>
      <c r="D25">
        <v>271402</v>
      </c>
    </row>
    <row r="26" spans="1:4" x14ac:dyDescent="0.25">
      <c r="A26">
        <v>1982</v>
      </c>
      <c r="B26">
        <v>584624</v>
      </c>
      <c r="D26">
        <v>308025</v>
      </c>
    </row>
    <row r="27" spans="1:4" x14ac:dyDescent="0.25">
      <c r="A27">
        <v>1983</v>
      </c>
      <c r="B27">
        <v>635307</v>
      </c>
      <c r="D27">
        <v>329633</v>
      </c>
    </row>
    <row r="28" spans="1:4" x14ac:dyDescent="0.25">
      <c r="A28">
        <v>1984</v>
      </c>
      <c r="B28">
        <v>679404</v>
      </c>
      <c r="D28">
        <v>357646</v>
      </c>
    </row>
    <row r="29" spans="1:4" x14ac:dyDescent="0.25">
      <c r="A29">
        <v>1985</v>
      </c>
      <c r="B29">
        <v>732329</v>
      </c>
      <c r="D29">
        <v>404859</v>
      </c>
    </row>
    <row r="30" spans="1:4" x14ac:dyDescent="0.25">
      <c r="A30">
        <v>1986</v>
      </c>
      <c r="B30">
        <v>769418</v>
      </c>
      <c r="D30">
        <v>429509</v>
      </c>
    </row>
    <row r="31" spans="1:4" x14ac:dyDescent="0.25">
      <c r="A31">
        <v>1987</v>
      </c>
      <c r="B31">
        <v>830840</v>
      </c>
      <c r="D31">
        <v>448612</v>
      </c>
    </row>
    <row r="32" spans="1:4" x14ac:dyDescent="0.25">
      <c r="A32">
        <v>1988</v>
      </c>
      <c r="B32">
        <v>897680</v>
      </c>
      <c r="D32">
        <v>467438</v>
      </c>
    </row>
    <row r="33" spans="1:4" x14ac:dyDescent="0.25">
      <c r="A33">
        <v>1989</v>
      </c>
      <c r="B33">
        <v>950922</v>
      </c>
      <c r="D33">
        <v>501711</v>
      </c>
    </row>
    <row r="34" spans="1:4" x14ac:dyDescent="0.25">
      <c r="A34">
        <v>1990</v>
      </c>
      <c r="B34">
        <v>987022</v>
      </c>
      <c r="D34">
        <v>524402</v>
      </c>
    </row>
    <row r="35" spans="1:4" x14ac:dyDescent="0.25">
      <c r="A35">
        <v>1991</v>
      </c>
      <c r="B35">
        <v>1027751</v>
      </c>
      <c r="D35">
        <v>561493</v>
      </c>
    </row>
    <row r="36" spans="1:4" x14ac:dyDescent="0.25">
      <c r="A36">
        <v>1992</v>
      </c>
      <c r="B36">
        <v>1038400</v>
      </c>
      <c r="D36">
        <v>594507</v>
      </c>
    </row>
    <row r="37" spans="1:4" x14ac:dyDescent="0.25">
      <c r="A37">
        <v>1993</v>
      </c>
      <c r="B37">
        <v>1065579</v>
      </c>
      <c r="D37">
        <v>597291</v>
      </c>
    </row>
    <row r="38" spans="1:4" x14ac:dyDescent="0.25">
      <c r="A38">
        <v>1994</v>
      </c>
      <c r="B38">
        <v>1099389</v>
      </c>
      <c r="D38">
        <v>605696</v>
      </c>
    </row>
    <row r="39" spans="1:4" x14ac:dyDescent="0.25">
      <c r="A39">
        <v>1995</v>
      </c>
      <c r="B39">
        <v>1125543</v>
      </c>
      <c r="D39">
        <v>626099</v>
      </c>
    </row>
    <row r="40" spans="1:4" x14ac:dyDescent="0.25">
      <c r="A40">
        <v>1996</v>
      </c>
      <c r="B40">
        <v>1163003</v>
      </c>
      <c r="D40">
        <v>618535</v>
      </c>
    </row>
    <row r="41" spans="1:4" x14ac:dyDescent="0.25">
      <c r="A41">
        <v>1997</v>
      </c>
      <c r="B41">
        <v>1216045</v>
      </c>
      <c r="D41">
        <v>631665</v>
      </c>
    </row>
    <row r="42" spans="1:4" x14ac:dyDescent="0.25">
      <c r="A42">
        <v>1998</v>
      </c>
      <c r="B42">
        <v>1260637</v>
      </c>
      <c r="D42">
        <v>648452</v>
      </c>
    </row>
    <row r="43" spans="1:4" x14ac:dyDescent="0.25">
      <c r="A43">
        <v>1999</v>
      </c>
      <c r="B43">
        <v>1335058</v>
      </c>
      <c r="D43">
        <v>635717</v>
      </c>
    </row>
    <row r="44" spans="1:4" x14ac:dyDescent="0.25">
      <c r="A44">
        <v>2000</v>
      </c>
      <c r="B44">
        <v>1392444</v>
      </c>
      <c r="D44">
        <v>675571</v>
      </c>
    </row>
    <row r="45" spans="1:4" x14ac:dyDescent="0.25">
      <c r="A45">
        <v>2001</v>
      </c>
      <c r="B45">
        <v>1438650</v>
      </c>
      <c r="D45">
        <v>722522</v>
      </c>
    </row>
    <row r="46" spans="1:4" x14ac:dyDescent="0.25">
      <c r="A46">
        <v>2002</v>
      </c>
      <c r="B46">
        <v>1478009</v>
      </c>
      <c r="D46">
        <v>764965</v>
      </c>
    </row>
    <row r="47" spans="1:4" x14ac:dyDescent="0.25">
      <c r="A47">
        <v>2003</v>
      </c>
      <c r="B47">
        <v>1541435</v>
      </c>
      <c r="D47">
        <v>779932</v>
      </c>
    </row>
    <row r="48" spans="1:4" x14ac:dyDescent="0.25">
      <c r="A48">
        <v>2004</v>
      </c>
      <c r="B48">
        <v>1594163</v>
      </c>
      <c r="D48">
        <v>785658</v>
      </c>
    </row>
    <row r="49" spans="1:4" x14ac:dyDescent="0.25">
      <c r="A49">
        <v>2005</v>
      </c>
      <c r="B49">
        <v>1661586</v>
      </c>
      <c r="D49">
        <v>793781</v>
      </c>
    </row>
    <row r="50" spans="1:4" x14ac:dyDescent="0.25">
      <c r="A50">
        <v>2006</v>
      </c>
      <c r="B50">
        <v>1748827</v>
      </c>
      <c r="D50">
        <v>820545</v>
      </c>
    </row>
    <row r="51" spans="1:4" x14ac:dyDescent="0.25">
      <c r="A51">
        <v>2007</v>
      </c>
      <c r="B51">
        <v>1798282</v>
      </c>
      <c r="D51">
        <v>833910</v>
      </c>
    </row>
    <row r="52" spans="1:4" x14ac:dyDescent="0.25">
      <c r="A52">
        <v>2008</v>
      </c>
      <c r="B52">
        <v>1754729</v>
      </c>
      <c r="D52">
        <v>916590</v>
      </c>
    </row>
    <row r="53" spans="1:4" x14ac:dyDescent="0.25">
      <c r="A53">
        <v>2009</v>
      </c>
      <c r="B53">
        <v>1802992</v>
      </c>
      <c r="D53">
        <v>892946</v>
      </c>
    </row>
    <row r="54" spans="1:4" x14ac:dyDescent="0.25">
      <c r="A54">
        <v>2010</v>
      </c>
      <c r="B54">
        <v>1851510</v>
      </c>
      <c r="D54">
        <v>859636</v>
      </c>
    </row>
    <row r="55" spans="1:4" x14ac:dyDescent="0.25">
      <c r="B55">
        <v>2040034</v>
      </c>
    </row>
    <row r="56" spans="1:4" x14ac:dyDescent="0.25">
      <c r="B56">
        <v>2043761</v>
      </c>
    </row>
    <row r="57" spans="1:4" x14ac:dyDescent="0.25">
      <c r="B57">
        <v>2057178</v>
      </c>
    </row>
    <row r="58" spans="1:4" x14ac:dyDescent="0.25">
      <c r="B58">
        <v>2060872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5"/>
  <sheetViews>
    <sheetView tabSelected="1" topLeftCell="A49" zoomScale="80" zoomScaleNormal="80" workbookViewId="0">
      <selection activeCell="H64" sqref="H64"/>
    </sheetView>
  </sheetViews>
  <sheetFormatPr defaultRowHeight="15" x14ac:dyDescent="0.25"/>
  <cols>
    <col min="3" max="4" width="13" bestFit="1" customWidth="1"/>
    <col min="5" max="7" width="13.7109375" bestFit="1" customWidth="1"/>
    <col min="8" max="8" width="13" bestFit="1" customWidth="1"/>
    <col min="9" max="32" width="10.5703125" customWidth="1"/>
    <col min="33" max="33" width="13" bestFit="1" customWidth="1"/>
    <col min="34" max="39" width="13" customWidth="1"/>
    <col min="41" max="41" width="12" bestFit="1" customWidth="1"/>
    <col min="42" max="42" width="11" bestFit="1" customWidth="1"/>
    <col min="43" max="44" width="9.28515625" bestFit="1" customWidth="1"/>
    <col min="45" max="45" width="12.140625" bestFit="1" customWidth="1"/>
    <col min="46" max="54" width="9.28515625" bestFit="1" customWidth="1"/>
    <col min="55" max="58" width="9.28515625" customWidth="1"/>
    <col min="59" max="59" width="9.28515625" bestFit="1" customWidth="1"/>
    <col min="60" max="60" width="14.85546875" bestFit="1" customWidth="1"/>
    <col min="64" max="64" width="13.7109375" bestFit="1" customWidth="1"/>
  </cols>
  <sheetData>
    <row r="1" spans="1:67" x14ac:dyDescent="0.25">
      <c r="B1">
        <v>43150</v>
      </c>
    </row>
    <row r="2" spans="1:67" ht="18.75" x14ac:dyDescent="0.3">
      <c r="B2" s="3" t="s">
        <v>4</v>
      </c>
      <c r="C2">
        <f>AVERAGE(B5:B56)</f>
        <v>17.680563775737586</v>
      </c>
      <c r="E2" s="12" t="s">
        <v>69</v>
      </c>
      <c r="F2" s="12" t="s">
        <v>70</v>
      </c>
      <c r="AN2" s="26" t="s">
        <v>6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3"/>
      <c r="BC2" s="10"/>
      <c r="BD2" s="10"/>
      <c r="BE2" s="10"/>
      <c r="BF2" s="10"/>
      <c r="BH2" s="27" t="s">
        <v>21</v>
      </c>
    </row>
    <row r="3" spans="1:67" x14ac:dyDescent="0.25">
      <c r="B3">
        <v>52</v>
      </c>
      <c r="C3">
        <f>AVERAGE(C5:C56)</f>
        <v>26.5</v>
      </c>
      <c r="E3">
        <f>AVERAGE(E5:E56)</f>
        <v>2.7328566760003855E-15</v>
      </c>
      <c r="U3">
        <f>SIN(((2*PI()*$AP$3)/$B$3)*C5)</f>
        <v>0.12053668025532305</v>
      </c>
      <c r="V3">
        <f>SIN(((2*PI()*$AR$3)/$B$3)*C5)</f>
        <v>0.23931566428755774</v>
      </c>
      <c r="W3">
        <f>SIN(((2*PI()*$AT$3)/$B$3)*C5)</f>
        <v>0.35460488704253562</v>
      </c>
      <c r="X3">
        <f>SIN(((2*PI()*$AV$3)/$B$3)*C5)</f>
        <v>0.46472317204376851</v>
      </c>
      <c r="Y3">
        <f>SIN(((2*PI()*$AX$3)/$B$3)*C5)</f>
        <v>0.56806474673115581</v>
      </c>
      <c r="Z3">
        <f>SIN(((2*PI()*$AZ$3)/$B$3)*C5)</f>
        <v>0.66312265824079519</v>
      </c>
      <c r="AG3">
        <f>AVERAGE(AG5:AG56)</f>
        <v>2.9210275342009571E-17</v>
      </c>
      <c r="AP3" s="28">
        <v>1</v>
      </c>
      <c r="AQ3" s="28"/>
      <c r="AR3" s="28">
        <v>2</v>
      </c>
      <c r="AS3" s="28"/>
      <c r="AT3" s="28">
        <v>3</v>
      </c>
      <c r="AU3" s="28"/>
      <c r="AV3" s="28">
        <v>4</v>
      </c>
      <c r="AW3" s="28"/>
      <c r="AX3" s="28">
        <v>5</v>
      </c>
      <c r="AY3" s="28"/>
      <c r="AZ3" s="28">
        <v>6</v>
      </c>
      <c r="BA3" s="28"/>
      <c r="BB3" s="29">
        <v>1</v>
      </c>
      <c r="BC3" s="29">
        <v>2</v>
      </c>
      <c r="BD3" s="29">
        <v>3</v>
      </c>
      <c r="BE3" s="29">
        <v>6</v>
      </c>
      <c r="BF3" s="11"/>
      <c r="BH3" s="27"/>
    </row>
    <row r="4" spans="1:67" x14ac:dyDescent="0.25">
      <c r="A4" s="23" t="s">
        <v>6</v>
      </c>
      <c r="B4" s="2" t="s">
        <v>6</v>
      </c>
      <c r="C4" s="2" t="s">
        <v>5</v>
      </c>
      <c r="D4" s="2" t="s">
        <v>41</v>
      </c>
      <c r="E4" s="6" t="s">
        <v>43</v>
      </c>
      <c r="F4" s="6" t="s">
        <v>44</v>
      </c>
      <c r="G4" s="6" t="s">
        <v>46</v>
      </c>
      <c r="H4" s="6" t="s">
        <v>47</v>
      </c>
      <c r="I4" s="6" t="s">
        <v>48</v>
      </c>
      <c r="J4" s="6" t="s">
        <v>48</v>
      </c>
      <c r="K4" s="6" t="s">
        <v>48</v>
      </c>
      <c r="L4" s="6" t="s">
        <v>48</v>
      </c>
      <c r="M4" s="6" t="s">
        <v>48</v>
      </c>
      <c r="N4" s="6" t="s">
        <v>48</v>
      </c>
      <c r="O4" s="6" t="s">
        <v>49</v>
      </c>
      <c r="P4" s="6" t="s">
        <v>49</v>
      </c>
      <c r="Q4" s="6" t="s">
        <v>49</v>
      </c>
      <c r="R4" s="6" t="s">
        <v>49</v>
      </c>
      <c r="S4" s="6" t="s">
        <v>49</v>
      </c>
      <c r="T4" s="6" t="s">
        <v>49</v>
      </c>
      <c r="U4" s="6" t="s">
        <v>59</v>
      </c>
      <c r="V4" s="6" t="s">
        <v>59</v>
      </c>
      <c r="W4" s="6" t="s">
        <v>59</v>
      </c>
      <c r="X4" s="6" t="s">
        <v>59</v>
      </c>
      <c r="Y4" s="6" t="s">
        <v>59</v>
      </c>
      <c r="Z4" s="6" t="s">
        <v>59</v>
      </c>
      <c r="AA4" s="6" t="s">
        <v>65</v>
      </c>
      <c r="AB4" s="6" t="s">
        <v>65</v>
      </c>
      <c r="AC4" s="6" t="s">
        <v>65</v>
      </c>
      <c r="AD4" s="6" t="s">
        <v>65</v>
      </c>
      <c r="AE4" s="6" t="s">
        <v>65</v>
      </c>
      <c r="AF4" s="6" t="s">
        <v>65</v>
      </c>
      <c r="AG4" s="9" t="s">
        <v>60</v>
      </c>
      <c r="AH4" s="9" t="s">
        <v>66</v>
      </c>
      <c r="AI4" s="9" t="s">
        <v>71</v>
      </c>
      <c r="AJ4" s="9" t="s">
        <v>72</v>
      </c>
      <c r="AK4" s="9" t="s">
        <v>73</v>
      </c>
      <c r="AL4" s="9" t="s">
        <v>74</v>
      </c>
      <c r="AM4" s="9"/>
      <c r="AN4" s="2" t="s">
        <v>20</v>
      </c>
      <c r="AO4" s="2" t="s">
        <v>7</v>
      </c>
      <c r="AP4" s="2" t="s">
        <v>8</v>
      </c>
      <c r="AQ4" s="2" t="s">
        <v>9</v>
      </c>
      <c r="AR4" s="2" t="s">
        <v>10</v>
      </c>
      <c r="AS4" s="2" t="s">
        <v>11</v>
      </c>
      <c r="AT4" s="2" t="s">
        <v>12</v>
      </c>
      <c r="AU4" s="2" t="s">
        <v>13</v>
      </c>
      <c r="AV4" s="2" t="s">
        <v>14</v>
      </c>
      <c r="AW4" s="2" t="s">
        <v>15</v>
      </c>
      <c r="AX4" s="2" t="s">
        <v>16</v>
      </c>
      <c r="AY4" s="2" t="s">
        <v>17</v>
      </c>
      <c r="AZ4" s="2" t="s">
        <v>18</v>
      </c>
      <c r="BA4" s="2" t="s">
        <v>19</v>
      </c>
      <c r="BB4" s="29"/>
      <c r="BC4" s="29"/>
      <c r="BD4" s="29"/>
      <c r="BE4" s="29"/>
      <c r="BF4" s="11"/>
      <c r="BH4" s="27"/>
    </row>
    <row r="5" spans="1:67" x14ac:dyDescent="0.25">
      <c r="A5">
        <v>43150</v>
      </c>
      <c r="B5">
        <f>A5/$B$1</f>
        <v>1</v>
      </c>
      <c r="C5">
        <v>1</v>
      </c>
      <c r="D5">
        <f>$BH$5*AN5+$BH$6*AO5+$BH$7*AP5+$BH$8*AQ5+$BH$9*AR5+$BH$10*AS5+$BH$11*AT5+$BH$12*AU5+$BH$17*AZ5+$BH$18*BA5</f>
        <v>1.0454676316485372</v>
      </c>
      <c r="E5">
        <f t="shared" ref="E5:E36" si="0">B5-$C$2-$BH$6*AO5</f>
        <v>3.6213411279187682</v>
      </c>
      <c r="F5">
        <f>$BH$7*AP5+$BH$8*AQ5+$BH$9*AR5+$BH$10*AS5+$BH$11*AT5+$BH$12*AU5+$BH$17*AZ5+$BH$18*BA5</f>
        <v>3.6668087595673051</v>
      </c>
      <c r="G5">
        <f>B5-$C$2</f>
        <v>-16.680563775737586</v>
      </c>
      <c r="H5">
        <f t="shared" ref="H5:H36" si="1">C5+_xlfn.COT((PI()*$AP$3)/$B$3)*SIN(((2*PI()*$AP$3)/$B$3)*C5)-COS(((2*PI()*$AP$3)/$B$3)*C5)+_xlfn.COT((PI()*$AR$3)/$B$3)*SIN(((2*PI()*$AR$3)/$B$3)*C5)-COS(((2*PI()*$AR$3)/$B$3)*C5)+_xlfn.COT((PI()*$AT$3)/$B$3)*SIN(((2*PI()*$AT$3)/$B$3)*C5)-COS(((2*PI()*$AT$3)/$B$3)*C5)+_xlfn.COT((PI()*$AV$3)/$B$3)*SIN(((2*PI()*$AV$3)/$B$3)*C5)-COS(((2*PI()*$AV$3)/$B$3)*C5)+_xlfn.COT((PI()*$AX$3)/$B$3)*SIN(((2*PI()*$AX$3)/$B$3)*C5)-COS(((2*PI()*$AX$3)/$B$3)*C5)+_xlfn.COT((PI()*$AZ$3)/$B$3)*SIN(((2*PI()*$AZ$3)/$B$3)*C5)-COS(((2*PI()*$AZ$3)/$B$3)*C5)</f>
        <v>7</v>
      </c>
      <c r="I5">
        <f t="shared" ref="I5:I36" si="2">B5*COS(((2*PI()*$AP$3)/$B$3)*C5)</f>
        <v>0.99270887409805397</v>
      </c>
      <c r="J5">
        <f t="shared" ref="J5:J36" si="3">B5*COS(((2*PI()*$AR$3)/$B$3)*C5)</f>
        <v>0.97094181742605201</v>
      </c>
      <c r="K5">
        <f t="shared" ref="K5:K36" si="4">B5*COS(((2*PI()*$AT$3)/$B$3)*C5)</f>
        <v>0.93501624268541483</v>
      </c>
      <c r="L5">
        <f t="shared" ref="L5:L36" si="5">B5*COS(((2*PI()*$AV$3)/$B$3)*C5)</f>
        <v>0.88545602565320991</v>
      </c>
      <c r="M5">
        <f t="shared" ref="M5:M36" si="6">B5*COS(((2*PI()*$AX$3)/$B$3)*C5)</f>
        <v>0.82298386589365635</v>
      </c>
      <c r="N5">
        <f t="shared" ref="N5:N36" si="7">B5*COS(((2*PI()*$AZ$3)/$B$3)*C5)</f>
        <v>0.74851074817110108</v>
      </c>
      <c r="O5">
        <f t="shared" ref="O5:O36" si="8">B5*SIN(((2*PI()*$AP$3)/$B$3)*C5)</f>
        <v>0.12053668025532305</v>
      </c>
      <c r="P5">
        <f t="shared" ref="P5:P36" si="9">B5*SIN(((2*PI()*$AR$3)/$B$3)*C5)</f>
        <v>0.23931566428755774</v>
      </c>
      <c r="Q5">
        <f t="shared" ref="Q5:Q36" si="10">B5*SIN(((2*PI()*$AT$3)/$B$3)*C5)</f>
        <v>0.35460488704253562</v>
      </c>
      <c r="R5">
        <f t="shared" ref="R5:R36" si="11">B5*SIN(((2*PI()*$AV$3)/$B$3)*C5)</f>
        <v>0.46472317204376851</v>
      </c>
      <c r="S5">
        <f t="shared" ref="S5:S36" si="12">B5*SIN(((2*PI()*$AX$3)/$B$3)*C5)</f>
        <v>0.56806474673115581</v>
      </c>
      <c r="T5">
        <f t="shared" ref="T5:T36" si="13">B5*SIN(((2*PI()*$AZ$3)/$B$3)*C5)</f>
        <v>0.66312265824079519</v>
      </c>
      <c r="U5">
        <f t="shared" ref="U5:U36" si="14">E5*SIN(((2*PI()*$AP$3)/$B$3)*C5)</f>
        <v>0.43650443763139546</v>
      </c>
      <c r="V5">
        <f t="shared" ref="V5:V36" si="15">E5*SIN(((2*PI()*$AR$3)/$B$3)*C5)</f>
        <v>0.86664365763973361</v>
      </c>
      <c r="W5">
        <f t="shared" ref="W5:W36" si="16">E5*SIN(((2*PI()*$AT$3)/$B$3)*C5)</f>
        <v>1.2841452616081233</v>
      </c>
      <c r="X5">
        <f t="shared" ref="X5:X36" si="17">E5*SIN(((2*PI()*$AV$3)/$B$3)*C5)</f>
        <v>1.6829211360189684</v>
      </c>
      <c r="Y5">
        <f t="shared" ref="Y5:Y36" si="18">E5*SIN(((2*PI()*$AX$3)/$B$3)*C5)</f>
        <v>2.0571562306582933</v>
      </c>
      <c r="Z5">
        <f t="shared" ref="Z5:Z36" si="19">E5*SIN(((2*PI()*$AZ$3)/$B$3)*C5)</f>
        <v>2.4013933551422131</v>
      </c>
      <c r="AA5">
        <f t="shared" ref="AA5:AA36" si="20">SIN(((2*PI()*$AP$3)/$B$3)*C5)</f>
        <v>0.12053668025532305</v>
      </c>
      <c r="AB5">
        <f t="shared" ref="AB5:AB36" si="21">SIN(((2*PI()*$AR$3)/$B$3)*C5)</f>
        <v>0.23931566428755774</v>
      </c>
      <c r="AC5">
        <f t="shared" ref="AC5:AC36" si="22">SIN(((2*PI()*$AT$3)/$B$3)*C5)</f>
        <v>0.35460488704253562</v>
      </c>
      <c r="AD5">
        <f t="shared" ref="AD5:AD36" si="23">SIN(((2*PI()*$AV$3)/$B$3)*C5)</f>
        <v>0.46472317204376851</v>
      </c>
      <c r="AE5">
        <f t="shared" ref="AE5:AE36" si="24">SIN(((2*PI()*$AX$3)/$B$3)*C5)</f>
        <v>0.56806474673115581</v>
      </c>
      <c r="AF5">
        <f t="shared" ref="AF5:AF36" si="25">SIN(((2*PI()*$AZ$3)/$B$3)*C5)</f>
        <v>0.66312265824079519</v>
      </c>
      <c r="AG5">
        <f t="shared" ref="AG5:AG36" si="26">AA5*$BL$6+AB5*$BL$7+AC5*$BL$8+AF5*$BL$9</f>
        <v>-0.62087310906275783</v>
      </c>
      <c r="AH5">
        <f>_xlfn.COT((PI()*$AP$3)/$B$3)*SIN(((2*PI()*$AP$3)/$B$3)*C5)-COS(((2*PI()*$AP$3)/$B$3)*C5)+_xlfn.COT((PI()*$AR$3)/$B$3)*SIN(((2*PI()*$AR$3)/$B$3)*C5)-COS(((2*PI()*$AR$3)/$B$3)*C5)+_xlfn.COT((PI()*$AT$3)/$B$3)*SIN(((2*PI()*$AT$3)/$B$3)*C5)-COS(((2*PI()*$AT$3)/$B$3)*C5)+_xlfn.COT((PI()*$AV$3)/$B$3)*SIN(((2*PI()*$AV$3)/$B$3)*C5)-COS(((2*PI()*$AV$3)/$B$3)*C5)+_xlfn.COT((PI()*$AX$3)/$B$3)*SIN(((2*PI()*$AX$3)/$B$3)*C5)-COS(((2*PI()*$AX$3)/$B$3)*C5)+_xlfn.COT((PI()*$AZ$3)/$B$3)*SIN(((2*PI()*$AZ$3)/$B$3)*C5)-COS(((2*PI()*$AZ$3)/$B$3)*C5)</f>
        <v>6</v>
      </c>
      <c r="AI5">
        <f>$BH$7*AP5+$BH$8*AQ5</f>
        <v>2.4402390735828714</v>
      </c>
      <c r="AJ5">
        <f>$BH$9*AR5+$BH$10*AS5</f>
        <v>1.4921905011021102</v>
      </c>
      <c r="AK5">
        <f>$BH$11*AT5+$BH$12*AU5</f>
        <v>-8.8674089695546521E-2</v>
      </c>
      <c r="AL5">
        <f>$BH$17*AZ5+$BH$18*BA5</f>
        <v>-0.17694672542212955</v>
      </c>
      <c r="AN5">
        <v>1</v>
      </c>
      <c r="AO5">
        <f t="shared" ref="AO5:AO36" si="27">C5-$C$3</f>
        <v>-25.5</v>
      </c>
      <c r="AP5">
        <f t="shared" ref="AP5:AP36" si="28">COS(((2*PI()*$AP$3)/$B$3)*C5)</f>
        <v>0.99270887409805397</v>
      </c>
      <c r="AQ5">
        <f t="shared" ref="AQ5:AQ36" si="29">SIN(((2*PI()*$AP$3)/$B$3)*C5)</f>
        <v>0.12053668025532305</v>
      </c>
      <c r="AR5">
        <f t="shared" ref="AR5:AR36" si="30">COS(((2*PI()*$AR$3)/$B$3)*C5)</f>
        <v>0.97094181742605201</v>
      </c>
      <c r="AS5">
        <f t="shared" ref="AS5:AS36" si="31">SIN(((2*PI()*$AR$3)/$B$3)*C5)</f>
        <v>0.23931566428755774</v>
      </c>
      <c r="AT5">
        <f t="shared" ref="AT5:AT36" si="32">COS(((2*PI()*$AT$3)/$B$3)*C5)</f>
        <v>0.93501624268541483</v>
      </c>
      <c r="AU5">
        <f t="shared" ref="AU5:AU36" si="33">SIN(((2*PI()*$AT$3)/$B$3)*C5)</f>
        <v>0.35460488704253562</v>
      </c>
      <c r="AV5">
        <f t="shared" ref="AV5:AV36" si="34">COS(((2*PI()*$AV$3)/$B$3)*C5)</f>
        <v>0.88545602565320991</v>
      </c>
      <c r="AW5">
        <f t="shared" ref="AW5:AW36" si="35">SIN(((2*PI()*$AV$3)/$B$3)*C5)</f>
        <v>0.46472317204376851</v>
      </c>
      <c r="AX5">
        <f t="shared" ref="AX5:AX36" si="36">COS(((2*PI()*$AX$3)/$B$3)*C5)</f>
        <v>0.82298386589365635</v>
      </c>
      <c r="AY5">
        <f t="shared" ref="AY5:AY36" si="37">SIN(((2*PI()*$AX$3)/$B$3)*C5)</f>
        <v>0.56806474673115581</v>
      </c>
      <c r="AZ5">
        <f t="shared" ref="AZ5:AZ36" si="38">COS(((2*PI()*$AZ$3)/$B$3)*C5)</f>
        <v>0.74851074817110108</v>
      </c>
      <c r="BA5">
        <f t="shared" ref="BA5:BA36" si="39">SIN(((2*PI()*$AZ$3)/$B$3)*C5)</f>
        <v>0.66312265824079519</v>
      </c>
      <c r="BB5">
        <f>AP5*$BH$7+AQ5*$BH$8</f>
        <v>2.4402390735828714</v>
      </c>
      <c r="BC5">
        <f>AR5*$BH$9+AS5*$BH$10</f>
        <v>1.4921905011021102</v>
      </c>
      <c r="BD5">
        <f>AT5*$BH$11+AU5*$BH$12</f>
        <v>-8.8674089695546521E-2</v>
      </c>
      <c r="BE5">
        <f>AZ5*$BH$17+BA5*$BH$18</f>
        <v>-0.17694672542212955</v>
      </c>
      <c r="BG5" s="4" t="s">
        <v>20</v>
      </c>
      <c r="BH5" s="13">
        <f t="array" ref="BH5:BH18">MMULT(MMULT(MINVERSE(MMULT(TRANSPOSE(AN5:BA56),AN5:BA56)),TRANSPOSE(AN5:BA56)),B5:B56)</f>
        <v>17.680563775737586</v>
      </c>
      <c r="BI5" s="5">
        <f>C2</f>
        <v>17.680563775737586</v>
      </c>
      <c r="BJ5" s="4" t="s">
        <v>45</v>
      </c>
      <c r="BK5" s="9" t="s">
        <v>22</v>
      </c>
      <c r="BL5" s="9">
        <f>((1/B3)*(SUMPRODUCT(B5:B56,AO5:AO56)+SUMPRODUCT(B5:B56,AH5:AH56)))/(((B3*B3-1)/12)-(1/2)*(((1/POWER(SIN((PI()*$AP$3)/$B$3),2))+(1/POWER(SIN((PI()*$AR$3)/$B$3),2))+(1/POWER(SIN((PI()*$AT$3)/$B$3),2))+(1/POWER(SIN((PI()*$AV$3)/$B$3),2))+(1/POWER(SIN((PI()*$AX$3)/$B$3),2))+(1/POWER(SIN((PI()*$AZ$3)/$B$3),2)))))</f>
        <v>0.7961531334767199</v>
      </c>
      <c r="BM5" t="s">
        <v>54</v>
      </c>
      <c r="BN5">
        <f>VAR(F5:F56)/VAR(E5:E56)</f>
        <v>0.99131329679845592</v>
      </c>
    </row>
    <row r="6" spans="1:67" x14ac:dyDescent="0.25">
      <c r="A6">
        <v>46620</v>
      </c>
      <c r="B6">
        <f t="shared" ref="B6:B60" si="40">A6/$B$1</f>
        <v>1.080417149478563</v>
      </c>
      <c r="C6">
        <v>2</v>
      </c>
      <c r="D6">
        <f t="shared" ref="D6:D56" si="41">$BH$5*AN6+$BH$6*AO6+$BH$7*AP6+$BH$8*AQ6+$BH$9*AR6+$BH$10*AS6+$BH$11*AT6+$BH$12*AU6+$BH$17*AZ6+$BH$18*BA6</f>
        <v>1.1371209765104962</v>
      </c>
      <c r="E6">
        <f t="shared" si="0"/>
        <v>2.9056051439206136</v>
      </c>
      <c r="F6">
        <f t="shared" ref="F6:F56" si="42">$BH$7*AP6+$BH$8*AQ6+$BH$9*AR6+$BH$10*AS6+$BH$11*AT6+$BH$12*AU6+$BH$17*AZ6+$BH$18*BA6</f>
        <v>2.9623089709525456</v>
      </c>
      <c r="G6">
        <f t="shared" ref="G6:G56" si="43">B6-$C$2</f>
        <v>-16.600146626259022</v>
      </c>
      <c r="H6">
        <f t="shared" si="1"/>
        <v>18.711235147854975</v>
      </c>
      <c r="I6">
        <f t="shared" si="2"/>
        <v>1.0490221906929904</v>
      </c>
      <c r="J6">
        <f t="shared" si="3"/>
        <v>0.95666187522485846</v>
      </c>
      <c r="K6">
        <f t="shared" si="4"/>
        <v>0.80870384889308755</v>
      </c>
      <c r="L6">
        <f t="shared" si="5"/>
        <v>0.61374689438253738</v>
      </c>
      <c r="M6">
        <f t="shared" si="6"/>
        <v>0.38312120124966409</v>
      </c>
      <c r="N6">
        <f t="shared" si="7"/>
        <v>0.13022989648906508</v>
      </c>
      <c r="O6">
        <f t="shared" si="8"/>
        <v>0.25856074783513189</v>
      </c>
      <c r="P6">
        <f t="shared" si="9"/>
        <v>0.50209488483616416</v>
      </c>
      <c r="Q6">
        <f t="shared" si="10"/>
        <v>0.71644909217116726</v>
      </c>
      <c r="R6">
        <f t="shared" si="11"/>
        <v>0.88916588245567219</v>
      </c>
      <c r="S6">
        <f t="shared" si="12"/>
        <v>1.0102075836383322</v>
      </c>
      <c r="T6">
        <f t="shared" si="13"/>
        <v>1.0725396920150931</v>
      </c>
      <c r="U6">
        <f t="shared" si="14"/>
        <v>0.69535682517470643</v>
      </c>
      <c r="V6">
        <f t="shared" si="15"/>
        <v>1.350302039189478</v>
      </c>
      <c r="W6">
        <f t="shared" si="16"/>
        <v>1.9267726068347657</v>
      </c>
      <c r="X6">
        <f t="shared" si="17"/>
        <v>2.3912661541042803</v>
      </c>
      <c r="Y6">
        <f t="shared" si="18"/>
        <v>2.7167880043960664</v>
      </c>
      <c r="Z6">
        <f t="shared" si="19"/>
        <v>2.8844200109949463</v>
      </c>
      <c r="AA6">
        <f t="shared" si="20"/>
        <v>0.23931566428755774</v>
      </c>
      <c r="AB6">
        <f t="shared" si="21"/>
        <v>0.46472317204376851</v>
      </c>
      <c r="AC6">
        <f t="shared" si="22"/>
        <v>0.66312265824079519</v>
      </c>
      <c r="AD6">
        <f t="shared" si="23"/>
        <v>0.82298386589365635</v>
      </c>
      <c r="AE6">
        <f t="shared" si="24"/>
        <v>0.93501624268541483</v>
      </c>
      <c r="AF6">
        <f t="shared" si="25"/>
        <v>0.99270887409805397</v>
      </c>
      <c r="AG6">
        <f t="shared" si="26"/>
        <v>-1.1389402589852724</v>
      </c>
      <c r="AH6">
        <f t="shared" ref="AH6:AH56" si="44">_xlfn.COT((PI()*$AP$3)/$B$3)*SIN(((2*PI()*$AP$3)/$B$3)*C6)-COS(((2*PI()*$AP$3)/$B$3)*C6)+_xlfn.COT((PI()*$AR$3)/$B$3)*SIN(((2*PI()*$AR$3)/$B$3)*C6)-COS(((2*PI()*$AR$3)/$B$3)*C6)+_xlfn.COT((PI()*$AT$3)/$B$3)*SIN(((2*PI()*$AT$3)/$B$3)*C6)-COS(((2*PI()*$AT$3)/$B$3)*C6)+_xlfn.COT((PI()*$AV$3)/$B$3)*SIN(((2*PI()*$AV$3)/$B$3)*C6)-COS(((2*PI()*$AV$3)/$B$3)*C6)+_xlfn.COT((PI()*$AX$3)/$B$3)*SIN(((2*PI()*$AX$3)/$B$3)*C6)-COS(((2*PI()*$AX$3)/$B$3)*C6)+_xlfn.COT((PI()*$AZ$3)/$B$3)*SIN(((2*PI()*$AZ$3)/$B$3)*C6)-COS(((2*PI()*$AZ$3)/$B$3)*C6)</f>
        <v>16.711235147854975</v>
      </c>
      <c r="AI6">
        <f t="shared" ref="AI6:AI56" si="45">$BH$7*AP6+$BH$8*AQ6</f>
        <v>2.0697992757378807</v>
      </c>
      <c r="AJ6">
        <f t="shared" ref="AJ6:AJ56" si="46">$BH$9*AR6+$BH$10*AS6</f>
        <v>1.4000173651739218</v>
      </c>
      <c r="AK6">
        <f t="shared" ref="AK6:AK56" si="47">$BH$11*AT6+$BH$12*AU6</f>
        <v>-0.27958707305308172</v>
      </c>
      <c r="AL6">
        <f t="shared" ref="AL6:AL56" si="48">$BH$17*AZ6+$BH$18*BA6</f>
        <v>-0.22792059690617469</v>
      </c>
      <c r="AN6">
        <v>1</v>
      </c>
      <c r="AO6">
        <f t="shared" si="27"/>
        <v>-24.5</v>
      </c>
      <c r="AP6">
        <f t="shared" si="28"/>
        <v>0.97094181742605201</v>
      </c>
      <c r="AQ6">
        <f t="shared" si="29"/>
        <v>0.23931566428755774</v>
      </c>
      <c r="AR6">
        <f t="shared" si="30"/>
        <v>0.88545602565320991</v>
      </c>
      <c r="AS6">
        <f t="shared" si="31"/>
        <v>0.46472317204376851</v>
      </c>
      <c r="AT6">
        <f t="shared" si="32"/>
        <v>0.74851074817110108</v>
      </c>
      <c r="AU6">
        <f t="shared" si="33"/>
        <v>0.66312265824079519</v>
      </c>
      <c r="AV6">
        <f t="shared" si="34"/>
        <v>0.56806474673115592</v>
      </c>
      <c r="AW6">
        <f t="shared" si="35"/>
        <v>0.82298386589365635</v>
      </c>
      <c r="AX6">
        <f t="shared" si="36"/>
        <v>0.35460488704253557</v>
      </c>
      <c r="AY6">
        <f t="shared" si="37"/>
        <v>0.93501624268541483</v>
      </c>
      <c r="AZ6">
        <f t="shared" si="38"/>
        <v>0.12053668025532301</v>
      </c>
      <c r="BA6">
        <f t="shared" si="39"/>
        <v>0.99270887409805397</v>
      </c>
      <c r="BB6">
        <f t="shared" ref="BB6:BB56" si="49">AP6*$BH$7+AQ6*$BH$8</f>
        <v>2.0697992757378807</v>
      </c>
      <c r="BC6">
        <f t="shared" ref="BC6:BC56" si="50">AR6*$BH$9+AS6*$BH$10</f>
        <v>1.4000173651739218</v>
      </c>
      <c r="BD6">
        <f t="shared" ref="BD6:BD56" si="51">AT6*$BH$11+AU6*$BH$12</f>
        <v>-0.27958707305308172</v>
      </c>
      <c r="BE6">
        <f t="shared" ref="BE6:BE56" si="52">AZ6*$BH$17+BA6*$BH$18</f>
        <v>-0.22792059690617469</v>
      </c>
      <c r="BG6" s="4" t="s">
        <v>22</v>
      </c>
      <c r="BH6" s="5">
        <v>0.79615313347671979</v>
      </c>
      <c r="BI6" s="5">
        <f>((2/B3)*(SUMPRODUCT(G5:G56,H5:H56)))/(((B3*B3-1)/6)-((1/POWER(SIN((PI()*$AP$3)/$B$3),2))+(1/POWER(SIN((PI()*$AR$3)/$B$3),2))+(1/POWER(SIN((PI()*$AT$3)/$B$3),2))+(1/POWER(SIN((PI()*$AV$3)/$B$3),2))+(1/POWER(SIN((PI()*$AX$3)/$B$3),2))+(1/POWER(SIN((PI()*$AZ$3)/$B$3),2))))</f>
        <v>0.79615313347672056</v>
      </c>
      <c r="BJ6" s="4" t="s">
        <v>22</v>
      </c>
      <c r="BK6" s="9" t="s">
        <v>61</v>
      </c>
      <c r="BL6" s="9">
        <f>(2/$B$3)*SUM(U5:U56)</f>
        <v>-2.610176850444732</v>
      </c>
      <c r="BM6" t="s">
        <v>55</v>
      </c>
      <c r="BN6">
        <f>VAR(AI5:AI56)/VAR(E5:E56)</f>
        <v>0.83895936591762632</v>
      </c>
      <c r="BO6">
        <f>(B3/2)*(BL6*BL6)/(SUMPRODUCT(AG5:AG56,AG5:AG56))</f>
        <v>0.94736706775452506</v>
      </c>
    </row>
    <row r="7" spans="1:67" x14ac:dyDescent="0.25">
      <c r="A7">
        <v>52022</v>
      </c>
      <c r="B7">
        <f t="shared" si="40"/>
        <v>1.2056083429895712</v>
      </c>
      <c r="C7">
        <v>3</v>
      </c>
      <c r="D7">
        <f t="shared" si="41"/>
        <v>1.2682044645341053</v>
      </c>
      <c r="E7">
        <f t="shared" si="0"/>
        <v>2.2346432039548993</v>
      </c>
      <c r="F7">
        <f t="shared" si="42"/>
        <v>2.2972393254994343</v>
      </c>
      <c r="G7">
        <f t="shared" si="43"/>
        <v>-16.474955432748015</v>
      </c>
      <c r="H7">
        <f t="shared" si="1"/>
        <v>27.007464958413735</v>
      </c>
      <c r="I7">
        <f t="shared" si="2"/>
        <v>1.1272633830122978</v>
      </c>
      <c r="J7">
        <f t="shared" si="3"/>
        <v>0.90241080281244557</v>
      </c>
      <c r="K7">
        <f t="shared" si="4"/>
        <v>0.5602741333965453</v>
      </c>
      <c r="L7">
        <f t="shared" si="5"/>
        <v>0.14532002735208399</v>
      </c>
      <c r="M7">
        <f t="shared" si="6"/>
        <v>-0.28852096147317124</v>
      </c>
      <c r="N7">
        <f t="shared" si="7"/>
        <v>-0.68486359801733909</v>
      </c>
      <c r="O7">
        <f t="shared" si="8"/>
        <v>0.42751461028335536</v>
      </c>
      <c r="P7">
        <f t="shared" si="9"/>
        <v>0.79946620920052469</v>
      </c>
      <c r="Q7">
        <f t="shared" si="10"/>
        <v>1.0675131718778976</v>
      </c>
      <c r="R7">
        <f t="shared" si="11"/>
        <v>1.1968181007723977</v>
      </c>
      <c r="S7">
        <f t="shared" si="12"/>
        <v>1.1705755556463053</v>
      </c>
      <c r="T7">
        <f t="shared" si="13"/>
        <v>0.99219621486720266</v>
      </c>
      <c r="U7">
        <f t="shared" si="14"/>
        <v>0.79241540091879681</v>
      </c>
      <c r="V7">
        <f t="shared" si="15"/>
        <v>1.4818425416263001</v>
      </c>
      <c r="W7">
        <f t="shared" si="16"/>
        <v>1.9786782901268605</v>
      </c>
      <c r="X7">
        <f t="shared" si="17"/>
        <v>2.218350139008936</v>
      </c>
      <c r="Y7">
        <f t="shared" si="18"/>
        <v>2.1697085337467459</v>
      </c>
      <c r="Z7">
        <f t="shared" si="19"/>
        <v>1.8390753028837896</v>
      </c>
      <c r="AA7">
        <f t="shared" si="20"/>
        <v>0.35460488704253557</v>
      </c>
      <c r="AB7">
        <f t="shared" si="21"/>
        <v>0.66312265824079508</v>
      </c>
      <c r="AC7">
        <f t="shared" si="22"/>
        <v>0.88545602565320991</v>
      </c>
      <c r="AD7">
        <f t="shared" si="23"/>
        <v>0.99270887409805397</v>
      </c>
      <c r="AE7">
        <f t="shared" si="24"/>
        <v>0.97094181742605201</v>
      </c>
      <c r="AF7">
        <f t="shared" si="25"/>
        <v>0.82298386589365646</v>
      </c>
      <c r="AG7">
        <f t="shared" si="26"/>
        <v>-1.4923924796137007</v>
      </c>
      <c r="AH7">
        <f t="shared" si="44"/>
        <v>24.007464958413731</v>
      </c>
      <c r="AI7">
        <f t="shared" si="45"/>
        <v>1.6691771436705669</v>
      </c>
      <c r="AJ7">
        <f t="shared" si="46"/>
        <v>1.2264803088378906</v>
      </c>
      <c r="AK7">
        <f t="shared" si="47"/>
        <v>-0.43416281940346357</v>
      </c>
      <c r="AL7">
        <f t="shared" si="48"/>
        <v>-0.16425530760556001</v>
      </c>
      <c r="AN7">
        <v>1</v>
      </c>
      <c r="AO7">
        <f t="shared" si="27"/>
        <v>-23.5</v>
      </c>
      <c r="AP7">
        <f t="shared" si="28"/>
        <v>0.93501624268541483</v>
      </c>
      <c r="AQ7">
        <f t="shared" si="29"/>
        <v>0.35460488704253557</v>
      </c>
      <c r="AR7">
        <f t="shared" si="30"/>
        <v>0.74851074817110119</v>
      </c>
      <c r="AS7">
        <f t="shared" si="31"/>
        <v>0.66312265824079508</v>
      </c>
      <c r="AT7">
        <f t="shared" si="32"/>
        <v>0.46472317204376862</v>
      </c>
      <c r="AU7">
        <f t="shared" si="33"/>
        <v>0.88545602565320991</v>
      </c>
      <c r="AV7">
        <f t="shared" si="34"/>
        <v>0.12053668025532323</v>
      </c>
      <c r="AW7">
        <f t="shared" si="35"/>
        <v>0.99270887409805397</v>
      </c>
      <c r="AX7">
        <f t="shared" si="36"/>
        <v>-0.23931566428755793</v>
      </c>
      <c r="AY7">
        <f t="shared" si="37"/>
        <v>0.97094181742605201</v>
      </c>
      <c r="AZ7">
        <f t="shared" si="38"/>
        <v>-0.5680647467311557</v>
      </c>
      <c r="BA7">
        <f t="shared" si="39"/>
        <v>0.82298386589365646</v>
      </c>
      <c r="BB7">
        <f t="shared" si="49"/>
        <v>1.6691771436705669</v>
      </c>
      <c r="BC7">
        <f t="shared" si="50"/>
        <v>1.2264803088378906</v>
      </c>
      <c r="BD7">
        <f t="shared" si="51"/>
        <v>-0.43416281940346357</v>
      </c>
      <c r="BE7">
        <f t="shared" si="52"/>
        <v>-0.16425530760556001</v>
      </c>
      <c r="BG7" s="4" t="s">
        <v>23</v>
      </c>
      <c r="BH7" s="5">
        <v>2.7750946907951808</v>
      </c>
      <c r="BI7" s="5">
        <f>(2/B3)*SUM(I5:I56)-BI6</f>
        <v>2.7750946907951706</v>
      </c>
      <c r="BJ7" s="4" t="s">
        <v>23</v>
      </c>
      <c r="BK7" s="9" t="s">
        <v>62</v>
      </c>
      <c r="BL7" s="9">
        <f>(2/$B$3)*SUM(V5:V56)</f>
        <v>0.15906327928837594</v>
      </c>
      <c r="BM7" t="s">
        <v>56</v>
      </c>
      <c r="BN7">
        <f>VAR(AJ5:AJ56)/VAR(E5:E56)</f>
        <v>0.13111028409376166</v>
      </c>
      <c r="BO7">
        <f>(B3/2)*(BL6*BL6+BL7*BL7)/(SUMPRODUCT(AG5:AG56,AG5:AG56))</f>
        <v>0.95088524957394227</v>
      </c>
    </row>
    <row r="8" spans="1:67" x14ac:dyDescent="0.25">
      <c r="A8">
        <v>57948</v>
      </c>
      <c r="B8">
        <f t="shared" si="40"/>
        <v>1.3429432213209733</v>
      </c>
      <c r="C8">
        <v>4</v>
      </c>
      <c r="D8">
        <f t="shared" si="41"/>
        <v>1.4427129650878363</v>
      </c>
      <c r="E8">
        <f t="shared" si="0"/>
        <v>1.5758249488095828</v>
      </c>
      <c r="F8">
        <f t="shared" si="42"/>
        <v>1.6755946925764469</v>
      </c>
      <c r="G8">
        <f t="shared" si="43"/>
        <v>-16.337620554416613</v>
      </c>
      <c r="H8">
        <f t="shared" si="1"/>
        <v>30.930277822687515</v>
      </c>
      <c r="I8">
        <f t="shared" si="2"/>
        <v>1.1891171674287881</v>
      </c>
      <c r="J8">
        <f t="shared" si="3"/>
        <v>0.76287870089402143</v>
      </c>
      <c r="K8">
        <f t="shared" si="4"/>
        <v>0.16187391766941964</v>
      </c>
      <c r="L8">
        <f t="shared" si="5"/>
        <v>-0.47621422930106244</v>
      </c>
      <c r="M8">
        <f t="shared" si="6"/>
        <v>-1.0052074353422704</v>
      </c>
      <c r="N8">
        <f t="shared" si="7"/>
        <v>-1.3039197320093827</v>
      </c>
      <c r="O8">
        <f t="shared" si="8"/>
        <v>0.62409683368695934</v>
      </c>
      <c r="P8">
        <f t="shared" si="9"/>
        <v>1.1052206039584147</v>
      </c>
      <c r="Q8">
        <f t="shared" si="10"/>
        <v>1.3331516532151571</v>
      </c>
      <c r="R8">
        <f t="shared" si="11"/>
        <v>1.2556737249393839</v>
      </c>
      <c r="S8">
        <f t="shared" si="12"/>
        <v>0.89053607878882035</v>
      </c>
      <c r="T8">
        <f t="shared" si="13"/>
        <v>0.32138734911090133</v>
      </c>
      <c r="U8">
        <f t="shared" si="14"/>
        <v>0.73232236879649848</v>
      </c>
      <c r="V8">
        <f t="shared" si="15"/>
        <v>1.2968785083429837</v>
      </c>
      <c r="W8">
        <f t="shared" si="16"/>
        <v>1.5643354107083844</v>
      </c>
      <c r="X8">
        <f t="shared" si="17"/>
        <v>1.4734219227658722</v>
      </c>
      <c r="Y8">
        <f t="shared" si="18"/>
        <v>1.0449652289767755</v>
      </c>
      <c r="Z8">
        <f t="shared" si="19"/>
        <v>0.37711959442527188</v>
      </c>
      <c r="AA8">
        <f t="shared" si="20"/>
        <v>0.46472317204376851</v>
      </c>
      <c r="AB8">
        <f t="shared" si="21"/>
        <v>0.82298386589365635</v>
      </c>
      <c r="AC8">
        <f t="shared" si="22"/>
        <v>0.99270887409805397</v>
      </c>
      <c r="AD8">
        <f t="shared" si="23"/>
        <v>0.93501624268541483</v>
      </c>
      <c r="AE8">
        <f t="shared" si="24"/>
        <v>0.66312265824079519</v>
      </c>
      <c r="AF8">
        <f t="shared" si="25"/>
        <v>0.23931566428755768</v>
      </c>
      <c r="AG8">
        <f t="shared" si="26"/>
        <v>-1.6819985801474939</v>
      </c>
      <c r="AH8">
        <f t="shared" si="44"/>
        <v>26.930277822687515</v>
      </c>
      <c r="AI8">
        <f t="shared" si="45"/>
        <v>1.2442146501889475</v>
      </c>
      <c r="AJ8">
        <f t="shared" si="46"/>
        <v>0.98166467502673249</v>
      </c>
      <c r="AK8">
        <f t="shared" si="47"/>
        <v>-0.53231150317158393</v>
      </c>
      <c r="AL8">
        <f t="shared" si="48"/>
        <v>-1.7973129467649382E-2</v>
      </c>
      <c r="AN8">
        <v>1</v>
      </c>
      <c r="AO8">
        <f t="shared" si="27"/>
        <v>-22.5</v>
      </c>
      <c r="AP8">
        <f t="shared" si="28"/>
        <v>0.88545602565320991</v>
      </c>
      <c r="AQ8">
        <f t="shared" si="29"/>
        <v>0.46472317204376851</v>
      </c>
      <c r="AR8">
        <f t="shared" si="30"/>
        <v>0.56806474673115592</v>
      </c>
      <c r="AS8">
        <f t="shared" si="31"/>
        <v>0.82298386589365635</v>
      </c>
      <c r="AT8">
        <f t="shared" si="32"/>
        <v>0.12053668025532301</v>
      </c>
      <c r="AU8">
        <f t="shared" si="33"/>
        <v>0.99270887409805397</v>
      </c>
      <c r="AV8">
        <f t="shared" si="34"/>
        <v>-0.35460488704253545</v>
      </c>
      <c r="AW8">
        <f t="shared" si="35"/>
        <v>0.93501624268541483</v>
      </c>
      <c r="AX8">
        <f t="shared" si="36"/>
        <v>-0.74851074817110119</v>
      </c>
      <c r="AY8">
        <f t="shared" si="37"/>
        <v>0.66312265824079519</v>
      </c>
      <c r="AZ8">
        <f t="shared" si="38"/>
        <v>-0.97094181742605201</v>
      </c>
      <c r="BA8">
        <f t="shared" si="39"/>
        <v>0.23931566428755768</v>
      </c>
      <c r="BB8">
        <f t="shared" si="49"/>
        <v>1.2442146501889475</v>
      </c>
      <c r="BC8">
        <f t="shared" si="50"/>
        <v>0.98166467502673249</v>
      </c>
      <c r="BD8">
        <f t="shared" si="51"/>
        <v>-0.53231150317158393</v>
      </c>
      <c r="BE8">
        <f t="shared" si="52"/>
        <v>-1.7973129467649382E-2</v>
      </c>
      <c r="BG8" s="4" t="s">
        <v>24</v>
      </c>
      <c r="BH8" s="5">
        <v>-2.6101768504447058</v>
      </c>
      <c r="BI8" s="5">
        <f>(2/B3)*SUM(O5:O56)+BI6*_xlfn.COT((PI()*$AP$3)/$B$3)</f>
        <v>-2.6101768504447218</v>
      </c>
      <c r="BJ8" s="4" t="s">
        <v>24</v>
      </c>
      <c r="BK8" s="9" t="s">
        <v>63</v>
      </c>
      <c r="BL8" s="9">
        <f>(2/$B$3)*SUM(W5:W56)</f>
        <v>-0.5500345665137536</v>
      </c>
      <c r="BM8" t="s">
        <v>57</v>
      </c>
      <c r="BN8">
        <f>VAR(AK5:AK56)/VAR(E5:E56)</f>
        <v>1.8235627190641132E-2</v>
      </c>
      <c r="BO8">
        <f>(B3/2)*(BL6*BL6+BL7*BL7+BL8*BL8)/(SUMPRODUCT(AG5:AG56,AG5:AG56))</f>
        <v>0.99295388092950565</v>
      </c>
    </row>
    <row r="9" spans="1:67" x14ac:dyDescent="0.25">
      <c r="A9">
        <v>63931</v>
      </c>
      <c r="B9">
        <f t="shared" si="40"/>
        <v>1.4815990730011588</v>
      </c>
      <c r="C9">
        <v>5</v>
      </c>
      <c r="D9">
        <f t="shared" si="41"/>
        <v>1.6202505324491945</v>
      </c>
      <c r="E9">
        <f t="shared" si="0"/>
        <v>0.91832766701304891</v>
      </c>
      <c r="F9">
        <f t="shared" si="42"/>
        <v>1.0569791264610835</v>
      </c>
      <c r="G9">
        <f t="shared" si="43"/>
        <v>-16.198964702736426</v>
      </c>
      <c r="H9">
        <f t="shared" si="1"/>
        <v>30.930277822687511</v>
      </c>
      <c r="I9">
        <f t="shared" si="2"/>
        <v>1.2193321328029514</v>
      </c>
      <c r="J9">
        <f t="shared" si="3"/>
        <v>0.52538227192390163</v>
      </c>
      <c r="K9">
        <f t="shared" si="4"/>
        <v>-0.35456986636310234</v>
      </c>
      <c r="L9">
        <f t="shared" si="5"/>
        <v>-1.1089928306217069</v>
      </c>
      <c r="M9">
        <f t="shared" si="6"/>
        <v>-1.4707965476237008</v>
      </c>
      <c r="N9">
        <f t="shared" si="7"/>
        <v>-1.3118908267910858</v>
      </c>
      <c r="O9">
        <f t="shared" si="8"/>
        <v>0.84164420216151836</v>
      </c>
      <c r="P9">
        <f t="shared" si="9"/>
        <v>1.385319198403737</v>
      </c>
      <c r="Q9">
        <f t="shared" si="10"/>
        <v>1.4385464966364989</v>
      </c>
      <c r="R9">
        <f t="shared" si="11"/>
        <v>0.98248191573562693</v>
      </c>
      <c r="S9">
        <f t="shared" si="12"/>
        <v>0.17858703372892376</v>
      </c>
      <c r="T9">
        <f t="shared" si="13"/>
        <v>-0.68853342090220593</v>
      </c>
      <c r="U9">
        <f t="shared" si="14"/>
        <v>0.52166957357798072</v>
      </c>
      <c r="V9">
        <f t="shared" si="15"/>
        <v>0.85865128476460362</v>
      </c>
      <c r="W9">
        <f t="shared" si="16"/>
        <v>0.89164273400227601</v>
      </c>
      <c r="X9">
        <f t="shared" si="17"/>
        <v>0.60896388368576115</v>
      </c>
      <c r="Y9">
        <f t="shared" si="18"/>
        <v>0.11069216836836868</v>
      </c>
      <c r="Z9">
        <f t="shared" si="19"/>
        <v>-0.42676814638985799</v>
      </c>
      <c r="AA9">
        <f t="shared" si="20"/>
        <v>0.5680647467311557</v>
      </c>
      <c r="AB9">
        <f t="shared" si="21"/>
        <v>0.93501624268541472</v>
      </c>
      <c r="AC9">
        <f t="shared" si="22"/>
        <v>0.97094181742605201</v>
      </c>
      <c r="AD9">
        <f t="shared" si="23"/>
        <v>0.66312265824079553</v>
      </c>
      <c r="AE9">
        <f t="shared" si="24"/>
        <v>0.12053668025532308</v>
      </c>
      <c r="AF9">
        <f t="shared" si="25"/>
        <v>-0.46472317204376884</v>
      </c>
      <c r="AG9">
        <f t="shared" si="26"/>
        <v>-1.7634625997928053</v>
      </c>
      <c r="AH9">
        <f t="shared" si="44"/>
        <v>25.930277822687511</v>
      </c>
      <c r="AI9">
        <f t="shared" si="45"/>
        <v>0.80110870538018175</v>
      </c>
      <c r="AJ9">
        <f t="shared" si="46"/>
        <v>0.67979825850893016</v>
      </c>
      <c r="AK9">
        <f t="shared" si="47"/>
        <v>-0.56127698386397584</v>
      </c>
      <c r="AL9">
        <f t="shared" si="48"/>
        <v>0.13734914643594739</v>
      </c>
      <c r="AN9">
        <v>1</v>
      </c>
      <c r="AO9">
        <f t="shared" si="27"/>
        <v>-21.5</v>
      </c>
      <c r="AP9">
        <f t="shared" si="28"/>
        <v>0.82298386589365646</v>
      </c>
      <c r="AQ9">
        <f t="shared" si="29"/>
        <v>0.5680647467311557</v>
      </c>
      <c r="AR9">
        <f t="shared" si="30"/>
        <v>0.35460488704253579</v>
      </c>
      <c r="AS9">
        <f t="shared" si="31"/>
        <v>0.93501624268541472</v>
      </c>
      <c r="AT9">
        <f t="shared" si="32"/>
        <v>-0.23931566428755793</v>
      </c>
      <c r="AU9">
        <f t="shared" si="33"/>
        <v>0.97094181742605201</v>
      </c>
      <c r="AV9">
        <f t="shared" si="34"/>
        <v>-0.74851074817110086</v>
      </c>
      <c r="AW9">
        <f t="shared" si="35"/>
        <v>0.66312265824079553</v>
      </c>
      <c r="AX9">
        <f t="shared" si="36"/>
        <v>-0.99270887409805397</v>
      </c>
      <c r="AY9">
        <f t="shared" si="37"/>
        <v>0.12053668025532308</v>
      </c>
      <c r="AZ9">
        <f t="shared" si="38"/>
        <v>-0.88545602565320969</v>
      </c>
      <c r="BA9">
        <f t="shared" si="39"/>
        <v>-0.46472317204376884</v>
      </c>
      <c r="BB9">
        <f t="shared" si="49"/>
        <v>0.80110870538018175</v>
      </c>
      <c r="BC9">
        <f t="shared" si="50"/>
        <v>0.67979825850893016</v>
      </c>
      <c r="BD9">
        <f t="shared" si="51"/>
        <v>-0.56127698386397584</v>
      </c>
      <c r="BE9">
        <f t="shared" si="52"/>
        <v>0.13734914643594739</v>
      </c>
      <c r="BG9" s="4" t="s">
        <v>25</v>
      </c>
      <c r="BH9" s="5">
        <v>1.4976429489980263</v>
      </c>
      <c r="BI9" s="5">
        <f>(2/B3)*SUM(J5:J56)-BI6</f>
        <v>1.4976429489980161</v>
      </c>
      <c r="BJ9" s="4" t="s">
        <v>25</v>
      </c>
      <c r="BK9" s="9" t="s">
        <v>64</v>
      </c>
      <c r="BL9" s="9">
        <f>(2/$B$3)*SUM(Z5:Z56)</f>
        <v>-0.22510533126015747</v>
      </c>
      <c r="BM9" t="s">
        <v>58</v>
      </c>
      <c r="BN9">
        <f>VAR(AL5:AL56)/VAR(E5:E56)</f>
        <v>3.0080195964272281E-3</v>
      </c>
      <c r="BO9">
        <f>(B3/2)*(BL6*BL6+BL7*BL7+BL8*BL8+BL9*BL9)/(SUMPRODUCT(AG5:AG56,AG5:AG56))</f>
        <v>0.99999999999999967</v>
      </c>
    </row>
    <row r="10" spans="1:67" x14ac:dyDescent="0.25">
      <c r="A10">
        <v>69073</v>
      </c>
      <c r="B10">
        <f t="shared" si="40"/>
        <v>1.6007647740440325</v>
      </c>
      <c r="C10">
        <v>6</v>
      </c>
      <c r="D10">
        <f t="shared" si="41"/>
        <v>1.7504628335863255</v>
      </c>
      <c r="E10">
        <f t="shared" si="0"/>
        <v>0.24134023457920506</v>
      </c>
      <c r="F10">
        <f t="shared" si="42"/>
        <v>0.3910382941214966</v>
      </c>
      <c r="G10">
        <f t="shared" si="43"/>
        <v>-16.079799001693551</v>
      </c>
      <c r="H10">
        <f t="shared" si="1"/>
        <v>28.553472704140056</v>
      </c>
      <c r="I10">
        <f t="shared" si="2"/>
        <v>1.1981896386656425</v>
      </c>
      <c r="J10">
        <f t="shared" si="3"/>
        <v>0.19295087173293027</v>
      </c>
      <c r="K10">
        <f t="shared" si="4"/>
        <v>-0.90933803594347895</v>
      </c>
      <c r="L10">
        <f t="shared" si="5"/>
        <v>-1.5542494589819162</v>
      </c>
      <c r="M10">
        <f t="shared" si="6"/>
        <v>-1.4174068148306873</v>
      </c>
      <c r="N10">
        <f t="shared" si="7"/>
        <v>-0.56763901188155463</v>
      </c>
      <c r="O10">
        <f t="shared" si="8"/>
        <v>1.0615033921823045</v>
      </c>
      <c r="P10">
        <f t="shared" si="9"/>
        <v>1.5890933965370773</v>
      </c>
      <c r="Q10">
        <f t="shared" si="10"/>
        <v>1.3174035821291434</v>
      </c>
      <c r="R10">
        <f t="shared" si="11"/>
        <v>0.38308808526847049</v>
      </c>
      <c r="S10">
        <f t="shared" si="12"/>
        <v>-0.74391248348966965</v>
      </c>
      <c r="T10">
        <f t="shared" si="13"/>
        <v>-1.4967410644498182</v>
      </c>
      <c r="U10">
        <f t="shared" si="14"/>
        <v>0.16003817789461952</v>
      </c>
      <c r="V10">
        <f t="shared" si="15"/>
        <v>0.23958059254368289</v>
      </c>
      <c r="W10">
        <f t="shared" si="16"/>
        <v>0.1986191192496761</v>
      </c>
      <c r="X10">
        <f t="shared" si="17"/>
        <v>5.7756498557637558E-2</v>
      </c>
      <c r="Y10">
        <f t="shared" si="18"/>
        <v>-0.11215639935543545</v>
      </c>
      <c r="Z10">
        <f t="shared" si="19"/>
        <v>-0.22565703934506492</v>
      </c>
      <c r="AA10">
        <f t="shared" si="20"/>
        <v>0.66312265824079508</v>
      </c>
      <c r="AB10">
        <f t="shared" si="21"/>
        <v>0.99270887409805397</v>
      </c>
      <c r="AC10">
        <f t="shared" si="22"/>
        <v>0.82298386589365646</v>
      </c>
      <c r="AD10">
        <f t="shared" si="23"/>
        <v>0.2393156642875581</v>
      </c>
      <c r="AE10">
        <f t="shared" si="24"/>
        <v>-0.46472317204376884</v>
      </c>
      <c r="AF10">
        <f t="shared" si="25"/>
        <v>-0.93501624268541472</v>
      </c>
      <c r="AG10">
        <f t="shared" si="26"/>
        <v>-1.8151563155340913</v>
      </c>
      <c r="AH10">
        <f t="shared" si="44"/>
        <v>22.553472704140056</v>
      </c>
      <c r="AI10">
        <f t="shared" si="45"/>
        <v>0.34632079170727192</v>
      </c>
      <c r="AJ10">
        <f t="shared" si="46"/>
        <v>0.33842443817271911</v>
      </c>
      <c r="AK10">
        <f t="shared" si="47"/>
        <v>-0.51729468994500982</v>
      </c>
      <c r="AL10">
        <f t="shared" si="48"/>
        <v>0.22358775418651552</v>
      </c>
      <c r="AN10">
        <v>1</v>
      </c>
      <c r="AO10">
        <f t="shared" si="27"/>
        <v>-20.5</v>
      </c>
      <c r="AP10">
        <f t="shared" si="28"/>
        <v>0.74851074817110119</v>
      </c>
      <c r="AQ10">
        <f t="shared" si="29"/>
        <v>0.66312265824079508</v>
      </c>
      <c r="AR10">
        <f t="shared" si="30"/>
        <v>0.12053668025532323</v>
      </c>
      <c r="AS10">
        <f t="shared" si="31"/>
        <v>0.99270887409805397</v>
      </c>
      <c r="AT10">
        <f t="shared" si="32"/>
        <v>-0.5680647467311557</v>
      </c>
      <c r="AU10">
        <f t="shared" si="33"/>
        <v>0.82298386589365646</v>
      </c>
      <c r="AV10">
        <f t="shared" si="34"/>
        <v>-0.9709418174260519</v>
      </c>
      <c r="AW10">
        <f t="shared" si="35"/>
        <v>0.2393156642875581</v>
      </c>
      <c r="AX10">
        <f t="shared" si="36"/>
        <v>-0.88545602565320969</v>
      </c>
      <c r="AY10">
        <f t="shared" si="37"/>
        <v>-0.46472317204376884</v>
      </c>
      <c r="AZ10">
        <f t="shared" si="38"/>
        <v>-0.3546048870425359</v>
      </c>
      <c r="BA10">
        <f t="shared" si="39"/>
        <v>-0.93501624268541472</v>
      </c>
      <c r="BB10">
        <f t="shared" si="49"/>
        <v>0.34632079170727192</v>
      </c>
      <c r="BC10">
        <f t="shared" si="50"/>
        <v>0.33842443817271911</v>
      </c>
      <c r="BD10">
        <f t="shared" si="51"/>
        <v>-0.51729468994500982</v>
      </c>
      <c r="BE10">
        <f t="shared" si="52"/>
        <v>0.22358775418651552</v>
      </c>
      <c r="BG10" s="4" t="s">
        <v>26</v>
      </c>
      <c r="BH10" s="5">
        <v>0.15906327928837261</v>
      </c>
      <c r="BI10" s="5">
        <f>(2/B3)*SUM(P5:P56)+BI6*_xlfn.COT((PI()*$AR$3)/$B$3)</f>
        <v>0.15906327928837882</v>
      </c>
      <c r="BJ10" s="4" t="s">
        <v>26</v>
      </c>
      <c r="BK10" s="9"/>
      <c r="BL10" s="9"/>
      <c r="BN10">
        <f>SUM(BN6:BN9)</f>
        <v>0.99131329679845637</v>
      </c>
    </row>
    <row r="11" spans="1:67" x14ac:dyDescent="0.25">
      <c r="A11">
        <v>74747</v>
      </c>
      <c r="B11">
        <f t="shared" si="40"/>
        <v>1.7322595596755503</v>
      </c>
      <c r="C11">
        <v>7</v>
      </c>
      <c r="D11">
        <f t="shared" si="41"/>
        <v>1.8107286706561239</v>
      </c>
      <c r="E11">
        <f t="shared" si="0"/>
        <v>-0.42331811326599933</v>
      </c>
      <c r="F11">
        <f t="shared" si="42"/>
        <v>-0.34484900228542714</v>
      </c>
      <c r="G11">
        <f t="shared" si="43"/>
        <v>-15.948304216062034</v>
      </c>
      <c r="H11">
        <f t="shared" si="1"/>
        <v>25.733432607287007</v>
      </c>
      <c r="I11">
        <f t="shared" si="2"/>
        <v>1.1487005639750805</v>
      </c>
      <c r="J11">
        <f t="shared" si="3"/>
        <v>-0.20880081666383821</v>
      </c>
      <c r="K11">
        <f t="shared" si="4"/>
        <v>-1.4256216691530272</v>
      </c>
      <c r="L11">
        <f t="shared" si="5"/>
        <v>-1.6819232451250317</v>
      </c>
      <c r="M11">
        <f t="shared" si="6"/>
        <v>-0.80502115737556312</v>
      </c>
      <c r="N11">
        <f t="shared" si="7"/>
        <v>0.61426770548710097</v>
      </c>
      <c r="O11">
        <f t="shared" si="8"/>
        <v>1.2966148990392883</v>
      </c>
      <c r="P11">
        <f t="shared" si="9"/>
        <v>1.7196294371311063</v>
      </c>
      <c r="Q11">
        <f t="shared" si="10"/>
        <v>0.98403558803971503</v>
      </c>
      <c r="R11">
        <f t="shared" si="11"/>
        <v>-0.41455684724222608</v>
      </c>
      <c r="S11">
        <f t="shared" si="12"/>
        <v>-1.5338396651100925</v>
      </c>
      <c r="T11">
        <f t="shared" si="13"/>
        <v>-1.6196908248437243</v>
      </c>
      <c r="U11">
        <f t="shared" si="14"/>
        <v>-0.31685815767511205</v>
      </c>
      <c r="V11">
        <f t="shared" si="15"/>
        <v>-0.42023164760560267</v>
      </c>
      <c r="W11">
        <f t="shared" si="16"/>
        <v>-0.24047209679916065</v>
      </c>
      <c r="X11">
        <f t="shared" si="17"/>
        <v>0.10130665548120811</v>
      </c>
      <c r="Y11">
        <f t="shared" si="18"/>
        <v>0.37482957415952717</v>
      </c>
      <c r="Z11">
        <f t="shared" si="19"/>
        <v>0.39580931172665357</v>
      </c>
      <c r="AA11">
        <f t="shared" si="20"/>
        <v>0.74851074817110108</v>
      </c>
      <c r="AB11">
        <f t="shared" si="21"/>
        <v>0.99270887409805397</v>
      </c>
      <c r="AC11">
        <f t="shared" si="22"/>
        <v>0.56806474673115581</v>
      </c>
      <c r="AD11">
        <f t="shared" si="23"/>
        <v>-0.23931566428755743</v>
      </c>
      <c r="AE11">
        <f t="shared" si="24"/>
        <v>-0.88545602565321002</v>
      </c>
      <c r="AF11">
        <f t="shared" si="25"/>
        <v>-0.93501624268541483</v>
      </c>
      <c r="AG11">
        <f t="shared" si="26"/>
        <v>-1.897820003969255</v>
      </c>
      <c r="AH11">
        <f t="shared" si="44"/>
        <v>18.733432607287</v>
      </c>
      <c r="AI11">
        <f t="shared" si="45"/>
        <v>-0.1135172589552369</v>
      </c>
      <c r="AJ11">
        <f t="shared" si="46"/>
        <v>-2.261738038730926E-2</v>
      </c>
      <c r="AK11">
        <f t="shared" si="47"/>
        <v>-0.40608089084302357</v>
      </c>
      <c r="AL11">
        <f t="shared" si="48"/>
        <v>0.19736652790014261</v>
      </c>
      <c r="AN11">
        <v>1</v>
      </c>
      <c r="AO11">
        <f t="shared" si="27"/>
        <v>-19.5</v>
      </c>
      <c r="AP11">
        <f t="shared" si="28"/>
        <v>0.6631226582407953</v>
      </c>
      <c r="AQ11">
        <f t="shared" si="29"/>
        <v>0.74851074817110108</v>
      </c>
      <c r="AR11">
        <f t="shared" si="30"/>
        <v>-0.12053668025532288</v>
      </c>
      <c r="AS11">
        <f t="shared" si="31"/>
        <v>0.99270887409805397</v>
      </c>
      <c r="AT11">
        <f t="shared" si="32"/>
        <v>-0.82298386589365635</v>
      </c>
      <c r="AU11">
        <f t="shared" si="33"/>
        <v>0.56806474673115581</v>
      </c>
      <c r="AV11">
        <f t="shared" si="34"/>
        <v>-0.97094181742605212</v>
      </c>
      <c r="AW11">
        <f t="shared" si="35"/>
        <v>-0.23931566428755743</v>
      </c>
      <c r="AX11">
        <f t="shared" si="36"/>
        <v>-0.46472317204376834</v>
      </c>
      <c r="AY11">
        <f t="shared" si="37"/>
        <v>-0.88545602565321002</v>
      </c>
      <c r="AZ11">
        <f t="shared" si="38"/>
        <v>0.35460488704253557</v>
      </c>
      <c r="BA11">
        <f t="shared" si="39"/>
        <v>-0.93501624268541483</v>
      </c>
      <c r="BB11">
        <f t="shared" si="49"/>
        <v>-0.1135172589552369</v>
      </c>
      <c r="BC11">
        <f t="shared" si="50"/>
        <v>-2.261738038730926E-2</v>
      </c>
      <c r="BD11">
        <f t="shared" si="51"/>
        <v>-0.40608089084302357</v>
      </c>
      <c r="BE11">
        <f t="shared" si="52"/>
        <v>0.19736652790014261</v>
      </c>
      <c r="BG11" s="4" t="s">
        <v>27</v>
      </c>
      <c r="BH11" s="5">
        <v>0.11376364471172296</v>
      </c>
      <c r="BI11" s="5">
        <f>(2/B3)*SUM(K5:K56)-BI6</f>
        <v>0.11376364471171707</v>
      </c>
      <c r="BJ11" s="4" t="s">
        <v>27</v>
      </c>
      <c r="BL11" s="9"/>
    </row>
    <row r="12" spans="1:67" x14ac:dyDescent="0.25">
      <c r="A12">
        <v>80960</v>
      </c>
      <c r="B12">
        <f t="shared" si="40"/>
        <v>1.8762456546929316</v>
      </c>
      <c r="C12">
        <v>8</v>
      </c>
      <c r="D12">
        <f t="shared" si="41"/>
        <v>1.8274704881632875</v>
      </c>
      <c r="E12">
        <f t="shared" si="0"/>
        <v>-1.0754851517253368</v>
      </c>
      <c r="F12">
        <f t="shared" si="42"/>
        <v>-1.1242603182549815</v>
      </c>
      <c r="G12">
        <f t="shared" si="43"/>
        <v>-15.804318121044654</v>
      </c>
      <c r="H12">
        <f t="shared" si="1"/>
        <v>24.010516626616059</v>
      </c>
      <c r="I12">
        <f t="shared" si="2"/>
        <v>1.0658290126385721</v>
      </c>
      <c r="J12">
        <f t="shared" si="3"/>
        <v>-0.66532587844643498</v>
      </c>
      <c r="K12">
        <f t="shared" si="4"/>
        <v>-1.8217253659052879</v>
      </c>
      <c r="L12">
        <f t="shared" si="5"/>
        <v>-1.4043900387469841</v>
      </c>
      <c r="M12">
        <f t="shared" si="6"/>
        <v>0.22615642256016144</v>
      </c>
      <c r="N12">
        <f t="shared" si="7"/>
        <v>1.6613330205535082</v>
      </c>
      <c r="O12">
        <f t="shared" si="8"/>
        <v>1.5441199022653631</v>
      </c>
      <c r="P12">
        <f t="shared" si="9"/>
        <v>1.7543201624058211</v>
      </c>
      <c r="Q12">
        <f t="shared" si="10"/>
        <v>0.44901497521948247</v>
      </c>
      <c r="R12">
        <f t="shared" si="11"/>
        <v>-1.2441810060527174</v>
      </c>
      <c r="S12">
        <f t="shared" si="12"/>
        <v>-1.8625657114015863</v>
      </c>
      <c r="T12">
        <f t="shared" si="13"/>
        <v>-0.87193483218223611</v>
      </c>
      <c r="U12">
        <f t="shared" si="14"/>
        <v>-0.88510692787814316</v>
      </c>
      <c r="V12">
        <f t="shared" si="15"/>
        <v>-1.0055960856301778</v>
      </c>
      <c r="W12">
        <f t="shared" si="16"/>
        <v>-0.25738044351655376</v>
      </c>
      <c r="X12">
        <f t="shared" si="17"/>
        <v>0.71317857271061003</v>
      </c>
      <c r="Y12">
        <f t="shared" si="18"/>
        <v>1.0676436540784338</v>
      </c>
      <c r="Z12">
        <f t="shared" si="19"/>
        <v>0.49980287119577205</v>
      </c>
      <c r="AA12">
        <f t="shared" si="20"/>
        <v>0.82298386589365635</v>
      </c>
      <c r="AB12">
        <f t="shared" si="21"/>
        <v>0.93501624268541483</v>
      </c>
      <c r="AC12">
        <f t="shared" si="22"/>
        <v>0.23931566428755768</v>
      </c>
      <c r="AD12">
        <f t="shared" si="23"/>
        <v>-0.66312265824079497</v>
      </c>
      <c r="AE12">
        <f t="shared" si="24"/>
        <v>-0.99270887409805397</v>
      </c>
      <c r="AF12">
        <f t="shared" si="25"/>
        <v>-0.4647231720437684</v>
      </c>
      <c r="AG12">
        <f t="shared" si="26"/>
        <v>-2.0264269093748699</v>
      </c>
      <c r="AH12">
        <f t="shared" si="44"/>
        <v>16.010516626616059</v>
      </c>
      <c r="AI12">
        <f t="shared" si="45"/>
        <v>-0.57169997236357228</v>
      </c>
      <c r="AJ12">
        <f t="shared" si="46"/>
        <v>-0.38234475901005993</v>
      </c>
      <c r="AK12">
        <f t="shared" si="47"/>
        <v>-0.24208976761977008</v>
      </c>
      <c r="AL12">
        <f t="shared" si="48"/>
        <v>7.1874180738420945E-2</v>
      </c>
      <c r="AN12">
        <v>1</v>
      </c>
      <c r="AO12">
        <f t="shared" si="27"/>
        <v>-18.5</v>
      </c>
      <c r="AP12">
        <f t="shared" si="28"/>
        <v>0.56806474673115592</v>
      </c>
      <c r="AQ12">
        <f t="shared" si="29"/>
        <v>0.82298386589365635</v>
      </c>
      <c r="AR12">
        <f t="shared" si="30"/>
        <v>-0.35460488704253545</v>
      </c>
      <c r="AS12">
        <f t="shared" si="31"/>
        <v>0.93501624268541483</v>
      </c>
      <c r="AT12">
        <f t="shared" si="32"/>
        <v>-0.97094181742605201</v>
      </c>
      <c r="AU12">
        <f t="shared" si="33"/>
        <v>0.23931566428755768</v>
      </c>
      <c r="AV12">
        <f t="shared" si="34"/>
        <v>-0.7485107481711013</v>
      </c>
      <c r="AW12">
        <f t="shared" si="35"/>
        <v>-0.66312265824079497</v>
      </c>
      <c r="AX12">
        <f t="shared" si="36"/>
        <v>0.1205366802553232</v>
      </c>
      <c r="AY12">
        <f t="shared" si="37"/>
        <v>-0.99270887409805397</v>
      </c>
      <c r="AZ12">
        <f t="shared" si="38"/>
        <v>0.88545602565321002</v>
      </c>
      <c r="BA12">
        <f t="shared" si="39"/>
        <v>-0.4647231720437684</v>
      </c>
      <c r="BB12">
        <f t="shared" si="49"/>
        <v>-0.57169997236357228</v>
      </c>
      <c r="BC12">
        <f t="shared" si="50"/>
        <v>-0.38234475901005993</v>
      </c>
      <c r="BD12">
        <f t="shared" si="51"/>
        <v>-0.24208976761977008</v>
      </c>
      <c r="BE12">
        <f t="shared" si="52"/>
        <v>7.1874180738420945E-2</v>
      </c>
      <c r="BG12" s="4" t="s">
        <v>28</v>
      </c>
      <c r="BH12" s="5">
        <v>-0.55003456651375515</v>
      </c>
      <c r="BI12" s="5">
        <f>(2/B3)*SUM(Q5:Q56)+BI6*_xlfn.COT((PI()*$AT$3)/$B$3)</f>
        <v>-0.55003456651375426</v>
      </c>
      <c r="BJ12" s="4" t="s">
        <v>28</v>
      </c>
      <c r="BK12" s="9"/>
      <c r="BL12" s="9"/>
    </row>
    <row r="13" spans="1:67" x14ac:dyDescent="0.25">
      <c r="A13">
        <v>89096</v>
      </c>
      <c r="B13">
        <f t="shared" si="40"/>
        <v>2.0647972190034762</v>
      </c>
      <c r="C13">
        <v>9</v>
      </c>
      <c r="D13">
        <f t="shared" si="41"/>
        <v>1.8700821037860049</v>
      </c>
      <c r="E13">
        <f t="shared" si="0"/>
        <v>-1.683086720891513</v>
      </c>
      <c r="F13">
        <f t="shared" si="42"/>
        <v>-1.8778018361089857</v>
      </c>
      <c r="G13">
        <f t="shared" si="43"/>
        <v>-15.615766556734108</v>
      </c>
      <c r="H13">
        <f t="shared" si="1"/>
        <v>24.010516626616063</v>
      </c>
      <c r="I13">
        <f t="shared" si="2"/>
        <v>0.95955911324244747</v>
      </c>
      <c r="J13">
        <f t="shared" si="3"/>
        <v>-1.1729385092644045</v>
      </c>
      <c r="K13">
        <f t="shared" si="4"/>
        <v>-2.0497425225177337</v>
      </c>
      <c r="L13">
        <f t="shared" si="5"/>
        <v>-0.73218718461046994</v>
      </c>
      <c r="M13">
        <f t="shared" si="6"/>
        <v>1.3692138205937865</v>
      </c>
      <c r="N13">
        <f t="shared" si="7"/>
        <v>2.0047979644354927</v>
      </c>
      <c r="O13">
        <f t="shared" si="8"/>
        <v>1.8282871393186186</v>
      </c>
      <c r="P13">
        <f t="shared" si="9"/>
        <v>1.6992947975819517</v>
      </c>
      <c r="Q13">
        <f t="shared" si="10"/>
        <v>-0.24888380217910272</v>
      </c>
      <c r="R13">
        <f t="shared" si="11"/>
        <v>-1.9306189376199236</v>
      </c>
      <c r="S13">
        <f t="shared" si="12"/>
        <v>-1.5455229112179008</v>
      </c>
      <c r="T13">
        <f t="shared" si="13"/>
        <v>0.49413831808491965</v>
      </c>
      <c r="U13">
        <f t="shared" si="14"/>
        <v>-1.4902992787102924</v>
      </c>
      <c r="V13">
        <f t="shared" si="15"/>
        <v>-1.3851532161935749</v>
      </c>
      <c r="W13">
        <f t="shared" si="16"/>
        <v>0.20287368591808083</v>
      </c>
      <c r="X13">
        <f t="shared" si="17"/>
        <v>1.5737134218816977</v>
      </c>
      <c r="Y13">
        <f t="shared" si="18"/>
        <v>1.2598085006913515</v>
      </c>
      <c r="Z13">
        <f t="shared" si="19"/>
        <v>-0.40278901666372047</v>
      </c>
      <c r="AA13">
        <f t="shared" si="20"/>
        <v>0.88545602565320991</v>
      </c>
      <c r="AB13">
        <f t="shared" si="21"/>
        <v>0.82298386589365646</v>
      </c>
      <c r="AC13">
        <f t="shared" si="22"/>
        <v>-0.12053668025532327</v>
      </c>
      <c r="AD13">
        <f t="shared" si="23"/>
        <v>-0.93501624268541472</v>
      </c>
      <c r="AE13">
        <f t="shared" si="24"/>
        <v>-0.74851074817110108</v>
      </c>
      <c r="AF13">
        <f t="shared" si="25"/>
        <v>0.23931566428755818</v>
      </c>
      <c r="AG13">
        <f t="shared" si="26"/>
        <v>-2.1678621989482871</v>
      </c>
      <c r="AH13">
        <f t="shared" si="44"/>
        <v>15.010516626616063</v>
      </c>
      <c r="AI13">
        <f t="shared" si="45"/>
        <v>-1.0215460128186247</v>
      </c>
      <c r="AJ13">
        <f t="shared" si="46"/>
        <v>-0.71985165000579765</v>
      </c>
      <c r="AK13">
        <f t="shared" si="47"/>
        <v>-4.6634838981821677E-2</v>
      </c>
      <c r="AL13">
        <f t="shared" si="48"/>
        <v>-8.9769334302741852E-2</v>
      </c>
      <c r="AN13">
        <v>1</v>
      </c>
      <c r="AO13">
        <f t="shared" si="27"/>
        <v>-17.5</v>
      </c>
      <c r="AP13">
        <f t="shared" si="28"/>
        <v>0.46472317204376862</v>
      </c>
      <c r="AQ13">
        <f t="shared" si="29"/>
        <v>0.88545602565320991</v>
      </c>
      <c r="AR13">
        <f t="shared" si="30"/>
        <v>-0.5680647467311557</v>
      </c>
      <c r="AS13">
        <f t="shared" si="31"/>
        <v>0.82298386589365646</v>
      </c>
      <c r="AT13">
        <f t="shared" si="32"/>
        <v>-0.99270887409805397</v>
      </c>
      <c r="AU13">
        <f t="shared" si="33"/>
        <v>-0.12053668025532327</v>
      </c>
      <c r="AV13">
        <f t="shared" si="34"/>
        <v>-0.3546048870425359</v>
      </c>
      <c r="AW13">
        <f t="shared" si="35"/>
        <v>-0.93501624268541472</v>
      </c>
      <c r="AX13">
        <f t="shared" si="36"/>
        <v>0.66312265824079519</v>
      </c>
      <c r="AY13">
        <f t="shared" si="37"/>
        <v>-0.74851074817110108</v>
      </c>
      <c r="AZ13">
        <f t="shared" si="38"/>
        <v>0.9709418174260519</v>
      </c>
      <c r="BA13">
        <f t="shared" si="39"/>
        <v>0.23931566428755818</v>
      </c>
      <c r="BB13">
        <f t="shared" si="49"/>
        <v>-1.0215460128186247</v>
      </c>
      <c r="BC13">
        <f t="shared" si="50"/>
        <v>-0.71985165000579765</v>
      </c>
      <c r="BD13">
        <f t="shared" si="51"/>
        <v>-4.6634838981821677E-2</v>
      </c>
      <c r="BE13">
        <f t="shared" si="52"/>
        <v>-8.9769334302741852E-2</v>
      </c>
      <c r="BG13" s="4" t="s">
        <v>29</v>
      </c>
      <c r="BH13" s="5">
        <v>-4.5560406912146023E-2</v>
      </c>
      <c r="BI13" s="5">
        <f>(2/B3)*SUM(L5:L56)-BI6</f>
        <v>-4.5560406912152573E-2</v>
      </c>
      <c r="BJ13" s="4" t="s">
        <v>29</v>
      </c>
      <c r="BK13" s="9"/>
      <c r="BL13" s="9"/>
    </row>
    <row r="14" spans="1:67" x14ac:dyDescent="0.25">
      <c r="A14">
        <v>100831</v>
      </c>
      <c r="B14">
        <f t="shared" si="40"/>
        <v>2.33675550405562</v>
      </c>
      <c r="C14">
        <v>10</v>
      </c>
      <c r="D14">
        <f t="shared" si="41"/>
        <v>2.020638381500504</v>
      </c>
      <c r="E14">
        <f t="shared" si="0"/>
        <v>-2.2072815693160877</v>
      </c>
      <c r="F14">
        <f t="shared" si="42"/>
        <v>-2.5233986918712046</v>
      </c>
      <c r="G14">
        <f t="shared" si="43"/>
        <v>-15.343808271681965</v>
      </c>
      <c r="H14">
        <f t="shared" si="1"/>
        <v>25.3773349062938</v>
      </c>
      <c r="I14">
        <f t="shared" si="2"/>
        <v>0.82862492156166689</v>
      </c>
      <c r="J14">
        <f t="shared" si="3"/>
        <v>-1.74908661063361</v>
      </c>
      <c r="K14">
        <f t="shared" si="4"/>
        <v>-2.0690942415443518</v>
      </c>
      <c r="L14">
        <f t="shared" si="5"/>
        <v>0.28166475102721683</v>
      </c>
      <c r="M14">
        <f t="shared" si="6"/>
        <v>2.2688536359880942</v>
      </c>
      <c r="N14">
        <f t="shared" si="7"/>
        <v>1.3274284235839888</v>
      </c>
      <c r="O14">
        <f t="shared" si="8"/>
        <v>2.1849043514765483</v>
      </c>
      <c r="P14">
        <f t="shared" si="9"/>
        <v>1.5495555215081729</v>
      </c>
      <c r="Q14">
        <f t="shared" si="10"/>
        <v>-1.0859444301354637</v>
      </c>
      <c r="R14">
        <f t="shared" si="11"/>
        <v>-2.3197179254734852</v>
      </c>
      <c r="S14">
        <f t="shared" si="12"/>
        <v>-0.55922219573067766</v>
      </c>
      <c r="T14">
        <f t="shared" si="13"/>
        <v>1.9231120783759748</v>
      </c>
      <c r="U14">
        <f t="shared" si="14"/>
        <v>-2.0638441194906942</v>
      </c>
      <c r="V14">
        <f t="shared" si="15"/>
        <v>-1.4636984217307989</v>
      </c>
      <c r="W14">
        <f t="shared" si="16"/>
        <v>1.0257748924863204</v>
      </c>
      <c r="X14">
        <f t="shared" si="17"/>
        <v>2.1911880014931593</v>
      </c>
      <c r="Y14">
        <f t="shared" si="18"/>
        <v>0.52823705503056251</v>
      </c>
      <c r="Z14">
        <f t="shared" si="19"/>
        <v>-1.8165571190315715</v>
      </c>
      <c r="AA14">
        <f t="shared" si="20"/>
        <v>0.93501624268541472</v>
      </c>
      <c r="AB14">
        <f t="shared" si="21"/>
        <v>0.66312265824079553</v>
      </c>
      <c r="AC14">
        <f t="shared" si="22"/>
        <v>-0.46472317204376884</v>
      </c>
      <c r="AD14">
        <f t="shared" si="23"/>
        <v>-0.99270887409805408</v>
      </c>
      <c r="AE14">
        <f t="shared" si="24"/>
        <v>-0.23931566428755779</v>
      </c>
      <c r="AF14">
        <f t="shared" si="25"/>
        <v>0.8229838658936568</v>
      </c>
      <c r="AG14">
        <f t="shared" si="26"/>
        <v>-2.2647235341268428</v>
      </c>
      <c r="AH14">
        <f t="shared" si="44"/>
        <v>15.377334906293806</v>
      </c>
      <c r="AI14">
        <f t="shared" si="45"/>
        <v>-1.4564956120854928</v>
      </c>
      <c r="AJ14">
        <f t="shared" si="46"/>
        <v>-1.0155233796574827</v>
      </c>
      <c r="AK14">
        <f t="shared" si="47"/>
        <v>0.15488110377372569</v>
      </c>
      <c r="AL14">
        <f t="shared" si="48"/>
        <v>-0.20626080390195492</v>
      </c>
      <c r="AN14">
        <v>1</v>
      </c>
      <c r="AO14">
        <f t="shared" si="27"/>
        <v>-16.5</v>
      </c>
      <c r="AP14">
        <f t="shared" si="28"/>
        <v>0.35460488704253579</v>
      </c>
      <c r="AQ14">
        <f t="shared" si="29"/>
        <v>0.93501624268541472</v>
      </c>
      <c r="AR14">
        <f t="shared" si="30"/>
        <v>-0.74851074817110086</v>
      </c>
      <c r="AS14">
        <f t="shared" si="31"/>
        <v>0.66312265824079553</v>
      </c>
      <c r="AT14">
        <f t="shared" si="32"/>
        <v>-0.88545602565320969</v>
      </c>
      <c r="AU14">
        <f t="shared" si="33"/>
        <v>-0.46472317204376884</v>
      </c>
      <c r="AV14">
        <f t="shared" si="34"/>
        <v>0.12053668025532233</v>
      </c>
      <c r="AW14">
        <f t="shared" si="35"/>
        <v>-0.99270887409805408</v>
      </c>
      <c r="AX14">
        <f t="shared" si="36"/>
        <v>0.97094181742605201</v>
      </c>
      <c r="AY14">
        <f t="shared" si="37"/>
        <v>-0.23931566428755779</v>
      </c>
      <c r="AZ14">
        <f t="shared" si="38"/>
        <v>0.56806474673115526</v>
      </c>
      <c r="BA14">
        <f t="shared" si="39"/>
        <v>0.8229838658936568</v>
      </c>
      <c r="BB14">
        <f t="shared" si="49"/>
        <v>-1.4564956120854928</v>
      </c>
      <c r="BC14">
        <f t="shared" si="50"/>
        <v>-1.0155233796574827</v>
      </c>
      <c r="BD14">
        <f t="shared" si="51"/>
        <v>0.15488110377372569</v>
      </c>
      <c r="BE14">
        <f t="shared" si="52"/>
        <v>-0.20626080390195492</v>
      </c>
      <c r="BG14" s="4" t="s">
        <v>30</v>
      </c>
      <c r="BH14" s="5">
        <v>-0.10792420396462932</v>
      </c>
      <c r="BI14" s="5">
        <f>(2/B3)*SUM(R5:R56)+BI6*_xlfn.COT((PI()*$AV$3)/$B$3)</f>
        <v>-0.10792420396464086</v>
      </c>
      <c r="BJ14" s="4" t="s">
        <v>30</v>
      </c>
      <c r="BK14" s="9"/>
      <c r="BL14" s="9"/>
    </row>
    <row r="15" spans="1:67" x14ac:dyDescent="0.25">
      <c r="A15">
        <v>113342</v>
      </c>
      <c r="B15">
        <f t="shared" si="40"/>
        <v>2.6266975666280419</v>
      </c>
      <c r="C15">
        <v>11</v>
      </c>
      <c r="D15">
        <f t="shared" si="41"/>
        <v>2.3350674109194642</v>
      </c>
      <c r="E15">
        <f t="shared" si="0"/>
        <v>-2.7134926402203874</v>
      </c>
      <c r="F15">
        <f t="shared" si="42"/>
        <v>-3.0051227959289655</v>
      </c>
      <c r="G15">
        <f t="shared" si="43"/>
        <v>-15.053866209109543</v>
      </c>
      <c r="H15">
        <f t="shared" si="1"/>
        <v>27.137697621555315</v>
      </c>
      <c r="I15">
        <f t="shared" si="2"/>
        <v>0.62860987304010152</v>
      </c>
      <c r="J15">
        <f t="shared" si="3"/>
        <v>-2.3258251879394232</v>
      </c>
      <c r="K15">
        <f t="shared" si="4"/>
        <v>-1.7418226727770154</v>
      </c>
      <c r="L15">
        <f t="shared" si="5"/>
        <v>1.4921342879259012</v>
      </c>
      <c r="M15">
        <f t="shared" si="6"/>
        <v>2.4560048894194737</v>
      </c>
      <c r="N15">
        <f t="shared" si="7"/>
        <v>-0.31661340471607952</v>
      </c>
      <c r="O15">
        <f t="shared" si="8"/>
        <v>2.5503705091704192</v>
      </c>
      <c r="P15">
        <f t="shared" si="9"/>
        <v>1.2206872251630321</v>
      </c>
      <c r="Q15">
        <f t="shared" si="10"/>
        <v>-1.9661113608159662</v>
      </c>
      <c r="R15">
        <f t="shared" si="11"/>
        <v>-2.1617297179170065</v>
      </c>
      <c r="S15">
        <f t="shared" si="12"/>
        <v>0.93143979390903964</v>
      </c>
      <c r="T15">
        <f t="shared" si="13"/>
        <v>2.6075459839634214</v>
      </c>
      <c r="U15">
        <f t="shared" si="14"/>
        <v>-2.634643475667799</v>
      </c>
      <c r="V15">
        <f t="shared" si="15"/>
        <v>-1.2610229070806391</v>
      </c>
      <c r="W15">
        <f t="shared" si="16"/>
        <v>2.0310784062881386</v>
      </c>
      <c r="X15">
        <f t="shared" si="17"/>
        <v>2.2331606631225593</v>
      </c>
      <c r="Y15">
        <f t="shared" si="18"/>
        <v>-0.96221775117610187</v>
      </c>
      <c r="Z15">
        <f t="shared" si="19"/>
        <v>-2.6937082237465364</v>
      </c>
      <c r="AA15">
        <f t="shared" si="20"/>
        <v>0.97094181742605201</v>
      </c>
      <c r="AB15">
        <f t="shared" si="21"/>
        <v>0.46472317204376867</v>
      </c>
      <c r="AC15">
        <f t="shared" si="22"/>
        <v>-0.74851074817110108</v>
      </c>
      <c r="AD15">
        <f t="shared" si="23"/>
        <v>-0.82298386589365657</v>
      </c>
      <c r="AE15">
        <f t="shared" si="24"/>
        <v>0.35460488704253551</v>
      </c>
      <c r="AF15">
        <f t="shared" si="25"/>
        <v>0.99270887409805397</v>
      </c>
      <c r="AG15">
        <f t="shared" si="26"/>
        <v>-2.2721667383152018</v>
      </c>
      <c r="AH15">
        <f t="shared" si="44"/>
        <v>16.137697621555315</v>
      </c>
      <c r="AI15">
        <f t="shared" si="45"/>
        <v>-1.8702062255856675</v>
      </c>
      <c r="AJ15">
        <f t="shared" si="46"/>
        <v>-1.2521765817607686</v>
      </c>
      <c r="AK15">
        <f t="shared" si="47"/>
        <v>0.33626753440877899</v>
      </c>
      <c r="AL15">
        <f t="shared" si="48"/>
        <v>-0.21900752299130818</v>
      </c>
      <c r="AN15">
        <v>1</v>
      </c>
      <c r="AO15">
        <f t="shared" si="27"/>
        <v>-15.5</v>
      </c>
      <c r="AP15">
        <f t="shared" si="28"/>
        <v>0.23931566428755782</v>
      </c>
      <c r="AQ15">
        <f t="shared" si="29"/>
        <v>0.97094181742605201</v>
      </c>
      <c r="AR15">
        <f t="shared" si="30"/>
        <v>-0.8854560256532098</v>
      </c>
      <c r="AS15">
        <f t="shared" si="31"/>
        <v>0.46472317204376867</v>
      </c>
      <c r="AT15">
        <f t="shared" si="32"/>
        <v>-0.66312265824079519</v>
      </c>
      <c r="AU15">
        <f t="shared" si="33"/>
        <v>-0.74851074817110108</v>
      </c>
      <c r="AV15">
        <f t="shared" si="34"/>
        <v>0.56806474673115559</v>
      </c>
      <c r="AW15">
        <f t="shared" si="35"/>
        <v>-0.82298386589365657</v>
      </c>
      <c r="AX15">
        <f t="shared" si="36"/>
        <v>0.93501624268541483</v>
      </c>
      <c r="AY15">
        <f t="shared" si="37"/>
        <v>0.35460488704253551</v>
      </c>
      <c r="AZ15">
        <f t="shared" si="38"/>
        <v>-0.12053668025532309</v>
      </c>
      <c r="BA15">
        <f t="shared" si="39"/>
        <v>0.99270887409805397</v>
      </c>
      <c r="BB15">
        <f t="shared" si="49"/>
        <v>-1.8702062255856675</v>
      </c>
      <c r="BC15">
        <f t="shared" si="50"/>
        <v>-1.2521765817607686</v>
      </c>
      <c r="BD15">
        <f t="shared" si="51"/>
        <v>0.33626753440877899</v>
      </c>
      <c r="BE15">
        <f t="shared" si="52"/>
        <v>-0.21900752299130818</v>
      </c>
      <c r="BG15" s="4" t="s">
        <v>31</v>
      </c>
      <c r="BH15" s="5">
        <v>9.7378366985088727E-2</v>
      </c>
      <c r="BI15" s="5">
        <f>(2/B3)*SUM(M5:M56)-BI6</f>
        <v>9.7378366985088616E-2</v>
      </c>
      <c r="BJ15" s="4" t="s">
        <v>31</v>
      </c>
      <c r="BK15" s="9"/>
      <c r="BL15" s="9"/>
    </row>
    <row r="16" spans="1:67" x14ac:dyDescent="0.25">
      <c r="A16">
        <v>126392</v>
      </c>
      <c r="B16">
        <f t="shared" si="40"/>
        <v>2.9291309385863267</v>
      </c>
      <c r="C16">
        <v>12</v>
      </c>
      <c r="D16">
        <f t="shared" si="41"/>
        <v>2.8159924304067525</v>
      </c>
      <c r="E16">
        <f t="shared" si="0"/>
        <v>-3.2072124017388219</v>
      </c>
      <c r="F16">
        <f t="shared" si="42"/>
        <v>-3.3203509099183943</v>
      </c>
      <c r="G16">
        <f t="shared" si="43"/>
        <v>-14.75143283715126</v>
      </c>
      <c r="H16">
        <f t="shared" si="1"/>
        <v>28.284260200664921</v>
      </c>
      <c r="I16">
        <f t="shared" si="2"/>
        <v>0.35306771937035486</v>
      </c>
      <c r="J16">
        <f t="shared" si="3"/>
        <v>-2.8440157169898854</v>
      </c>
      <c r="K16">
        <f t="shared" si="4"/>
        <v>-1.0386841456102016</v>
      </c>
      <c r="L16">
        <f t="shared" si="5"/>
        <v>2.5936166394985043</v>
      </c>
      <c r="M16">
        <f t="shared" si="6"/>
        <v>1.6639360247704327</v>
      </c>
      <c r="N16">
        <f t="shared" si="7"/>
        <v>-2.1924859903323695</v>
      </c>
      <c r="O16">
        <f t="shared" si="8"/>
        <v>2.9077742761298082</v>
      </c>
      <c r="P16">
        <f t="shared" si="9"/>
        <v>0.70098691635302535</v>
      </c>
      <c r="Q16">
        <f t="shared" si="10"/>
        <v>-2.7387850045305893</v>
      </c>
      <c r="R16">
        <f t="shared" si="11"/>
        <v>-1.3612350211113806</v>
      </c>
      <c r="S16">
        <f t="shared" si="12"/>
        <v>2.4106275035464906</v>
      </c>
      <c r="T16">
        <f t="shared" si="13"/>
        <v>1.9423730943307216</v>
      </c>
      <c r="U16">
        <f t="shared" si="14"/>
        <v>-3.1838282123234616</v>
      </c>
      <c r="V16">
        <f t="shared" si="15"/>
        <v>-0.76753616643342082</v>
      </c>
      <c r="W16">
        <f t="shared" si="16"/>
        <v>2.9987956893678982</v>
      </c>
      <c r="X16">
        <f t="shared" si="17"/>
        <v>1.4904659207541806</v>
      </c>
      <c r="Y16">
        <f t="shared" si="18"/>
        <v>-2.6394840611250956</v>
      </c>
      <c r="Z16">
        <f t="shared" si="19"/>
        <v>-2.126775213383894</v>
      </c>
      <c r="AA16">
        <f t="shared" si="20"/>
        <v>0.99270887409805397</v>
      </c>
      <c r="AB16">
        <f t="shared" si="21"/>
        <v>0.2393156642875581</v>
      </c>
      <c r="AC16">
        <f t="shared" si="22"/>
        <v>-0.93501624268541472</v>
      </c>
      <c r="AD16">
        <f t="shared" si="23"/>
        <v>-0.46472317204376917</v>
      </c>
      <c r="AE16">
        <f t="shared" si="24"/>
        <v>0.8229838658936568</v>
      </c>
      <c r="AF16">
        <f t="shared" si="25"/>
        <v>0.66312265824079564</v>
      </c>
      <c r="AG16">
        <f t="shared" si="26"/>
        <v>-2.1880605799757591</v>
      </c>
      <c r="AH16">
        <f t="shared" si="44"/>
        <v>16.284260200664917</v>
      </c>
      <c r="AI16">
        <f t="shared" si="45"/>
        <v>-2.2566450209791449</v>
      </c>
      <c r="AJ16">
        <f t="shared" si="46"/>
        <v>-1.4160578324088013</v>
      </c>
      <c r="AK16">
        <f t="shared" si="47"/>
        <v>0.47395010934624443</v>
      </c>
      <c r="AL16">
        <f t="shared" si="48"/>
        <v>-0.12159816587669274</v>
      </c>
      <c r="AN16">
        <v>1</v>
      </c>
      <c r="AO16">
        <f t="shared" si="27"/>
        <v>-14.5</v>
      </c>
      <c r="AP16">
        <f t="shared" si="28"/>
        <v>0.12053668025532323</v>
      </c>
      <c r="AQ16">
        <f t="shared" si="29"/>
        <v>0.99270887409805397</v>
      </c>
      <c r="AR16">
        <f t="shared" si="30"/>
        <v>-0.9709418174260519</v>
      </c>
      <c r="AS16">
        <f t="shared" si="31"/>
        <v>0.2393156642875581</v>
      </c>
      <c r="AT16">
        <f t="shared" si="32"/>
        <v>-0.3546048870425359</v>
      </c>
      <c r="AU16">
        <f t="shared" si="33"/>
        <v>-0.93501624268541472</v>
      </c>
      <c r="AV16">
        <f t="shared" si="34"/>
        <v>0.88545602565320958</v>
      </c>
      <c r="AW16">
        <f t="shared" si="35"/>
        <v>-0.46472317204376917</v>
      </c>
      <c r="AX16">
        <f t="shared" si="36"/>
        <v>0.56806474673115526</v>
      </c>
      <c r="AY16">
        <f t="shared" si="37"/>
        <v>0.8229838658936568</v>
      </c>
      <c r="AZ16">
        <f t="shared" si="38"/>
        <v>-0.74851074817110064</v>
      </c>
      <c r="BA16">
        <f t="shared" si="39"/>
        <v>0.66312265824079564</v>
      </c>
      <c r="BB16">
        <f t="shared" si="49"/>
        <v>-2.2566450209791449</v>
      </c>
      <c r="BC16">
        <f t="shared" si="50"/>
        <v>-1.4160578324088013</v>
      </c>
      <c r="BD16">
        <f t="shared" si="51"/>
        <v>0.47395010934624443</v>
      </c>
      <c r="BE16">
        <f t="shared" si="52"/>
        <v>-0.12159816587669274</v>
      </c>
      <c r="BG16" s="4" t="s">
        <v>32</v>
      </c>
      <c r="BH16" s="5">
        <v>2.1585226237830213E-3</v>
      </c>
      <c r="BI16" s="5">
        <f>(2/B3)*SUM(S5:S56)+BI6*_xlfn.COT((PI()*$AX$3)/$B$3)</f>
        <v>2.1585226237852417E-3</v>
      </c>
      <c r="BJ16" s="4" t="s">
        <v>32</v>
      </c>
      <c r="BK16" s="9"/>
      <c r="BL16" s="9"/>
    </row>
    <row r="17" spans="1:64" x14ac:dyDescent="0.25">
      <c r="A17">
        <v>140704</v>
      </c>
      <c r="B17">
        <f t="shared" si="40"/>
        <v>3.2608111239860951</v>
      </c>
      <c r="C17">
        <v>13</v>
      </c>
      <c r="D17">
        <f t="shared" si="41"/>
        <v>3.411683695631007</v>
      </c>
      <c r="E17">
        <f t="shared" si="0"/>
        <v>-3.6716853498157747</v>
      </c>
      <c r="F17">
        <f t="shared" si="42"/>
        <v>-3.5208127781708622</v>
      </c>
      <c r="G17">
        <f t="shared" si="43"/>
        <v>-14.419752651751491</v>
      </c>
      <c r="H17">
        <f t="shared" si="1"/>
        <v>28.284260200664914</v>
      </c>
      <c r="I17">
        <f t="shared" si="2"/>
        <v>1.9974888551502024E-16</v>
      </c>
      <c r="J17">
        <f t="shared" si="3"/>
        <v>-3.2608111239860951</v>
      </c>
      <c r="K17">
        <f t="shared" si="4"/>
        <v>-5.9924665654506074E-16</v>
      </c>
      <c r="L17">
        <f t="shared" si="5"/>
        <v>3.2608111239860951</v>
      </c>
      <c r="M17">
        <f t="shared" si="6"/>
        <v>-1.8974376434674578E-15</v>
      </c>
      <c r="N17">
        <f t="shared" si="7"/>
        <v>-3.2608111239860951</v>
      </c>
      <c r="O17">
        <f t="shared" si="8"/>
        <v>3.2608111239860951</v>
      </c>
      <c r="P17">
        <f t="shared" si="9"/>
        <v>3.9949777103004047E-16</v>
      </c>
      <c r="Q17">
        <f t="shared" si="10"/>
        <v>-3.2608111239860951</v>
      </c>
      <c r="R17">
        <f t="shared" si="11"/>
        <v>-7.9899554206008095E-16</v>
      </c>
      <c r="S17">
        <f t="shared" si="12"/>
        <v>3.2608111239860951</v>
      </c>
      <c r="T17">
        <f t="shared" si="13"/>
        <v>1.1984933130901215E-15</v>
      </c>
      <c r="U17">
        <f t="shared" si="14"/>
        <v>-3.6716853498157747</v>
      </c>
      <c r="V17">
        <f t="shared" si="15"/>
        <v>-4.4983596332374124E-16</v>
      </c>
      <c r="W17">
        <f t="shared" si="16"/>
        <v>3.6716853498157747</v>
      </c>
      <c r="X17">
        <f t="shared" si="17"/>
        <v>8.9967192664748249E-16</v>
      </c>
      <c r="Y17">
        <f t="shared" si="18"/>
        <v>-3.6716853498157747</v>
      </c>
      <c r="Z17">
        <f t="shared" si="19"/>
        <v>-1.3495078899712236E-15</v>
      </c>
      <c r="AA17">
        <f t="shared" si="20"/>
        <v>1</v>
      </c>
      <c r="AB17">
        <f t="shared" si="21"/>
        <v>1.22514845490862E-16</v>
      </c>
      <c r="AC17">
        <f t="shared" si="22"/>
        <v>-1</v>
      </c>
      <c r="AD17">
        <f t="shared" si="23"/>
        <v>-2.45029690981724E-16</v>
      </c>
      <c r="AE17">
        <f t="shared" si="24"/>
        <v>1</v>
      </c>
      <c r="AF17">
        <f t="shared" si="25"/>
        <v>3.67544536472586E-16</v>
      </c>
      <c r="AG17">
        <f t="shared" si="26"/>
        <v>-2.0601422839309782</v>
      </c>
      <c r="AH17">
        <f t="shared" si="44"/>
        <v>15.284260200664916</v>
      </c>
      <c r="AI17">
        <f t="shared" si="45"/>
        <v>-2.6101768504447058</v>
      </c>
      <c r="AJ17">
        <f t="shared" si="46"/>
        <v>-1.4976429489980263</v>
      </c>
      <c r="AK17">
        <f t="shared" si="47"/>
        <v>0.55003456651375515</v>
      </c>
      <c r="AL17">
        <f t="shared" si="48"/>
        <v>3.697245475811442E-2</v>
      </c>
      <c r="AN17">
        <v>1</v>
      </c>
      <c r="AO17">
        <f t="shared" si="27"/>
        <v>-13.5</v>
      </c>
      <c r="AP17">
        <f t="shared" si="28"/>
        <v>6.1257422745431001E-17</v>
      </c>
      <c r="AQ17">
        <f t="shared" si="29"/>
        <v>1</v>
      </c>
      <c r="AR17">
        <f t="shared" si="30"/>
        <v>-1</v>
      </c>
      <c r="AS17">
        <f t="shared" si="31"/>
        <v>1.22514845490862E-16</v>
      </c>
      <c r="AT17">
        <f t="shared" si="32"/>
        <v>-1.83772268236293E-16</v>
      </c>
      <c r="AU17">
        <f t="shared" si="33"/>
        <v>-1</v>
      </c>
      <c r="AV17">
        <f t="shared" si="34"/>
        <v>1</v>
      </c>
      <c r="AW17">
        <f t="shared" si="35"/>
        <v>-2.45029690981724E-16</v>
      </c>
      <c r="AX17">
        <f t="shared" si="36"/>
        <v>-5.8189130597297023E-16</v>
      </c>
      <c r="AY17">
        <f t="shared" si="37"/>
        <v>1</v>
      </c>
      <c r="AZ17">
        <f t="shared" si="38"/>
        <v>-1</v>
      </c>
      <c r="BA17">
        <f t="shared" si="39"/>
        <v>3.67544536472586E-16</v>
      </c>
      <c r="BB17">
        <f t="shared" si="49"/>
        <v>-2.6101768504447058</v>
      </c>
      <c r="BC17">
        <f t="shared" si="50"/>
        <v>-1.4976429489980263</v>
      </c>
      <c r="BD17">
        <f t="shared" si="51"/>
        <v>0.55003456651375515</v>
      </c>
      <c r="BE17">
        <f t="shared" si="52"/>
        <v>3.697245475811442E-2</v>
      </c>
      <c r="BG17" s="4" t="s">
        <v>33</v>
      </c>
      <c r="BH17" s="5">
        <v>-3.6972454758114504E-2</v>
      </c>
      <c r="BI17" s="5">
        <f>(2/B3)*SUM(N5:N56)-BI6</f>
        <v>-3.6972454758138484E-2</v>
      </c>
      <c r="BJ17" s="4" t="s">
        <v>33</v>
      </c>
      <c r="BK17" s="9"/>
      <c r="BL17" s="9"/>
    </row>
    <row r="18" spans="1:64" x14ac:dyDescent="0.25">
      <c r="A18">
        <v>162302</v>
      </c>
      <c r="B18">
        <f t="shared" si="40"/>
        <v>3.7613441483198145</v>
      </c>
      <c r="C18">
        <v>14</v>
      </c>
      <c r="D18">
        <f t="shared" si="41"/>
        <v>4.0423918058855559</v>
      </c>
      <c r="E18">
        <f t="shared" si="0"/>
        <v>-3.9673054589587728</v>
      </c>
      <c r="F18">
        <f t="shared" si="42"/>
        <v>-3.6862578013930318</v>
      </c>
      <c r="G18">
        <f t="shared" si="43"/>
        <v>-13.919219627417771</v>
      </c>
      <c r="H18">
        <f t="shared" si="1"/>
        <v>27.284260200664914</v>
      </c>
      <c r="I18">
        <f t="shared" si="2"/>
        <v>-0.45337993693625522</v>
      </c>
      <c r="J18">
        <f t="shared" si="3"/>
        <v>-3.6520463233344866</v>
      </c>
      <c r="K18">
        <f t="shared" si="4"/>
        <v>1.33379101684305</v>
      </c>
      <c r="L18">
        <f t="shared" si="5"/>
        <v>3.3305048406852218</v>
      </c>
      <c r="M18">
        <f t="shared" si="6"/>
        <v>-2.1366870109840121</v>
      </c>
      <c r="N18">
        <f t="shared" si="7"/>
        <v>-2.8154065225878577</v>
      </c>
      <c r="O18">
        <f t="shared" si="8"/>
        <v>3.7339197145738665</v>
      </c>
      <c r="P18">
        <f t="shared" si="9"/>
        <v>-0.90014857346927335</v>
      </c>
      <c r="Q18">
        <f t="shared" si="10"/>
        <v>-3.5169178730087647</v>
      </c>
      <c r="R18">
        <f t="shared" si="11"/>
        <v>1.747983783755449</v>
      </c>
      <c r="S18">
        <f t="shared" si="12"/>
        <v>3.0955255481407224</v>
      </c>
      <c r="T18">
        <f t="shared" si="13"/>
        <v>-2.4942325301922947</v>
      </c>
      <c r="U18">
        <f t="shared" si="14"/>
        <v>-3.9383793353660268</v>
      </c>
      <c r="V18">
        <f t="shared" si="15"/>
        <v>0.94943834134237159</v>
      </c>
      <c r="W18">
        <f t="shared" si="16"/>
        <v>3.7094950438209668</v>
      </c>
      <c r="X18">
        <f t="shared" si="17"/>
        <v>-1.8436987773538775</v>
      </c>
      <c r="Y18">
        <f t="shared" si="18"/>
        <v>-3.2650283837948968</v>
      </c>
      <c r="Z18">
        <f t="shared" si="19"/>
        <v>2.630810141997959</v>
      </c>
      <c r="AA18">
        <f t="shared" si="20"/>
        <v>0.99270887409805397</v>
      </c>
      <c r="AB18">
        <f t="shared" si="21"/>
        <v>-0.23931566428755743</v>
      </c>
      <c r="AC18">
        <f t="shared" si="22"/>
        <v>-0.93501624268541483</v>
      </c>
      <c r="AD18">
        <f t="shared" si="23"/>
        <v>0.46472317204376795</v>
      </c>
      <c r="AE18">
        <f t="shared" si="24"/>
        <v>0.82298386589365613</v>
      </c>
      <c r="AF18">
        <f t="shared" si="25"/>
        <v>-0.66312265824079508</v>
      </c>
      <c r="AG18">
        <f t="shared" si="26"/>
        <v>-1.9656483573702481</v>
      </c>
      <c r="AH18">
        <f t="shared" si="44"/>
        <v>13.284260200664916</v>
      </c>
      <c r="AI18">
        <f t="shared" si="45"/>
        <v>-2.9256464238243916</v>
      </c>
      <c r="AJ18">
        <f t="shared" si="46"/>
        <v>-1.4921905011021099</v>
      </c>
      <c r="AK18">
        <f t="shared" si="47"/>
        <v>0.55463239811133991</v>
      </c>
      <c r="AL18">
        <f t="shared" si="48"/>
        <v>0.17694672542212952</v>
      </c>
      <c r="AN18">
        <v>1</v>
      </c>
      <c r="AO18">
        <f t="shared" si="27"/>
        <v>-12.5</v>
      </c>
      <c r="AP18">
        <f t="shared" si="28"/>
        <v>-0.12053668025532288</v>
      </c>
      <c r="AQ18">
        <f t="shared" si="29"/>
        <v>0.99270887409805397</v>
      </c>
      <c r="AR18">
        <f t="shared" si="30"/>
        <v>-0.97094181742605212</v>
      </c>
      <c r="AS18">
        <f t="shared" si="31"/>
        <v>-0.23931566428755743</v>
      </c>
      <c r="AT18">
        <f t="shared" si="32"/>
        <v>0.35460488704253557</v>
      </c>
      <c r="AU18">
        <f t="shared" si="33"/>
        <v>-0.93501624268541483</v>
      </c>
      <c r="AV18">
        <f t="shared" si="34"/>
        <v>0.88545602565321024</v>
      </c>
      <c r="AW18">
        <f t="shared" si="35"/>
        <v>0.46472317204376795</v>
      </c>
      <c r="AX18">
        <f t="shared" si="36"/>
        <v>-0.56806474673115626</v>
      </c>
      <c r="AY18">
        <f t="shared" si="37"/>
        <v>0.82298386589365613</v>
      </c>
      <c r="AZ18">
        <f t="shared" si="38"/>
        <v>-0.74851074817110119</v>
      </c>
      <c r="BA18">
        <f t="shared" si="39"/>
        <v>-0.66312265824079508</v>
      </c>
      <c r="BB18">
        <f t="shared" si="49"/>
        <v>-2.9256464238243916</v>
      </c>
      <c r="BC18">
        <f t="shared" si="50"/>
        <v>-1.4921905011021099</v>
      </c>
      <c r="BD18">
        <f t="shared" si="51"/>
        <v>0.55463239811133991</v>
      </c>
      <c r="BE18">
        <f t="shared" si="52"/>
        <v>0.17694672542212952</v>
      </c>
      <c r="BG18" s="4" t="s">
        <v>34</v>
      </c>
      <c r="BH18" s="5">
        <v>-0.22510533126015853</v>
      </c>
      <c r="BI18" s="5">
        <f>(2/B3)*SUM(T5:T56)+BI6*_xlfn.COT((PI()*$AZ$3)/$B$3)</f>
        <v>-0.22510533126016474</v>
      </c>
      <c r="BJ18" s="4" t="s">
        <v>34</v>
      </c>
      <c r="BK18" s="9"/>
      <c r="BL18" s="9"/>
    </row>
    <row r="19" spans="1:64" ht="15.75" thickBot="1" x14ac:dyDescent="0.3">
      <c r="A19">
        <v>189155</v>
      </c>
      <c r="B19">
        <f t="shared" si="40"/>
        <v>4.3836616454229436</v>
      </c>
      <c r="C19">
        <v>15</v>
      </c>
      <c r="D19">
        <f t="shared" si="41"/>
        <v>4.6413985235184256</v>
      </c>
      <c r="E19">
        <f t="shared" si="0"/>
        <v>-4.1411410953323653</v>
      </c>
      <c r="F19">
        <f t="shared" si="42"/>
        <v>-3.8834042172368837</v>
      </c>
      <c r="G19">
        <f t="shared" si="43"/>
        <v>-13.296902130314642</v>
      </c>
      <c r="H19">
        <f t="shared" si="1"/>
        <v>25.948274040889142</v>
      </c>
      <c r="I19">
        <f t="shared" si="2"/>
        <v>-1.04907889868628</v>
      </c>
      <c r="J19">
        <f t="shared" si="3"/>
        <v>-3.8815396183646103</v>
      </c>
      <c r="K19">
        <f t="shared" si="4"/>
        <v>2.9069053631410804</v>
      </c>
      <c r="L19">
        <f t="shared" si="5"/>
        <v>2.4902036423622671</v>
      </c>
      <c r="M19">
        <f t="shared" si="6"/>
        <v>-4.098794840907523</v>
      </c>
      <c r="N19">
        <f t="shared" si="7"/>
        <v>-0.5283920221018682</v>
      </c>
      <c r="O19">
        <f t="shared" si="8"/>
        <v>4.2562804049878302</v>
      </c>
      <c r="P19">
        <f t="shared" si="9"/>
        <v>-2.0371891450275559</v>
      </c>
      <c r="Q19">
        <f t="shared" si="10"/>
        <v>-3.2812178579444877</v>
      </c>
      <c r="R19">
        <f t="shared" si="11"/>
        <v>3.6076828077199203</v>
      </c>
      <c r="S19">
        <f t="shared" si="12"/>
        <v>1.5544678426079006</v>
      </c>
      <c r="T19">
        <f t="shared" si="13"/>
        <v>-4.3516998164546328</v>
      </c>
      <c r="U19">
        <f t="shared" si="14"/>
        <v>-4.0208070613197187</v>
      </c>
      <c r="V19">
        <f t="shared" si="15"/>
        <v>1.9244842257036625</v>
      </c>
      <c r="W19">
        <f t="shared" si="16"/>
        <v>3.0996886195493216</v>
      </c>
      <c r="X19">
        <f t="shared" si="17"/>
        <v>-3.4080923078477201</v>
      </c>
      <c r="Y19">
        <f t="shared" si="18"/>
        <v>-1.4684688703375375</v>
      </c>
      <c r="Z19">
        <f t="shared" si="19"/>
        <v>4.1109475142285747</v>
      </c>
      <c r="AA19">
        <f t="shared" si="20"/>
        <v>0.97094181742605201</v>
      </c>
      <c r="AB19">
        <f t="shared" si="21"/>
        <v>-0.46472317204376845</v>
      </c>
      <c r="AC19">
        <f t="shared" si="22"/>
        <v>-0.74851074817110108</v>
      </c>
      <c r="AD19">
        <f t="shared" si="23"/>
        <v>0.82298386589365624</v>
      </c>
      <c r="AE19">
        <f t="shared" si="24"/>
        <v>0.35460488704253607</v>
      </c>
      <c r="AF19">
        <f t="shared" si="25"/>
        <v>-0.99270887409805397</v>
      </c>
      <c r="AG19">
        <f t="shared" si="26"/>
        <v>-1.973079401830877</v>
      </c>
      <c r="AH19">
        <f t="shared" si="44"/>
        <v>10.948274040889144</v>
      </c>
      <c r="AI19">
        <f t="shared" si="45"/>
        <v>-3.1984534843627141</v>
      </c>
      <c r="AJ19">
        <f t="shared" si="46"/>
        <v>-1.4000173651739216</v>
      </c>
      <c r="AK19">
        <f t="shared" si="47"/>
        <v>0.48714603539357726</v>
      </c>
      <c r="AL19">
        <f t="shared" si="48"/>
        <v>0.22792059690617467</v>
      </c>
      <c r="AN19">
        <v>1</v>
      </c>
      <c r="AO19">
        <f t="shared" si="27"/>
        <v>-11.5</v>
      </c>
      <c r="AP19">
        <f t="shared" si="28"/>
        <v>-0.23931566428755771</v>
      </c>
      <c r="AQ19">
        <f t="shared" si="29"/>
        <v>0.97094181742605201</v>
      </c>
      <c r="AR19">
        <f t="shared" si="30"/>
        <v>-0.88545602565320991</v>
      </c>
      <c r="AS19">
        <f t="shared" si="31"/>
        <v>-0.46472317204376845</v>
      </c>
      <c r="AT19">
        <f t="shared" si="32"/>
        <v>0.66312265824079519</v>
      </c>
      <c r="AU19">
        <f t="shared" si="33"/>
        <v>-0.74851074817110108</v>
      </c>
      <c r="AV19">
        <f t="shared" si="34"/>
        <v>0.56806474673115603</v>
      </c>
      <c r="AW19">
        <f t="shared" si="35"/>
        <v>0.82298386589365624</v>
      </c>
      <c r="AX19">
        <f t="shared" si="36"/>
        <v>-0.93501624268541461</v>
      </c>
      <c r="AY19">
        <f t="shared" si="37"/>
        <v>0.35460488704253607</v>
      </c>
      <c r="AZ19">
        <f t="shared" si="38"/>
        <v>-0.12053668025532294</v>
      </c>
      <c r="BA19">
        <f t="shared" si="39"/>
        <v>-0.99270887409805397</v>
      </c>
      <c r="BB19">
        <f t="shared" si="49"/>
        <v>-3.1984534843627141</v>
      </c>
      <c r="BC19">
        <f t="shared" si="50"/>
        <v>-1.4000173651739216</v>
      </c>
      <c r="BD19">
        <f t="shared" si="51"/>
        <v>0.48714603539357726</v>
      </c>
      <c r="BE19">
        <f t="shared" si="52"/>
        <v>0.22792059690617467</v>
      </c>
    </row>
    <row r="20" spans="1:64" ht="15.75" customHeight="1" thickBot="1" x14ac:dyDescent="0.3">
      <c r="A20">
        <v>213355</v>
      </c>
      <c r="B20">
        <f t="shared" si="40"/>
        <v>4.9444959443800691</v>
      </c>
      <c r="C20">
        <v>16</v>
      </c>
      <c r="D20">
        <f t="shared" si="41"/>
        <v>5.1904574953849298</v>
      </c>
      <c r="E20">
        <f t="shared" si="0"/>
        <v>-4.3764599298519578</v>
      </c>
      <c r="F20">
        <f t="shared" si="42"/>
        <v>-4.1304983788470979</v>
      </c>
      <c r="G20">
        <f t="shared" si="43"/>
        <v>-12.736067831357516</v>
      </c>
      <c r="H20">
        <f t="shared" si="1"/>
        <v>25.049999625070033</v>
      </c>
      <c r="I20">
        <f t="shared" si="2"/>
        <v>-1.753342425839169</v>
      </c>
      <c r="J20">
        <f t="shared" si="3"/>
        <v>-3.7010083586569018</v>
      </c>
      <c r="K20">
        <f t="shared" si="4"/>
        <v>4.3781337277691916</v>
      </c>
      <c r="L20">
        <f t="shared" si="5"/>
        <v>0.59599312667148507</v>
      </c>
      <c r="M20">
        <f t="shared" si="6"/>
        <v>-4.8008178784921274</v>
      </c>
      <c r="N20">
        <f t="shared" si="7"/>
        <v>2.8087938363574927</v>
      </c>
      <c r="O20">
        <f t="shared" si="8"/>
        <v>4.6231840198875238</v>
      </c>
      <c r="P20">
        <f t="shared" si="9"/>
        <v>-3.2788072942981414</v>
      </c>
      <c r="Q20">
        <f t="shared" si="10"/>
        <v>-2.297821839429854</v>
      </c>
      <c r="R20">
        <f t="shared" si="11"/>
        <v>4.908445001927932</v>
      </c>
      <c r="S20">
        <f t="shared" si="12"/>
        <v>-1.1832953314964529</v>
      </c>
      <c r="T20">
        <f t="shared" si="13"/>
        <v>-4.0692403872014138</v>
      </c>
      <c r="U20">
        <f t="shared" si="14"/>
        <v>-4.0920611198734518</v>
      </c>
      <c r="V20">
        <f t="shared" si="15"/>
        <v>2.9021297423677535</v>
      </c>
      <c r="W20">
        <f t="shared" si="16"/>
        <v>2.03384234092325</v>
      </c>
      <c r="X20">
        <f t="shared" si="17"/>
        <v>-4.3445506094985848</v>
      </c>
      <c r="Y20">
        <f t="shared" si="18"/>
        <v>1.047355415340401</v>
      </c>
      <c r="Z20">
        <f t="shared" si="19"/>
        <v>3.6017559119982439</v>
      </c>
      <c r="AA20">
        <f t="shared" si="20"/>
        <v>0.93501624268541483</v>
      </c>
      <c r="AB20">
        <f t="shared" si="21"/>
        <v>-0.66312265824079497</v>
      </c>
      <c r="AC20">
        <f t="shared" si="22"/>
        <v>-0.4647231720437684</v>
      </c>
      <c r="AD20">
        <f t="shared" si="23"/>
        <v>0.99270887409805386</v>
      </c>
      <c r="AE20">
        <f t="shared" si="24"/>
        <v>-0.23931566428755807</v>
      </c>
      <c r="AF20">
        <f t="shared" si="25"/>
        <v>-0.82298386589365624</v>
      </c>
      <c r="AG20">
        <f t="shared" si="26"/>
        <v>-2.105164351799742</v>
      </c>
      <c r="AH20">
        <f t="shared" si="44"/>
        <v>9.0499996250700345</v>
      </c>
      <c r="AI20">
        <f t="shared" si="45"/>
        <v>-3.4246198908090237</v>
      </c>
      <c r="AJ20">
        <f t="shared" si="46"/>
        <v>-1.2264803088378908</v>
      </c>
      <c r="AK20">
        <f t="shared" si="47"/>
        <v>0.35634651319425742</v>
      </c>
      <c r="AL20">
        <f t="shared" si="48"/>
        <v>0.16425530760555992</v>
      </c>
      <c r="AN20">
        <v>1</v>
      </c>
      <c r="AO20">
        <f t="shared" si="27"/>
        <v>-10.5</v>
      </c>
      <c r="AP20">
        <f t="shared" si="28"/>
        <v>-0.35460488704253545</v>
      </c>
      <c r="AQ20">
        <f t="shared" si="29"/>
        <v>0.93501624268541483</v>
      </c>
      <c r="AR20">
        <f t="shared" si="30"/>
        <v>-0.7485107481711013</v>
      </c>
      <c r="AS20">
        <f t="shared" si="31"/>
        <v>-0.66312265824079497</v>
      </c>
      <c r="AT20">
        <f t="shared" si="32"/>
        <v>0.88545602565321002</v>
      </c>
      <c r="AU20">
        <f t="shared" si="33"/>
        <v>-0.4647231720437684</v>
      </c>
      <c r="AV20">
        <f t="shared" si="34"/>
        <v>0.12053668025532369</v>
      </c>
      <c r="AW20">
        <f t="shared" si="35"/>
        <v>0.99270887409805386</v>
      </c>
      <c r="AX20">
        <f t="shared" si="36"/>
        <v>-0.9709418174260519</v>
      </c>
      <c r="AY20">
        <f t="shared" si="37"/>
        <v>-0.23931566428755807</v>
      </c>
      <c r="AZ20">
        <f t="shared" si="38"/>
        <v>0.56806474673115614</v>
      </c>
      <c r="BA20">
        <f t="shared" si="39"/>
        <v>-0.82298386589365624</v>
      </c>
      <c r="BB20">
        <f t="shared" si="49"/>
        <v>-3.4246198908090237</v>
      </c>
      <c r="BC20">
        <f t="shared" si="50"/>
        <v>-1.2264803088378908</v>
      </c>
      <c r="BD20">
        <f t="shared" si="51"/>
        <v>0.35634651319425742</v>
      </c>
      <c r="BE20">
        <f t="shared" si="52"/>
        <v>0.16425530760555992</v>
      </c>
      <c r="BG20" s="14" t="s">
        <v>75</v>
      </c>
      <c r="BH20" s="15" t="s">
        <v>76</v>
      </c>
      <c r="BI20" s="15" t="s">
        <v>77</v>
      </c>
      <c r="BJ20" s="15" t="s">
        <v>78</v>
      </c>
      <c r="BK20" s="15" t="s">
        <v>79</v>
      </c>
      <c r="BL20" s="16" t="s">
        <v>80</v>
      </c>
    </row>
    <row r="21" spans="1:64" ht="19.5" thickBot="1" x14ac:dyDescent="0.3">
      <c r="A21">
        <v>245179</v>
      </c>
      <c r="B21">
        <f t="shared" si="40"/>
        <v>5.6820162224797217</v>
      </c>
      <c r="C21">
        <v>17</v>
      </c>
      <c r="D21">
        <f t="shared" si="41"/>
        <v>5.7318033548030334</v>
      </c>
      <c r="E21">
        <f t="shared" si="0"/>
        <v>-4.4350927852290267</v>
      </c>
      <c r="F21">
        <f t="shared" si="42"/>
        <v>-4.3853056529057142</v>
      </c>
      <c r="G21">
        <f t="shared" si="43"/>
        <v>-11.998547553257865</v>
      </c>
      <c r="H21">
        <f t="shared" si="1"/>
        <v>25.049999625070036</v>
      </c>
      <c r="I21">
        <f t="shared" si="2"/>
        <v>-2.6405646025149272</v>
      </c>
      <c r="J21">
        <f t="shared" si="3"/>
        <v>-3.2277531063452622</v>
      </c>
      <c r="K21">
        <f t="shared" si="4"/>
        <v>5.6405879268247228</v>
      </c>
      <c r="L21">
        <f t="shared" si="5"/>
        <v>-2.0148707207462757</v>
      </c>
      <c r="M21">
        <f t="shared" si="6"/>
        <v>-3.7678737016180701</v>
      </c>
      <c r="N21">
        <f t="shared" si="7"/>
        <v>5.516907157698772</v>
      </c>
      <c r="O21">
        <f t="shared" si="8"/>
        <v>5.0311755020539595</v>
      </c>
      <c r="P21">
        <f t="shared" si="9"/>
        <v>-4.6762076768468308</v>
      </c>
      <c r="Q21">
        <f t="shared" si="10"/>
        <v>-0.6848913726145951</v>
      </c>
      <c r="R21">
        <f t="shared" si="11"/>
        <v>5.3127774592205634</v>
      </c>
      <c r="S21">
        <f t="shared" si="12"/>
        <v>-4.2530502138086348</v>
      </c>
      <c r="T21">
        <f t="shared" si="13"/>
        <v>-1.359795486775411</v>
      </c>
      <c r="U21">
        <f t="shared" si="14"/>
        <v>-3.9270796310121194</v>
      </c>
      <c r="V21">
        <f t="shared" si="15"/>
        <v>3.650009805984848</v>
      </c>
      <c r="W21">
        <f t="shared" si="16"/>
        <v>0.53459136095584003</v>
      </c>
      <c r="X21">
        <f t="shared" si="17"/>
        <v>-4.1468837920060357</v>
      </c>
      <c r="Y21">
        <f t="shared" si="18"/>
        <v>3.3197146188800346</v>
      </c>
      <c r="Z21">
        <f t="shared" si="19"/>
        <v>1.0613871760740368</v>
      </c>
      <c r="AA21">
        <f t="shared" si="20"/>
        <v>0.88545602565320991</v>
      </c>
      <c r="AB21">
        <f t="shared" si="21"/>
        <v>-0.82298386589365635</v>
      </c>
      <c r="AC21">
        <f t="shared" si="22"/>
        <v>-0.12053668025532276</v>
      </c>
      <c r="AD21">
        <f t="shared" si="23"/>
        <v>0.93501624268541483</v>
      </c>
      <c r="AE21">
        <f t="shared" si="24"/>
        <v>-0.74851074817110186</v>
      </c>
      <c r="AF21">
        <f t="shared" si="25"/>
        <v>-0.23931566428755718</v>
      </c>
      <c r="AG21">
        <f t="shared" si="26"/>
        <v>-2.3219327601988371</v>
      </c>
      <c r="AH21">
        <f t="shared" si="44"/>
        <v>8.049999625070031</v>
      </c>
      <c r="AI21">
        <f t="shared" si="45"/>
        <v>-3.6008476276749395</v>
      </c>
      <c r="AJ21">
        <f t="shared" si="46"/>
        <v>-0.98166467502673249</v>
      </c>
      <c r="AK21">
        <f t="shared" si="47"/>
        <v>0.17923352032830908</v>
      </c>
      <c r="AL21">
        <f t="shared" si="48"/>
        <v>1.7973129467649264E-2</v>
      </c>
      <c r="AN21">
        <v>1</v>
      </c>
      <c r="AO21">
        <f t="shared" si="27"/>
        <v>-9.5</v>
      </c>
      <c r="AP21">
        <f t="shared" si="28"/>
        <v>-0.46472317204376851</v>
      </c>
      <c r="AQ21">
        <f t="shared" si="29"/>
        <v>0.88545602565320991</v>
      </c>
      <c r="AR21">
        <f t="shared" si="30"/>
        <v>-0.56806474673115592</v>
      </c>
      <c r="AS21">
        <f t="shared" si="31"/>
        <v>-0.82298386589365635</v>
      </c>
      <c r="AT21">
        <f t="shared" si="32"/>
        <v>0.99270887409805408</v>
      </c>
      <c r="AU21">
        <f t="shared" si="33"/>
        <v>-0.12053668025532276</v>
      </c>
      <c r="AV21">
        <f t="shared" si="34"/>
        <v>-0.35460488704253545</v>
      </c>
      <c r="AW21">
        <f t="shared" si="35"/>
        <v>0.93501624268541483</v>
      </c>
      <c r="AX21">
        <f t="shared" si="36"/>
        <v>-0.66312265824079442</v>
      </c>
      <c r="AY21">
        <f t="shared" si="37"/>
        <v>-0.74851074817110186</v>
      </c>
      <c r="AZ21">
        <f t="shared" si="38"/>
        <v>0.97094181742605212</v>
      </c>
      <c r="BA21">
        <f t="shared" si="39"/>
        <v>-0.23931566428755718</v>
      </c>
      <c r="BB21">
        <f t="shared" si="49"/>
        <v>-3.6008476276749395</v>
      </c>
      <c r="BC21">
        <f t="shared" si="50"/>
        <v>-0.98166467502673249</v>
      </c>
      <c r="BD21">
        <f t="shared" si="51"/>
        <v>0.17923352032830908</v>
      </c>
      <c r="BE21">
        <f t="shared" si="52"/>
        <v>1.7973129467649264E-2</v>
      </c>
      <c r="BG21" s="17" t="s">
        <v>80</v>
      </c>
      <c r="BH21" s="18">
        <v>0.81979999999999997</v>
      </c>
      <c r="BI21" s="18">
        <v>0.16070000000000001</v>
      </c>
      <c r="BJ21" s="18">
        <v>1.5699999999999999E-2</v>
      </c>
      <c r="BK21" s="18">
        <v>3.8E-3</v>
      </c>
      <c r="BL21" s="18">
        <v>1</v>
      </c>
    </row>
    <row r="22" spans="1:64" ht="19.5" thickBot="1" x14ac:dyDescent="0.3">
      <c r="A22">
        <v>278020</v>
      </c>
      <c r="B22">
        <f t="shared" si="40"/>
        <v>6.4431054461181922</v>
      </c>
      <c r="C22">
        <v>18</v>
      </c>
      <c r="D22">
        <f t="shared" si="41"/>
        <v>6.35037383080099</v>
      </c>
      <c r="E22">
        <f t="shared" si="0"/>
        <v>-4.4701566950672751</v>
      </c>
      <c r="F22">
        <f t="shared" si="42"/>
        <v>-4.5628883103844764</v>
      </c>
      <c r="G22">
        <f t="shared" si="43"/>
        <v>-11.237458329619393</v>
      </c>
      <c r="H22">
        <f t="shared" si="1"/>
        <v>25.876270080001742</v>
      </c>
      <c r="I22">
        <f t="shared" si="2"/>
        <v>-3.6601010634112607</v>
      </c>
      <c r="J22">
        <f t="shared" si="3"/>
        <v>-2.2847566789238893</v>
      </c>
      <c r="K22">
        <f t="shared" si="4"/>
        <v>6.2558805117216902</v>
      </c>
      <c r="L22">
        <f t="shared" si="5"/>
        <v>-4.8227336780192216</v>
      </c>
      <c r="M22">
        <f t="shared" si="6"/>
        <v>-0.77663054101007833</v>
      </c>
      <c r="N22">
        <f t="shared" si="7"/>
        <v>5.7050865411843636</v>
      </c>
      <c r="O22">
        <f t="shared" si="8"/>
        <v>5.3025718284068217</v>
      </c>
      <c r="P22">
        <f t="shared" si="9"/>
        <v>-6.0244082454553647</v>
      </c>
      <c r="Q22">
        <f t="shared" si="10"/>
        <v>1.5419360599125591</v>
      </c>
      <c r="R22">
        <f t="shared" si="11"/>
        <v>4.272569210755643</v>
      </c>
      <c r="S22">
        <f t="shared" si="12"/>
        <v>-6.39612795311103</v>
      </c>
      <c r="T22">
        <f t="shared" si="13"/>
        <v>2.9942604007325313</v>
      </c>
      <c r="U22">
        <f t="shared" si="14"/>
        <v>-3.678866838056877</v>
      </c>
      <c r="V22">
        <f t="shared" si="15"/>
        <v>4.1796691172368545</v>
      </c>
      <c r="W22">
        <f t="shared" si="16"/>
        <v>-1.0697785189495006</v>
      </c>
      <c r="X22">
        <f t="shared" si="17"/>
        <v>-2.964262190385901</v>
      </c>
      <c r="Y22">
        <f t="shared" si="18"/>
        <v>4.4375642198021126</v>
      </c>
      <c r="Z22">
        <f t="shared" si="19"/>
        <v>-2.0773853988643562</v>
      </c>
      <c r="AA22">
        <f t="shared" si="20"/>
        <v>0.82298386589365646</v>
      </c>
      <c r="AB22">
        <f t="shared" si="21"/>
        <v>-0.93501624268541472</v>
      </c>
      <c r="AC22">
        <f t="shared" si="22"/>
        <v>0.23931566428755818</v>
      </c>
      <c r="AD22">
        <f t="shared" si="23"/>
        <v>0.66312265824079564</v>
      </c>
      <c r="AE22">
        <f t="shared" si="24"/>
        <v>-0.99270887409805397</v>
      </c>
      <c r="AF22">
        <f t="shared" si="25"/>
        <v>0.46472317204376928</v>
      </c>
      <c r="AG22">
        <f t="shared" si="26"/>
        <v>-2.5331037360481137</v>
      </c>
      <c r="AH22">
        <f t="shared" si="44"/>
        <v>7.8762700800017411</v>
      </c>
      <c r="AI22">
        <f t="shared" si="45"/>
        <v>-3.7245668977266515</v>
      </c>
      <c r="AJ22">
        <f t="shared" si="46"/>
        <v>-0.67979825850893039</v>
      </c>
      <c r="AK22">
        <f t="shared" si="47"/>
        <v>-2.1174007712946474E-2</v>
      </c>
      <c r="AL22">
        <f t="shared" si="48"/>
        <v>-0.13734914643594748</v>
      </c>
      <c r="AN22">
        <v>1</v>
      </c>
      <c r="AO22">
        <f t="shared" si="27"/>
        <v>-8.5</v>
      </c>
      <c r="AP22">
        <f t="shared" si="28"/>
        <v>-0.5680647467311557</v>
      </c>
      <c r="AQ22">
        <f t="shared" si="29"/>
        <v>0.82298386589365646</v>
      </c>
      <c r="AR22">
        <f t="shared" si="30"/>
        <v>-0.3546048870425359</v>
      </c>
      <c r="AS22">
        <f t="shared" si="31"/>
        <v>-0.93501624268541472</v>
      </c>
      <c r="AT22">
        <f t="shared" si="32"/>
        <v>0.9709418174260519</v>
      </c>
      <c r="AU22">
        <f t="shared" si="33"/>
        <v>0.23931566428755818</v>
      </c>
      <c r="AV22">
        <f t="shared" si="34"/>
        <v>-0.74851074817110064</v>
      </c>
      <c r="AW22">
        <f t="shared" si="35"/>
        <v>0.66312265824079564</v>
      </c>
      <c r="AX22">
        <f t="shared" si="36"/>
        <v>-0.12053668025532294</v>
      </c>
      <c r="AY22">
        <f t="shared" si="37"/>
        <v>-0.99270887409805397</v>
      </c>
      <c r="AZ22">
        <f t="shared" si="38"/>
        <v>0.88545602565320947</v>
      </c>
      <c r="BA22">
        <f t="shared" si="39"/>
        <v>0.46472317204376928</v>
      </c>
      <c r="BB22">
        <f t="shared" si="49"/>
        <v>-3.7245668977266515</v>
      </c>
      <c r="BC22">
        <f t="shared" si="50"/>
        <v>-0.67979825850893039</v>
      </c>
      <c r="BD22">
        <f t="shared" si="51"/>
        <v>-2.1174007712946474E-2</v>
      </c>
      <c r="BE22">
        <f t="shared" si="52"/>
        <v>-0.13734914643594748</v>
      </c>
      <c r="BG22" s="19"/>
      <c r="BH22" s="20">
        <v>0.80820000000000003</v>
      </c>
      <c r="BI22" s="21">
        <v>0.15959999999999999</v>
      </c>
      <c r="BJ22" s="21">
        <v>1.8599999999999998E-2</v>
      </c>
      <c r="BK22" s="21">
        <v>4.5999999999999999E-3</v>
      </c>
      <c r="BL22" s="21">
        <v>0.9909</v>
      </c>
    </row>
    <row r="23" spans="1:64" ht="18.75" x14ac:dyDescent="0.25">
      <c r="A23">
        <v>314226</v>
      </c>
      <c r="B23">
        <f t="shared" si="40"/>
        <v>7.2821784472769409</v>
      </c>
      <c r="C23">
        <v>19</v>
      </c>
      <c r="D23">
        <f t="shared" si="41"/>
        <v>7.1345998842906688</v>
      </c>
      <c r="E23">
        <f t="shared" si="0"/>
        <v>-4.4272368273852463</v>
      </c>
      <c r="F23">
        <f t="shared" si="42"/>
        <v>-4.5748153903715192</v>
      </c>
      <c r="G23">
        <f t="shared" si="43"/>
        <v>-10.398385328460645</v>
      </c>
      <c r="H23">
        <f t="shared" si="1"/>
        <v>27.005631641760036</v>
      </c>
      <c r="I23">
        <f t="shared" si="2"/>
        <v>-4.8289775297421098</v>
      </c>
      <c r="J23">
        <f t="shared" si="3"/>
        <v>-0.87776961506162932</v>
      </c>
      <c r="K23">
        <f t="shared" si="4"/>
        <v>5.9931153706674385</v>
      </c>
      <c r="L23">
        <f t="shared" si="5"/>
        <v>-7.0705715764198969</v>
      </c>
      <c r="M23">
        <f t="shared" si="6"/>
        <v>3.3841970674073107</v>
      </c>
      <c r="N23">
        <f t="shared" si="7"/>
        <v>2.5822960657202199</v>
      </c>
      <c r="O23">
        <f t="shared" si="8"/>
        <v>5.4507888378867317</v>
      </c>
      <c r="P23">
        <f t="shared" si="9"/>
        <v>-7.2290831673774072</v>
      </c>
      <c r="Q23">
        <f t="shared" si="10"/>
        <v>4.1367488553034599</v>
      </c>
      <c r="R23">
        <f t="shared" si="11"/>
        <v>1.7427393725706244</v>
      </c>
      <c r="S23">
        <f t="shared" si="12"/>
        <v>-6.4480487860232998</v>
      </c>
      <c r="T23">
        <f t="shared" si="13"/>
        <v>6.8089551303375959</v>
      </c>
      <c r="U23">
        <f t="shared" si="14"/>
        <v>-3.3138343499967835</v>
      </c>
      <c r="V23">
        <f t="shared" si="15"/>
        <v>4.3949572862790482</v>
      </c>
      <c r="W23">
        <f t="shared" si="16"/>
        <v>-2.5149571670674478</v>
      </c>
      <c r="X23">
        <f t="shared" si="17"/>
        <v>-1.0595071223040444</v>
      </c>
      <c r="Y23">
        <f t="shared" si="18"/>
        <v>3.9201235258020644</v>
      </c>
      <c r="Z23">
        <f t="shared" si="19"/>
        <v>-4.1395383438202513</v>
      </c>
      <c r="AA23">
        <f t="shared" si="20"/>
        <v>0.7485107481711013</v>
      </c>
      <c r="AB23">
        <f t="shared" si="21"/>
        <v>-0.99270887409805397</v>
      </c>
      <c r="AC23">
        <f t="shared" si="22"/>
        <v>0.56806474673115626</v>
      </c>
      <c r="AD23">
        <f t="shared" si="23"/>
        <v>0.23931566428755877</v>
      </c>
      <c r="AE23">
        <f t="shared" si="24"/>
        <v>-0.88545602565320947</v>
      </c>
      <c r="AF23">
        <f t="shared" si="25"/>
        <v>0.93501624268541517</v>
      </c>
      <c r="AG23">
        <f t="shared" si="26"/>
        <v>-2.6345813438413281</v>
      </c>
      <c r="AH23">
        <f t="shared" si="44"/>
        <v>8.0056316417600382</v>
      </c>
      <c r="AI23">
        <f t="shared" si="45"/>
        <v>-3.7939735954152729</v>
      </c>
      <c r="AJ23">
        <f t="shared" si="46"/>
        <v>-0.33842443817271961</v>
      </c>
      <c r="AK23">
        <f t="shared" si="47"/>
        <v>-0.21882960259701148</v>
      </c>
      <c r="AL23">
        <f t="shared" si="48"/>
        <v>-0.22358775418651558</v>
      </c>
      <c r="AN23">
        <v>1</v>
      </c>
      <c r="AO23">
        <f t="shared" si="27"/>
        <v>-7.5</v>
      </c>
      <c r="AP23">
        <f t="shared" si="28"/>
        <v>-0.66312265824079497</v>
      </c>
      <c r="AQ23">
        <f t="shared" si="29"/>
        <v>0.7485107481711013</v>
      </c>
      <c r="AR23">
        <f t="shared" si="30"/>
        <v>-0.12053668025532357</v>
      </c>
      <c r="AS23">
        <f t="shared" si="31"/>
        <v>-0.99270887409805397</v>
      </c>
      <c r="AT23">
        <f t="shared" si="32"/>
        <v>0.82298386589365613</v>
      </c>
      <c r="AU23">
        <f t="shared" si="33"/>
        <v>0.56806474673115626</v>
      </c>
      <c r="AV23">
        <f t="shared" si="34"/>
        <v>-0.97094181742605179</v>
      </c>
      <c r="AW23">
        <f t="shared" si="35"/>
        <v>0.23931566428755877</v>
      </c>
      <c r="AX23">
        <f t="shared" si="36"/>
        <v>0.46472317204376934</v>
      </c>
      <c r="AY23">
        <f t="shared" si="37"/>
        <v>-0.88545602565320947</v>
      </c>
      <c r="AZ23">
        <f t="shared" si="38"/>
        <v>0.35460488704253462</v>
      </c>
      <c r="BA23">
        <f t="shared" si="39"/>
        <v>0.93501624268541517</v>
      </c>
      <c r="BB23">
        <f t="shared" si="49"/>
        <v>-3.7939735954152729</v>
      </c>
      <c r="BC23">
        <f t="shared" si="50"/>
        <v>-0.33842443817271961</v>
      </c>
      <c r="BD23">
        <f t="shared" si="51"/>
        <v>-0.21882960259701148</v>
      </c>
      <c r="BE23">
        <f t="shared" si="52"/>
        <v>-0.22358775418651558</v>
      </c>
      <c r="BG23" s="19"/>
      <c r="BH23" s="19"/>
      <c r="BI23" s="19"/>
      <c r="BJ23" s="19"/>
      <c r="BK23" s="19"/>
      <c r="BL23" s="19"/>
    </row>
    <row r="24" spans="1:64" ht="18.75" x14ac:dyDescent="0.25">
      <c r="A24">
        <v>356521</v>
      </c>
      <c r="B24">
        <f t="shared" si="40"/>
        <v>8.2623638470451919</v>
      </c>
      <c r="C24">
        <v>20</v>
      </c>
      <c r="D24">
        <f t="shared" si="41"/>
        <v>8.1347191879235865</v>
      </c>
      <c r="E24">
        <f t="shared" si="0"/>
        <v>-4.243204561093715</v>
      </c>
      <c r="F24">
        <f t="shared" si="42"/>
        <v>-4.3708492202153195</v>
      </c>
      <c r="G24">
        <f t="shared" si="43"/>
        <v>-9.4181999286923936</v>
      </c>
      <c r="H24">
        <f t="shared" si="1"/>
        <v>27.78105317987562</v>
      </c>
      <c r="I24">
        <f t="shared" si="2"/>
        <v>-6.1844681448136516</v>
      </c>
      <c r="J24">
        <f t="shared" si="3"/>
        <v>0.99591790918442125</v>
      </c>
      <c r="K24">
        <f t="shared" si="4"/>
        <v>4.6935576261723808</v>
      </c>
      <c r="L24">
        <f t="shared" si="5"/>
        <v>-8.0222745698853686</v>
      </c>
      <c r="M24">
        <f t="shared" si="6"/>
        <v>7.3159598545054019</v>
      </c>
      <c r="N24">
        <f t="shared" si="7"/>
        <v>-2.9298745986858008</v>
      </c>
      <c r="O24">
        <f t="shared" si="8"/>
        <v>5.4789606776052535</v>
      </c>
      <c r="P24">
        <f t="shared" si="9"/>
        <v>-8.2021219119886997</v>
      </c>
      <c r="Q24">
        <f t="shared" si="10"/>
        <v>6.7997921402612382</v>
      </c>
      <c r="R24">
        <f t="shared" si="11"/>
        <v>-1.9773130926411098</v>
      </c>
      <c r="S24">
        <f t="shared" si="12"/>
        <v>-3.8397119355785967</v>
      </c>
      <c r="T24">
        <f t="shared" si="13"/>
        <v>7.725444399964001</v>
      </c>
      <c r="U24">
        <f t="shared" si="14"/>
        <v>-2.8137650880119325</v>
      </c>
      <c r="V24">
        <f t="shared" si="15"/>
        <v>4.2122668224110695</v>
      </c>
      <c r="W24">
        <f t="shared" si="16"/>
        <v>-3.4920888934665029</v>
      </c>
      <c r="X24">
        <f t="shared" si="17"/>
        <v>1.0154653182461313</v>
      </c>
      <c r="Y24">
        <f t="shared" si="18"/>
        <v>1.9719154832620582</v>
      </c>
      <c r="Z24">
        <f t="shared" si="19"/>
        <v>-3.9674651856594583</v>
      </c>
      <c r="AA24">
        <f t="shared" si="20"/>
        <v>0.66312265824079553</v>
      </c>
      <c r="AB24">
        <f t="shared" si="21"/>
        <v>-0.99270887409805408</v>
      </c>
      <c r="AC24">
        <f t="shared" si="22"/>
        <v>0.8229838658936568</v>
      </c>
      <c r="AD24">
        <f t="shared" si="23"/>
        <v>-0.23931566428755635</v>
      </c>
      <c r="AE24">
        <f t="shared" si="24"/>
        <v>-0.46472317204376862</v>
      </c>
      <c r="AF24">
        <f t="shared" si="25"/>
        <v>0.93501624268541439</v>
      </c>
      <c r="AG24">
        <f t="shared" si="26"/>
        <v>-2.5519176554061649</v>
      </c>
      <c r="AH24">
        <f t="shared" si="44"/>
        <v>7.7810531798756202</v>
      </c>
      <c r="AI24">
        <f t="shared" si="45"/>
        <v>-3.8080556147982314</v>
      </c>
      <c r="AJ24">
        <f t="shared" si="46"/>
        <v>2.26173803873084E-2</v>
      </c>
      <c r="AK24">
        <f t="shared" si="47"/>
        <v>-0.3880444579042539</v>
      </c>
      <c r="AL24">
        <f t="shared" si="48"/>
        <v>-0.19736652790014247</v>
      </c>
      <c r="AN24">
        <v>1</v>
      </c>
      <c r="AO24">
        <f t="shared" si="27"/>
        <v>-6.5</v>
      </c>
      <c r="AP24">
        <f t="shared" si="28"/>
        <v>-0.74851074817110086</v>
      </c>
      <c r="AQ24">
        <f t="shared" si="29"/>
        <v>0.66312265824079553</v>
      </c>
      <c r="AR24">
        <f t="shared" si="30"/>
        <v>0.12053668025532233</v>
      </c>
      <c r="AS24">
        <f t="shared" si="31"/>
        <v>-0.99270887409805408</v>
      </c>
      <c r="AT24">
        <f t="shared" si="32"/>
        <v>0.56806474673115526</v>
      </c>
      <c r="AU24">
        <f t="shared" si="33"/>
        <v>0.8229838658936568</v>
      </c>
      <c r="AV24">
        <f t="shared" si="34"/>
        <v>-0.97094181742605234</v>
      </c>
      <c r="AW24">
        <f t="shared" si="35"/>
        <v>-0.23931566428755635</v>
      </c>
      <c r="AX24">
        <f t="shared" si="36"/>
        <v>0.88545602565320991</v>
      </c>
      <c r="AY24">
        <f t="shared" si="37"/>
        <v>-0.46472317204376862</v>
      </c>
      <c r="AZ24">
        <f t="shared" si="38"/>
        <v>-0.3546048870425369</v>
      </c>
      <c r="BA24">
        <f t="shared" si="39"/>
        <v>0.93501624268541439</v>
      </c>
      <c r="BB24">
        <f t="shared" si="49"/>
        <v>-3.8080556147982314</v>
      </c>
      <c r="BC24">
        <f t="shared" si="50"/>
        <v>2.26173803873084E-2</v>
      </c>
      <c r="BD24">
        <f t="shared" si="51"/>
        <v>-0.3880444579042539</v>
      </c>
      <c r="BE24">
        <f t="shared" si="52"/>
        <v>-0.19736652790014247</v>
      </c>
      <c r="BG24" s="19"/>
      <c r="BH24" s="19"/>
      <c r="BI24" s="19"/>
      <c r="BJ24" s="19"/>
      <c r="BK24" s="19"/>
      <c r="BL24" s="19"/>
    </row>
    <row r="25" spans="1:64" ht="18.75" x14ac:dyDescent="0.25">
      <c r="A25">
        <v>406436</v>
      </c>
      <c r="B25">
        <f t="shared" si="40"/>
        <v>9.4191425260718429</v>
      </c>
      <c r="C25">
        <v>21</v>
      </c>
      <c r="D25">
        <f t="shared" si="41"/>
        <v>9.3387583721122347</v>
      </c>
      <c r="E25">
        <f t="shared" si="0"/>
        <v>-3.8825790155437838</v>
      </c>
      <c r="F25">
        <f t="shared" si="42"/>
        <v>-3.9629631695033938</v>
      </c>
      <c r="G25">
        <f t="shared" si="43"/>
        <v>-8.2614212496657426</v>
      </c>
      <c r="H25">
        <f t="shared" si="1"/>
        <v>27.781053179875602</v>
      </c>
      <c r="I25">
        <f t="shared" si="2"/>
        <v>-7.7518023295099452</v>
      </c>
      <c r="J25">
        <f t="shared" si="3"/>
        <v>3.340073971495249</v>
      </c>
      <c r="K25">
        <f t="shared" si="4"/>
        <v>2.2541483506460689</v>
      </c>
      <c r="L25">
        <f t="shared" si="5"/>
        <v>-7.0503294193202715</v>
      </c>
      <c r="M25">
        <f t="shared" si="6"/>
        <v>9.3504663720258776</v>
      </c>
      <c r="N25">
        <f t="shared" si="7"/>
        <v>-8.3402365061967085</v>
      </c>
      <c r="O25">
        <f t="shared" si="8"/>
        <v>5.3506828134976603</v>
      </c>
      <c r="P25">
        <f t="shared" si="9"/>
        <v>-8.807051254046101</v>
      </c>
      <c r="Q25">
        <f t="shared" si="10"/>
        <v>9.145439362859209</v>
      </c>
      <c r="R25">
        <f t="shared" si="11"/>
        <v>-6.2460468302376784</v>
      </c>
      <c r="S25">
        <f t="shared" si="12"/>
        <v>1.1353521709444445</v>
      </c>
      <c r="T25">
        <f t="shared" si="13"/>
        <v>4.3772937926484632</v>
      </c>
      <c r="U25">
        <f t="shared" si="14"/>
        <v>-2.2055562651285796</v>
      </c>
      <c r="V25">
        <f t="shared" si="15"/>
        <v>3.6302744430429854</v>
      </c>
      <c r="W25">
        <f t="shared" si="16"/>
        <v>-3.7697583256523335</v>
      </c>
      <c r="X25">
        <f t="shared" si="17"/>
        <v>2.5746261176173233</v>
      </c>
      <c r="Y25">
        <f t="shared" si="18"/>
        <v>-0.46799318536263085</v>
      </c>
      <c r="Z25">
        <f t="shared" si="19"/>
        <v>-1.80432443581408</v>
      </c>
      <c r="AA25">
        <f t="shared" si="20"/>
        <v>0.56806474673115581</v>
      </c>
      <c r="AB25">
        <f t="shared" si="21"/>
        <v>-0.93501624268541483</v>
      </c>
      <c r="AC25">
        <f t="shared" si="22"/>
        <v>0.97094181742605201</v>
      </c>
      <c r="AD25">
        <f t="shared" si="23"/>
        <v>-0.66312265824079508</v>
      </c>
      <c r="AE25">
        <f t="shared" si="24"/>
        <v>0.12053668025532378</v>
      </c>
      <c r="AF25">
        <f t="shared" si="25"/>
        <v>0.46472317204376873</v>
      </c>
      <c r="AG25">
        <f t="shared" si="26"/>
        <v>-2.2701394264660486</v>
      </c>
      <c r="AH25">
        <f t="shared" si="44"/>
        <v>6.7810531798756086</v>
      </c>
      <c r="AI25">
        <f t="shared" si="45"/>
        <v>-3.7666076083229765</v>
      </c>
      <c r="AJ25">
        <f t="shared" si="46"/>
        <v>0.38234475901006004</v>
      </c>
      <c r="AK25">
        <f t="shared" si="47"/>
        <v>-0.50682613945205646</v>
      </c>
      <c r="AL25">
        <f t="shared" si="48"/>
        <v>-7.1874180738421029E-2</v>
      </c>
      <c r="AN25">
        <v>1</v>
      </c>
      <c r="AO25">
        <f t="shared" si="27"/>
        <v>-5.5</v>
      </c>
      <c r="AP25">
        <f t="shared" si="28"/>
        <v>-0.82298386589365635</v>
      </c>
      <c r="AQ25">
        <f t="shared" si="29"/>
        <v>0.56806474673115581</v>
      </c>
      <c r="AR25">
        <f t="shared" si="30"/>
        <v>0.35460488704253557</v>
      </c>
      <c r="AS25">
        <f t="shared" si="31"/>
        <v>-0.93501624268541483</v>
      </c>
      <c r="AT25">
        <f t="shared" si="32"/>
        <v>0.23931566428755785</v>
      </c>
      <c r="AU25">
        <f t="shared" si="33"/>
        <v>0.97094181742605201</v>
      </c>
      <c r="AV25">
        <f t="shared" si="34"/>
        <v>-0.74851074817110119</v>
      </c>
      <c r="AW25">
        <f t="shared" si="35"/>
        <v>-0.66312265824079508</v>
      </c>
      <c r="AX25">
        <f t="shared" si="36"/>
        <v>0.99270887409805386</v>
      </c>
      <c r="AY25">
        <f t="shared" si="37"/>
        <v>0.12053668025532378</v>
      </c>
      <c r="AZ25">
        <f t="shared" si="38"/>
        <v>-0.8854560256532098</v>
      </c>
      <c r="BA25">
        <f t="shared" si="39"/>
        <v>0.46472317204376873</v>
      </c>
      <c r="BB25">
        <f t="shared" si="49"/>
        <v>-3.7666076083229765</v>
      </c>
      <c r="BC25">
        <f t="shared" si="50"/>
        <v>0.38234475901006004</v>
      </c>
      <c r="BD25">
        <f t="shared" si="51"/>
        <v>-0.50682613945205646</v>
      </c>
      <c r="BE25">
        <f t="shared" si="52"/>
        <v>-7.1874180738421029E-2</v>
      </c>
      <c r="BG25" s="19"/>
      <c r="BH25" s="19"/>
      <c r="BI25" s="19"/>
      <c r="BJ25" s="19"/>
      <c r="BK25" s="19"/>
      <c r="BL25" s="19"/>
    </row>
    <row r="26" spans="1:64" x14ac:dyDescent="0.25">
      <c r="A26">
        <v>459311</v>
      </c>
      <c r="B26">
        <f t="shared" si="40"/>
        <v>10.6445191193511</v>
      </c>
      <c r="C26">
        <v>22</v>
      </c>
      <c r="D26">
        <f t="shared" si="41"/>
        <v>10.677524790838007</v>
      </c>
      <c r="E26">
        <f t="shared" si="0"/>
        <v>-3.4533555557412461</v>
      </c>
      <c r="F26">
        <f t="shared" si="42"/>
        <v>-3.4203498842543407</v>
      </c>
      <c r="G26">
        <f t="shared" si="43"/>
        <v>-7.0360446563864851</v>
      </c>
      <c r="H26">
        <f t="shared" si="1"/>
        <v>27.040410751295969</v>
      </c>
      <c r="I26">
        <f t="shared" si="2"/>
        <v>-9.4252535944102309</v>
      </c>
      <c r="J26">
        <f t="shared" si="3"/>
        <v>6.0467760576091258</v>
      </c>
      <c r="K26">
        <f t="shared" si="4"/>
        <v>-1.2830549975608969</v>
      </c>
      <c r="L26">
        <f t="shared" si="5"/>
        <v>-3.7745984999396129</v>
      </c>
      <c r="M26">
        <f t="shared" si="6"/>
        <v>7.9675369699470844</v>
      </c>
      <c r="N26">
        <f t="shared" si="7"/>
        <v>-10.335208739369117</v>
      </c>
      <c r="O26">
        <f t="shared" si="8"/>
        <v>4.9467546900253865</v>
      </c>
      <c r="P26">
        <f t="shared" si="9"/>
        <v>-8.760267495422509</v>
      </c>
      <c r="Q26">
        <f t="shared" si="10"/>
        <v>10.566908590286239</v>
      </c>
      <c r="R26">
        <f t="shared" si="11"/>
        <v>-9.9527982721687245</v>
      </c>
      <c r="S26">
        <f t="shared" si="12"/>
        <v>7.0586218141190677</v>
      </c>
      <c r="T26">
        <f t="shared" si="13"/>
        <v>-2.5474001640691184</v>
      </c>
      <c r="U26">
        <f t="shared" si="14"/>
        <v>-1.6048543480590436</v>
      </c>
      <c r="V26">
        <f t="shared" si="15"/>
        <v>2.8420559055692673</v>
      </c>
      <c r="W26">
        <f t="shared" si="16"/>
        <v>-3.4281767056001518</v>
      </c>
      <c r="X26">
        <f t="shared" si="17"/>
        <v>3.228943536385982</v>
      </c>
      <c r="Y26">
        <f t="shared" si="18"/>
        <v>-2.2899983159737527</v>
      </c>
      <c r="Z26">
        <f t="shared" si="19"/>
        <v>0.82644207884334475</v>
      </c>
      <c r="AA26">
        <f t="shared" si="20"/>
        <v>0.46472317204376867</v>
      </c>
      <c r="AB26">
        <f t="shared" si="21"/>
        <v>-0.82298386589365657</v>
      </c>
      <c r="AC26">
        <f t="shared" si="22"/>
        <v>0.99270887409805397</v>
      </c>
      <c r="AD26">
        <f t="shared" si="23"/>
        <v>-0.93501624268541461</v>
      </c>
      <c r="AE26">
        <f t="shared" si="24"/>
        <v>0.66312265824079497</v>
      </c>
      <c r="AF26">
        <f t="shared" si="25"/>
        <v>-0.23931566428755782</v>
      </c>
      <c r="AG26">
        <f t="shared" si="26"/>
        <v>-1.8360691413980439</v>
      </c>
      <c r="AH26">
        <f t="shared" si="44"/>
        <v>5.0404107512959637</v>
      </c>
      <c r="AI26">
        <f t="shared" si="45"/>
        <v>-3.6702339812567013</v>
      </c>
      <c r="AJ26">
        <f t="shared" si="46"/>
        <v>0.71985165000579754</v>
      </c>
      <c r="AK26">
        <f t="shared" si="47"/>
        <v>-0.5597368873061781</v>
      </c>
      <c r="AL26">
        <f t="shared" si="48"/>
        <v>8.9769334302741782E-2</v>
      </c>
      <c r="AN26">
        <v>1</v>
      </c>
      <c r="AO26">
        <f t="shared" si="27"/>
        <v>-4.5</v>
      </c>
      <c r="AP26">
        <f t="shared" si="28"/>
        <v>-0.8854560256532098</v>
      </c>
      <c r="AQ26">
        <f t="shared" si="29"/>
        <v>0.46472317204376867</v>
      </c>
      <c r="AR26">
        <f t="shared" si="30"/>
        <v>0.56806474673115559</v>
      </c>
      <c r="AS26">
        <f t="shared" si="31"/>
        <v>-0.82298386589365657</v>
      </c>
      <c r="AT26">
        <f t="shared" si="32"/>
        <v>-0.12053668025532309</v>
      </c>
      <c r="AU26">
        <f t="shared" si="33"/>
        <v>0.99270887409805397</v>
      </c>
      <c r="AV26">
        <f t="shared" si="34"/>
        <v>-0.35460488704253612</v>
      </c>
      <c r="AW26">
        <f t="shared" si="35"/>
        <v>-0.93501624268541461</v>
      </c>
      <c r="AX26">
        <f t="shared" si="36"/>
        <v>0.7485107481711013</v>
      </c>
      <c r="AY26">
        <f t="shared" si="37"/>
        <v>0.66312265824079497</v>
      </c>
      <c r="AZ26">
        <f t="shared" si="38"/>
        <v>-0.97094181742605201</v>
      </c>
      <c r="BA26">
        <f t="shared" si="39"/>
        <v>-0.23931566428755782</v>
      </c>
      <c r="BB26">
        <f t="shared" si="49"/>
        <v>-3.6702339812567013</v>
      </c>
      <c r="BC26">
        <f t="shared" si="50"/>
        <v>0.71985165000579754</v>
      </c>
      <c r="BD26">
        <f t="shared" si="51"/>
        <v>-0.5597368873061781</v>
      </c>
      <c r="BE26">
        <f t="shared" si="52"/>
        <v>8.9769334302741782E-2</v>
      </c>
    </row>
    <row r="27" spans="1:64" x14ac:dyDescent="0.25">
      <c r="A27">
        <v>526750</v>
      </c>
      <c r="B27">
        <f t="shared" si="40"/>
        <v>12.207415990730011</v>
      </c>
      <c r="C27">
        <v>23</v>
      </c>
      <c r="D27">
        <f t="shared" si="41"/>
        <v>12.055571890961117</v>
      </c>
      <c r="E27">
        <f t="shared" si="0"/>
        <v>-2.6866118178390552</v>
      </c>
      <c r="F27">
        <f t="shared" si="42"/>
        <v>-2.8384559176079498</v>
      </c>
      <c r="G27">
        <f t="shared" si="43"/>
        <v>-5.4731477850075745</v>
      </c>
      <c r="H27">
        <f t="shared" si="1"/>
        <v>26.010482920346234</v>
      </c>
      <c r="I27">
        <f t="shared" si="2"/>
        <v>-11.414132232550225</v>
      </c>
      <c r="J27">
        <f t="shared" si="3"/>
        <v>9.1373820764571789</v>
      </c>
      <c r="K27">
        <f t="shared" si="4"/>
        <v>-5.673069081669885</v>
      </c>
      <c r="L27">
        <f t="shared" si="5"/>
        <v>1.4714413980183292</v>
      </c>
      <c r="M27">
        <f t="shared" si="6"/>
        <v>2.9214258670561013</v>
      </c>
      <c r="N27">
        <f t="shared" si="7"/>
        <v>-6.9346026730158838</v>
      </c>
      <c r="O27">
        <f t="shared" si="8"/>
        <v>4.3288093684740616</v>
      </c>
      <c r="P27">
        <f t="shared" si="9"/>
        <v>-8.0950141420240787</v>
      </c>
      <c r="Q27">
        <f t="shared" si="10"/>
        <v>10.809130046647232</v>
      </c>
      <c r="R27">
        <f t="shared" si="11"/>
        <v>-12.118410183804171</v>
      </c>
      <c r="S27">
        <f t="shared" si="12"/>
        <v>11.852690668115248</v>
      </c>
      <c r="T27">
        <f t="shared" si="13"/>
        <v>-10.046506404623038</v>
      </c>
      <c r="U27">
        <f t="shared" si="14"/>
        <v>-0.95268568019196009</v>
      </c>
      <c r="V27">
        <f t="shared" si="15"/>
        <v>1.7815531703065701</v>
      </c>
      <c r="W27">
        <f t="shared" si="16"/>
        <v>-2.3788766226967142</v>
      </c>
      <c r="X27">
        <f t="shared" si="17"/>
        <v>2.6670233928255347</v>
      </c>
      <c r="Y27">
        <f t="shared" si="18"/>
        <v>-2.6085437611309619</v>
      </c>
      <c r="Z27">
        <f t="shared" si="19"/>
        <v>2.2110381800007728</v>
      </c>
      <c r="AA27">
        <f t="shared" si="20"/>
        <v>0.35460488704253584</v>
      </c>
      <c r="AB27">
        <f t="shared" si="21"/>
        <v>-0.66312265824079553</v>
      </c>
      <c r="AC27">
        <f t="shared" si="22"/>
        <v>0.88545602565320947</v>
      </c>
      <c r="AD27">
        <f t="shared" si="23"/>
        <v>-0.99270887409805408</v>
      </c>
      <c r="AE27">
        <f t="shared" si="24"/>
        <v>0.97094181742605212</v>
      </c>
      <c r="AF27">
        <f t="shared" si="25"/>
        <v>-0.82298386589365757</v>
      </c>
      <c r="AG27">
        <f t="shared" si="26"/>
        <v>-1.3328332972865993</v>
      </c>
      <c r="AH27">
        <f t="shared" si="44"/>
        <v>3.0104829203462344</v>
      </c>
      <c r="AI27">
        <f t="shared" si="45"/>
        <v>-3.5203400780965395</v>
      </c>
      <c r="AJ27">
        <f t="shared" si="46"/>
        <v>1.0155233796574827</v>
      </c>
      <c r="AK27">
        <f t="shared" si="47"/>
        <v>-0.53990002307084783</v>
      </c>
      <c r="AL27">
        <f t="shared" si="48"/>
        <v>0.20626080390195503</v>
      </c>
      <c r="AN27">
        <v>1</v>
      </c>
      <c r="AO27">
        <f t="shared" si="27"/>
        <v>-3.5</v>
      </c>
      <c r="AP27">
        <f t="shared" si="28"/>
        <v>-0.93501624268541472</v>
      </c>
      <c r="AQ27">
        <f t="shared" si="29"/>
        <v>0.35460488704253584</v>
      </c>
      <c r="AR27">
        <f t="shared" si="30"/>
        <v>0.74851074817110075</v>
      </c>
      <c r="AS27">
        <f t="shared" si="31"/>
        <v>-0.66312265824079553</v>
      </c>
      <c r="AT27">
        <f t="shared" si="32"/>
        <v>-0.46472317204376945</v>
      </c>
      <c r="AU27">
        <f t="shared" si="33"/>
        <v>0.88545602565320947</v>
      </c>
      <c r="AV27">
        <f t="shared" si="34"/>
        <v>0.12053668025532208</v>
      </c>
      <c r="AW27">
        <f t="shared" si="35"/>
        <v>-0.99270887409805408</v>
      </c>
      <c r="AX27">
        <f t="shared" si="36"/>
        <v>0.23931566428755724</v>
      </c>
      <c r="AY27">
        <f t="shared" si="37"/>
        <v>0.97094181742605212</v>
      </c>
      <c r="AZ27">
        <f t="shared" si="38"/>
        <v>-0.56806474673115404</v>
      </c>
      <c r="BA27">
        <f t="shared" si="39"/>
        <v>-0.82298386589365757</v>
      </c>
      <c r="BB27">
        <f t="shared" si="49"/>
        <v>-3.5203400780965395</v>
      </c>
      <c r="BC27">
        <f t="shared" si="50"/>
        <v>1.0155233796574827</v>
      </c>
      <c r="BD27">
        <f t="shared" si="51"/>
        <v>-0.53990002307084783</v>
      </c>
      <c r="BE27">
        <f t="shared" si="52"/>
        <v>0.20626080390195503</v>
      </c>
    </row>
    <row r="28" spans="1:64" x14ac:dyDescent="0.25">
      <c r="A28">
        <v>584624</v>
      </c>
      <c r="B28">
        <f t="shared" si="40"/>
        <v>13.548644264194669</v>
      </c>
      <c r="C28">
        <v>24</v>
      </c>
      <c r="D28">
        <f t="shared" si="41"/>
        <v>13.392359662626854</v>
      </c>
      <c r="E28">
        <f t="shared" si="0"/>
        <v>-2.1415366778511169</v>
      </c>
      <c r="F28">
        <f t="shared" si="42"/>
        <v>-2.2978212794189332</v>
      </c>
      <c r="G28">
        <f t="shared" si="43"/>
        <v>-4.1319195115429164</v>
      </c>
      <c r="H28">
        <f t="shared" si="1"/>
        <v>25.291600782853521</v>
      </c>
      <c r="I28">
        <f t="shared" si="2"/>
        <v>-13.154945285536225</v>
      </c>
      <c r="J28">
        <f t="shared" si="3"/>
        <v>11.996728703162965</v>
      </c>
      <c r="K28">
        <f t="shared" si="4"/>
        <v>-10.141305854896443</v>
      </c>
      <c r="L28">
        <f t="shared" si="5"/>
        <v>7.6965071724902554</v>
      </c>
      <c r="M28">
        <f t="shared" si="6"/>
        <v>-4.8044154688842662</v>
      </c>
      <c r="N28">
        <f t="shared" si="7"/>
        <v>1.633108601566333</v>
      </c>
      <c r="O28">
        <f t="shared" si="8"/>
        <v>3.242402802281561</v>
      </c>
      <c r="P28">
        <f t="shared" si="9"/>
        <v>-6.2963689393491657</v>
      </c>
      <c r="Q28">
        <f t="shared" si="10"/>
        <v>8.9844130000316778</v>
      </c>
      <c r="R28">
        <f t="shared" si="11"/>
        <v>-11.150315634164855</v>
      </c>
      <c r="S28">
        <f t="shared" si="12"/>
        <v>12.66820245338859</v>
      </c>
      <c r="T28">
        <f t="shared" si="13"/>
        <v>-13.44985939306375</v>
      </c>
      <c r="U28">
        <f t="shared" si="14"/>
        <v>-0.5125032726561104</v>
      </c>
      <c r="V28">
        <f t="shared" si="15"/>
        <v>0.99522171797904646</v>
      </c>
      <c r="W28">
        <f t="shared" si="16"/>
        <v>-1.4201014945367951</v>
      </c>
      <c r="X28">
        <f t="shared" si="17"/>
        <v>1.7624501340909717</v>
      </c>
      <c r="Y28">
        <f t="shared" si="18"/>
        <v>-2.0023715780973559</v>
      </c>
      <c r="Z28">
        <f t="shared" si="19"/>
        <v>2.1259224643092698</v>
      </c>
      <c r="AA28">
        <f t="shared" si="20"/>
        <v>0.2393156642875581</v>
      </c>
      <c r="AB28">
        <f t="shared" si="21"/>
        <v>-0.46472317204376917</v>
      </c>
      <c r="AC28">
        <f t="shared" si="22"/>
        <v>0.66312265824079564</v>
      </c>
      <c r="AD28">
        <f t="shared" si="23"/>
        <v>-0.82298386589365724</v>
      </c>
      <c r="AE28">
        <f t="shared" si="24"/>
        <v>0.93501624268541439</v>
      </c>
      <c r="AF28">
        <f t="shared" si="25"/>
        <v>-0.99270887409805419</v>
      </c>
      <c r="AG28">
        <f t="shared" si="26"/>
        <v>-0.8398529225009489</v>
      </c>
      <c r="AH28">
        <f t="shared" si="44"/>
        <v>1.2916007828535241</v>
      </c>
      <c r="AI28">
        <f t="shared" si="45"/>
        <v>-3.3191116894822414</v>
      </c>
      <c r="AJ28">
        <f t="shared" si="46"/>
        <v>1.2521765817607684</v>
      </c>
      <c r="AK28">
        <f t="shared" si="47"/>
        <v>-0.44989369468876805</v>
      </c>
      <c r="AL28">
        <f t="shared" si="48"/>
        <v>0.2190075229913083</v>
      </c>
      <c r="AN28">
        <v>1</v>
      </c>
      <c r="AO28">
        <f t="shared" si="27"/>
        <v>-2.5</v>
      </c>
      <c r="AP28">
        <f t="shared" si="28"/>
        <v>-0.9709418174260519</v>
      </c>
      <c r="AQ28">
        <f t="shared" si="29"/>
        <v>0.2393156642875581</v>
      </c>
      <c r="AR28">
        <f t="shared" si="30"/>
        <v>0.88545602565320958</v>
      </c>
      <c r="AS28">
        <f t="shared" si="31"/>
        <v>-0.46472317204376917</v>
      </c>
      <c r="AT28">
        <f t="shared" si="32"/>
        <v>-0.74851074817110064</v>
      </c>
      <c r="AU28">
        <f t="shared" si="33"/>
        <v>0.66312265824079564</v>
      </c>
      <c r="AV28">
        <f t="shared" si="34"/>
        <v>0.56806474673115459</v>
      </c>
      <c r="AW28">
        <f t="shared" si="35"/>
        <v>-0.82298386589365724</v>
      </c>
      <c r="AX28">
        <f t="shared" si="36"/>
        <v>-0.3546048870425369</v>
      </c>
      <c r="AY28">
        <f t="shared" si="37"/>
        <v>0.93501624268541439</v>
      </c>
      <c r="AZ28">
        <f t="shared" si="38"/>
        <v>0.12053668025532184</v>
      </c>
      <c r="BA28">
        <f t="shared" si="39"/>
        <v>-0.99270887409805419</v>
      </c>
      <c r="BB28">
        <f t="shared" si="49"/>
        <v>-3.3191116894822414</v>
      </c>
      <c r="BC28">
        <f t="shared" si="50"/>
        <v>1.2521765817607684</v>
      </c>
      <c r="BD28">
        <f t="shared" si="51"/>
        <v>-0.44989369468876805</v>
      </c>
      <c r="BE28">
        <f t="shared" si="52"/>
        <v>0.2190075229913083</v>
      </c>
    </row>
    <row r="29" spans="1:64" x14ac:dyDescent="0.25">
      <c r="A29">
        <v>635307</v>
      </c>
      <c r="B29">
        <f t="shared" si="40"/>
        <v>14.723221320973348</v>
      </c>
      <c r="C29">
        <v>25</v>
      </c>
      <c r="D29">
        <f t="shared" si="41"/>
        <v>14.653091094400677</v>
      </c>
      <c r="E29">
        <f t="shared" si="0"/>
        <v>-1.7631127545491578</v>
      </c>
      <c r="F29">
        <f t="shared" si="42"/>
        <v>-1.8332429811218323</v>
      </c>
      <c r="G29">
        <f t="shared" si="43"/>
        <v>-2.9573424547642375</v>
      </c>
      <c r="H29">
        <f t="shared" si="1"/>
        <v>25.291600782853518</v>
      </c>
      <c r="I29">
        <f t="shared" si="2"/>
        <v>-14.615872460639915</v>
      </c>
      <c r="J29">
        <f t="shared" si="3"/>
        <v>14.295391267751857</v>
      </c>
      <c r="K29">
        <f t="shared" si="4"/>
        <v>-13.766451079762287</v>
      </c>
      <c r="L29">
        <f t="shared" si="5"/>
        <v>13.03676503568165</v>
      </c>
      <c r="M29">
        <f t="shared" si="6"/>
        <v>-12.116973601142554</v>
      </c>
      <c r="N29">
        <f t="shared" si="7"/>
        <v>11.020489406450459</v>
      </c>
      <c r="O29">
        <f t="shared" si="8"/>
        <v>1.7746882206945263</v>
      </c>
      <c r="P29">
        <f t="shared" si="9"/>
        <v>-3.5234974908814838</v>
      </c>
      <c r="Q29">
        <f t="shared" si="10"/>
        <v>5.2209262334260131</v>
      </c>
      <c r="R29">
        <f t="shared" si="11"/>
        <v>-6.8422221149852023</v>
      </c>
      <c r="S29">
        <f t="shared" si="12"/>
        <v>8.3637429907654735</v>
      </c>
      <c r="T29">
        <f t="shared" si="13"/>
        <v>-9.7633016602314093</v>
      </c>
      <c r="U29">
        <f t="shared" si="14"/>
        <v>-0.2125197583491745</v>
      </c>
      <c r="V29">
        <f t="shared" si="15"/>
        <v>0.42194050006879907</v>
      </c>
      <c r="W29">
        <f t="shared" si="16"/>
        <v>-0.62520839917015869</v>
      </c>
      <c r="X29">
        <f t="shared" si="17"/>
        <v>0.81935935196491383</v>
      </c>
      <c r="Y29">
        <f t="shared" si="18"/>
        <v>-1.0015622003714373</v>
      </c>
      <c r="Z29">
        <f t="shared" si="19"/>
        <v>1.1691600165748897</v>
      </c>
      <c r="AA29">
        <f t="shared" si="20"/>
        <v>0.12053668025532351</v>
      </c>
      <c r="AB29">
        <f t="shared" si="21"/>
        <v>-0.23931566428755865</v>
      </c>
      <c r="AC29">
        <f t="shared" si="22"/>
        <v>0.35460488704253607</v>
      </c>
      <c r="AD29">
        <f t="shared" si="23"/>
        <v>-0.46472317204377017</v>
      </c>
      <c r="AE29">
        <f t="shared" si="24"/>
        <v>0.56806474673115548</v>
      </c>
      <c r="AF29">
        <f t="shared" si="25"/>
        <v>-0.66312265824079597</v>
      </c>
      <c r="AG29">
        <f t="shared" si="26"/>
        <v>-0.39846088645724853</v>
      </c>
      <c r="AH29">
        <f t="shared" si="44"/>
        <v>0.29160078285351876</v>
      </c>
      <c r="AI29">
        <f t="shared" si="45"/>
        <v>-3.0694831784466721</v>
      </c>
      <c r="AJ29">
        <f t="shared" si="46"/>
        <v>1.4160578324088011</v>
      </c>
      <c r="AK29">
        <f t="shared" si="47"/>
        <v>-0.30141580096065407</v>
      </c>
      <c r="AL29">
        <f t="shared" si="48"/>
        <v>0.12159816587669284</v>
      </c>
      <c r="AN29">
        <v>1</v>
      </c>
      <c r="AO29">
        <f t="shared" si="27"/>
        <v>-1.5</v>
      </c>
      <c r="AP29">
        <f t="shared" si="28"/>
        <v>-0.99270887409805397</v>
      </c>
      <c r="AQ29">
        <f t="shared" si="29"/>
        <v>0.12053668025532351</v>
      </c>
      <c r="AR29">
        <f t="shared" si="30"/>
        <v>0.97094181742605179</v>
      </c>
      <c r="AS29">
        <f t="shared" si="31"/>
        <v>-0.23931566428755865</v>
      </c>
      <c r="AT29">
        <f t="shared" si="32"/>
        <v>-0.93501624268541461</v>
      </c>
      <c r="AU29">
        <f t="shared" si="33"/>
        <v>0.35460488704253607</v>
      </c>
      <c r="AV29">
        <f t="shared" si="34"/>
        <v>0.88545602565320902</v>
      </c>
      <c r="AW29">
        <f t="shared" si="35"/>
        <v>-0.46472317204377017</v>
      </c>
      <c r="AX29">
        <f t="shared" si="36"/>
        <v>-0.82298386589365657</v>
      </c>
      <c r="AY29">
        <f t="shared" si="37"/>
        <v>0.56806474673115548</v>
      </c>
      <c r="AZ29">
        <f t="shared" si="38"/>
        <v>0.74851074817110042</v>
      </c>
      <c r="BA29">
        <f t="shared" si="39"/>
        <v>-0.66312265824079597</v>
      </c>
      <c r="BB29">
        <f t="shared" si="49"/>
        <v>-3.0694831784466721</v>
      </c>
      <c r="BC29">
        <f t="shared" si="50"/>
        <v>1.4160578324088011</v>
      </c>
      <c r="BD29">
        <f t="shared" si="51"/>
        <v>-0.30141580096065407</v>
      </c>
      <c r="BE29">
        <f t="shared" si="52"/>
        <v>0.12159816587669284</v>
      </c>
    </row>
    <row r="30" spans="1:64" x14ac:dyDescent="0.25">
      <c r="A30">
        <v>679404</v>
      </c>
      <c r="B30">
        <f t="shared" si="40"/>
        <v>15.745168018539976</v>
      </c>
      <c r="C30">
        <v>26</v>
      </c>
      <c r="D30">
        <f t="shared" si="41"/>
        <v>15.854299367732233</v>
      </c>
      <c r="E30">
        <f t="shared" si="0"/>
        <v>-1.5373191904592494</v>
      </c>
      <c r="F30">
        <f t="shared" si="42"/>
        <v>-1.4281878412669924</v>
      </c>
      <c r="G30">
        <f t="shared" si="43"/>
        <v>-1.9353957571976093</v>
      </c>
      <c r="H30">
        <f t="shared" si="1"/>
        <v>25.999999999999993</v>
      </c>
      <c r="I30">
        <f t="shared" si="2"/>
        <v>-15.745168018539976</v>
      </c>
      <c r="J30">
        <f t="shared" si="3"/>
        <v>15.745168018539976</v>
      </c>
      <c r="K30">
        <f t="shared" si="4"/>
        <v>-15.745168018539976</v>
      </c>
      <c r="L30">
        <f t="shared" si="5"/>
        <v>15.745168018539976</v>
      </c>
      <c r="M30">
        <f t="shared" si="6"/>
        <v>-15.745168018539976</v>
      </c>
      <c r="N30">
        <f t="shared" si="7"/>
        <v>15.745168018539976</v>
      </c>
      <c r="O30">
        <f t="shared" si="8"/>
        <v>1.9290168270190868E-15</v>
      </c>
      <c r="P30">
        <f t="shared" si="9"/>
        <v>-3.8580336540381737E-15</v>
      </c>
      <c r="Q30">
        <f t="shared" si="10"/>
        <v>5.7870504810572613E-15</v>
      </c>
      <c r="R30">
        <f t="shared" si="11"/>
        <v>-7.7160673080763474E-15</v>
      </c>
      <c r="S30">
        <f t="shared" si="12"/>
        <v>-1.8323952762144142E-14</v>
      </c>
      <c r="T30">
        <f t="shared" si="13"/>
        <v>-1.1574100962114523E-14</v>
      </c>
      <c r="U30">
        <f t="shared" si="14"/>
        <v>-1.8834442308925199E-16</v>
      </c>
      <c r="V30">
        <f t="shared" si="15"/>
        <v>3.7668884617850398E-16</v>
      </c>
      <c r="W30">
        <f t="shared" si="16"/>
        <v>-5.6503326926775597E-16</v>
      </c>
      <c r="X30">
        <f t="shared" si="17"/>
        <v>7.5337769235700796E-16</v>
      </c>
      <c r="Y30">
        <f t="shared" si="18"/>
        <v>1.7891053428672838E-15</v>
      </c>
      <c r="Z30">
        <f t="shared" si="19"/>
        <v>1.1300665385355119E-15</v>
      </c>
      <c r="AA30">
        <f t="shared" si="20"/>
        <v>1.22514845490862E-16</v>
      </c>
      <c r="AB30">
        <f t="shared" si="21"/>
        <v>-2.45029690981724E-16</v>
      </c>
      <c r="AC30">
        <f t="shared" si="22"/>
        <v>3.67544536472586E-16</v>
      </c>
      <c r="AD30">
        <f t="shared" si="23"/>
        <v>-4.90059381963448E-16</v>
      </c>
      <c r="AE30">
        <f t="shared" si="24"/>
        <v>-1.1637826119459405E-15</v>
      </c>
      <c r="AF30">
        <f t="shared" si="25"/>
        <v>-7.3508907294517201E-16</v>
      </c>
      <c r="AG30">
        <f t="shared" si="26"/>
        <v>-3.9545037022878389E-16</v>
      </c>
      <c r="AH30">
        <f t="shared" si="44"/>
        <v>-5.6621374255882984E-15</v>
      </c>
      <c r="AI30">
        <f t="shared" si="45"/>
        <v>-2.7750946907951812</v>
      </c>
      <c r="AJ30">
        <f t="shared" si="46"/>
        <v>1.4976429489980263</v>
      </c>
      <c r="AK30">
        <f t="shared" si="47"/>
        <v>-0.11376364471172316</v>
      </c>
      <c r="AL30">
        <f t="shared" si="48"/>
        <v>-3.6972454758114337E-2</v>
      </c>
      <c r="AN30">
        <v>1</v>
      </c>
      <c r="AO30">
        <f t="shared" si="27"/>
        <v>-0.5</v>
      </c>
      <c r="AP30">
        <f t="shared" si="28"/>
        <v>-1</v>
      </c>
      <c r="AQ30">
        <f t="shared" si="29"/>
        <v>1.22514845490862E-16</v>
      </c>
      <c r="AR30">
        <f t="shared" si="30"/>
        <v>1</v>
      </c>
      <c r="AS30">
        <f t="shared" si="31"/>
        <v>-2.45029690981724E-16</v>
      </c>
      <c r="AT30">
        <f t="shared" si="32"/>
        <v>-1</v>
      </c>
      <c r="AU30">
        <f t="shared" si="33"/>
        <v>3.67544536472586E-16</v>
      </c>
      <c r="AV30">
        <f t="shared" si="34"/>
        <v>1</v>
      </c>
      <c r="AW30">
        <f t="shared" si="35"/>
        <v>-4.90059381963448E-16</v>
      </c>
      <c r="AX30">
        <f t="shared" si="36"/>
        <v>-1</v>
      </c>
      <c r="AY30">
        <f t="shared" si="37"/>
        <v>-1.1637826119459405E-15</v>
      </c>
      <c r="AZ30">
        <f t="shared" si="38"/>
        <v>1</v>
      </c>
      <c r="BA30">
        <f t="shared" si="39"/>
        <v>-7.3508907294517201E-16</v>
      </c>
      <c r="BB30">
        <f t="shared" si="49"/>
        <v>-2.7750946907951812</v>
      </c>
      <c r="BC30">
        <f t="shared" si="50"/>
        <v>1.4976429489980263</v>
      </c>
      <c r="BD30">
        <f t="shared" si="51"/>
        <v>-0.11376364471172316</v>
      </c>
      <c r="BE30">
        <f t="shared" si="52"/>
        <v>-3.6972454758114337E-2</v>
      </c>
    </row>
    <row r="31" spans="1:64" x14ac:dyDescent="0.25">
      <c r="A31">
        <v>732329</v>
      </c>
      <c r="B31">
        <f t="shared" si="40"/>
        <v>16.9717033603708</v>
      </c>
      <c r="C31">
        <v>27</v>
      </c>
      <c r="D31">
        <f t="shared" si="41"/>
        <v>17.042319134268602</v>
      </c>
      <c r="E31">
        <f t="shared" si="0"/>
        <v>-1.1069369821051458</v>
      </c>
      <c r="F31">
        <f t="shared" si="42"/>
        <v>-1.036321208207345</v>
      </c>
      <c r="G31">
        <f t="shared" si="43"/>
        <v>-0.7088604153667859</v>
      </c>
      <c r="H31">
        <f t="shared" si="1"/>
        <v>26.999999999999989</v>
      </c>
      <c r="I31">
        <f t="shared" si="2"/>
        <v>-16.847960534399856</v>
      </c>
      <c r="J31">
        <f t="shared" si="3"/>
        <v>16.478536505534262</v>
      </c>
      <c r="K31">
        <f t="shared" si="4"/>
        <v>-15.868818307985336</v>
      </c>
      <c r="L31">
        <f t="shared" si="5"/>
        <v>15.027697006039164</v>
      </c>
      <c r="M31">
        <f t="shared" si="6"/>
        <v>-13.9674380423183</v>
      </c>
      <c r="N31">
        <f t="shared" si="7"/>
        <v>12.703502380009143</v>
      </c>
      <c r="O31">
        <f t="shared" si="8"/>
        <v>-2.0457127813372029</v>
      </c>
      <c r="P31">
        <f t="shared" si="9"/>
        <v>4.0615944637785066</v>
      </c>
      <c r="Q31">
        <f t="shared" si="10"/>
        <v>-6.018248953023706</v>
      </c>
      <c r="R31">
        <f t="shared" si="11"/>
        <v>7.8871438206173901</v>
      </c>
      <c r="S31">
        <f t="shared" si="12"/>
        <v>-9.6410263710053705</v>
      </c>
      <c r="T31">
        <f t="shared" si="13"/>
        <v>11.254321047203316</v>
      </c>
      <c r="U31">
        <f t="shared" si="14"/>
        <v>0.13342650907479997</v>
      </c>
      <c r="V31">
        <f t="shared" si="15"/>
        <v>-0.2649073591969569</v>
      </c>
      <c r="W31">
        <f t="shared" si="16"/>
        <v>0.39252526350260025</v>
      </c>
      <c r="X31">
        <f t="shared" si="17"/>
        <v>-0.51441926557645867</v>
      </c>
      <c r="Y31">
        <f t="shared" si="18"/>
        <v>0.62881187638691127</v>
      </c>
      <c r="Z31">
        <f t="shared" si="19"/>
        <v>-0.73403499407860751</v>
      </c>
      <c r="AA31">
        <f t="shared" si="20"/>
        <v>-0.12053668025532283</v>
      </c>
      <c r="AB31">
        <f t="shared" si="21"/>
        <v>0.23931566428755732</v>
      </c>
      <c r="AC31">
        <f t="shared" si="22"/>
        <v>-0.3546048870425354</v>
      </c>
      <c r="AD31">
        <f t="shared" si="23"/>
        <v>0.46472317204376773</v>
      </c>
      <c r="AE31">
        <f t="shared" si="24"/>
        <v>-0.56806474673115737</v>
      </c>
      <c r="AF31">
        <f t="shared" si="25"/>
        <v>0.66312265824079486</v>
      </c>
      <c r="AG31">
        <f t="shared" si="26"/>
        <v>0.39846088645724642</v>
      </c>
      <c r="AH31">
        <f t="shared" si="44"/>
        <v>-9.6589403142388619E-15</v>
      </c>
      <c r="AI31">
        <f t="shared" si="45"/>
        <v>-2.4402390735828718</v>
      </c>
      <c r="AJ31">
        <f t="shared" si="46"/>
        <v>1.4921905011021099</v>
      </c>
      <c r="AK31">
        <f t="shared" si="47"/>
        <v>8.8674089695546396E-2</v>
      </c>
      <c r="AL31">
        <f t="shared" si="48"/>
        <v>-0.17694672542212952</v>
      </c>
      <c r="AN31">
        <v>1</v>
      </c>
      <c r="AO31">
        <f t="shared" si="27"/>
        <v>0.5</v>
      </c>
      <c r="AP31">
        <f t="shared" si="28"/>
        <v>-0.99270887409805397</v>
      </c>
      <c r="AQ31">
        <f t="shared" si="29"/>
        <v>-0.12053668025532283</v>
      </c>
      <c r="AR31">
        <f t="shared" si="30"/>
        <v>0.97094181742605212</v>
      </c>
      <c r="AS31">
        <f t="shared" si="31"/>
        <v>0.23931566428755732</v>
      </c>
      <c r="AT31">
        <f t="shared" si="32"/>
        <v>-0.93501624268541494</v>
      </c>
      <c r="AU31">
        <f t="shared" si="33"/>
        <v>-0.3546048870425354</v>
      </c>
      <c r="AV31">
        <f t="shared" si="34"/>
        <v>0.88545602565321035</v>
      </c>
      <c r="AW31">
        <f t="shared" si="35"/>
        <v>0.46472317204376773</v>
      </c>
      <c r="AX31">
        <f t="shared" si="36"/>
        <v>-0.82298386589365524</v>
      </c>
      <c r="AY31">
        <f t="shared" si="37"/>
        <v>-0.56806474673115737</v>
      </c>
      <c r="AZ31">
        <f t="shared" si="38"/>
        <v>0.74851074817110141</v>
      </c>
      <c r="BA31">
        <f t="shared" si="39"/>
        <v>0.66312265824079486</v>
      </c>
      <c r="BB31">
        <f t="shared" si="49"/>
        <v>-2.4402390735828718</v>
      </c>
      <c r="BC31">
        <f t="shared" si="50"/>
        <v>1.4921905011021099</v>
      </c>
      <c r="BD31">
        <f t="shared" si="51"/>
        <v>8.8674089695546396E-2</v>
      </c>
      <c r="BE31">
        <f t="shared" si="52"/>
        <v>-0.17694672542212952</v>
      </c>
    </row>
    <row r="32" spans="1:64" x14ac:dyDescent="0.25">
      <c r="A32">
        <v>769418</v>
      </c>
      <c r="B32">
        <f t="shared" si="40"/>
        <v>17.831239860950173</v>
      </c>
      <c r="C32">
        <v>28</v>
      </c>
      <c r="D32">
        <f t="shared" si="41"/>
        <v>18.256678041535608</v>
      </c>
      <c r="E32">
        <f t="shared" si="0"/>
        <v>-1.0435536150024918</v>
      </c>
      <c r="F32">
        <f t="shared" si="42"/>
        <v>-0.61811543441705252</v>
      </c>
      <c r="G32">
        <f t="shared" si="43"/>
        <v>0.15067608521258791</v>
      </c>
      <c r="H32">
        <f t="shared" si="1"/>
        <v>27.708399217146468</v>
      </c>
      <c r="I32">
        <f t="shared" si="2"/>
        <v>-17.313096437550826</v>
      </c>
      <c r="J32">
        <f t="shared" si="3"/>
        <v>15.788778779746043</v>
      </c>
      <c r="K32">
        <f t="shared" si="4"/>
        <v>-13.346874689138177</v>
      </c>
      <c r="L32">
        <f t="shared" si="5"/>
        <v>10.129298755513171</v>
      </c>
      <c r="M32">
        <f t="shared" si="6"/>
        <v>-6.3230447967205787</v>
      </c>
      <c r="N32">
        <f t="shared" si="7"/>
        <v>2.1493184576753266</v>
      </c>
      <c r="O32">
        <f t="shared" si="8"/>
        <v>-4.2672950123940643</v>
      </c>
      <c r="P32">
        <f t="shared" si="9"/>
        <v>8.2865903496540412</v>
      </c>
      <c r="Q32">
        <f t="shared" si="10"/>
        <v>-11.824299176322505</v>
      </c>
      <c r="R32">
        <f t="shared" si="11"/>
        <v>14.674822714441824</v>
      </c>
      <c r="S32">
        <f t="shared" si="12"/>
        <v>-16.672498897208037</v>
      </c>
      <c r="T32">
        <f t="shared" si="13"/>
        <v>17.701230046136189</v>
      </c>
      <c r="U32">
        <f t="shared" si="14"/>
        <v>0.24973872659400329</v>
      </c>
      <c r="V32">
        <f t="shared" si="15"/>
        <v>-0.48496354616169896</v>
      </c>
      <c r="W32">
        <f t="shared" si="16"/>
        <v>0.69200404719724362</v>
      </c>
      <c r="X32">
        <f t="shared" si="17"/>
        <v>-0.8588277883420502</v>
      </c>
      <c r="Y32">
        <f t="shared" si="18"/>
        <v>0.97573958014041218</v>
      </c>
      <c r="Z32">
        <f t="shared" si="19"/>
        <v>-1.0359449342100777</v>
      </c>
      <c r="AA32">
        <f t="shared" si="20"/>
        <v>-0.23931566428755743</v>
      </c>
      <c r="AB32">
        <f t="shared" si="21"/>
        <v>0.46472317204376795</v>
      </c>
      <c r="AC32">
        <f t="shared" si="22"/>
        <v>-0.66312265824079508</v>
      </c>
      <c r="AD32">
        <f t="shared" si="23"/>
        <v>0.82298386589365558</v>
      </c>
      <c r="AE32">
        <f t="shared" si="24"/>
        <v>-0.93501624268541517</v>
      </c>
      <c r="AF32">
        <f t="shared" si="25"/>
        <v>0.99270887409805397</v>
      </c>
      <c r="AG32">
        <f t="shared" si="26"/>
        <v>0.83985292250094667</v>
      </c>
      <c r="AH32">
        <f t="shared" si="44"/>
        <v>-0.29160078285352953</v>
      </c>
      <c r="AI32">
        <f t="shared" si="45"/>
        <v>-2.0697992757378816</v>
      </c>
      <c r="AJ32">
        <f t="shared" si="46"/>
        <v>1.4000173651739221</v>
      </c>
      <c r="AK32">
        <f t="shared" si="47"/>
        <v>0.27958707305308161</v>
      </c>
      <c r="AL32">
        <f t="shared" si="48"/>
        <v>-0.22792059690617469</v>
      </c>
      <c r="AN32">
        <v>1</v>
      </c>
      <c r="AO32">
        <f t="shared" si="27"/>
        <v>1.5</v>
      </c>
      <c r="AP32">
        <f t="shared" si="28"/>
        <v>-0.97094181742605212</v>
      </c>
      <c r="AQ32">
        <f t="shared" si="29"/>
        <v>-0.23931566428755743</v>
      </c>
      <c r="AR32">
        <f t="shared" si="30"/>
        <v>0.88545602565321024</v>
      </c>
      <c r="AS32">
        <f t="shared" si="31"/>
        <v>0.46472317204376795</v>
      </c>
      <c r="AT32">
        <f t="shared" si="32"/>
        <v>-0.74851074817110119</v>
      </c>
      <c r="AU32">
        <f t="shared" si="33"/>
        <v>-0.66312265824079508</v>
      </c>
      <c r="AV32">
        <f t="shared" si="34"/>
        <v>0.56806474673115692</v>
      </c>
      <c r="AW32">
        <f t="shared" si="35"/>
        <v>0.82298386589365558</v>
      </c>
      <c r="AX32">
        <f t="shared" si="36"/>
        <v>-0.35460488704253473</v>
      </c>
      <c r="AY32">
        <f t="shared" si="37"/>
        <v>-0.93501624268541517</v>
      </c>
      <c r="AZ32">
        <f t="shared" si="38"/>
        <v>0.1205366802553233</v>
      </c>
      <c r="BA32">
        <f t="shared" si="39"/>
        <v>0.99270887409805397</v>
      </c>
      <c r="BB32">
        <f t="shared" si="49"/>
        <v>-2.0697992757378816</v>
      </c>
      <c r="BC32">
        <f t="shared" si="50"/>
        <v>1.4000173651739221</v>
      </c>
      <c r="BD32">
        <f t="shared" si="51"/>
        <v>0.27958707305308161</v>
      </c>
      <c r="BE32">
        <f t="shared" si="52"/>
        <v>-0.22792059690617469</v>
      </c>
    </row>
    <row r="33" spans="1:57" x14ac:dyDescent="0.25">
      <c r="A33">
        <v>830840</v>
      </c>
      <c r="B33">
        <f t="shared" si="40"/>
        <v>19.254692931633837</v>
      </c>
      <c r="C33">
        <v>29</v>
      </c>
      <c r="D33">
        <f t="shared" si="41"/>
        <v>19.498157286394616</v>
      </c>
      <c r="E33">
        <f t="shared" si="0"/>
        <v>-0.41625367779554789</v>
      </c>
      <c r="F33">
        <f t="shared" si="42"/>
        <v>-0.17278932303477296</v>
      </c>
      <c r="G33">
        <f t="shared" si="43"/>
        <v>1.5741291558962516</v>
      </c>
      <c r="H33">
        <f t="shared" si="1"/>
        <v>27.708399217146475</v>
      </c>
      <c r="I33">
        <f t="shared" si="2"/>
        <v>-18.003450638997688</v>
      </c>
      <c r="J33">
        <f t="shared" si="3"/>
        <v>14.412344612062066</v>
      </c>
      <c r="K33">
        <f t="shared" si="4"/>
        <v>-8.9481019759176057</v>
      </c>
      <c r="L33">
        <f t="shared" si="5"/>
        <v>2.3208967653148105</v>
      </c>
      <c r="M33">
        <f t="shared" si="6"/>
        <v>4.6079496295868951</v>
      </c>
      <c r="N33">
        <f t="shared" si="7"/>
        <v>-10.937912263594752</v>
      </c>
      <c r="O33">
        <f t="shared" si="8"/>
        <v>-6.8278082120607184</v>
      </c>
      <c r="P33">
        <f t="shared" si="9"/>
        <v>12.768223160435268</v>
      </c>
      <c r="Q33">
        <f t="shared" si="10"/>
        <v>-17.049183878417452</v>
      </c>
      <c r="R33">
        <f t="shared" si="11"/>
        <v>19.11430454126598</v>
      </c>
      <c r="S33">
        <f t="shared" si="12"/>
        <v>-18.695186549021116</v>
      </c>
      <c r="T33">
        <f t="shared" si="13"/>
        <v>15.846301625471275</v>
      </c>
      <c r="U33">
        <f t="shared" si="14"/>
        <v>0.14760558839573013</v>
      </c>
      <c r="V33">
        <f t="shared" si="15"/>
        <v>-0.27602724532229089</v>
      </c>
      <c r="W33">
        <f t="shared" si="16"/>
        <v>0.36857432720437761</v>
      </c>
      <c r="X33">
        <f t="shared" si="17"/>
        <v>-0.41321871982359237</v>
      </c>
      <c r="Y33">
        <f t="shared" si="18"/>
        <v>0.40415810242908756</v>
      </c>
      <c r="Z33">
        <f t="shared" si="19"/>
        <v>-0.34257006094463244</v>
      </c>
      <c r="AA33">
        <f t="shared" si="20"/>
        <v>-0.35460488704253523</v>
      </c>
      <c r="AB33">
        <f t="shared" si="21"/>
        <v>0.66312265824079453</v>
      </c>
      <c r="AC33">
        <f t="shared" si="22"/>
        <v>-0.88545602565320991</v>
      </c>
      <c r="AD33">
        <f t="shared" si="23"/>
        <v>0.99270887409805375</v>
      </c>
      <c r="AE33">
        <f t="shared" si="24"/>
        <v>-0.97094181742605201</v>
      </c>
      <c r="AF33">
        <f t="shared" si="25"/>
        <v>0.82298386589365635</v>
      </c>
      <c r="AG33">
        <f t="shared" si="26"/>
        <v>1.3328332972865984</v>
      </c>
      <c r="AH33">
        <f t="shared" si="44"/>
        <v>-1.2916007828535254</v>
      </c>
      <c r="AI33">
        <f t="shared" si="45"/>
        <v>-1.6691771436705678</v>
      </c>
      <c r="AJ33">
        <f t="shared" si="46"/>
        <v>1.2264803088378913</v>
      </c>
      <c r="AK33">
        <f t="shared" si="47"/>
        <v>0.43416281940346357</v>
      </c>
      <c r="AL33">
        <f t="shared" si="48"/>
        <v>-0.16425530760555995</v>
      </c>
      <c r="AN33">
        <v>1</v>
      </c>
      <c r="AO33">
        <f t="shared" si="27"/>
        <v>2.5</v>
      </c>
      <c r="AP33">
        <f t="shared" si="28"/>
        <v>-0.93501624268541494</v>
      </c>
      <c r="AQ33">
        <f t="shared" si="29"/>
        <v>-0.35460488704253523</v>
      </c>
      <c r="AR33">
        <f t="shared" si="30"/>
        <v>0.74851074817110164</v>
      </c>
      <c r="AS33">
        <f t="shared" si="31"/>
        <v>0.66312265824079453</v>
      </c>
      <c r="AT33">
        <f t="shared" si="32"/>
        <v>-0.46472317204376856</v>
      </c>
      <c r="AU33">
        <f t="shared" si="33"/>
        <v>-0.88545602565320991</v>
      </c>
      <c r="AV33">
        <f t="shared" si="34"/>
        <v>0.12053668025532481</v>
      </c>
      <c r="AW33">
        <f t="shared" si="35"/>
        <v>0.99270887409805375</v>
      </c>
      <c r="AX33">
        <f t="shared" si="36"/>
        <v>0.23931566428755777</v>
      </c>
      <c r="AY33">
        <f t="shared" si="37"/>
        <v>-0.97094181742605201</v>
      </c>
      <c r="AZ33">
        <f t="shared" si="38"/>
        <v>-0.56806474673115581</v>
      </c>
      <c r="BA33">
        <f t="shared" si="39"/>
        <v>0.82298386589365635</v>
      </c>
      <c r="BB33">
        <f t="shared" si="49"/>
        <v>-1.6691771436705678</v>
      </c>
      <c r="BC33">
        <f t="shared" si="50"/>
        <v>1.2264803088378913</v>
      </c>
      <c r="BD33">
        <f t="shared" si="51"/>
        <v>0.43416281940346357</v>
      </c>
      <c r="BE33">
        <f t="shared" si="52"/>
        <v>-0.16425530760555995</v>
      </c>
    </row>
    <row r="34" spans="1:57" x14ac:dyDescent="0.25">
      <c r="A34">
        <v>897680</v>
      </c>
      <c r="B34">
        <f t="shared" si="40"/>
        <v>20.803707995365006</v>
      </c>
      <c r="C34">
        <v>30</v>
      </c>
      <c r="D34">
        <f t="shared" si="41"/>
        <v>20.718888141447824</v>
      </c>
      <c r="E34">
        <f t="shared" si="0"/>
        <v>0.33660825245890091</v>
      </c>
      <c r="F34">
        <f t="shared" si="42"/>
        <v>0.25178839854171958</v>
      </c>
      <c r="G34">
        <f t="shared" si="43"/>
        <v>3.1231442196274202</v>
      </c>
      <c r="H34">
        <f t="shared" si="1"/>
        <v>26.989517079653755</v>
      </c>
      <c r="I34">
        <f t="shared" si="2"/>
        <v>-18.420768600425806</v>
      </c>
      <c r="J34">
        <f t="shared" si="3"/>
        <v>11.817853113455948</v>
      </c>
      <c r="K34">
        <f t="shared" si="4"/>
        <v>-2.5076098987624169</v>
      </c>
      <c r="L34">
        <f t="shared" si="5"/>
        <v>-7.3770965237622947</v>
      </c>
      <c r="M34">
        <f t="shared" si="6"/>
        <v>15.571799036343764</v>
      </c>
      <c r="N34">
        <f t="shared" si="7"/>
        <v>-20.19919005022059</v>
      </c>
      <c r="O34">
        <f t="shared" si="8"/>
        <v>-9.6679651698783324</v>
      </c>
      <c r="P34">
        <f t="shared" si="9"/>
        <v>17.121116030948258</v>
      </c>
      <c r="Q34">
        <f t="shared" si="10"/>
        <v>-20.652025541143477</v>
      </c>
      <c r="R34">
        <f t="shared" si="11"/>
        <v>19.451804883750714</v>
      </c>
      <c r="S34">
        <f t="shared" si="12"/>
        <v>-13.795410147151744</v>
      </c>
      <c r="T34">
        <f t="shared" si="13"/>
        <v>4.9786531985551479</v>
      </c>
      <c r="U34">
        <f t="shared" si="14"/>
        <v>-0.15642965481881005</v>
      </c>
      <c r="V34">
        <f t="shared" si="15"/>
        <v>0.27702316090033408</v>
      </c>
      <c r="W34">
        <f t="shared" si="16"/>
        <v>-0.33415399931058903</v>
      </c>
      <c r="X34">
        <f t="shared" si="17"/>
        <v>0.31473418347102511</v>
      </c>
      <c r="Y34">
        <f t="shared" si="18"/>
        <v>-0.22321255915633531</v>
      </c>
      <c r="Z34">
        <f t="shared" si="19"/>
        <v>8.0555627541875743E-2</v>
      </c>
      <c r="AA34">
        <f t="shared" si="20"/>
        <v>-0.46472317204376845</v>
      </c>
      <c r="AB34">
        <f t="shared" si="21"/>
        <v>0.82298386589365624</v>
      </c>
      <c r="AC34">
        <f t="shared" si="22"/>
        <v>-0.99270887409805397</v>
      </c>
      <c r="AD34">
        <f t="shared" si="23"/>
        <v>0.93501624268541494</v>
      </c>
      <c r="AE34">
        <f t="shared" si="24"/>
        <v>-0.66312265824079597</v>
      </c>
      <c r="AF34">
        <f t="shared" si="25"/>
        <v>0.23931566428755752</v>
      </c>
      <c r="AG34">
        <f t="shared" si="26"/>
        <v>1.836069141398043</v>
      </c>
      <c r="AH34">
        <f t="shared" si="44"/>
        <v>-3.0104829203462398</v>
      </c>
      <c r="AI34">
        <f t="shared" si="45"/>
        <v>-1.2442146501889477</v>
      </c>
      <c r="AJ34">
        <f t="shared" si="46"/>
        <v>0.98166467502673271</v>
      </c>
      <c r="AK34">
        <f t="shared" si="47"/>
        <v>0.53231150317158393</v>
      </c>
      <c r="AL34">
        <f t="shared" si="48"/>
        <v>-1.797312946764934E-2</v>
      </c>
      <c r="AN34">
        <v>1</v>
      </c>
      <c r="AO34">
        <f t="shared" si="27"/>
        <v>3.5</v>
      </c>
      <c r="AP34">
        <f t="shared" si="28"/>
        <v>-0.88545602565320991</v>
      </c>
      <c r="AQ34">
        <f t="shared" si="29"/>
        <v>-0.46472317204376845</v>
      </c>
      <c r="AR34">
        <f t="shared" si="30"/>
        <v>0.56806474673115603</v>
      </c>
      <c r="AS34">
        <f t="shared" si="31"/>
        <v>0.82298386589365624</v>
      </c>
      <c r="AT34">
        <f t="shared" si="32"/>
        <v>-0.12053668025532294</v>
      </c>
      <c r="AU34">
        <f t="shared" si="33"/>
        <v>-0.99270887409805397</v>
      </c>
      <c r="AV34">
        <f t="shared" si="34"/>
        <v>-0.35460488704253523</v>
      </c>
      <c r="AW34">
        <f t="shared" si="35"/>
        <v>0.93501624268541494</v>
      </c>
      <c r="AX34">
        <f t="shared" si="36"/>
        <v>0.74851074817110042</v>
      </c>
      <c r="AY34">
        <f t="shared" si="37"/>
        <v>-0.66312265824079597</v>
      </c>
      <c r="AZ34">
        <f t="shared" si="38"/>
        <v>-0.97094181742605212</v>
      </c>
      <c r="BA34">
        <f t="shared" si="39"/>
        <v>0.23931566428755752</v>
      </c>
      <c r="BB34">
        <f t="shared" si="49"/>
        <v>-1.2442146501889477</v>
      </c>
      <c r="BC34">
        <f t="shared" si="50"/>
        <v>0.98166467502673271</v>
      </c>
      <c r="BD34">
        <f t="shared" si="51"/>
        <v>0.53231150317158393</v>
      </c>
      <c r="BE34">
        <f t="shared" si="52"/>
        <v>-1.797312946764934E-2</v>
      </c>
    </row>
    <row r="35" spans="1:57" x14ac:dyDescent="0.25">
      <c r="A35">
        <v>950922</v>
      </c>
      <c r="B35">
        <f t="shared" si="40"/>
        <v>22.037589803012747</v>
      </c>
      <c r="C35">
        <v>31</v>
      </c>
      <c r="D35">
        <f t="shared" si="41"/>
        <v>21.840568559811498</v>
      </c>
      <c r="E35">
        <f t="shared" si="0"/>
        <v>0.77433692662992204</v>
      </c>
      <c r="F35">
        <f t="shared" si="42"/>
        <v>0.57731568342867179</v>
      </c>
      <c r="G35">
        <f t="shared" si="43"/>
        <v>4.3570260272751611</v>
      </c>
      <c r="H35">
        <f t="shared" si="1"/>
        <v>25.959589248704042</v>
      </c>
      <c r="I35">
        <f t="shared" si="2"/>
        <v>-18.136580851062053</v>
      </c>
      <c r="J35">
        <f t="shared" si="3"/>
        <v>7.8146370427870782</v>
      </c>
      <c r="K35">
        <f t="shared" si="4"/>
        <v>5.2739404430047099</v>
      </c>
      <c r="L35">
        <f t="shared" si="5"/>
        <v>-16.495372831340887</v>
      </c>
      <c r="M35">
        <f t="shared" si="6"/>
        <v>21.876910961183544</v>
      </c>
      <c r="N35">
        <f t="shared" si="7"/>
        <v>-19.513316681951366</v>
      </c>
      <c r="O35">
        <f t="shared" si="8"/>
        <v>-12.518777870013533</v>
      </c>
      <c r="P35">
        <f t="shared" si="9"/>
        <v>20.605504415455385</v>
      </c>
      <c r="Q35">
        <f t="shared" si="10"/>
        <v>-21.397217495027029</v>
      </c>
      <c r="R35">
        <f t="shared" si="11"/>
        <v>14.61362513139407</v>
      </c>
      <c r="S35">
        <f t="shared" si="12"/>
        <v>-2.6563379156836802</v>
      </c>
      <c r="T35">
        <f t="shared" si="13"/>
        <v>-10.241378637455503</v>
      </c>
      <c r="U35">
        <f t="shared" si="14"/>
        <v>-0.43987351011060805</v>
      </c>
      <c r="V35">
        <f t="shared" si="15"/>
        <v>0.72401760371008139</v>
      </c>
      <c r="W35">
        <f t="shared" si="16"/>
        <v>-0.75183610284215996</v>
      </c>
      <c r="X35">
        <f t="shared" si="17"/>
        <v>0.51348036116084206</v>
      </c>
      <c r="Y35">
        <f t="shared" si="18"/>
        <v>-9.3336002535079232E-2</v>
      </c>
      <c r="Z35">
        <f t="shared" si="19"/>
        <v>-0.35985231277408058</v>
      </c>
      <c r="AA35">
        <f t="shared" si="20"/>
        <v>-0.56806474673115559</v>
      </c>
      <c r="AB35">
        <f t="shared" si="21"/>
        <v>0.93501624268541472</v>
      </c>
      <c r="AC35">
        <f t="shared" si="22"/>
        <v>-0.97094181742605201</v>
      </c>
      <c r="AD35">
        <f t="shared" si="23"/>
        <v>0.66312265824079586</v>
      </c>
      <c r="AE35">
        <f t="shared" si="24"/>
        <v>-0.12053668025532147</v>
      </c>
      <c r="AF35">
        <f t="shared" si="25"/>
        <v>-0.46472317204376901</v>
      </c>
      <c r="AG35">
        <f t="shared" si="26"/>
        <v>2.2701394264660486</v>
      </c>
      <c r="AH35">
        <f t="shared" si="44"/>
        <v>-5.0404107512959548</v>
      </c>
      <c r="AI35">
        <f t="shared" si="45"/>
        <v>-0.80110870538018197</v>
      </c>
      <c r="AJ35">
        <f t="shared" si="46"/>
        <v>0.6797982585089305</v>
      </c>
      <c r="AK35">
        <f t="shared" si="47"/>
        <v>0.56127698386397584</v>
      </c>
      <c r="AL35">
        <f t="shared" si="48"/>
        <v>0.13734914643594742</v>
      </c>
      <c r="AN35">
        <v>1</v>
      </c>
      <c r="AO35">
        <f t="shared" si="27"/>
        <v>4.5</v>
      </c>
      <c r="AP35">
        <f t="shared" si="28"/>
        <v>-0.82298386589365646</v>
      </c>
      <c r="AQ35">
        <f t="shared" si="29"/>
        <v>-0.56806474673115559</v>
      </c>
      <c r="AR35">
        <f t="shared" si="30"/>
        <v>0.35460488704253601</v>
      </c>
      <c r="AS35">
        <f t="shared" si="31"/>
        <v>0.93501624268541472</v>
      </c>
      <c r="AT35">
        <f t="shared" si="32"/>
        <v>0.23931566428755802</v>
      </c>
      <c r="AU35">
        <f t="shared" si="33"/>
        <v>-0.97094181742605201</v>
      </c>
      <c r="AV35">
        <f t="shared" si="34"/>
        <v>-0.74851074817110053</v>
      </c>
      <c r="AW35">
        <f t="shared" si="35"/>
        <v>0.66312265824079586</v>
      </c>
      <c r="AX35">
        <f t="shared" si="36"/>
        <v>0.99270887409805419</v>
      </c>
      <c r="AY35">
        <f t="shared" si="37"/>
        <v>-0.12053668025532147</v>
      </c>
      <c r="AZ35">
        <f t="shared" si="38"/>
        <v>-0.88545602565320969</v>
      </c>
      <c r="BA35">
        <f t="shared" si="39"/>
        <v>-0.46472317204376901</v>
      </c>
      <c r="BB35">
        <f t="shared" si="49"/>
        <v>-0.80110870538018197</v>
      </c>
      <c r="BC35">
        <f t="shared" si="50"/>
        <v>0.6797982585089305</v>
      </c>
      <c r="BD35">
        <f t="shared" si="51"/>
        <v>0.56127698386397584</v>
      </c>
      <c r="BE35">
        <f t="shared" si="52"/>
        <v>0.13734914643594742</v>
      </c>
    </row>
    <row r="36" spans="1:57" x14ac:dyDescent="0.25">
      <c r="A36">
        <v>987022</v>
      </c>
      <c r="B36">
        <f t="shared" si="40"/>
        <v>22.874206257242179</v>
      </c>
      <c r="C36">
        <v>32</v>
      </c>
      <c r="D36">
        <f t="shared" si="41"/>
        <v>22.792392100456514</v>
      </c>
      <c r="E36">
        <f t="shared" si="0"/>
        <v>0.81480024738263435</v>
      </c>
      <c r="F36">
        <f t="shared" si="42"/>
        <v>0.73298609059697228</v>
      </c>
      <c r="G36">
        <f t="shared" si="43"/>
        <v>5.1936424815045932</v>
      </c>
      <c r="H36">
        <f t="shared" si="1"/>
        <v>25.218946820124398</v>
      </c>
      <c r="I36">
        <f t="shared" si="2"/>
        <v>-17.121589239428431</v>
      </c>
      <c r="J36">
        <f t="shared" si="3"/>
        <v>2.7571808857235247</v>
      </c>
      <c r="K36">
        <f t="shared" si="4"/>
        <v>12.994030184196506</v>
      </c>
      <c r="L36">
        <f t="shared" si="5"/>
        <v>-22.209523395585084</v>
      </c>
      <c r="M36">
        <f t="shared" si="6"/>
        <v>20.254103762509438</v>
      </c>
      <c r="N36">
        <f t="shared" si="7"/>
        <v>-8.1113053260370087</v>
      </c>
      <c r="O36">
        <f t="shared" si="8"/>
        <v>-15.168404458450659</v>
      </c>
      <c r="P36">
        <f t="shared" si="9"/>
        <v>22.707427539513542</v>
      </c>
      <c r="Q36">
        <f t="shared" si="10"/>
        <v>-18.82510269483403</v>
      </c>
      <c r="R36">
        <f t="shared" si="11"/>
        <v>5.4741558655025511</v>
      </c>
      <c r="S36">
        <f t="shared" si="12"/>
        <v>10.630173689849016</v>
      </c>
      <c r="T36">
        <f t="shared" si="13"/>
        <v>-21.387754389057793</v>
      </c>
      <c r="U36">
        <f t="shared" si="14"/>
        <v>-0.54031250597962988</v>
      </c>
      <c r="V36">
        <f t="shared" si="15"/>
        <v>0.80885943619403067</v>
      </c>
      <c r="W36">
        <f t="shared" si="16"/>
        <v>-0.67056745752206792</v>
      </c>
      <c r="X36">
        <f t="shared" si="17"/>
        <v>0.19499446246404256</v>
      </c>
      <c r="Y36">
        <f t="shared" si="18"/>
        <v>0.3786565555457056</v>
      </c>
      <c r="Z36">
        <f t="shared" si="19"/>
        <v>-0.76185146584685748</v>
      </c>
      <c r="AA36">
        <f t="shared" si="20"/>
        <v>-0.66312265824079497</v>
      </c>
      <c r="AB36">
        <f t="shared" si="21"/>
        <v>0.99270887409805386</v>
      </c>
      <c r="AC36">
        <f t="shared" si="22"/>
        <v>-0.82298386589365624</v>
      </c>
      <c r="AD36">
        <f t="shared" si="23"/>
        <v>0.23931566428755902</v>
      </c>
      <c r="AE36">
        <f t="shared" si="24"/>
        <v>0.46472317204376906</v>
      </c>
      <c r="AF36">
        <f t="shared" si="25"/>
        <v>-0.93501624268541506</v>
      </c>
      <c r="AG36">
        <f t="shared" si="26"/>
        <v>2.5519176554061631</v>
      </c>
      <c r="AH36">
        <f t="shared" si="44"/>
        <v>-6.7810531798755962</v>
      </c>
      <c r="AI36">
        <f t="shared" si="45"/>
        <v>-0.34632079170727281</v>
      </c>
      <c r="AJ36">
        <f t="shared" si="46"/>
        <v>0.33842443817271978</v>
      </c>
      <c r="AK36">
        <f t="shared" si="47"/>
        <v>0.51729468994500971</v>
      </c>
      <c r="AL36">
        <f t="shared" si="48"/>
        <v>0.22358775418651555</v>
      </c>
      <c r="AN36">
        <v>1</v>
      </c>
      <c r="AO36">
        <f t="shared" si="27"/>
        <v>5.5</v>
      </c>
      <c r="AP36">
        <f t="shared" si="28"/>
        <v>-0.7485107481711013</v>
      </c>
      <c r="AQ36">
        <f t="shared" si="29"/>
        <v>-0.66312265824079497</v>
      </c>
      <c r="AR36">
        <f t="shared" si="30"/>
        <v>0.12053668025532369</v>
      </c>
      <c r="AS36">
        <f t="shared" si="31"/>
        <v>0.99270887409805386</v>
      </c>
      <c r="AT36">
        <f t="shared" si="32"/>
        <v>0.56806474673115614</v>
      </c>
      <c r="AU36">
        <f t="shared" si="33"/>
        <v>-0.82298386589365624</v>
      </c>
      <c r="AV36">
        <f t="shared" si="34"/>
        <v>-0.97094181742605168</v>
      </c>
      <c r="AW36">
        <f t="shared" si="35"/>
        <v>0.23931566428755902</v>
      </c>
      <c r="AX36">
        <f t="shared" si="36"/>
        <v>0.88545602565320958</v>
      </c>
      <c r="AY36">
        <f t="shared" si="37"/>
        <v>0.46472317204376906</v>
      </c>
      <c r="AZ36">
        <f t="shared" si="38"/>
        <v>-0.35460488704253496</v>
      </c>
      <c r="BA36">
        <f t="shared" si="39"/>
        <v>-0.93501624268541506</v>
      </c>
      <c r="BB36">
        <f t="shared" si="49"/>
        <v>-0.34632079170727281</v>
      </c>
      <c r="BC36">
        <f t="shared" si="50"/>
        <v>0.33842443817271978</v>
      </c>
      <c r="BD36">
        <f t="shared" si="51"/>
        <v>0.51729468994500971</v>
      </c>
      <c r="BE36">
        <f t="shared" si="52"/>
        <v>0.22358775418651555</v>
      </c>
    </row>
    <row r="37" spans="1:57" x14ac:dyDescent="0.25">
      <c r="A37">
        <v>1027751</v>
      </c>
      <c r="B37">
        <f t="shared" si="40"/>
        <v>23.818099652375434</v>
      </c>
      <c r="C37">
        <v>33</v>
      </c>
      <c r="D37">
        <f t="shared" si="41"/>
        <v>23.549906440647352</v>
      </c>
      <c r="E37">
        <f t="shared" ref="E37:E56" si="53">B37-$C$2-$BH$6*AO37</f>
        <v>0.96254050903916966</v>
      </c>
      <c r="F37">
        <f t="shared" si="42"/>
        <v>0.69434729731109324</v>
      </c>
      <c r="G37">
        <f t="shared" si="43"/>
        <v>6.1375358766378483</v>
      </c>
      <c r="H37">
        <f t="shared" ref="H37:H56" si="54">C37+_xlfn.COT((PI()*$AP$3)/$B$3)*SIN(((2*PI()*$AP$3)/$B$3)*C37)-COS(((2*PI()*$AP$3)/$B$3)*C37)+_xlfn.COT((PI()*$AR$3)/$B$3)*SIN(((2*PI()*$AR$3)/$B$3)*C37)-COS(((2*PI()*$AR$3)/$B$3)*C37)+_xlfn.COT((PI()*$AT$3)/$B$3)*SIN(((2*PI()*$AT$3)/$B$3)*C37)-COS(((2*PI()*$AT$3)/$B$3)*C37)+_xlfn.COT((PI()*$AV$3)/$B$3)*SIN(((2*PI()*$AV$3)/$B$3)*C37)-COS(((2*PI()*$AV$3)/$B$3)*C37)+_xlfn.COT((PI()*$AX$3)/$B$3)*SIN(((2*PI()*$AX$3)/$B$3)*C37)-COS(((2*PI()*$AX$3)/$B$3)*C37)+_xlfn.COT((PI()*$AZ$3)/$B$3)*SIN(((2*PI()*$AZ$3)/$B$3)*C37)-COS(((2*PI()*$AZ$3)/$B$3)*C37)</f>
        <v>25.218946820124405</v>
      </c>
      <c r="I37">
        <f t="shared" ref="I37:I56" si="55">B37*COS(((2*PI()*$AP$3)/$B$3)*C37)</f>
        <v>-15.794321555727366</v>
      </c>
      <c r="J37">
        <f t="shared" ref="J37:J56" si="56">B37*COS(((2*PI()*$AR$3)/$B$3)*C37)</f>
        <v>-2.8709546620877786</v>
      </c>
      <c r="K37">
        <f t="shared" ref="K37:K56" si="57">B37*COS(((2*PI()*$AT$3)/$B$3)*C37)</f>
        <v>19.601911730152295</v>
      </c>
      <c r="L37">
        <f t="shared" ref="L37:L56" si="58">B37*COS(((2*PI()*$AV$3)/$B$3)*C37)</f>
        <v>-23.125988964112231</v>
      </c>
      <c r="M37">
        <f t="shared" ref="M37:M56" si="59">B37*COS(((2*PI()*$AX$3)/$B$3)*C37)</f>
        <v>11.068822822506501</v>
      </c>
      <c r="N37">
        <f t="shared" ref="N37:N56" si="60">B37*COS(((2*PI()*$AZ$3)/$B$3)*C37)</f>
        <v>8.4460145367984705</v>
      </c>
      <c r="O37">
        <f t="shared" ref="O37:O56" si="61">B37*SIN(((2*PI()*$AP$3)/$B$3)*C37)</f>
        <v>-17.828103590813374</v>
      </c>
      <c r="P37">
        <f t="shared" ref="P37:P56" si="62">B37*SIN(((2*PI()*$AR$3)/$B$3)*C37)</f>
        <v>23.644438889064869</v>
      </c>
      <c r="Q37">
        <f t="shared" ref="Q37:Q56" si="63">B37*SIN(((2*PI()*$AT$3)/$B$3)*C37)</f>
        <v>-13.530222746644071</v>
      </c>
      <c r="R37">
        <f t="shared" ref="R37:R56" si="64">B37*SIN(((2*PI()*$AV$3)/$B$3)*C37)</f>
        <v>-5.7000443403754364</v>
      </c>
      <c r="S37">
        <f t="shared" ref="S37:S56" si="65">B37*SIN(((2*PI()*$AX$3)/$B$3)*C37)</f>
        <v>21.089879856804448</v>
      </c>
      <c r="T37">
        <f t="shared" ref="T37:T56" si="66">B37*SIN(((2*PI()*$AZ$3)/$B$3)*C37)</f>
        <v>-22.270310044870854</v>
      </c>
      <c r="U37">
        <f t="shared" ref="U37:U56" si="67">E37*SIN(((2*PI()*$AP$3)/$B$3)*C37)</f>
        <v>-0.72047191656590115</v>
      </c>
      <c r="V37">
        <f t="shared" ref="V37:V56" si="68">E37*SIN(((2*PI()*$AR$3)/$B$3)*C37)</f>
        <v>0.95552250500204194</v>
      </c>
      <c r="W37">
        <f t="shared" ref="W37:W56" si="69">E37*SIN(((2*PI()*$AT$3)/$B$3)*C37)</f>
        <v>-0.54678533048581324</v>
      </c>
      <c r="X37">
        <f t="shared" ref="X37:X56" si="70">E37*SIN(((2*PI()*$AV$3)/$B$3)*C37)</f>
        <v>-0.23035102132439128</v>
      </c>
      <c r="Y37">
        <f t="shared" ref="Y37:Y56" si="71">E37*SIN(((2*PI()*$AX$3)/$B$3)*C37)</f>
        <v>0.85228729366404055</v>
      </c>
      <c r="Z37">
        <f t="shared" ref="Z37:Z56" si="72">E37*SIN(((2*PI()*$AZ$3)/$B$3)*C37)</f>
        <v>-0.89999101019431071</v>
      </c>
      <c r="AA37">
        <f t="shared" ref="AA37:AA56" si="73">SIN(((2*PI()*$AP$3)/$B$3)*C37)</f>
        <v>-0.74851074817110086</v>
      </c>
      <c r="AB37">
        <f t="shared" ref="AB37:AB56" si="74">SIN(((2*PI()*$AR$3)/$B$3)*C37)</f>
        <v>0.99270887409805408</v>
      </c>
      <c r="AC37">
        <f t="shared" ref="AC37:AC56" si="75">SIN(((2*PI()*$AT$3)/$B$3)*C37)</f>
        <v>-0.56806474673115537</v>
      </c>
      <c r="AD37">
        <f t="shared" ref="AD37:AD56" si="76">SIN(((2*PI()*$AV$3)/$B$3)*C37)</f>
        <v>-0.2393156642875561</v>
      </c>
      <c r="AE37">
        <f t="shared" ref="AE37:AE56" si="77">SIN(((2*PI()*$AX$3)/$B$3)*C37)</f>
        <v>0.88545602565320969</v>
      </c>
      <c r="AF37">
        <f t="shared" ref="AF37:AF56" si="78">SIN(((2*PI()*$AZ$3)/$B$3)*C37)</f>
        <v>-0.9350162426854145</v>
      </c>
      <c r="AG37">
        <f t="shared" ref="AG37:AG56" si="79">AA37*$BL$6+AB37*$BL$7+AC37*$BL$8+AF37*$BL$9</f>
        <v>2.6345813438413268</v>
      </c>
      <c r="AH37">
        <f t="shared" si="44"/>
        <v>-7.7810531798755944</v>
      </c>
      <c r="AI37">
        <f t="shared" si="45"/>
        <v>0.11351725895523557</v>
      </c>
      <c r="AJ37">
        <f t="shared" si="46"/>
        <v>-2.2617380387308206E-2</v>
      </c>
      <c r="AK37">
        <f t="shared" si="47"/>
        <v>0.4060808908430234</v>
      </c>
      <c r="AL37">
        <f t="shared" si="48"/>
        <v>0.19736652790014253</v>
      </c>
      <c r="AN37">
        <v>1</v>
      </c>
      <c r="AO37">
        <f t="shared" ref="AO37:AO56" si="80">C37-$C$3</f>
        <v>6.5</v>
      </c>
      <c r="AP37">
        <f t="shared" ref="AP37:AP56" si="81">COS(((2*PI()*$AP$3)/$B$3)*C37)</f>
        <v>-0.66312265824079553</v>
      </c>
      <c r="AQ37">
        <f t="shared" ref="AQ37:AQ56" si="82">SIN(((2*PI()*$AP$3)/$B$3)*C37)</f>
        <v>-0.74851074817110086</v>
      </c>
      <c r="AR37">
        <f t="shared" ref="AR37:AR56" si="83">COS(((2*PI()*$AR$3)/$B$3)*C37)</f>
        <v>-0.1205366802553222</v>
      </c>
      <c r="AS37">
        <f t="shared" ref="AS37:AS56" si="84">SIN(((2*PI()*$AR$3)/$B$3)*C37)</f>
        <v>0.99270887409805408</v>
      </c>
      <c r="AT37">
        <f t="shared" ref="AT37:AT56" si="85">COS(((2*PI()*$AT$3)/$B$3)*C37)</f>
        <v>0.82298386589365669</v>
      </c>
      <c r="AU37">
        <f t="shared" ref="AU37:AU56" si="86">SIN(((2*PI()*$AT$3)/$B$3)*C37)</f>
        <v>-0.56806474673115537</v>
      </c>
      <c r="AV37">
        <f t="shared" ref="AV37:AV56" si="87">COS(((2*PI()*$AV$3)/$B$3)*C37)</f>
        <v>-0.97094181742605246</v>
      </c>
      <c r="AW37">
        <f t="shared" ref="AW37:AW56" si="88">SIN(((2*PI()*$AV$3)/$B$3)*C37)</f>
        <v>-0.2393156642875561</v>
      </c>
      <c r="AX37">
        <f t="shared" ref="AX37:AX56" si="89">COS(((2*PI()*$AX$3)/$B$3)*C37)</f>
        <v>0.4647231720437689</v>
      </c>
      <c r="AY37">
        <f t="shared" ref="AY37:AY56" si="90">SIN(((2*PI()*$AX$3)/$B$3)*C37)</f>
        <v>0.88545602565320969</v>
      </c>
      <c r="AZ37">
        <f t="shared" ref="AZ37:AZ56" si="91">COS(((2*PI()*$AZ$3)/$B$3)*C37)</f>
        <v>0.35460488704253657</v>
      </c>
      <c r="BA37">
        <f t="shared" ref="BA37:BA56" si="92">SIN(((2*PI()*$AZ$3)/$B$3)*C37)</f>
        <v>-0.9350162426854145</v>
      </c>
      <c r="BB37">
        <f t="shared" si="49"/>
        <v>0.11351725895523557</v>
      </c>
      <c r="BC37">
        <f t="shared" si="50"/>
        <v>-2.2617380387308206E-2</v>
      </c>
      <c r="BD37">
        <f t="shared" si="51"/>
        <v>0.4060808908430234</v>
      </c>
      <c r="BE37">
        <f t="shared" si="52"/>
        <v>0.19736652790014253</v>
      </c>
    </row>
    <row r="38" spans="1:57" x14ac:dyDescent="0.25">
      <c r="A38">
        <v>1038400</v>
      </c>
      <c r="B38">
        <f t="shared" si="40"/>
        <v>24.064889918887602</v>
      </c>
      <c r="C38">
        <v>34</v>
      </c>
      <c r="D38">
        <f t="shared" si="41"/>
        <v>24.155031438524688</v>
      </c>
      <c r="E38">
        <f t="shared" si="53"/>
        <v>0.4131776420746176</v>
      </c>
      <c r="F38">
        <f t="shared" si="42"/>
        <v>0.50331916171170288</v>
      </c>
      <c r="G38">
        <f t="shared" si="43"/>
        <v>6.384326143150016</v>
      </c>
      <c r="H38">
        <f t="shared" si="54"/>
        <v>25.994368358239981</v>
      </c>
      <c r="I38">
        <f t="shared" si="55"/>
        <v>-13.670415596886032</v>
      </c>
      <c r="J38">
        <f t="shared" si="56"/>
        <v>-8.5335275713781886</v>
      </c>
      <c r="K38">
        <f t="shared" si="57"/>
        <v>23.365607954002609</v>
      </c>
      <c r="L38">
        <f t="shared" si="58"/>
        <v>-18.012828757841753</v>
      </c>
      <c r="M38">
        <f t="shared" si="59"/>
        <v>-2.9007019415325548</v>
      </c>
      <c r="N38">
        <f t="shared" si="60"/>
        <v>21.308401785360225</v>
      </c>
      <c r="O38">
        <f t="shared" si="61"/>
        <v>-19.805016137751398</v>
      </c>
      <c r="P38">
        <f t="shared" si="62"/>
        <v>22.501062952596403</v>
      </c>
      <c r="Q38">
        <f t="shared" si="63"/>
        <v>-5.7591051169455243</v>
      </c>
      <c r="R38">
        <f t="shared" si="64"/>
        <v>-15.957973773284856</v>
      </c>
      <c r="S38">
        <f t="shared" si="65"/>
        <v>23.889429776672515</v>
      </c>
      <c r="T38">
        <f t="shared" si="66"/>
        <v>-11.183511977989529</v>
      </c>
      <c r="U38">
        <f t="shared" si="67"/>
        <v>-0.34003853317539423</v>
      </c>
      <c r="V38">
        <f t="shared" si="68"/>
        <v>0.3863278064542281</v>
      </c>
      <c r="W38">
        <f t="shared" si="69"/>
        <v>-9.8879881881853648E-2</v>
      </c>
      <c r="X38">
        <f t="shared" si="70"/>
        <v>-0.27398745633818417</v>
      </c>
      <c r="Y38">
        <f t="shared" si="71"/>
        <v>0.41016511186638227</v>
      </c>
      <c r="Z38">
        <f t="shared" si="72"/>
        <v>-0.19201322444248067</v>
      </c>
      <c r="AA38">
        <f t="shared" si="73"/>
        <v>-0.82298386589365635</v>
      </c>
      <c r="AB38">
        <f t="shared" si="74"/>
        <v>0.93501624268541483</v>
      </c>
      <c r="AC38">
        <f t="shared" si="75"/>
        <v>-0.23931566428755718</v>
      </c>
      <c r="AD38">
        <f t="shared" si="76"/>
        <v>-0.66312265824079497</v>
      </c>
      <c r="AE38">
        <f t="shared" si="77"/>
        <v>0.99270887409805375</v>
      </c>
      <c r="AF38">
        <f t="shared" si="78"/>
        <v>-0.46472317204376745</v>
      </c>
      <c r="AG38">
        <f t="shared" si="79"/>
        <v>2.5331037360481123</v>
      </c>
      <c r="AH38">
        <f t="shared" si="44"/>
        <v>-8.0056316417600151</v>
      </c>
      <c r="AI38">
        <f t="shared" si="45"/>
        <v>0.57169997236357228</v>
      </c>
      <c r="AJ38">
        <f t="shared" si="46"/>
        <v>-0.38234475901005993</v>
      </c>
      <c r="AK38">
        <f t="shared" si="47"/>
        <v>0.24208976761976983</v>
      </c>
      <c r="AL38">
        <f t="shared" si="48"/>
        <v>7.1874180738420723E-2</v>
      </c>
      <c r="AN38">
        <v>1</v>
      </c>
      <c r="AO38">
        <f t="shared" si="80"/>
        <v>7.5</v>
      </c>
      <c r="AP38">
        <f t="shared" si="81"/>
        <v>-0.56806474673115592</v>
      </c>
      <c r="AQ38">
        <f t="shared" si="82"/>
        <v>-0.82298386589365635</v>
      </c>
      <c r="AR38">
        <f t="shared" si="83"/>
        <v>-0.35460488704253545</v>
      </c>
      <c r="AS38">
        <f t="shared" si="84"/>
        <v>0.93501624268541483</v>
      </c>
      <c r="AT38">
        <f t="shared" si="85"/>
        <v>0.97094181742605212</v>
      </c>
      <c r="AU38">
        <f t="shared" si="86"/>
        <v>-0.23931566428755718</v>
      </c>
      <c r="AV38">
        <f t="shared" si="87"/>
        <v>-0.7485107481711013</v>
      </c>
      <c r="AW38">
        <f t="shared" si="88"/>
        <v>-0.66312265824079497</v>
      </c>
      <c r="AX38">
        <f t="shared" si="89"/>
        <v>-0.12053668025532524</v>
      </c>
      <c r="AY38">
        <f t="shared" si="90"/>
        <v>0.99270887409805375</v>
      </c>
      <c r="AZ38">
        <f t="shared" si="91"/>
        <v>0.88545602565321047</v>
      </c>
      <c r="BA38">
        <f t="shared" si="92"/>
        <v>-0.46472317204376745</v>
      </c>
      <c r="BB38">
        <f t="shared" si="49"/>
        <v>0.57169997236357228</v>
      </c>
      <c r="BC38">
        <f t="shared" si="50"/>
        <v>-0.38234475901005993</v>
      </c>
      <c r="BD38">
        <f t="shared" si="51"/>
        <v>0.24208976761976983</v>
      </c>
      <c r="BE38">
        <f t="shared" si="52"/>
        <v>7.1874180738420723E-2</v>
      </c>
    </row>
    <row r="39" spans="1:57" x14ac:dyDescent="0.25">
      <c r="A39">
        <v>1065579</v>
      </c>
      <c r="B39">
        <f t="shared" si="40"/>
        <v>24.694762456546929</v>
      </c>
      <c r="C39">
        <v>35</v>
      </c>
      <c r="D39">
        <f t="shared" si="41"/>
        <v>24.706425277781609</v>
      </c>
      <c r="E39">
        <f t="shared" si="53"/>
        <v>0.24689704625722531</v>
      </c>
      <c r="F39">
        <f t="shared" si="42"/>
        <v>0.25855986749190574</v>
      </c>
      <c r="G39">
        <f t="shared" si="43"/>
        <v>7.0141986808093435</v>
      </c>
      <c r="H39">
        <f t="shared" si="54"/>
        <v>27.123729919998286</v>
      </c>
      <c r="I39">
        <f t="shared" si="55"/>
        <v>-11.476228341673869</v>
      </c>
      <c r="J39">
        <f t="shared" si="56"/>
        <v>-14.028223980464359</v>
      </c>
      <c r="K39">
        <f t="shared" si="57"/>
        <v>24.514709834357593</v>
      </c>
      <c r="L39">
        <f t="shared" si="58"/>
        <v>-8.7568834514461322</v>
      </c>
      <c r="M39">
        <f t="shared" si="59"/>
        <v>-16.37565652481041</v>
      </c>
      <c r="N39">
        <f t="shared" si="60"/>
        <v>23.977177540464304</v>
      </c>
      <c r="O39">
        <f t="shared" si="61"/>
        <v>-21.866126219224135</v>
      </c>
      <c r="P39">
        <f t="shared" si="62"/>
        <v>20.323391073814538</v>
      </c>
      <c r="Q39">
        <f t="shared" si="63"/>
        <v>2.9766246862059713</v>
      </c>
      <c r="R39">
        <f t="shared" si="64"/>
        <v>-23.090004006129334</v>
      </c>
      <c r="S39">
        <f t="shared" si="65"/>
        <v>18.484295122257542</v>
      </c>
      <c r="T39">
        <f t="shared" si="66"/>
        <v>5.9098434817120049</v>
      </c>
      <c r="U39">
        <f t="shared" si="67"/>
        <v>-0.21861647732443937</v>
      </c>
      <c r="V39">
        <f t="shared" si="68"/>
        <v>0.20319228560649638</v>
      </c>
      <c r="W39">
        <f t="shared" si="69"/>
        <v>2.9760150320691053E-2</v>
      </c>
      <c r="X39">
        <f t="shared" si="70"/>
        <v>-0.23085274852155765</v>
      </c>
      <c r="Y39">
        <f t="shared" si="71"/>
        <v>0.18480509281523047</v>
      </c>
      <c r="Z39">
        <f t="shared" si="72"/>
        <v>5.9086330635684102E-2</v>
      </c>
      <c r="AA39">
        <f t="shared" si="73"/>
        <v>-0.88545602565320958</v>
      </c>
      <c r="AB39">
        <f t="shared" si="74"/>
        <v>0.82298386589365713</v>
      </c>
      <c r="AC39">
        <f t="shared" si="75"/>
        <v>0.12053668025532378</v>
      </c>
      <c r="AD39">
        <f t="shared" si="76"/>
        <v>-0.93501624268541395</v>
      </c>
      <c r="AE39">
        <f t="shared" si="77"/>
        <v>0.7485107481711003</v>
      </c>
      <c r="AF39">
        <f t="shared" si="78"/>
        <v>0.23931566428755918</v>
      </c>
      <c r="AG39">
        <f t="shared" si="79"/>
        <v>2.3219327601988349</v>
      </c>
      <c r="AH39">
        <f t="shared" si="44"/>
        <v>-7.8762700800017118</v>
      </c>
      <c r="AI39">
        <f t="shared" si="45"/>
        <v>1.0215460128186225</v>
      </c>
      <c r="AJ39">
        <f t="shared" si="46"/>
        <v>-0.7198516500057961</v>
      </c>
      <c r="AK39">
        <f t="shared" si="47"/>
        <v>4.6634838981821386E-2</v>
      </c>
      <c r="AL39">
        <f t="shared" si="48"/>
        <v>-8.976933430274206E-2</v>
      </c>
      <c r="AN39">
        <v>1</v>
      </c>
      <c r="AO39">
        <f t="shared" si="80"/>
        <v>8.5</v>
      </c>
      <c r="AP39">
        <f t="shared" si="81"/>
        <v>-0.46472317204376912</v>
      </c>
      <c r="AQ39">
        <f t="shared" si="82"/>
        <v>-0.88545602565320958</v>
      </c>
      <c r="AR39">
        <f t="shared" si="83"/>
        <v>-0.5680647467311547</v>
      </c>
      <c r="AS39">
        <f t="shared" si="84"/>
        <v>0.82298386589365713</v>
      </c>
      <c r="AT39">
        <f t="shared" si="85"/>
        <v>0.99270887409805386</v>
      </c>
      <c r="AU39">
        <f t="shared" si="86"/>
        <v>0.12053668025532378</v>
      </c>
      <c r="AV39">
        <f t="shared" si="87"/>
        <v>-0.35460488704253801</v>
      </c>
      <c r="AW39">
        <f t="shared" si="88"/>
        <v>-0.93501624268541395</v>
      </c>
      <c r="AX39">
        <f t="shared" si="89"/>
        <v>-0.66312265824079608</v>
      </c>
      <c r="AY39">
        <f t="shared" si="90"/>
        <v>0.7485107481711003</v>
      </c>
      <c r="AZ39">
        <f t="shared" si="91"/>
        <v>0.97094181742605168</v>
      </c>
      <c r="BA39">
        <f t="shared" si="92"/>
        <v>0.23931566428755918</v>
      </c>
      <c r="BB39">
        <f t="shared" si="49"/>
        <v>1.0215460128186225</v>
      </c>
      <c r="BC39">
        <f t="shared" si="50"/>
        <v>-0.7198516500057961</v>
      </c>
      <c r="BD39">
        <f t="shared" si="51"/>
        <v>4.6634838981821386E-2</v>
      </c>
      <c r="BE39">
        <f t="shared" si="52"/>
        <v>-8.976933430274206E-2</v>
      </c>
    </row>
    <row r="40" spans="1:57" x14ac:dyDescent="0.25">
      <c r="A40">
        <v>1099389</v>
      </c>
      <c r="B40">
        <f t="shared" si="40"/>
        <v>25.478308227114717</v>
      </c>
      <c r="C40">
        <v>36</v>
      </c>
      <c r="D40">
        <f t="shared" si="41"/>
        <v>25.323848868518752</v>
      </c>
      <c r="E40">
        <f t="shared" si="53"/>
        <v>0.23428968334829303</v>
      </c>
      <c r="F40">
        <f t="shared" si="42"/>
        <v>7.983032475232929E-2</v>
      </c>
      <c r="G40">
        <f t="shared" si="43"/>
        <v>7.797744451377131</v>
      </c>
      <c r="H40">
        <f t="shared" si="54"/>
        <v>27.950000374929978</v>
      </c>
      <c r="I40">
        <f t="shared" si="55"/>
        <v>-9.0347326109109272</v>
      </c>
      <c r="J40">
        <f t="shared" si="56"/>
        <v>-19.070787553211545</v>
      </c>
      <c r="K40">
        <f t="shared" si="57"/>
        <v>22.559921543148466</v>
      </c>
      <c r="L40">
        <f t="shared" si="58"/>
        <v>3.0710706922182625</v>
      </c>
      <c r="M40">
        <f t="shared" si="59"/>
        <v>-24.7379548949759</v>
      </c>
      <c r="N40">
        <f t="shared" si="60"/>
        <v>14.473328710174208</v>
      </c>
      <c r="O40">
        <f t="shared" si="61"/>
        <v>-23.822632028497694</v>
      </c>
      <c r="P40">
        <f t="shared" si="62"/>
        <v>16.895243479042644</v>
      </c>
      <c r="Q40">
        <f t="shared" si="63"/>
        <v>11.840360217613615</v>
      </c>
      <c r="R40">
        <f t="shared" si="64"/>
        <v>-25.29254267406224</v>
      </c>
      <c r="S40">
        <f t="shared" si="65"/>
        <v>6.0973582582950998</v>
      </c>
      <c r="T40">
        <f t="shared" si="66"/>
        <v>20.968236601181044</v>
      </c>
      <c r="U40">
        <f t="shared" si="67"/>
        <v>-0.21906465942427653</v>
      </c>
      <c r="V40">
        <f t="shared" si="68"/>
        <v>0.15536279762031435</v>
      </c>
      <c r="W40">
        <f t="shared" si="69"/>
        <v>0.10887984482274901</v>
      </c>
      <c r="X40">
        <f t="shared" si="70"/>
        <v>-0.23258144776947362</v>
      </c>
      <c r="Y40">
        <f t="shared" si="71"/>
        <v>5.6069191206218248E-2</v>
      </c>
      <c r="Z40">
        <f t="shared" si="72"/>
        <v>0.19281662934097904</v>
      </c>
      <c r="AA40">
        <f t="shared" si="73"/>
        <v>-0.93501624268541472</v>
      </c>
      <c r="AB40">
        <f t="shared" si="74"/>
        <v>0.66312265824079564</v>
      </c>
      <c r="AC40">
        <f t="shared" si="75"/>
        <v>0.46472317204376928</v>
      </c>
      <c r="AD40">
        <f t="shared" si="76"/>
        <v>-0.99270887409805419</v>
      </c>
      <c r="AE40">
        <f t="shared" si="77"/>
        <v>0.23931566428755752</v>
      </c>
      <c r="AF40">
        <f t="shared" si="78"/>
        <v>0.82298386589365735</v>
      </c>
      <c r="AG40">
        <f t="shared" si="79"/>
        <v>2.1051643517997412</v>
      </c>
      <c r="AH40">
        <f t="shared" si="44"/>
        <v>-8.0499996250700203</v>
      </c>
      <c r="AI40">
        <f t="shared" si="45"/>
        <v>1.4564956120854926</v>
      </c>
      <c r="AJ40">
        <f t="shared" si="46"/>
        <v>-1.0155233796574823</v>
      </c>
      <c r="AK40">
        <f t="shared" si="47"/>
        <v>-0.15488110377372594</v>
      </c>
      <c r="AL40">
        <f t="shared" si="48"/>
        <v>-0.206260803901955</v>
      </c>
      <c r="AN40">
        <v>1</v>
      </c>
      <c r="AO40">
        <f t="shared" si="80"/>
        <v>9.5</v>
      </c>
      <c r="AP40">
        <f t="shared" si="81"/>
        <v>-0.3546048870425359</v>
      </c>
      <c r="AQ40">
        <f t="shared" si="82"/>
        <v>-0.93501624268541472</v>
      </c>
      <c r="AR40">
        <f t="shared" si="83"/>
        <v>-0.74851074817110064</v>
      </c>
      <c r="AS40">
        <f t="shared" si="84"/>
        <v>0.66312265824079564</v>
      </c>
      <c r="AT40">
        <f t="shared" si="85"/>
        <v>0.88545602565320947</v>
      </c>
      <c r="AU40">
        <f t="shared" si="86"/>
        <v>0.46472317204376928</v>
      </c>
      <c r="AV40">
        <f t="shared" si="87"/>
        <v>0.12053668025532184</v>
      </c>
      <c r="AW40">
        <f t="shared" si="88"/>
        <v>-0.99270887409805419</v>
      </c>
      <c r="AX40">
        <f t="shared" si="89"/>
        <v>-0.97094181742605212</v>
      </c>
      <c r="AY40">
        <f t="shared" si="90"/>
        <v>0.23931566428755752</v>
      </c>
      <c r="AZ40">
        <f t="shared" si="91"/>
        <v>0.56806474673115437</v>
      </c>
      <c r="BA40">
        <f t="shared" si="92"/>
        <v>0.82298386589365735</v>
      </c>
      <c r="BB40">
        <f t="shared" si="49"/>
        <v>1.4564956120854926</v>
      </c>
      <c r="BC40">
        <f t="shared" si="50"/>
        <v>-1.0155233796574823</v>
      </c>
      <c r="BD40">
        <f t="shared" si="51"/>
        <v>-0.15488110377372594</v>
      </c>
      <c r="BE40">
        <f t="shared" si="52"/>
        <v>-0.206260803901955</v>
      </c>
    </row>
    <row r="41" spans="1:57" x14ac:dyDescent="0.25">
      <c r="A41">
        <v>1125543</v>
      </c>
      <c r="B41">
        <f t="shared" si="40"/>
        <v>26.084426419466975</v>
      </c>
      <c r="C41">
        <v>37</v>
      </c>
      <c r="D41">
        <f t="shared" si="41"/>
        <v>26.102926263667957</v>
      </c>
      <c r="E41">
        <f t="shared" si="53"/>
        <v>4.42547422238313E-2</v>
      </c>
      <c r="F41">
        <f t="shared" si="42"/>
        <v>6.275458642481116E-2</v>
      </c>
      <c r="G41">
        <f t="shared" si="43"/>
        <v>8.40386264372939</v>
      </c>
      <c r="H41">
        <f t="shared" si="54"/>
        <v>27.950000374929967</v>
      </c>
      <c r="I41">
        <f t="shared" si="55"/>
        <v>-6.2424118361346608</v>
      </c>
      <c r="J41">
        <f t="shared" si="56"/>
        <v>-23.096612548824815</v>
      </c>
      <c r="K41">
        <f t="shared" si="57"/>
        <v>17.29717418596335</v>
      </c>
      <c r="L41">
        <f t="shared" si="58"/>
        <v>14.817643087601979</v>
      </c>
      <c r="M41">
        <f t="shared" si="59"/>
        <v>-24.389362383334184</v>
      </c>
      <c r="N41">
        <f t="shared" si="60"/>
        <v>-3.1441301669668427</v>
      </c>
      <c r="O41">
        <f t="shared" si="61"/>
        <v>-25.326460394233393</v>
      </c>
      <c r="P41">
        <f t="shared" si="62"/>
        <v>12.122037386596972</v>
      </c>
      <c r="Q41">
        <f t="shared" si="63"/>
        <v>19.524473534849278</v>
      </c>
      <c r="R41">
        <f t="shared" si="64"/>
        <v>-21.467062094311554</v>
      </c>
      <c r="S41">
        <f t="shared" si="65"/>
        <v>-9.2496650840444019</v>
      </c>
      <c r="T41">
        <f t="shared" si="66"/>
        <v>25.894241582362589</v>
      </c>
      <c r="U41">
        <f t="shared" si="67"/>
        <v>-4.2968779844528203E-2</v>
      </c>
      <c r="V41">
        <f t="shared" si="68"/>
        <v>2.0566204184238181E-2</v>
      </c>
      <c r="W41">
        <f t="shared" si="69"/>
        <v>3.3125150212079214E-2</v>
      </c>
      <c r="X41">
        <f t="shared" si="70"/>
        <v>-3.642093883949591E-2</v>
      </c>
      <c r="Y41">
        <f t="shared" si="71"/>
        <v>-1.5692947867378199E-2</v>
      </c>
      <c r="Z41">
        <f t="shared" si="72"/>
        <v>4.3932075326519167E-2</v>
      </c>
      <c r="AA41">
        <f t="shared" si="73"/>
        <v>-0.97094181742605201</v>
      </c>
      <c r="AB41">
        <f t="shared" si="74"/>
        <v>0.46472317204376851</v>
      </c>
      <c r="AC41">
        <f t="shared" si="75"/>
        <v>0.74851074817110175</v>
      </c>
      <c r="AD41">
        <f t="shared" si="76"/>
        <v>-0.82298386589365635</v>
      </c>
      <c r="AE41">
        <f t="shared" si="77"/>
        <v>-0.35460488704253496</v>
      </c>
      <c r="AF41">
        <f t="shared" si="78"/>
        <v>0.99270887409805375</v>
      </c>
      <c r="AG41">
        <f t="shared" si="79"/>
        <v>1.9730794018308766</v>
      </c>
      <c r="AH41">
        <f t="shared" si="44"/>
        <v>-9.0499996250700239</v>
      </c>
      <c r="AI41">
        <f t="shared" si="45"/>
        <v>1.8702062255856677</v>
      </c>
      <c r="AJ41">
        <f t="shared" si="46"/>
        <v>-1.2521765817607688</v>
      </c>
      <c r="AK41">
        <f t="shared" si="47"/>
        <v>-0.33626753440877949</v>
      </c>
      <c r="AL41">
        <f t="shared" si="48"/>
        <v>-0.21900752299130807</v>
      </c>
      <c r="AN41">
        <v>1</v>
      </c>
      <c r="AO41">
        <f t="shared" si="80"/>
        <v>10.5</v>
      </c>
      <c r="AP41">
        <f t="shared" si="81"/>
        <v>-0.23931566428755774</v>
      </c>
      <c r="AQ41">
        <f t="shared" si="82"/>
        <v>-0.97094181742605201</v>
      </c>
      <c r="AR41">
        <f t="shared" si="83"/>
        <v>-0.88545602565320991</v>
      </c>
      <c r="AS41">
        <f t="shared" si="84"/>
        <v>0.46472317204376851</v>
      </c>
      <c r="AT41">
        <f t="shared" si="85"/>
        <v>0.66312265824079442</v>
      </c>
      <c r="AU41">
        <f t="shared" si="86"/>
        <v>0.74851074817110175</v>
      </c>
      <c r="AV41">
        <f t="shared" si="87"/>
        <v>0.56806474673115592</v>
      </c>
      <c r="AW41">
        <f t="shared" si="88"/>
        <v>-0.82298386589365635</v>
      </c>
      <c r="AX41">
        <f t="shared" si="89"/>
        <v>-0.93501624268541506</v>
      </c>
      <c r="AY41">
        <f t="shared" si="90"/>
        <v>-0.35460488704253496</v>
      </c>
      <c r="AZ41">
        <f t="shared" si="91"/>
        <v>-0.120536680255325</v>
      </c>
      <c r="BA41">
        <f t="shared" si="92"/>
        <v>0.99270887409805375</v>
      </c>
      <c r="BB41">
        <f t="shared" si="49"/>
        <v>1.8702062255856677</v>
      </c>
      <c r="BC41">
        <f t="shared" si="50"/>
        <v>-1.2521765817607688</v>
      </c>
      <c r="BD41">
        <f t="shared" si="51"/>
        <v>-0.33626753440877949</v>
      </c>
      <c r="BE41">
        <f t="shared" si="52"/>
        <v>-0.21900752299130807</v>
      </c>
    </row>
    <row r="42" spans="1:57" x14ac:dyDescent="0.25">
      <c r="A42">
        <v>1163003</v>
      </c>
      <c r="B42">
        <f t="shared" si="40"/>
        <v>26.952560834298957</v>
      </c>
      <c r="C42">
        <v>38</v>
      </c>
      <c r="D42">
        <f t="shared" si="41"/>
        <v>27.08136372406727</v>
      </c>
      <c r="E42">
        <f t="shared" si="53"/>
        <v>0.1162360235790949</v>
      </c>
      <c r="F42">
        <f t="shared" si="42"/>
        <v>0.24503891334740596</v>
      </c>
      <c r="G42">
        <f t="shared" si="43"/>
        <v>9.2719970585613716</v>
      </c>
      <c r="H42">
        <f t="shared" si="54"/>
        <v>27.051725959110854</v>
      </c>
      <c r="I42">
        <f t="shared" si="55"/>
        <v>-3.2487722073460508</v>
      </c>
      <c r="J42">
        <f t="shared" si="56"/>
        <v>-26.169368400740453</v>
      </c>
      <c r="K42">
        <f t="shared" si="57"/>
        <v>9.5575097901536239</v>
      </c>
      <c r="L42">
        <f t="shared" si="58"/>
        <v>23.865307397514691</v>
      </c>
      <c r="M42">
        <f t="shared" si="59"/>
        <v>-15.310799644092064</v>
      </c>
      <c r="N42">
        <f t="shared" si="60"/>
        <v>-20.174281475208268</v>
      </c>
      <c r="O42">
        <f t="shared" si="61"/>
        <v>-26.756046319876223</v>
      </c>
      <c r="P42">
        <f t="shared" si="62"/>
        <v>6.4501700003110942</v>
      </c>
      <c r="Q42">
        <f t="shared" si="63"/>
        <v>25.20108216203629</v>
      </c>
      <c r="R42">
        <f t="shared" si="64"/>
        <v>-12.525479565618102</v>
      </c>
      <c r="S42">
        <f t="shared" si="65"/>
        <v>-22.181522711145337</v>
      </c>
      <c r="T42">
        <f t="shared" si="66"/>
        <v>17.872853786837023</v>
      </c>
      <c r="U42">
        <f t="shared" si="67"/>
        <v>-0.11538853209683815</v>
      </c>
      <c r="V42">
        <f t="shared" si="68"/>
        <v>2.781710119697544E-2</v>
      </c>
      <c r="W42">
        <f t="shared" si="69"/>
        <v>0.10868257003161864</v>
      </c>
      <c r="X42">
        <f t="shared" si="70"/>
        <v>-5.4017573583431476E-2</v>
      </c>
      <c r="Y42">
        <f t="shared" si="71"/>
        <v>-9.5660372041229846E-2</v>
      </c>
      <c r="Z42">
        <f t="shared" si="72"/>
        <v>7.7078740939108964E-2</v>
      </c>
      <c r="AA42">
        <f t="shared" si="73"/>
        <v>-0.99270887409805397</v>
      </c>
      <c r="AB42">
        <f t="shared" si="74"/>
        <v>0.23931566428755877</v>
      </c>
      <c r="AC42">
        <f t="shared" si="75"/>
        <v>0.93501624268541517</v>
      </c>
      <c r="AD42">
        <f t="shared" si="76"/>
        <v>-0.46472317204377039</v>
      </c>
      <c r="AE42">
        <f t="shared" si="77"/>
        <v>-0.82298386589365746</v>
      </c>
      <c r="AF42">
        <f t="shared" si="78"/>
        <v>0.66312265824079353</v>
      </c>
      <c r="AG42">
        <f t="shared" si="79"/>
        <v>1.9656483573702483</v>
      </c>
      <c r="AH42">
        <f t="shared" si="44"/>
        <v>-10.948274040889141</v>
      </c>
      <c r="AI42">
        <f t="shared" si="45"/>
        <v>2.256645020979144</v>
      </c>
      <c r="AJ42">
        <f t="shared" si="46"/>
        <v>-1.4160578324088011</v>
      </c>
      <c r="AK42">
        <f t="shared" si="47"/>
        <v>-0.47395010934624482</v>
      </c>
      <c r="AL42">
        <f t="shared" si="48"/>
        <v>-0.1215981658766922</v>
      </c>
      <c r="AN42">
        <v>1</v>
      </c>
      <c r="AO42">
        <f t="shared" si="80"/>
        <v>11.5</v>
      </c>
      <c r="AP42">
        <f t="shared" si="81"/>
        <v>-0.12053668025532357</v>
      </c>
      <c r="AQ42">
        <f t="shared" si="82"/>
        <v>-0.99270887409805397</v>
      </c>
      <c r="AR42">
        <f t="shared" si="83"/>
        <v>-0.97094181742605179</v>
      </c>
      <c r="AS42">
        <f t="shared" si="84"/>
        <v>0.23931566428755877</v>
      </c>
      <c r="AT42">
        <f t="shared" si="85"/>
        <v>0.35460488704253462</v>
      </c>
      <c r="AU42">
        <f t="shared" si="86"/>
        <v>0.93501624268541517</v>
      </c>
      <c r="AV42">
        <f t="shared" si="87"/>
        <v>0.88545602565320891</v>
      </c>
      <c r="AW42">
        <f t="shared" si="88"/>
        <v>-0.46472317204377039</v>
      </c>
      <c r="AX42">
        <f t="shared" si="89"/>
        <v>-0.56806474673115426</v>
      </c>
      <c r="AY42">
        <f t="shared" si="90"/>
        <v>-0.82298386589365746</v>
      </c>
      <c r="AZ42">
        <f t="shared" si="91"/>
        <v>-0.74851074817110252</v>
      </c>
      <c r="BA42">
        <f t="shared" si="92"/>
        <v>0.66312265824079353</v>
      </c>
      <c r="BB42">
        <f t="shared" si="49"/>
        <v>2.256645020979144</v>
      </c>
      <c r="BC42">
        <f t="shared" si="50"/>
        <v>-1.4160578324088011</v>
      </c>
      <c r="BD42">
        <f t="shared" si="51"/>
        <v>-0.47395010934624482</v>
      </c>
      <c r="BE42">
        <f t="shared" si="52"/>
        <v>-0.1215981658766922</v>
      </c>
    </row>
    <row r="43" spans="1:57" x14ac:dyDescent="0.25">
      <c r="A43">
        <v>1216045</v>
      </c>
      <c r="B43">
        <f t="shared" si="40"/>
        <v>28.181807647740442</v>
      </c>
      <c r="C43">
        <v>39</v>
      </c>
      <c r="D43">
        <f t="shared" si="41"/>
        <v>28.231949733887621</v>
      </c>
      <c r="E43">
        <f t="shared" si="53"/>
        <v>0.54932970354385802</v>
      </c>
      <c r="F43">
        <f t="shared" si="42"/>
        <v>0.59947178969103876</v>
      </c>
      <c r="G43">
        <f t="shared" si="43"/>
        <v>10.501243872002856</v>
      </c>
      <c r="H43">
        <f t="shared" si="54"/>
        <v>25.715739799335079</v>
      </c>
      <c r="I43">
        <f t="shared" si="55"/>
        <v>-5.1790347144241702E-15</v>
      </c>
      <c r="J43">
        <f t="shared" si="56"/>
        <v>-28.181807647740442</v>
      </c>
      <c r="K43">
        <f t="shared" si="57"/>
        <v>-3.4523842618453511E-14</v>
      </c>
      <c r="L43">
        <f t="shared" si="58"/>
        <v>28.181807647740442</v>
      </c>
      <c r="M43">
        <f t="shared" si="59"/>
        <v>2.4165773189605167E-14</v>
      </c>
      <c r="N43">
        <f t="shared" si="60"/>
        <v>-28.181807647740442</v>
      </c>
      <c r="O43">
        <f t="shared" si="61"/>
        <v>-28.181807647740442</v>
      </c>
      <c r="P43">
        <f t="shared" si="62"/>
        <v>1.035806942884834E-14</v>
      </c>
      <c r="Q43">
        <f t="shared" si="63"/>
        <v>28.181807647740442</v>
      </c>
      <c r="R43">
        <f t="shared" si="64"/>
        <v>-2.0716138857696681E-14</v>
      </c>
      <c r="S43">
        <f t="shared" si="65"/>
        <v>-28.181807647740442</v>
      </c>
      <c r="T43">
        <f t="shared" si="66"/>
        <v>-6.9047685236907022E-14</v>
      </c>
      <c r="U43">
        <f t="shared" si="67"/>
        <v>-0.54932970354385802</v>
      </c>
      <c r="V43">
        <f t="shared" si="68"/>
        <v>2.0190313125965037E-16</v>
      </c>
      <c r="W43">
        <f t="shared" si="69"/>
        <v>0.54932970354385802</v>
      </c>
      <c r="X43">
        <f t="shared" si="70"/>
        <v>-4.0380626251930074E-16</v>
      </c>
      <c r="Y43">
        <f t="shared" si="71"/>
        <v>-0.54932970354385802</v>
      </c>
      <c r="Z43">
        <f t="shared" si="72"/>
        <v>-1.3459017581727373E-15</v>
      </c>
      <c r="AA43">
        <f t="shared" si="73"/>
        <v>-1</v>
      </c>
      <c r="AB43">
        <f t="shared" si="74"/>
        <v>3.67544536472586E-16</v>
      </c>
      <c r="AC43">
        <f t="shared" si="75"/>
        <v>1</v>
      </c>
      <c r="AD43">
        <f t="shared" si="76"/>
        <v>-7.3508907294517201E-16</v>
      </c>
      <c r="AE43">
        <f t="shared" si="77"/>
        <v>-1</v>
      </c>
      <c r="AF43">
        <f t="shared" si="78"/>
        <v>-2.4500800693827429E-15</v>
      </c>
      <c r="AG43">
        <f t="shared" si="79"/>
        <v>2.0601422839309786</v>
      </c>
      <c r="AH43">
        <f t="shared" si="44"/>
        <v>-13.284260200664921</v>
      </c>
      <c r="AI43">
        <f t="shared" si="45"/>
        <v>2.6101768504447054</v>
      </c>
      <c r="AJ43">
        <f t="shared" si="46"/>
        <v>-1.4976429489980263</v>
      </c>
      <c r="AK43">
        <f t="shared" si="47"/>
        <v>-0.55003456651375526</v>
      </c>
      <c r="AL43">
        <f t="shared" si="48"/>
        <v>3.6972454758115052E-2</v>
      </c>
      <c r="AN43">
        <v>1</v>
      </c>
      <c r="AO43">
        <f t="shared" si="80"/>
        <v>12.5</v>
      </c>
      <c r="AP43">
        <f t="shared" si="81"/>
        <v>-1.83772268236293E-16</v>
      </c>
      <c r="AQ43">
        <f t="shared" si="82"/>
        <v>-1</v>
      </c>
      <c r="AR43">
        <f t="shared" si="83"/>
        <v>-1</v>
      </c>
      <c r="AS43">
        <f t="shared" si="84"/>
        <v>3.67544536472586E-16</v>
      </c>
      <c r="AT43">
        <f t="shared" si="85"/>
        <v>-1.2250400346913715E-15</v>
      </c>
      <c r="AU43">
        <f t="shared" si="86"/>
        <v>1</v>
      </c>
      <c r="AV43">
        <f t="shared" si="87"/>
        <v>1</v>
      </c>
      <c r="AW43">
        <f t="shared" si="88"/>
        <v>-7.3508907294517201E-16</v>
      </c>
      <c r="AX43">
        <f t="shared" si="89"/>
        <v>8.5749549821878546E-16</v>
      </c>
      <c r="AY43">
        <f t="shared" si="90"/>
        <v>-1</v>
      </c>
      <c r="AZ43">
        <f t="shared" si="91"/>
        <v>-1</v>
      </c>
      <c r="BA43">
        <f t="shared" si="92"/>
        <v>-2.4500800693827429E-15</v>
      </c>
      <c r="BB43">
        <f t="shared" si="49"/>
        <v>2.6101768504447054</v>
      </c>
      <c r="BC43">
        <f t="shared" si="50"/>
        <v>-1.4976429489980263</v>
      </c>
      <c r="BD43">
        <f t="shared" si="51"/>
        <v>-0.55003456651375526</v>
      </c>
      <c r="BE43">
        <f t="shared" si="52"/>
        <v>3.6972454758115052E-2</v>
      </c>
    </row>
    <row r="44" spans="1:57" x14ac:dyDescent="0.25">
      <c r="A44">
        <v>1260637</v>
      </c>
      <c r="B44">
        <f t="shared" si="40"/>
        <v>29.215225955967554</v>
      </c>
      <c r="C44">
        <v>40</v>
      </c>
      <c r="D44">
        <f t="shared" si="41"/>
        <v>29.484401327706372</v>
      </c>
      <c r="E44">
        <f t="shared" si="53"/>
        <v>0.78659487829425245</v>
      </c>
      <c r="F44">
        <f t="shared" si="42"/>
        <v>1.0557702500330695</v>
      </c>
      <c r="G44">
        <f t="shared" si="43"/>
        <v>11.534662180229969</v>
      </c>
      <c r="H44">
        <f t="shared" si="54"/>
        <v>24.715739799335068</v>
      </c>
      <c r="I44">
        <f t="shared" si="55"/>
        <v>3.5215063496414545</v>
      </c>
      <c r="J44">
        <f t="shared" si="56"/>
        <v>-28.366284586199914</v>
      </c>
      <c r="K44">
        <f t="shared" si="57"/>
        <v>-10.359861900038066</v>
      </c>
      <c r="L44">
        <f t="shared" si="58"/>
        <v>25.868797863531569</v>
      </c>
      <c r="M44">
        <f t="shared" si="59"/>
        <v>16.596139933370196</v>
      </c>
      <c r="N44">
        <f t="shared" si="60"/>
        <v>-21.867910638288993</v>
      </c>
      <c r="O44">
        <f t="shared" si="61"/>
        <v>-29.002214065268795</v>
      </c>
      <c r="P44">
        <f t="shared" si="62"/>
        <v>-6.9916612069634336</v>
      </c>
      <c r="Q44">
        <f t="shared" si="63"/>
        <v>27.316710802554176</v>
      </c>
      <c r="R44">
        <f t="shared" si="64"/>
        <v>13.576992478232606</v>
      </c>
      <c r="S44">
        <f t="shared" si="65"/>
        <v>-24.043659600198872</v>
      </c>
      <c r="T44">
        <f t="shared" si="66"/>
        <v>-19.37327829702674</v>
      </c>
      <c r="U44">
        <f t="shared" si="67"/>
        <v>-0.78085971600278326</v>
      </c>
      <c r="V44">
        <f t="shared" si="68"/>
        <v>-0.18824447582417855</v>
      </c>
      <c r="W44">
        <f t="shared" si="69"/>
        <v>0.73547898761828279</v>
      </c>
      <c r="X44">
        <f t="shared" si="70"/>
        <v>0.36554886695428501</v>
      </c>
      <c r="Y44">
        <f t="shared" si="71"/>
        <v>-0.64735489383075406</v>
      </c>
      <c r="Z44">
        <f t="shared" si="72"/>
        <v>-0.52160888665308103</v>
      </c>
      <c r="AA44">
        <f t="shared" si="73"/>
        <v>-0.99270887409805408</v>
      </c>
      <c r="AB44">
        <f t="shared" si="74"/>
        <v>-0.23931566428755635</v>
      </c>
      <c r="AC44">
        <f t="shared" si="75"/>
        <v>0.93501624268541439</v>
      </c>
      <c r="AD44">
        <f t="shared" si="76"/>
        <v>0.46472317204376595</v>
      </c>
      <c r="AE44">
        <f t="shared" si="77"/>
        <v>-0.82298386589365646</v>
      </c>
      <c r="AF44">
        <f t="shared" si="78"/>
        <v>-0.66312265824079719</v>
      </c>
      <c r="AG44">
        <f t="shared" si="79"/>
        <v>2.1880605799757604</v>
      </c>
      <c r="AH44">
        <f t="shared" si="44"/>
        <v>-15.284260200664924</v>
      </c>
      <c r="AI44">
        <f t="shared" si="45"/>
        <v>2.9256464238243898</v>
      </c>
      <c r="AJ44">
        <f t="shared" si="46"/>
        <v>-1.4921905011021104</v>
      </c>
      <c r="AK44">
        <f t="shared" si="47"/>
        <v>-0.55463239811133991</v>
      </c>
      <c r="AL44">
        <f t="shared" si="48"/>
        <v>0.17694672542212997</v>
      </c>
      <c r="AN44">
        <v>1</v>
      </c>
      <c r="AO44">
        <f t="shared" si="80"/>
        <v>13.5</v>
      </c>
      <c r="AP44">
        <f t="shared" si="81"/>
        <v>0.12053668025532233</v>
      </c>
      <c r="AQ44">
        <f t="shared" si="82"/>
        <v>-0.99270887409805408</v>
      </c>
      <c r="AR44">
        <f t="shared" si="83"/>
        <v>-0.97094181742605234</v>
      </c>
      <c r="AS44">
        <f t="shared" si="84"/>
        <v>-0.23931566428755635</v>
      </c>
      <c r="AT44">
        <f t="shared" si="85"/>
        <v>-0.3546048870425369</v>
      </c>
      <c r="AU44">
        <f t="shared" si="86"/>
        <v>0.93501624268541439</v>
      </c>
      <c r="AV44">
        <f t="shared" si="87"/>
        <v>0.88545602565321124</v>
      </c>
      <c r="AW44">
        <f t="shared" si="88"/>
        <v>0.46472317204376595</v>
      </c>
      <c r="AX44">
        <f t="shared" si="89"/>
        <v>0.5680647467311557</v>
      </c>
      <c r="AY44">
        <f t="shared" si="90"/>
        <v>-0.82298386589365646</v>
      </c>
      <c r="AZ44">
        <f t="shared" si="91"/>
        <v>-0.7485107481710993</v>
      </c>
      <c r="BA44">
        <f t="shared" si="92"/>
        <v>-0.66312265824079719</v>
      </c>
      <c r="BB44">
        <f t="shared" si="49"/>
        <v>2.9256464238243898</v>
      </c>
      <c r="BC44">
        <f t="shared" si="50"/>
        <v>-1.4921905011021104</v>
      </c>
      <c r="BD44">
        <f t="shared" si="51"/>
        <v>-0.55463239811133991</v>
      </c>
      <c r="BE44">
        <f t="shared" si="52"/>
        <v>0.17694672542212997</v>
      </c>
    </row>
    <row r="45" spans="1:57" x14ac:dyDescent="0.25">
      <c r="A45">
        <v>1335058</v>
      </c>
      <c r="B45">
        <f t="shared" si="40"/>
        <v>30.939930475086907</v>
      </c>
      <c r="C45">
        <v>41</v>
      </c>
      <c r="D45">
        <f t="shared" si="41"/>
        <v>30.763994891851418</v>
      </c>
      <c r="E45">
        <f t="shared" si="53"/>
        <v>1.7151462639368837</v>
      </c>
      <c r="F45">
        <f t="shared" si="42"/>
        <v>1.539210680701389</v>
      </c>
      <c r="G45">
        <f t="shared" si="43"/>
        <v>13.259366699349322</v>
      </c>
      <c r="H45">
        <f t="shared" si="54"/>
        <v>24.715739799335093</v>
      </c>
      <c r="I45">
        <f t="shared" si="55"/>
        <v>7.4044100146562641</v>
      </c>
      <c r="J45">
        <f t="shared" si="56"/>
        <v>-27.395947872457093</v>
      </c>
      <c r="K45">
        <f t="shared" si="57"/>
        <v>-20.516968942425013</v>
      </c>
      <c r="L45">
        <f t="shared" si="58"/>
        <v>17.575883769209856</v>
      </c>
      <c r="M45">
        <f t="shared" si="59"/>
        <v>28.929337541763751</v>
      </c>
      <c r="N45">
        <f t="shared" si="60"/>
        <v>-3.7293965067974946</v>
      </c>
      <c r="O45">
        <f t="shared" si="61"/>
        <v>-30.040872326516578</v>
      </c>
      <c r="P45">
        <f t="shared" si="62"/>
        <v>-14.378502633196028</v>
      </c>
      <c r="Q45">
        <f t="shared" si="63"/>
        <v>23.15887050826916</v>
      </c>
      <c r="R45">
        <f t="shared" si="64"/>
        <v>25.463063592867947</v>
      </c>
      <c r="S45">
        <f t="shared" si="65"/>
        <v>-10.971450551222027</v>
      </c>
      <c r="T45">
        <f t="shared" si="66"/>
        <v>-30.714343546595593</v>
      </c>
      <c r="U45">
        <f t="shared" si="67"/>
        <v>-1.6653072306583812</v>
      </c>
      <c r="V45">
        <f t="shared" si="68"/>
        <v>-0.79706821229576608</v>
      </c>
      <c r="W45">
        <f t="shared" si="69"/>
        <v>1.283805413242266</v>
      </c>
      <c r="X45">
        <f t="shared" si="70"/>
        <v>1.4115377028678364</v>
      </c>
      <c r="Y45">
        <f t="shared" si="71"/>
        <v>-0.6081992471847617</v>
      </c>
      <c r="Z45">
        <f t="shared" si="72"/>
        <v>-1.7026409165862675</v>
      </c>
      <c r="AA45">
        <f t="shared" si="73"/>
        <v>-0.97094181742605212</v>
      </c>
      <c r="AB45">
        <f t="shared" si="74"/>
        <v>-0.46472317204376784</v>
      </c>
      <c r="AC45">
        <f t="shared" si="75"/>
        <v>0.7485107481711013</v>
      </c>
      <c r="AD45">
        <f t="shared" si="76"/>
        <v>0.82298386589365546</v>
      </c>
      <c r="AE45">
        <f t="shared" si="77"/>
        <v>-0.35460488704253335</v>
      </c>
      <c r="AF45">
        <f t="shared" si="78"/>
        <v>-0.99270887409805397</v>
      </c>
      <c r="AG45">
        <f t="shared" si="79"/>
        <v>2.2721667383152022</v>
      </c>
      <c r="AH45">
        <f t="shared" si="44"/>
        <v>-16.284260200664907</v>
      </c>
      <c r="AI45">
        <f t="shared" si="45"/>
        <v>3.1984534843627137</v>
      </c>
      <c r="AJ45">
        <f t="shared" si="46"/>
        <v>-1.4000173651739221</v>
      </c>
      <c r="AK45">
        <f t="shared" si="47"/>
        <v>-0.48714603539357731</v>
      </c>
      <c r="AL45">
        <f t="shared" si="48"/>
        <v>0.22792059690617469</v>
      </c>
      <c r="AN45">
        <v>1</v>
      </c>
      <c r="AO45">
        <f t="shared" si="80"/>
        <v>14.5</v>
      </c>
      <c r="AP45">
        <f t="shared" si="81"/>
        <v>0.23931566428755738</v>
      </c>
      <c r="AQ45">
        <f t="shared" si="82"/>
        <v>-0.97094181742605212</v>
      </c>
      <c r="AR45">
        <f t="shared" si="83"/>
        <v>-0.88545602565321024</v>
      </c>
      <c r="AS45">
        <f t="shared" si="84"/>
        <v>-0.46472317204376784</v>
      </c>
      <c r="AT45">
        <f t="shared" si="85"/>
        <v>-0.66312265824079497</v>
      </c>
      <c r="AU45">
        <f t="shared" si="86"/>
        <v>0.7485107481711013</v>
      </c>
      <c r="AV45">
        <f t="shared" si="87"/>
        <v>0.56806474673115714</v>
      </c>
      <c r="AW45">
        <f t="shared" si="88"/>
        <v>0.82298386589365546</v>
      </c>
      <c r="AX45">
        <f t="shared" si="89"/>
        <v>0.93501624268541572</v>
      </c>
      <c r="AY45">
        <f t="shared" si="90"/>
        <v>-0.35460488704253335</v>
      </c>
      <c r="AZ45">
        <f t="shared" si="91"/>
        <v>-0.12053668025532366</v>
      </c>
      <c r="BA45">
        <f t="shared" si="92"/>
        <v>-0.99270887409805397</v>
      </c>
      <c r="BB45">
        <f t="shared" si="49"/>
        <v>3.1984534843627137</v>
      </c>
      <c r="BC45">
        <f t="shared" si="50"/>
        <v>-1.4000173651739221</v>
      </c>
      <c r="BD45">
        <f t="shared" si="51"/>
        <v>-0.48714603539357731</v>
      </c>
      <c r="BE45">
        <f t="shared" si="52"/>
        <v>0.22792059690617469</v>
      </c>
    </row>
    <row r="46" spans="1:57" x14ac:dyDescent="0.25">
      <c r="A46">
        <v>1392444</v>
      </c>
      <c r="B46">
        <f t="shared" si="40"/>
        <v>32.269849362688298</v>
      </c>
      <c r="C46">
        <v>42</v>
      </c>
      <c r="D46">
        <f t="shared" si="41"/>
        <v>32.026985721009169</v>
      </c>
      <c r="E46">
        <f t="shared" si="53"/>
        <v>2.2489120180615565</v>
      </c>
      <c r="F46">
        <f t="shared" si="42"/>
        <v>2.0060483763824353</v>
      </c>
      <c r="G46">
        <f t="shared" si="43"/>
        <v>14.589285586950712</v>
      </c>
      <c r="H46">
        <f t="shared" si="54"/>
        <v>25.862302378444689</v>
      </c>
      <c r="I46">
        <f t="shared" si="55"/>
        <v>11.443046288135722</v>
      </c>
      <c r="J46">
        <f t="shared" si="56"/>
        <v>-24.154329089834551</v>
      </c>
      <c r="K46">
        <f t="shared" si="57"/>
        <v>-28.573532565113744</v>
      </c>
      <c r="L46">
        <f t="shared" si="58"/>
        <v>3.8897005145178079</v>
      </c>
      <c r="M46">
        <f t="shared" si="59"/>
        <v>31.332146188273491</v>
      </c>
      <c r="N46">
        <f t="shared" si="60"/>
        <v>18.331363805268065</v>
      </c>
      <c r="O46">
        <f t="shared" si="61"/>
        <v>-30.172833303125142</v>
      </c>
      <c r="P46">
        <f t="shared" si="62"/>
        <v>-21.398868290415891</v>
      </c>
      <c r="Q46">
        <f t="shared" si="63"/>
        <v>14.996546757203095</v>
      </c>
      <c r="R46">
        <f t="shared" si="64"/>
        <v>32.034565828148104</v>
      </c>
      <c r="S46">
        <f t="shared" si="65"/>
        <v>7.7226804366912187</v>
      </c>
      <c r="T46">
        <f t="shared" si="66"/>
        <v>-26.557565380311164</v>
      </c>
      <c r="U46">
        <f t="shared" si="67"/>
        <v>-2.1027692652579901</v>
      </c>
      <c r="V46">
        <f t="shared" si="68"/>
        <v>-1.4913045155666502</v>
      </c>
      <c r="W46">
        <f t="shared" si="69"/>
        <v>1.04512152668092</v>
      </c>
      <c r="X46">
        <f t="shared" si="70"/>
        <v>2.2325149173954704</v>
      </c>
      <c r="Y46">
        <f t="shared" si="71"/>
        <v>0.53819987352667664</v>
      </c>
      <c r="Z46">
        <f t="shared" si="72"/>
        <v>-1.8508183066790045</v>
      </c>
      <c r="AA46">
        <f t="shared" si="73"/>
        <v>-0.93501624268541483</v>
      </c>
      <c r="AB46">
        <f t="shared" si="74"/>
        <v>-0.66312265824079508</v>
      </c>
      <c r="AC46">
        <f t="shared" si="75"/>
        <v>0.46472317204376873</v>
      </c>
      <c r="AD46">
        <f t="shared" si="76"/>
        <v>0.99270887409805397</v>
      </c>
      <c r="AE46">
        <f t="shared" si="77"/>
        <v>0.23931566428755918</v>
      </c>
      <c r="AF46">
        <f t="shared" si="78"/>
        <v>-0.82298386589365657</v>
      </c>
      <c r="AG46">
        <f t="shared" si="79"/>
        <v>2.2647235341268428</v>
      </c>
      <c r="AH46">
        <f t="shared" si="44"/>
        <v>-16.137697621555311</v>
      </c>
      <c r="AI46">
        <f t="shared" si="45"/>
        <v>3.4246198908090237</v>
      </c>
      <c r="AJ46">
        <f t="shared" si="46"/>
        <v>-1.2264803088378906</v>
      </c>
      <c r="AK46">
        <f t="shared" si="47"/>
        <v>-0.35634651319425759</v>
      </c>
      <c r="AL46">
        <f t="shared" si="48"/>
        <v>0.16425530760556004</v>
      </c>
      <c r="AN46">
        <v>1</v>
      </c>
      <c r="AO46">
        <f t="shared" si="80"/>
        <v>15.5</v>
      </c>
      <c r="AP46">
        <f t="shared" si="81"/>
        <v>0.35460488704253557</v>
      </c>
      <c r="AQ46">
        <f t="shared" si="82"/>
        <v>-0.93501624268541483</v>
      </c>
      <c r="AR46">
        <f t="shared" si="83"/>
        <v>-0.74851074817110119</v>
      </c>
      <c r="AS46">
        <f t="shared" si="84"/>
        <v>-0.66312265824079508</v>
      </c>
      <c r="AT46">
        <f t="shared" si="85"/>
        <v>-0.8854560256532098</v>
      </c>
      <c r="AU46">
        <f t="shared" si="86"/>
        <v>0.46472317204376873</v>
      </c>
      <c r="AV46">
        <f t="shared" si="87"/>
        <v>0.1205366802553233</v>
      </c>
      <c r="AW46">
        <f t="shared" si="88"/>
        <v>0.99270887409805397</v>
      </c>
      <c r="AX46">
        <f t="shared" si="89"/>
        <v>0.97094181742605168</v>
      </c>
      <c r="AY46">
        <f t="shared" si="90"/>
        <v>0.23931566428755918</v>
      </c>
      <c r="AZ46">
        <f t="shared" si="91"/>
        <v>0.56806474673115548</v>
      </c>
      <c r="BA46">
        <f t="shared" si="92"/>
        <v>-0.82298386589365657</v>
      </c>
      <c r="BB46">
        <f t="shared" si="49"/>
        <v>3.4246198908090237</v>
      </c>
      <c r="BC46">
        <f t="shared" si="50"/>
        <v>-1.2264803088378906</v>
      </c>
      <c r="BD46">
        <f t="shared" si="51"/>
        <v>-0.35634651319425759</v>
      </c>
      <c r="BE46">
        <f t="shared" si="52"/>
        <v>0.16425530760556004</v>
      </c>
    </row>
    <row r="47" spans="1:57" x14ac:dyDescent="0.25">
      <c r="A47">
        <v>1438650</v>
      </c>
      <c r="B47">
        <f t="shared" si="40"/>
        <v>33.340672074159905</v>
      </c>
      <c r="C47">
        <v>43</v>
      </c>
      <c r="D47">
        <f t="shared" si="41"/>
        <v>33.275013039891014</v>
      </c>
      <c r="E47">
        <f t="shared" si="53"/>
        <v>2.5235815960564416</v>
      </c>
      <c r="F47">
        <f t="shared" si="42"/>
        <v>2.4579225617875453</v>
      </c>
      <c r="G47">
        <f t="shared" si="43"/>
        <v>15.660108298422319</v>
      </c>
      <c r="H47">
        <f t="shared" si="54"/>
        <v>27.6226650937062</v>
      </c>
      <c r="I47">
        <f t="shared" si="55"/>
        <v>15.494182884374665</v>
      </c>
      <c r="J47">
        <f t="shared" si="56"/>
        <v>-18.939660437654197</v>
      </c>
      <c r="K47">
        <f t="shared" si="57"/>
        <v>-33.097581036411711</v>
      </c>
      <c r="L47">
        <f t="shared" si="58"/>
        <v>-11.822765254779618</v>
      </c>
      <c r="M47">
        <f t="shared" si="59"/>
        <v>22.10895509335155</v>
      </c>
      <c r="N47">
        <f t="shared" si="60"/>
        <v>32.371852737890833</v>
      </c>
      <c r="O47">
        <f t="shared" si="61"/>
        <v>-29.5216989873926</v>
      </c>
      <c r="P47">
        <f t="shared" si="62"/>
        <v>-27.438835195084767</v>
      </c>
      <c r="Q47">
        <f t="shared" si="63"/>
        <v>4.0187739293005933</v>
      </c>
      <c r="R47">
        <f t="shared" si="64"/>
        <v>31.17406993138756</v>
      </c>
      <c r="S47">
        <f t="shared" si="65"/>
        <v>24.955851398756778</v>
      </c>
      <c r="T47">
        <f t="shared" si="66"/>
        <v>-7.9789450852212074</v>
      </c>
      <c r="U47">
        <f t="shared" si="67"/>
        <v>-2.2345205304557214</v>
      </c>
      <c r="V47">
        <f t="shared" si="68"/>
        <v>-2.0768669378206122</v>
      </c>
      <c r="W47">
        <f t="shared" si="69"/>
        <v>0.30418414794207327</v>
      </c>
      <c r="X47">
        <f t="shared" si="70"/>
        <v>2.3595897820547584</v>
      </c>
      <c r="Y47">
        <f t="shared" si="71"/>
        <v>1.8889279485350294</v>
      </c>
      <c r="Z47">
        <f t="shared" si="72"/>
        <v>-0.60393260604410293</v>
      </c>
      <c r="AA47">
        <f t="shared" si="73"/>
        <v>-0.88545602565321013</v>
      </c>
      <c r="AB47">
        <f t="shared" si="74"/>
        <v>-0.82298386589365569</v>
      </c>
      <c r="AC47">
        <f t="shared" si="75"/>
        <v>0.12053668025532312</v>
      </c>
      <c r="AD47">
        <f t="shared" si="76"/>
        <v>0.93501624268541572</v>
      </c>
      <c r="AE47">
        <f t="shared" si="77"/>
        <v>0.74851074817110141</v>
      </c>
      <c r="AF47">
        <f t="shared" si="78"/>
        <v>-0.23931566428755788</v>
      </c>
      <c r="AG47">
        <f t="shared" si="79"/>
        <v>2.1678621989482876</v>
      </c>
      <c r="AH47">
        <f t="shared" si="44"/>
        <v>-15.377334906293799</v>
      </c>
      <c r="AI47">
        <f t="shared" si="45"/>
        <v>3.6008476276749386</v>
      </c>
      <c r="AJ47">
        <f t="shared" si="46"/>
        <v>-0.98166467502673371</v>
      </c>
      <c r="AK47">
        <f t="shared" si="47"/>
        <v>-0.1792335203283093</v>
      </c>
      <c r="AL47">
        <f t="shared" si="48"/>
        <v>1.7973129467649424E-2</v>
      </c>
      <c r="AN47">
        <v>1</v>
      </c>
      <c r="AO47">
        <f t="shared" si="80"/>
        <v>16.5</v>
      </c>
      <c r="AP47">
        <f t="shared" si="81"/>
        <v>0.46472317204376801</v>
      </c>
      <c r="AQ47">
        <f t="shared" si="82"/>
        <v>-0.88545602565321013</v>
      </c>
      <c r="AR47">
        <f t="shared" si="83"/>
        <v>-0.56806474673115681</v>
      </c>
      <c r="AS47">
        <f t="shared" si="84"/>
        <v>-0.82298386589365569</v>
      </c>
      <c r="AT47">
        <f t="shared" si="85"/>
        <v>-0.99270887409805397</v>
      </c>
      <c r="AU47">
        <f t="shared" si="86"/>
        <v>0.12053668025532312</v>
      </c>
      <c r="AV47">
        <f t="shared" si="87"/>
        <v>-0.35460488704253335</v>
      </c>
      <c r="AW47">
        <f t="shared" si="88"/>
        <v>0.93501624268541572</v>
      </c>
      <c r="AX47">
        <f t="shared" si="89"/>
        <v>0.66312265824079486</v>
      </c>
      <c r="AY47">
        <f t="shared" si="90"/>
        <v>0.74851074817110141</v>
      </c>
      <c r="AZ47">
        <f t="shared" si="91"/>
        <v>0.97094181742605201</v>
      </c>
      <c r="BA47">
        <f t="shared" si="92"/>
        <v>-0.23931566428755788</v>
      </c>
      <c r="BB47">
        <f t="shared" si="49"/>
        <v>3.6008476276749386</v>
      </c>
      <c r="BC47">
        <f t="shared" si="50"/>
        <v>-0.98166467502673371</v>
      </c>
      <c r="BD47">
        <f t="shared" si="51"/>
        <v>-0.1792335203283093</v>
      </c>
      <c r="BE47">
        <f t="shared" si="52"/>
        <v>1.7973129467649424E-2</v>
      </c>
    </row>
    <row r="48" spans="1:57" x14ac:dyDescent="0.25">
      <c r="A48">
        <v>1478009</v>
      </c>
      <c r="B48">
        <f t="shared" si="40"/>
        <v>34.252815758980304</v>
      </c>
      <c r="C48">
        <v>44</v>
      </c>
      <c r="D48">
        <f t="shared" si="41"/>
        <v>34.541837112074887</v>
      </c>
      <c r="E48">
        <f t="shared" si="53"/>
        <v>2.6395721474001235</v>
      </c>
      <c r="F48">
        <f t="shared" si="42"/>
        <v>2.9285935004947197</v>
      </c>
      <c r="G48">
        <f t="shared" si="43"/>
        <v>16.572251983242719</v>
      </c>
      <c r="H48">
        <f t="shared" si="54"/>
        <v>28.989483373383941</v>
      </c>
      <c r="I48">
        <f t="shared" si="55"/>
        <v>19.457817108954082</v>
      </c>
      <c r="J48">
        <f t="shared" si="56"/>
        <v>-12.146215863102013</v>
      </c>
      <c r="K48">
        <f t="shared" si="57"/>
        <v>-33.257491184984055</v>
      </c>
      <c r="L48">
        <f t="shared" si="58"/>
        <v>-25.638600750721206</v>
      </c>
      <c r="M48">
        <f t="shared" si="59"/>
        <v>4.128720700984716</v>
      </c>
      <c r="N48">
        <f t="shared" si="60"/>
        <v>30.329362109378334</v>
      </c>
      <c r="O48">
        <f t="shared" si="61"/>
        <v>-28.189514731068773</v>
      </c>
      <c r="P48">
        <f t="shared" si="62"/>
        <v>-32.026939092357523</v>
      </c>
      <c r="Q48">
        <f t="shared" si="63"/>
        <v>-8.1972353570797001</v>
      </c>
      <c r="R48">
        <f t="shared" si="64"/>
        <v>22.713818238327249</v>
      </c>
      <c r="S48">
        <f t="shared" si="65"/>
        <v>34.003074166785417</v>
      </c>
      <c r="T48">
        <f t="shared" si="66"/>
        <v>15.918077190944114</v>
      </c>
      <c r="U48">
        <f t="shared" si="67"/>
        <v>-2.1723252901725743</v>
      </c>
      <c r="V48">
        <f t="shared" si="68"/>
        <v>-2.468042831559135</v>
      </c>
      <c r="W48">
        <f t="shared" si="69"/>
        <v>-0.63169096188999607</v>
      </c>
      <c r="X48">
        <f t="shared" si="70"/>
        <v>1.7503600990023362</v>
      </c>
      <c r="Y48">
        <f t="shared" si="71"/>
        <v>2.6203266945461592</v>
      </c>
      <c r="Z48">
        <f t="shared" si="72"/>
        <v>1.2266703411781674</v>
      </c>
      <c r="AA48">
        <f t="shared" si="73"/>
        <v>-0.82298386589365657</v>
      </c>
      <c r="AB48">
        <f t="shared" si="74"/>
        <v>-0.93501624268541461</v>
      </c>
      <c r="AC48">
        <f t="shared" si="75"/>
        <v>-0.23931566428755782</v>
      </c>
      <c r="AD48">
        <f t="shared" si="76"/>
        <v>0.66312265824079608</v>
      </c>
      <c r="AE48">
        <f t="shared" si="77"/>
        <v>0.99270887409805397</v>
      </c>
      <c r="AF48">
        <f t="shared" si="78"/>
        <v>0.46472317204376867</v>
      </c>
      <c r="AG48">
        <f t="shared" si="79"/>
        <v>2.0264269093748704</v>
      </c>
      <c r="AH48">
        <f t="shared" si="44"/>
        <v>-15.010516626616059</v>
      </c>
      <c r="AI48">
        <f t="shared" si="45"/>
        <v>3.7245668977266515</v>
      </c>
      <c r="AJ48">
        <f t="shared" si="46"/>
        <v>-0.67979825850893072</v>
      </c>
      <c r="AK48">
        <f t="shared" si="47"/>
        <v>2.1174007712946266E-2</v>
      </c>
      <c r="AL48">
        <f t="shared" si="48"/>
        <v>-0.13734914643594737</v>
      </c>
      <c r="AN48">
        <v>1</v>
      </c>
      <c r="AO48">
        <f t="shared" si="80"/>
        <v>17.5</v>
      </c>
      <c r="AP48">
        <f t="shared" si="81"/>
        <v>0.56806474673115559</v>
      </c>
      <c r="AQ48">
        <f t="shared" si="82"/>
        <v>-0.82298386589365657</v>
      </c>
      <c r="AR48">
        <f t="shared" si="83"/>
        <v>-0.35460488704253612</v>
      </c>
      <c r="AS48">
        <f t="shared" si="84"/>
        <v>-0.93501624268541461</v>
      </c>
      <c r="AT48">
        <f t="shared" si="85"/>
        <v>-0.97094181742605201</v>
      </c>
      <c r="AU48">
        <f t="shared" si="86"/>
        <v>-0.23931566428755782</v>
      </c>
      <c r="AV48">
        <f t="shared" si="87"/>
        <v>-0.74851074817110042</v>
      </c>
      <c r="AW48">
        <f t="shared" si="88"/>
        <v>0.66312265824079608</v>
      </c>
      <c r="AX48">
        <f t="shared" si="89"/>
        <v>0.12053668025532353</v>
      </c>
      <c r="AY48">
        <f t="shared" si="90"/>
        <v>0.99270887409805397</v>
      </c>
      <c r="AZ48">
        <f t="shared" si="91"/>
        <v>0.8854560256532098</v>
      </c>
      <c r="BA48">
        <f t="shared" si="92"/>
        <v>0.46472317204376867</v>
      </c>
      <c r="BB48">
        <f t="shared" si="49"/>
        <v>3.7245668977266515</v>
      </c>
      <c r="BC48">
        <f t="shared" si="50"/>
        <v>-0.67979825850893072</v>
      </c>
      <c r="BD48">
        <f t="shared" si="51"/>
        <v>2.1174007712946266E-2</v>
      </c>
      <c r="BE48">
        <f t="shared" si="52"/>
        <v>-0.13734914643594737</v>
      </c>
    </row>
    <row r="49" spans="1:60" x14ac:dyDescent="0.25">
      <c r="A49">
        <v>1541435</v>
      </c>
      <c r="B49">
        <f t="shared" si="40"/>
        <v>35.722711471610658</v>
      </c>
      <c r="C49">
        <v>45</v>
      </c>
      <c r="D49">
        <f t="shared" si="41"/>
        <v>35.860187750709954</v>
      </c>
      <c r="E49">
        <f t="shared" si="53"/>
        <v>3.3133147265537559</v>
      </c>
      <c r="F49">
        <f t="shared" si="42"/>
        <v>3.4507910056530484</v>
      </c>
      <c r="G49">
        <f t="shared" si="43"/>
        <v>18.042147695873073</v>
      </c>
      <c r="H49">
        <f t="shared" si="54"/>
        <v>28.989483373383944</v>
      </c>
      <c r="I49">
        <f t="shared" si="55"/>
        <v>23.68853939062339</v>
      </c>
      <c r="J49">
        <f t="shared" si="56"/>
        <v>-4.3058970505067533</v>
      </c>
      <c r="K49">
        <f t="shared" si="57"/>
        <v>-29.399215187109768</v>
      </c>
      <c r="L49">
        <f t="shared" si="58"/>
        <v>-34.684674399632101</v>
      </c>
      <c r="M49">
        <f t="shared" si="59"/>
        <v>-16.601171789091289</v>
      </c>
      <c r="N49">
        <f t="shared" si="60"/>
        <v>12.667448066243457</v>
      </c>
      <c r="O49">
        <f t="shared" si="61"/>
        <v>-26.738833490315688</v>
      </c>
      <c r="P49">
        <f t="shared" si="62"/>
        <v>-35.462252684712247</v>
      </c>
      <c r="Q49">
        <f t="shared" si="63"/>
        <v>-20.292813044670719</v>
      </c>
      <c r="R49">
        <f t="shared" si="64"/>
        <v>8.54900442598138</v>
      </c>
      <c r="S49">
        <f t="shared" si="65"/>
        <v>31.630890125208669</v>
      </c>
      <c r="T49">
        <f t="shared" si="66"/>
        <v>33.40131545872061</v>
      </c>
      <c r="U49">
        <f t="shared" si="67"/>
        <v>-2.480051684899081</v>
      </c>
      <c r="V49">
        <f t="shared" si="68"/>
        <v>-3.2891569317296798</v>
      </c>
      <c r="W49">
        <f t="shared" si="69"/>
        <v>-1.8821772909803733</v>
      </c>
      <c r="X49">
        <f t="shared" si="70"/>
        <v>0.79292811477897063</v>
      </c>
      <c r="Y49">
        <f t="shared" si="71"/>
        <v>2.9337944895125374</v>
      </c>
      <c r="Z49">
        <f t="shared" si="72"/>
        <v>3.0980030864565498</v>
      </c>
      <c r="AA49">
        <f t="shared" si="73"/>
        <v>-0.74851074817110164</v>
      </c>
      <c r="AB49">
        <f t="shared" si="74"/>
        <v>-0.99270887409805375</v>
      </c>
      <c r="AC49">
        <f t="shared" si="75"/>
        <v>-0.56806474673115737</v>
      </c>
      <c r="AD49">
        <f t="shared" si="76"/>
        <v>0.23931566428756099</v>
      </c>
      <c r="AE49">
        <f t="shared" si="77"/>
        <v>0.88545602565320891</v>
      </c>
      <c r="AF49">
        <f t="shared" si="78"/>
        <v>0.93501624268541617</v>
      </c>
      <c r="AG49">
        <f t="shared" si="79"/>
        <v>1.897820003969257</v>
      </c>
      <c r="AH49">
        <f t="shared" si="44"/>
        <v>-16.010516626616056</v>
      </c>
      <c r="AI49">
        <f t="shared" si="45"/>
        <v>3.7939735954152729</v>
      </c>
      <c r="AJ49">
        <f t="shared" si="46"/>
        <v>-0.33842443817272128</v>
      </c>
      <c r="AK49">
        <f t="shared" si="47"/>
        <v>0.21882960259701217</v>
      </c>
      <c r="AL49">
        <f t="shared" si="48"/>
        <v>-0.22358775418651569</v>
      </c>
      <c r="AN49">
        <v>1</v>
      </c>
      <c r="AO49">
        <f t="shared" si="80"/>
        <v>18.5</v>
      </c>
      <c r="AP49">
        <f t="shared" si="81"/>
        <v>0.66312265824079464</v>
      </c>
      <c r="AQ49">
        <f t="shared" si="82"/>
        <v>-0.74851074817110164</v>
      </c>
      <c r="AR49">
        <f t="shared" si="83"/>
        <v>-0.1205366802553247</v>
      </c>
      <c r="AS49">
        <f t="shared" si="84"/>
        <v>-0.99270887409805375</v>
      </c>
      <c r="AT49">
        <f t="shared" si="85"/>
        <v>-0.82298386589365524</v>
      </c>
      <c r="AU49">
        <f t="shared" si="86"/>
        <v>-0.56806474673115737</v>
      </c>
      <c r="AV49">
        <f t="shared" si="87"/>
        <v>-0.97094181742605123</v>
      </c>
      <c r="AW49">
        <f t="shared" si="88"/>
        <v>0.23931566428756099</v>
      </c>
      <c r="AX49">
        <f t="shared" si="89"/>
        <v>-0.46472317204377039</v>
      </c>
      <c r="AY49">
        <f t="shared" si="90"/>
        <v>0.88545602565320891</v>
      </c>
      <c r="AZ49">
        <f t="shared" si="91"/>
        <v>0.35460488704253196</v>
      </c>
      <c r="BA49">
        <f t="shared" si="92"/>
        <v>0.93501624268541617</v>
      </c>
      <c r="BB49">
        <f t="shared" si="49"/>
        <v>3.7939735954152729</v>
      </c>
      <c r="BC49">
        <f t="shared" si="50"/>
        <v>-0.33842443817272128</v>
      </c>
      <c r="BD49">
        <f t="shared" si="51"/>
        <v>0.21882960259701217</v>
      </c>
      <c r="BE49">
        <f t="shared" si="52"/>
        <v>-0.22358775418651569</v>
      </c>
    </row>
    <row r="50" spans="1:60" x14ac:dyDescent="0.25">
      <c r="A50">
        <v>1594163</v>
      </c>
      <c r="B50">
        <f t="shared" si="40"/>
        <v>36.944681344148322</v>
      </c>
      <c r="C50">
        <v>46</v>
      </c>
      <c r="D50">
        <f t="shared" si="41"/>
        <v>37.226900803723268</v>
      </c>
      <c r="E50">
        <f t="shared" si="53"/>
        <v>3.739131465614701</v>
      </c>
      <c r="F50">
        <f t="shared" si="42"/>
        <v>4.0213509251896502</v>
      </c>
      <c r="G50">
        <f t="shared" si="43"/>
        <v>19.264117568410736</v>
      </c>
      <c r="H50">
        <f t="shared" si="54"/>
        <v>27.266567392712993</v>
      </c>
      <c r="I50">
        <f t="shared" si="55"/>
        <v>27.653491073851367</v>
      </c>
      <c r="J50">
        <f t="shared" si="56"/>
        <v>4.4531892423143686</v>
      </c>
      <c r="K50">
        <f t="shared" si="57"/>
        <v>-20.986971050826806</v>
      </c>
      <c r="L50">
        <f t="shared" si="58"/>
        <v>-35.871136048513748</v>
      </c>
      <c r="M50">
        <f t="shared" si="59"/>
        <v>-32.712890712013881</v>
      </c>
      <c r="N50">
        <f t="shared" si="60"/>
        <v>-13.100764554864332</v>
      </c>
      <c r="O50">
        <f t="shared" si="61"/>
        <v>-24.498855300790762</v>
      </c>
      <c r="P50">
        <f t="shared" si="62"/>
        <v>-36.675313021060866</v>
      </c>
      <c r="Q50">
        <f t="shared" si="63"/>
        <v>-30.404876676816475</v>
      </c>
      <c r="R50">
        <f t="shared" si="64"/>
        <v>-8.8414409577669275</v>
      </c>
      <c r="S50">
        <f t="shared" si="65"/>
        <v>17.16904950439881</v>
      </c>
      <c r="T50">
        <f t="shared" si="66"/>
        <v>34.543877137615453</v>
      </c>
      <c r="U50">
        <f t="shared" si="67"/>
        <v>-2.4795027969902224</v>
      </c>
      <c r="V50">
        <f t="shared" si="68"/>
        <v>-3.7118689873349768</v>
      </c>
      <c r="W50">
        <f t="shared" si="69"/>
        <v>-3.0772448686562042</v>
      </c>
      <c r="X50">
        <f t="shared" si="70"/>
        <v>-0.89483273055208445</v>
      </c>
      <c r="Y50">
        <f t="shared" si="71"/>
        <v>1.7376610353891255</v>
      </c>
      <c r="Z50">
        <f t="shared" si="72"/>
        <v>3.4961486538858608</v>
      </c>
      <c r="AA50">
        <f t="shared" si="73"/>
        <v>-0.66312265824079553</v>
      </c>
      <c r="AB50">
        <f t="shared" si="74"/>
        <v>-0.99270887409805408</v>
      </c>
      <c r="AC50">
        <f t="shared" si="75"/>
        <v>-0.82298386589365757</v>
      </c>
      <c r="AD50">
        <f t="shared" si="76"/>
        <v>-0.23931566428755585</v>
      </c>
      <c r="AE50">
        <f t="shared" si="77"/>
        <v>0.46472317204376756</v>
      </c>
      <c r="AF50">
        <f t="shared" si="78"/>
        <v>0.93501624268541339</v>
      </c>
      <c r="AG50">
        <f t="shared" si="79"/>
        <v>1.8151563155340935</v>
      </c>
      <c r="AH50">
        <f t="shared" si="44"/>
        <v>-18.733432607287014</v>
      </c>
      <c r="AI50">
        <f t="shared" si="45"/>
        <v>3.808055614798231</v>
      </c>
      <c r="AJ50">
        <f t="shared" si="46"/>
        <v>2.2617380387308011E-2</v>
      </c>
      <c r="AK50">
        <f t="shared" si="47"/>
        <v>0.38804445790425446</v>
      </c>
      <c r="AL50">
        <f t="shared" si="48"/>
        <v>-0.19736652790014217</v>
      </c>
      <c r="AN50">
        <v>1</v>
      </c>
      <c r="AO50">
        <f t="shared" si="80"/>
        <v>19.5</v>
      </c>
      <c r="AP50">
        <f t="shared" si="81"/>
        <v>0.74851074817110075</v>
      </c>
      <c r="AQ50">
        <f t="shared" si="82"/>
        <v>-0.66312265824079553</v>
      </c>
      <c r="AR50">
        <f t="shared" si="83"/>
        <v>0.12053668025532208</v>
      </c>
      <c r="AS50">
        <f t="shared" si="84"/>
        <v>-0.99270887409805408</v>
      </c>
      <c r="AT50">
        <f t="shared" si="85"/>
        <v>-0.56806474673115404</v>
      </c>
      <c r="AU50">
        <f t="shared" si="86"/>
        <v>-0.82298386589365757</v>
      </c>
      <c r="AV50">
        <f t="shared" si="87"/>
        <v>-0.97094181742605246</v>
      </c>
      <c r="AW50">
        <f t="shared" si="88"/>
        <v>-0.23931566428755585</v>
      </c>
      <c r="AX50">
        <f t="shared" si="89"/>
        <v>-0.88545602565321035</v>
      </c>
      <c r="AY50">
        <f t="shared" si="90"/>
        <v>0.46472317204376756</v>
      </c>
      <c r="AZ50">
        <f t="shared" si="91"/>
        <v>-0.35460488704253951</v>
      </c>
      <c r="BA50">
        <f t="shared" si="92"/>
        <v>0.93501624268541339</v>
      </c>
      <c r="BB50">
        <f t="shared" si="49"/>
        <v>3.808055614798231</v>
      </c>
      <c r="BC50">
        <f t="shared" si="50"/>
        <v>2.2617380387308011E-2</v>
      </c>
      <c r="BD50">
        <f t="shared" si="51"/>
        <v>0.38804445790425446</v>
      </c>
      <c r="BE50">
        <f t="shared" si="52"/>
        <v>-0.19736652790014217</v>
      </c>
    </row>
    <row r="51" spans="1:60" x14ac:dyDescent="0.25">
      <c r="A51">
        <v>1661586</v>
      </c>
      <c r="B51">
        <f t="shared" si="40"/>
        <v>38.507207415990727</v>
      </c>
      <c r="C51">
        <v>47</v>
      </c>
      <c r="D51">
        <f t="shared" si="41"/>
        <v>38.585607338057017</v>
      </c>
      <c r="E51">
        <f t="shared" si="53"/>
        <v>4.5055044039803853</v>
      </c>
      <c r="F51">
        <f t="shared" si="42"/>
        <v>4.5839043260466736</v>
      </c>
      <c r="G51">
        <f t="shared" si="43"/>
        <v>20.826643640253142</v>
      </c>
      <c r="H51">
        <f t="shared" si="54"/>
        <v>24.446527295859934</v>
      </c>
      <c r="I51">
        <f t="shared" si="55"/>
        <v>31.690810423980921</v>
      </c>
      <c r="J51">
        <f t="shared" si="56"/>
        <v>13.654843936070872</v>
      </c>
      <c r="K51">
        <f t="shared" si="57"/>
        <v>-9.2153779226165096</v>
      </c>
      <c r="L51">
        <f t="shared" si="58"/>
        <v>-28.823058632923008</v>
      </c>
      <c r="M51">
        <f t="shared" si="59"/>
        <v>-38.226446518588389</v>
      </c>
      <c r="N51">
        <f t="shared" si="60"/>
        <v>-34.096438837567035</v>
      </c>
      <c r="O51">
        <f t="shared" si="61"/>
        <v>-21.874587028088861</v>
      </c>
      <c r="P51">
        <f t="shared" si="62"/>
        <v>-36.004864394407598</v>
      </c>
      <c r="Q51">
        <f t="shared" si="63"/>
        <v>-37.388257952484004</v>
      </c>
      <c r="R51">
        <f t="shared" si="64"/>
        <v>-25.535001743121416</v>
      </c>
      <c r="S51">
        <f t="shared" si="65"/>
        <v>-4.6415309478266833</v>
      </c>
      <c r="T51">
        <f t="shared" si="66"/>
        <v>17.895191576906388</v>
      </c>
      <c r="U51">
        <f t="shared" si="67"/>
        <v>-2.5594182181432252</v>
      </c>
      <c r="V51">
        <f t="shared" si="68"/>
        <v>-4.21271979921233</v>
      </c>
      <c r="W51">
        <f t="shared" si="69"/>
        <v>-4.3745826344217988</v>
      </c>
      <c r="X51">
        <f t="shared" si="70"/>
        <v>-2.9877020570830806</v>
      </c>
      <c r="Y51">
        <f t="shared" si="71"/>
        <v>-0.54307854373153408</v>
      </c>
      <c r="Z51">
        <f t="shared" si="72"/>
        <v>2.0938122982749157</v>
      </c>
      <c r="AA51">
        <f t="shared" si="73"/>
        <v>-0.56806474673115592</v>
      </c>
      <c r="AB51">
        <f t="shared" si="74"/>
        <v>-0.93501624268541494</v>
      </c>
      <c r="AC51">
        <f t="shared" si="75"/>
        <v>-0.97094181742605257</v>
      </c>
      <c r="AD51">
        <f t="shared" si="76"/>
        <v>-0.66312265824079475</v>
      </c>
      <c r="AE51">
        <f t="shared" si="77"/>
        <v>-0.12053668025532317</v>
      </c>
      <c r="AF51">
        <f t="shared" si="78"/>
        <v>0.46472317204376462</v>
      </c>
      <c r="AG51">
        <f t="shared" si="79"/>
        <v>1.7634625997928071</v>
      </c>
      <c r="AH51">
        <f t="shared" si="44"/>
        <v>-22.553472704140074</v>
      </c>
      <c r="AI51">
        <f t="shared" si="45"/>
        <v>3.7666076083229769</v>
      </c>
      <c r="AJ51">
        <f t="shared" si="46"/>
        <v>0.38234475901005965</v>
      </c>
      <c r="AK51">
        <f t="shared" si="47"/>
        <v>0.5068261394520569</v>
      </c>
      <c r="AL51">
        <f t="shared" si="48"/>
        <v>-7.1874180738420029E-2</v>
      </c>
      <c r="AN51">
        <v>1</v>
      </c>
      <c r="AO51">
        <f t="shared" si="80"/>
        <v>20.5</v>
      </c>
      <c r="AP51">
        <f t="shared" si="81"/>
        <v>0.82298386589365635</v>
      </c>
      <c r="AQ51">
        <f t="shared" si="82"/>
        <v>-0.56806474673115592</v>
      </c>
      <c r="AR51">
        <f t="shared" si="83"/>
        <v>0.35460488704253534</v>
      </c>
      <c r="AS51">
        <f t="shared" si="84"/>
        <v>-0.93501624268541494</v>
      </c>
      <c r="AT51">
        <f t="shared" si="85"/>
        <v>-0.23931566428755563</v>
      </c>
      <c r="AU51">
        <f t="shared" si="86"/>
        <v>-0.97094181742605257</v>
      </c>
      <c r="AV51">
        <f t="shared" si="87"/>
        <v>-0.74851074817110153</v>
      </c>
      <c r="AW51">
        <f t="shared" si="88"/>
        <v>-0.66312265824079475</v>
      </c>
      <c r="AX51">
        <f t="shared" si="89"/>
        <v>-0.99270887409805397</v>
      </c>
      <c r="AY51">
        <f t="shared" si="90"/>
        <v>-0.12053668025532317</v>
      </c>
      <c r="AZ51">
        <f t="shared" si="91"/>
        <v>-0.88545602565321191</v>
      </c>
      <c r="BA51">
        <f t="shared" si="92"/>
        <v>0.46472317204376462</v>
      </c>
      <c r="BB51">
        <f t="shared" si="49"/>
        <v>3.7666076083229769</v>
      </c>
      <c r="BC51">
        <f t="shared" si="50"/>
        <v>0.38234475901005965</v>
      </c>
      <c r="BD51">
        <f t="shared" si="51"/>
        <v>0.5068261394520569</v>
      </c>
      <c r="BE51">
        <f t="shared" si="52"/>
        <v>-7.1874180738420029E-2</v>
      </c>
    </row>
    <row r="52" spans="1:60" x14ac:dyDescent="0.25">
      <c r="A52">
        <v>1748827</v>
      </c>
      <c r="B52">
        <f t="shared" si="40"/>
        <v>40.529015063731173</v>
      </c>
      <c r="C52">
        <v>48</v>
      </c>
      <c r="D52">
        <f t="shared" si="41"/>
        <v>39.837447998358478</v>
      </c>
      <c r="E52">
        <f t="shared" si="53"/>
        <v>5.7311589182441125</v>
      </c>
      <c r="F52">
        <f t="shared" si="42"/>
        <v>5.0395918528714168</v>
      </c>
      <c r="G52">
        <f t="shared" si="43"/>
        <v>22.848451287993587</v>
      </c>
      <c r="H52">
        <f t="shared" si="54"/>
        <v>22.069722177312464</v>
      </c>
      <c r="I52">
        <f t="shared" si="55"/>
        <v>35.886660601970469</v>
      </c>
      <c r="J52">
        <f t="shared" si="56"/>
        <v>23.023104677441598</v>
      </c>
      <c r="K52">
        <f t="shared" si="57"/>
        <v>4.8852329298000869</v>
      </c>
      <c r="L52">
        <f t="shared" si="58"/>
        <v>-14.371786808619724</v>
      </c>
      <c r="M52">
        <f t="shared" si="59"/>
        <v>-30.336403387991172</v>
      </c>
      <c r="N52">
        <f t="shared" si="60"/>
        <v>-39.351315544467006</v>
      </c>
      <c r="O52">
        <f t="shared" si="61"/>
        <v>-18.834772440226853</v>
      </c>
      <c r="P52">
        <f t="shared" si="62"/>
        <v>-33.354725498011753</v>
      </c>
      <c r="Q52">
        <f t="shared" si="63"/>
        <v>-40.233512912219652</v>
      </c>
      <c r="R52">
        <f t="shared" si="64"/>
        <v>-37.895287384630457</v>
      </c>
      <c r="S52">
        <f t="shared" si="65"/>
        <v>-26.875708204942729</v>
      </c>
      <c r="T52">
        <f t="shared" si="66"/>
        <v>-9.6992281628971639</v>
      </c>
      <c r="U52">
        <f t="shared" si="67"/>
        <v>-2.6634023519733407</v>
      </c>
      <c r="V52">
        <f t="shared" si="68"/>
        <v>-4.7166513225874507</v>
      </c>
      <c r="W52">
        <f t="shared" si="69"/>
        <v>-5.6893723170071349</v>
      </c>
      <c r="X52">
        <f t="shared" si="70"/>
        <v>-5.358726677969611</v>
      </c>
      <c r="Y52">
        <f t="shared" si="71"/>
        <v>-3.8004613366664874</v>
      </c>
      <c r="Z52">
        <f t="shared" si="72"/>
        <v>-1.3715561036571371</v>
      </c>
      <c r="AA52">
        <f t="shared" si="73"/>
        <v>-0.46472317204376917</v>
      </c>
      <c r="AB52">
        <f t="shared" si="74"/>
        <v>-0.82298386589365724</v>
      </c>
      <c r="AC52">
        <f t="shared" si="75"/>
        <v>-0.99270887409805419</v>
      </c>
      <c r="AD52">
        <f t="shared" si="76"/>
        <v>-0.93501624268541383</v>
      </c>
      <c r="AE52">
        <f t="shared" si="77"/>
        <v>-0.66312265824079719</v>
      </c>
      <c r="AF52">
        <f t="shared" si="78"/>
        <v>-0.23931566428755538</v>
      </c>
      <c r="AG52">
        <f t="shared" si="79"/>
        <v>1.6819985801474953</v>
      </c>
      <c r="AH52">
        <f t="shared" si="44"/>
        <v>-25.930277822687536</v>
      </c>
      <c r="AI52">
        <f t="shared" si="45"/>
        <v>3.6702339812567022</v>
      </c>
      <c r="AJ52">
        <f t="shared" si="46"/>
        <v>0.71985165000579587</v>
      </c>
      <c r="AK52">
        <f t="shared" si="47"/>
        <v>0.5597368873061781</v>
      </c>
      <c r="AL52">
        <f t="shared" si="48"/>
        <v>8.9769334302741241E-2</v>
      </c>
      <c r="AN52">
        <v>1</v>
      </c>
      <c r="AO52">
        <f t="shared" si="80"/>
        <v>21.5</v>
      </c>
      <c r="AP52">
        <f t="shared" si="81"/>
        <v>0.88545602565320958</v>
      </c>
      <c r="AQ52">
        <f t="shared" si="82"/>
        <v>-0.46472317204376917</v>
      </c>
      <c r="AR52">
        <f t="shared" si="83"/>
        <v>0.56806474673115459</v>
      </c>
      <c r="AS52">
        <f t="shared" si="84"/>
        <v>-0.82298386589365724</v>
      </c>
      <c r="AT52">
        <f t="shared" si="85"/>
        <v>0.12053668025532184</v>
      </c>
      <c r="AU52">
        <f t="shared" si="86"/>
        <v>-0.99270887409805419</v>
      </c>
      <c r="AV52">
        <f t="shared" si="87"/>
        <v>-0.35460488704253829</v>
      </c>
      <c r="AW52">
        <f t="shared" si="88"/>
        <v>-0.93501624268541383</v>
      </c>
      <c r="AX52">
        <f t="shared" si="89"/>
        <v>-0.7485107481710993</v>
      </c>
      <c r="AY52">
        <f t="shared" si="90"/>
        <v>-0.66312265824079719</v>
      </c>
      <c r="AZ52">
        <f t="shared" si="91"/>
        <v>-0.97094181742605257</v>
      </c>
      <c r="BA52">
        <f t="shared" si="92"/>
        <v>-0.23931566428755538</v>
      </c>
      <c r="BB52">
        <f t="shared" si="49"/>
        <v>3.6702339812567022</v>
      </c>
      <c r="BC52">
        <f t="shared" si="50"/>
        <v>0.71985165000579587</v>
      </c>
      <c r="BD52">
        <f t="shared" si="51"/>
        <v>0.5597368873061781</v>
      </c>
      <c r="BE52">
        <f t="shared" si="52"/>
        <v>8.9769334302741241E-2</v>
      </c>
    </row>
    <row r="53" spans="1:60" x14ac:dyDescent="0.25">
      <c r="A53">
        <v>1798282</v>
      </c>
      <c r="B53">
        <f t="shared" si="40"/>
        <v>41.675133256083427</v>
      </c>
      <c r="C53">
        <v>49</v>
      </c>
      <c r="D53">
        <f t="shared" si="41"/>
        <v>40.876033563690605</v>
      </c>
      <c r="E53">
        <f t="shared" si="53"/>
        <v>6.0811239771196455</v>
      </c>
      <c r="F53">
        <f t="shared" si="42"/>
        <v>5.2820242847268268</v>
      </c>
      <c r="G53">
        <f t="shared" si="43"/>
        <v>23.994569480345842</v>
      </c>
      <c r="H53">
        <f t="shared" si="54"/>
        <v>22.069722177312475</v>
      </c>
      <c r="I53">
        <f t="shared" si="55"/>
        <v>38.966926510517098</v>
      </c>
      <c r="J53">
        <f t="shared" si="56"/>
        <v>31.194285173641322</v>
      </c>
      <c r="K53">
        <f t="shared" si="57"/>
        <v>19.367400122113796</v>
      </c>
      <c r="L53">
        <f t="shared" si="58"/>
        <v>5.0233822118864477</v>
      </c>
      <c r="M53">
        <f t="shared" si="59"/>
        <v>-9.9735121994520259</v>
      </c>
      <c r="N53">
        <f t="shared" si="60"/>
        <v>-23.674174018104274</v>
      </c>
      <c r="O53">
        <f t="shared" si="61"/>
        <v>-14.778205920756097</v>
      </c>
      <c r="P53">
        <f t="shared" si="62"/>
        <v>-27.635725147313433</v>
      </c>
      <c r="Q53">
        <f t="shared" si="63"/>
        <v>-36.901497861499564</v>
      </c>
      <c r="R53">
        <f t="shared" si="64"/>
        <v>-41.371274612532957</v>
      </c>
      <c r="S53">
        <f t="shared" si="65"/>
        <v>-40.464129625134561</v>
      </c>
      <c r="T53">
        <f t="shared" si="66"/>
        <v>-34.297962278724768</v>
      </c>
      <c r="U53">
        <f t="shared" si="67"/>
        <v>-2.1563962809981687</v>
      </c>
      <c r="V53">
        <f t="shared" si="68"/>
        <v>-4.0325310967994197</v>
      </c>
      <c r="W53">
        <f t="shared" si="69"/>
        <v>-5.3845678682848055</v>
      </c>
      <c r="X53">
        <f t="shared" si="70"/>
        <v>-6.0367857365771247</v>
      </c>
      <c r="Y53">
        <f t="shared" si="71"/>
        <v>-5.9044175663376928</v>
      </c>
      <c r="Z53">
        <f t="shared" si="72"/>
        <v>-5.0046669196685247</v>
      </c>
      <c r="AA53">
        <f t="shared" si="73"/>
        <v>-0.35460488704253595</v>
      </c>
      <c r="AB53">
        <f t="shared" si="74"/>
        <v>-0.66312265824079575</v>
      </c>
      <c r="AC53">
        <f t="shared" si="75"/>
        <v>-0.88545602565321035</v>
      </c>
      <c r="AD53">
        <f t="shared" si="76"/>
        <v>-0.99270887409805419</v>
      </c>
      <c r="AE53">
        <f t="shared" si="77"/>
        <v>-0.97094181742605246</v>
      </c>
      <c r="AF53">
        <f t="shared" si="78"/>
        <v>-0.82298386589365513</v>
      </c>
      <c r="AG53">
        <f t="shared" si="79"/>
        <v>1.4923924796137014</v>
      </c>
      <c r="AH53">
        <f t="shared" si="44"/>
        <v>-26.930277822687529</v>
      </c>
      <c r="AI53">
        <f t="shared" si="45"/>
        <v>3.5203400780965399</v>
      </c>
      <c r="AJ53">
        <f t="shared" si="46"/>
        <v>1.0155233796574823</v>
      </c>
      <c r="AK53">
        <f t="shared" si="47"/>
        <v>0.53990002307084817</v>
      </c>
      <c r="AL53">
        <f t="shared" si="48"/>
        <v>0.20626080390195461</v>
      </c>
      <c r="AN53">
        <v>1</v>
      </c>
      <c r="AO53">
        <f t="shared" si="80"/>
        <v>22.5</v>
      </c>
      <c r="AP53">
        <f t="shared" si="81"/>
        <v>0.93501624268541472</v>
      </c>
      <c r="AQ53">
        <f t="shared" si="82"/>
        <v>-0.35460488704253595</v>
      </c>
      <c r="AR53">
        <f t="shared" si="83"/>
        <v>0.74851074817110064</v>
      </c>
      <c r="AS53">
        <f t="shared" si="84"/>
        <v>-0.66312265824079575</v>
      </c>
      <c r="AT53">
        <f t="shared" si="85"/>
        <v>0.46472317204376756</v>
      </c>
      <c r="AU53">
        <f t="shared" si="86"/>
        <v>-0.88545602565321035</v>
      </c>
      <c r="AV53">
        <f t="shared" si="87"/>
        <v>0.12053668025532159</v>
      </c>
      <c r="AW53">
        <f t="shared" si="88"/>
        <v>-0.99270887409805419</v>
      </c>
      <c r="AX53">
        <f t="shared" si="89"/>
        <v>-0.2393156642875561</v>
      </c>
      <c r="AY53">
        <f t="shared" si="90"/>
        <v>-0.97094181742605246</v>
      </c>
      <c r="AZ53">
        <f t="shared" si="91"/>
        <v>-0.56806474673115759</v>
      </c>
      <c r="BA53">
        <f t="shared" si="92"/>
        <v>-0.82298386589365513</v>
      </c>
      <c r="BB53">
        <f t="shared" si="49"/>
        <v>3.5203400780965399</v>
      </c>
      <c r="BC53">
        <f t="shared" si="50"/>
        <v>1.0155233796574823</v>
      </c>
      <c r="BD53">
        <f t="shared" si="51"/>
        <v>0.53990002307084817</v>
      </c>
      <c r="BE53">
        <f t="shared" si="52"/>
        <v>0.20626080390195461</v>
      </c>
    </row>
    <row r="54" spans="1:60" x14ac:dyDescent="0.25">
      <c r="A54">
        <v>1754729</v>
      </c>
      <c r="B54">
        <f t="shared" si="40"/>
        <v>40.66579374275782</v>
      </c>
      <c r="C54">
        <v>50</v>
      </c>
      <c r="D54">
        <f t="shared" si="41"/>
        <v>41.630351901363582</v>
      </c>
      <c r="E54">
        <f t="shared" si="53"/>
        <v>4.2756313303173208</v>
      </c>
      <c r="F54">
        <f t="shared" si="42"/>
        <v>5.240189488923086</v>
      </c>
      <c r="G54">
        <f t="shared" si="43"/>
        <v>22.985229967020235</v>
      </c>
      <c r="H54">
        <f t="shared" si="54"/>
        <v>25.992535041586226</v>
      </c>
      <c r="I54">
        <f t="shared" si="55"/>
        <v>39.484119683666243</v>
      </c>
      <c r="J54">
        <f t="shared" si="56"/>
        <v>36.007772107495477</v>
      </c>
      <c r="K54">
        <f t="shared" si="57"/>
        <v>30.438783699363309</v>
      </c>
      <c r="L54">
        <f t="shared" si="58"/>
        <v>23.100803823101021</v>
      </c>
      <c r="M54">
        <f t="shared" si="59"/>
        <v>14.420289196645715</v>
      </c>
      <c r="N54">
        <f t="shared" si="60"/>
        <v>4.9017197776996371</v>
      </c>
      <c r="O54">
        <f t="shared" si="61"/>
        <v>-9.7319614433289345</v>
      </c>
      <c r="P54">
        <f t="shared" si="62"/>
        <v>-18.898336661812117</v>
      </c>
      <c r="Q54">
        <f t="shared" si="63"/>
        <v>-26.966409246169494</v>
      </c>
      <c r="R54">
        <f t="shared" si="64"/>
        <v>-33.467292144048976</v>
      </c>
      <c r="S54">
        <f t="shared" si="65"/>
        <v>-38.023177671173464</v>
      </c>
      <c r="T54">
        <f t="shared" si="66"/>
        <v>-40.369294320676815</v>
      </c>
      <c r="U54">
        <f t="shared" si="67"/>
        <v>-1.0232255520635878</v>
      </c>
      <c r="V54">
        <f t="shared" si="68"/>
        <v>-1.9869849543147902</v>
      </c>
      <c r="W54">
        <f t="shared" si="69"/>
        <v>-2.8352680134176524</v>
      </c>
      <c r="X54">
        <f t="shared" si="70"/>
        <v>-3.5187756013605944</v>
      </c>
      <c r="Y54">
        <f t="shared" si="71"/>
        <v>-3.9977847415813423</v>
      </c>
      <c r="Z54">
        <f t="shared" si="72"/>
        <v>-4.2444571639776729</v>
      </c>
      <c r="AA54">
        <f t="shared" si="73"/>
        <v>-0.23931566428755865</v>
      </c>
      <c r="AB54">
        <f t="shared" si="74"/>
        <v>-0.46472317204377017</v>
      </c>
      <c r="AC54">
        <f t="shared" si="75"/>
        <v>-0.66312265824079597</v>
      </c>
      <c r="AD54">
        <f t="shared" si="76"/>
        <v>-0.82298386589365846</v>
      </c>
      <c r="AE54">
        <f t="shared" si="77"/>
        <v>-0.93501624268541461</v>
      </c>
      <c r="AF54">
        <f t="shared" si="78"/>
        <v>-0.99270887409805419</v>
      </c>
      <c r="AG54">
        <f t="shared" si="79"/>
        <v>1.1389402589852753</v>
      </c>
      <c r="AH54">
        <f t="shared" si="44"/>
        <v>-24.007464958413767</v>
      </c>
      <c r="AI54">
        <f t="shared" si="45"/>
        <v>3.3191116894822423</v>
      </c>
      <c r="AJ54">
        <f t="shared" si="46"/>
        <v>1.2521765817607673</v>
      </c>
      <c r="AK54">
        <f t="shared" si="47"/>
        <v>0.44989369468876822</v>
      </c>
      <c r="AL54">
        <f t="shared" si="48"/>
        <v>0.21900752299130832</v>
      </c>
      <c r="AN54">
        <v>1</v>
      </c>
      <c r="AO54">
        <f t="shared" si="80"/>
        <v>23.5</v>
      </c>
      <c r="AP54">
        <f t="shared" si="81"/>
        <v>0.97094181742605179</v>
      </c>
      <c r="AQ54">
        <f t="shared" si="82"/>
        <v>-0.23931566428755865</v>
      </c>
      <c r="AR54">
        <f t="shared" si="83"/>
        <v>0.88545602565320902</v>
      </c>
      <c r="AS54">
        <f t="shared" si="84"/>
        <v>-0.46472317204377017</v>
      </c>
      <c r="AT54">
        <f t="shared" si="85"/>
        <v>0.74851074817110042</v>
      </c>
      <c r="AU54">
        <f t="shared" si="86"/>
        <v>-0.66312265824079597</v>
      </c>
      <c r="AV54">
        <f t="shared" si="87"/>
        <v>0.56806474673115281</v>
      </c>
      <c r="AW54">
        <f t="shared" si="88"/>
        <v>-0.82298386589365846</v>
      </c>
      <c r="AX54">
        <f t="shared" si="89"/>
        <v>0.35460488704253629</v>
      </c>
      <c r="AY54">
        <f t="shared" si="90"/>
        <v>-0.93501624268541461</v>
      </c>
      <c r="AZ54">
        <f t="shared" si="91"/>
        <v>0.1205366802553211</v>
      </c>
      <c r="BA54">
        <f t="shared" si="92"/>
        <v>-0.99270887409805419</v>
      </c>
      <c r="BB54">
        <f t="shared" si="49"/>
        <v>3.3191116894822423</v>
      </c>
      <c r="BC54">
        <f t="shared" si="50"/>
        <v>1.2521765817607673</v>
      </c>
      <c r="BD54">
        <f t="shared" si="51"/>
        <v>0.44989369468876822</v>
      </c>
      <c r="BE54">
        <f t="shared" si="52"/>
        <v>0.21900752299130832</v>
      </c>
    </row>
    <row r="55" spans="1:60" x14ac:dyDescent="0.25">
      <c r="A55">
        <v>1802992</v>
      </c>
      <c r="B55">
        <f t="shared" si="40"/>
        <v>41.784287369640786</v>
      </c>
      <c r="C55">
        <v>51</v>
      </c>
      <c r="D55">
        <f t="shared" si="41"/>
        <v>42.094870523610048</v>
      </c>
      <c r="E55">
        <f t="shared" si="53"/>
        <v>4.5979718237235652</v>
      </c>
      <c r="F55">
        <f t="shared" si="42"/>
        <v>4.9085549776928206</v>
      </c>
      <c r="G55">
        <f t="shared" si="43"/>
        <v>24.103723593903201</v>
      </c>
      <c r="H55">
        <f t="shared" si="54"/>
        <v>34.288764852144993</v>
      </c>
      <c r="I55">
        <f t="shared" si="55"/>
        <v>41.47963286970564</v>
      </c>
      <c r="J55">
        <f t="shared" si="56"/>
        <v>40.570111918531445</v>
      </c>
      <c r="K55">
        <f t="shared" si="57"/>
        <v>39.068987379649151</v>
      </c>
      <c r="L55">
        <f t="shared" si="58"/>
        <v>36.998149029073701</v>
      </c>
      <c r="M55">
        <f t="shared" si="59"/>
        <v>34.387794353078448</v>
      </c>
      <c r="N55">
        <f t="shared" si="60"/>
        <v>31.275988200846069</v>
      </c>
      <c r="O55">
        <f t="shared" si="61"/>
        <v>-5.0365392863709495</v>
      </c>
      <c r="P55">
        <f t="shared" si="62"/>
        <v>-9.9996344886478425</v>
      </c>
      <c r="Q55">
        <f t="shared" si="63"/>
        <v>-14.816912502864353</v>
      </c>
      <c r="R55">
        <f t="shared" si="64"/>
        <v>-19.418126568007928</v>
      </c>
      <c r="S55">
        <f t="shared" si="65"/>
        <v>-23.736180621976835</v>
      </c>
      <c r="T55">
        <f t="shared" si="66"/>
        <v>-27.708107713253536</v>
      </c>
      <c r="U55">
        <f t="shared" si="67"/>
        <v>-0.55422425953915466</v>
      </c>
      <c r="V55">
        <f t="shared" si="68"/>
        <v>-1.1003666813698836</v>
      </c>
      <c r="W55">
        <f t="shared" si="69"/>
        <v>-1.6304632791762601</v>
      </c>
      <c r="X55">
        <f t="shared" si="70"/>
        <v>-2.1367840508886959</v>
      </c>
      <c r="Y55">
        <f t="shared" si="71"/>
        <v>-2.6119456995205188</v>
      </c>
      <c r="Z55">
        <f t="shared" si="72"/>
        <v>-3.0490192982638535</v>
      </c>
      <c r="AA55">
        <f t="shared" si="73"/>
        <v>-0.12053668025532363</v>
      </c>
      <c r="AB55">
        <f t="shared" si="74"/>
        <v>-0.2393156642875589</v>
      </c>
      <c r="AC55">
        <f t="shared" si="75"/>
        <v>-0.35460488704253645</v>
      </c>
      <c r="AD55">
        <f t="shared" si="76"/>
        <v>-0.46472317204377062</v>
      </c>
      <c r="AE55">
        <f t="shared" si="77"/>
        <v>-0.56806474673115603</v>
      </c>
      <c r="AF55">
        <f t="shared" si="78"/>
        <v>-0.66312265824079653</v>
      </c>
      <c r="AG55">
        <f t="shared" si="79"/>
        <v>0.62087310906275994</v>
      </c>
      <c r="AH55">
        <f t="shared" si="44"/>
        <v>-16.71123514785501</v>
      </c>
      <c r="AI55">
        <f t="shared" si="45"/>
        <v>3.0694831784466721</v>
      </c>
      <c r="AJ55">
        <f t="shared" si="46"/>
        <v>1.4160578324088011</v>
      </c>
      <c r="AK55">
        <f t="shared" si="47"/>
        <v>0.30141580096065429</v>
      </c>
      <c r="AL55">
        <f t="shared" si="48"/>
        <v>0.12159816587669296</v>
      </c>
      <c r="AN55">
        <v>1</v>
      </c>
      <c r="AO55">
        <f t="shared" si="80"/>
        <v>24.5</v>
      </c>
      <c r="AP55">
        <f t="shared" si="81"/>
        <v>0.99270887409805397</v>
      </c>
      <c r="AQ55">
        <f t="shared" si="82"/>
        <v>-0.12053668025532363</v>
      </c>
      <c r="AR55">
        <f t="shared" si="83"/>
        <v>0.97094181742605179</v>
      </c>
      <c r="AS55">
        <f t="shared" si="84"/>
        <v>-0.2393156642875589</v>
      </c>
      <c r="AT55">
        <f t="shared" si="85"/>
        <v>0.9350162426854145</v>
      </c>
      <c r="AU55">
        <f t="shared" si="86"/>
        <v>-0.35460488704253645</v>
      </c>
      <c r="AV55">
        <f t="shared" si="87"/>
        <v>0.8854560256532088</v>
      </c>
      <c r="AW55">
        <f t="shared" si="88"/>
        <v>-0.46472317204377062</v>
      </c>
      <c r="AX55">
        <f t="shared" si="89"/>
        <v>0.82298386589365624</v>
      </c>
      <c r="AY55">
        <f t="shared" si="90"/>
        <v>-0.56806474673115603</v>
      </c>
      <c r="AZ55">
        <f t="shared" si="91"/>
        <v>0.74851074817109997</v>
      </c>
      <c r="BA55">
        <f t="shared" si="92"/>
        <v>-0.66312265824079653</v>
      </c>
      <c r="BB55">
        <f t="shared" si="49"/>
        <v>3.0694831784466721</v>
      </c>
      <c r="BC55">
        <f t="shared" si="50"/>
        <v>1.4160578324088011</v>
      </c>
      <c r="BD55">
        <f t="shared" si="51"/>
        <v>0.30141580096065429</v>
      </c>
      <c r="BE55">
        <f t="shared" si="52"/>
        <v>0.12159816587669296</v>
      </c>
    </row>
    <row r="56" spans="1:60" x14ac:dyDescent="0.25">
      <c r="A56">
        <v>1851510</v>
      </c>
      <c r="B56">
        <f t="shared" si="40"/>
        <v>42.908690614136731</v>
      </c>
      <c r="C56">
        <v>52</v>
      </c>
      <c r="D56">
        <f t="shared" si="41"/>
        <v>42.331997509140756</v>
      </c>
      <c r="E56">
        <f t="shared" si="53"/>
        <v>4.9262219347427916</v>
      </c>
      <c r="F56">
        <f t="shared" si="42"/>
        <v>4.3495288297468164</v>
      </c>
      <c r="G56">
        <f t="shared" si="43"/>
        <v>25.228126838399145</v>
      </c>
      <c r="H56">
        <f t="shared" si="54"/>
        <v>45.999999999999972</v>
      </c>
      <c r="I56">
        <f t="shared" si="55"/>
        <v>42.908690614136731</v>
      </c>
      <c r="J56">
        <f t="shared" si="56"/>
        <v>42.908690614136731</v>
      </c>
      <c r="K56">
        <f t="shared" si="57"/>
        <v>42.908690614136731</v>
      </c>
      <c r="L56">
        <f t="shared" si="58"/>
        <v>42.908690614136731</v>
      </c>
      <c r="M56">
        <f t="shared" si="59"/>
        <v>42.908690614136731</v>
      </c>
      <c r="N56">
        <f t="shared" si="60"/>
        <v>42.908690614136731</v>
      </c>
      <c r="O56">
        <f t="shared" si="61"/>
        <v>-1.0513903201612325E-14</v>
      </c>
      <c r="P56">
        <f t="shared" si="62"/>
        <v>-2.1027806403224649E-14</v>
      </c>
      <c r="Q56">
        <f t="shared" si="63"/>
        <v>-3.1541709604836972E-14</v>
      </c>
      <c r="R56">
        <f t="shared" si="64"/>
        <v>-4.2055612806449298E-14</v>
      </c>
      <c r="S56">
        <f t="shared" si="65"/>
        <v>9.9872776076200606E-14</v>
      </c>
      <c r="T56">
        <f t="shared" si="66"/>
        <v>-6.3083419209673944E-14</v>
      </c>
      <c r="U56">
        <f t="shared" si="67"/>
        <v>-1.2070706383774168E-15</v>
      </c>
      <c r="V56">
        <f t="shared" si="68"/>
        <v>-2.4141412767548337E-15</v>
      </c>
      <c r="W56">
        <f t="shared" si="69"/>
        <v>-3.6212119151322501E-15</v>
      </c>
      <c r="X56">
        <f t="shared" si="70"/>
        <v>-4.8282825535096674E-15</v>
      </c>
      <c r="Y56">
        <f t="shared" si="71"/>
        <v>1.14661028604807E-14</v>
      </c>
      <c r="Z56">
        <f t="shared" si="72"/>
        <v>-7.2424238302645003E-15</v>
      </c>
      <c r="AA56">
        <f t="shared" si="73"/>
        <v>-2.45029690981724E-16</v>
      </c>
      <c r="AB56">
        <f t="shared" si="74"/>
        <v>-4.90059381963448E-16</v>
      </c>
      <c r="AC56">
        <f t="shared" si="75"/>
        <v>-7.3508907294517201E-16</v>
      </c>
      <c r="AD56">
        <f t="shared" si="76"/>
        <v>-9.8011876392689601E-16</v>
      </c>
      <c r="AE56">
        <f t="shared" si="77"/>
        <v>2.3275652238918809E-15</v>
      </c>
      <c r="AF56">
        <f t="shared" si="78"/>
        <v>-1.470178145890344E-15</v>
      </c>
      <c r="AG56">
        <f t="shared" si="79"/>
        <v>1.2968897128594663E-15</v>
      </c>
      <c r="AH56">
        <f t="shared" si="44"/>
        <v>-6.0000000000000124</v>
      </c>
      <c r="AI56">
        <f t="shared" si="45"/>
        <v>2.7750946907951812</v>
      </c>
      <c r="AJ56">
        <f t="shared" si="46"/>
        <v>1.4976429489980263</v>
      </c>
      <c r="AK56">
        <f t="shared" si="47"/>
        <v>0.11376364471172336</v>
      </c>
      <c r="AL56">
        <f t="shared" si="48"/>
        <v>-3.697245475811417E-2</v>
      </c>
      <c r="AN56">
        <v>1</v>
      </c>
      <c r="AO56">
        <f t="shared" si="80"/>
        <v>25.5</v>
      </c>
      <c r="AP56">
        <f t="shared" si="81"/>
        <v>1</v>
      </c>
      <c r="AQ56">
        <f t="shared" si="82"/>
        <v>-2.45029690981724E-16</v>
      </c>
      <c r="AR56">
        <f t="shared" si="83"/>
        <v>1</v>
      </c>
      <c r="AS56">
        <f t="shared" si="84"/>
        <v>-4.90059381963448E-16</v>
      </c>
      <c r="AT56">
        <f t="shared" si="85"/>
        <v>1</v>
      </c>
      <c r="AU56">
        <f t="shared" si="86"/>
        <v>-7.3508907294517201E-16</v>
      </c>
      <c r="AV56">
        <f t="shared" si="87"/>
        <v>1</v>
      </c>
      <c r="AW56">
        <f t="shared" si="88"/>
        <v>-9.8011876392689601E-16</v>
      </c>
      <c r="AX56">
        <f t="shared" si="89"/>
        <v>1</v>
      </c>
      <c r="AY56">
        <f t="shared" si="90"/>
        <v>2.3275652238918809E-15</v>
      </c>
      <c r="AZ56">
        <f t="shared" si="91"/>
        <v>1</v>
      </c>
      <c r="BA56">
        <f t="shared" si="92"/>
        <v>-1.470178145890344E-15</v>
      </c>
      <c r="BB56">
        <f t="shared" si="49"/>
        <v>2.7750946907951812</v>
      </c>
      <c r="BC56">
        <f t="shared" si="50"/>
        <v>1.4976429489980263</v>
      </c>
      <c r="BD56">
        <f t="shared" si="51"/>
        <v>0.11376364471172336</v>
      </c>
      <c r="BE56">
        <f t="shared" si="52"/>
        <v>-3.697245475811417E-2</v>
      </c>
    </row>
    <row r="57" spans="1:60" x14ac:dyDescent="0.25">
      <c r="A57" s="30">
        <v>1893063</v>
      </c>
      <c r="B57" s="30">
        <f t="shared" si="40"/>
        <v>43.871680185399768</v>
      </c>
      <c r="BH57" s="6" t="s">
        <v>42</v>
      </c>
    </row>
    <row r="58" spans="1:60" x14ac:dyDescent="0.25">
      <c r="A58" s="30">
        <v>1896790</v>
      </c>
      <c r="B58" s="30">
        <f t="shared" si="40"/>
        <v>43.95805330243337</v>
      </c>
      <c r="AO58" s="7">
        <v>6</v>
      </c>
      <c r="AP58" s="7">
        <v>6</v>
      </c>
      <c r="AQ58" s="8">
        <v>5</v>
      </c>
      <c r="AR58" s="8">
        <v>5</v>
      </c>
      <c r="AS58" s="8">
        <v>4</v>
      </c>
      <c r="AT58" s="8">
        <v>4</v>
      </c>
      <c r="AU58" s="4">
        <v>3</v>
      </c>
      <c r="AV58" s="4">
        <v>3</v>
      </c>
      <c r="AW58" s="4">
        <v>2</v>
      </c>
      <c r="AX58" s="4">
        <v>2</v>
      </c>
      <c r="AY58" s="4">
        <v>1</v>
      </c>
      <c r="AZ58" s="4">
        <v>1</v>
      </c>
      <c r="BA58" s="4" t="s">
        <v>22</v>
      </c>
      <c r="BB58" s="4" t="s">
        <v>20</v>
      </c>
      <c r="BC58" s="9"/>
      <c r="BD58" s="9"/>
      <c r="BE58" s="9"/>
      <c r="BF58" s="9"/>
      <c r="BH58">
        <f>0.0019</f>
        <v>1.9E-3</v>
      </c>
    </row>
    <row r="59" spans="1:60" x14ac:dyDescent="0.25">
      <c r="A59" s="30">
        <v>1910207</v>
      </c>
      <c r="B59" s="30">
        <f t="shared" si="40"/>
        <v>44.268991888760141</v>
      </c>
      <c r="AN59" s="5" t="s">
        <v>36</v>
      </c>
      <c r="AO59" s="5">
        <f>_xlfn.T.INV.2T($BH$58/2,38)</f>
        <v>3.5836576963189808</v>
      </c>
      <c r="AP59" s="5">
        <f t="shared" ref="AP59:BB59" si="93">_xlfn.T.INV.2T($BH$58/2,38)</f>
        <v>3.5836576963189808</v>
      </c>
      <c r="AQ59" s="5">
        <f t="shared" si="93"/>
        <v>3.5836576963189808</v>
      </c>
      <c r="AR59" s="5">
        <f t="shared" si="93"/>
        <v>3.5836576963189808</v>
      </c>
      <c r="AS59" s="5">
        <f t="shared" si="93"/>
        <v>3.5836576963189808</v>
      </c>
      <c r="AT59" s="5">
        <f t="shared" si="93"/>
        <v>3.5836576963189808</v>
      </c>
      <c r="AU59" s="5">
        <f t="shared" si="93"/>
        <v>3.5836576963189808</v>
      </c>
      <c r="AV59" s="5">
        <f t="shared" si="93"/>
        <v>3.5836576963189808</v>
      </c>
      <c r="AW59" s="5">
        <f t="shared" si="93"/>
        <v>3.5836576963189808</v>
      </c>
      <c r="AX59" s="5">
        <f t="shared" si="93"/>
        <v>3.5836576963189808</v>
      </c>
      <c r="AY59" s="5">
        <f t="shared" si="93"/>
        <v>3.5836576963189808</v>
      </c>
      <c r="AZ59" s="5">
        <f t="shared" si="93"/>
        <v>3.5836576963189808</v>
      </c>
      <c r="BA59" s="5">
        <f t="shared" si="93"/>
        <v>3.5836576963189808</v>
      </c>
      <c r="BB59" s="5">
        <f t="shared" si="93"/>
        <v>3.5836576963189808</v>
      </c>
      <c r="BC59" s="24"/>
      <c r="BD59" s="24"/>
      <c r="BE59" s="24"/>
      <c r="BF59" s="24"/>
    </row>
    <row r="60" spans="1:60" x14ac:dyDescent="0.25">
      <c r="A60" s="30">
        <v>1913901</v>
      </c>
      <c r="B60" s="30">
        <f t="shared" si="40"/>
        <v>44.354600231749707</v>
      </c>
      <c r="AN60" s="5" t="s">
        <v>35</v>
      </c>
      <c r="AO60" s="5">
        <f>AO61/AO62</f>
        <v>-3.5921604046531344</v>
      </c>
      <c r="AP60" s="5">
        <f t="shared" ref="AP60:BB60" si="94">AP61/AP62</f>
        <v>-0.63149276271799248</v>
      </c>
      <c r="AQ60" s="5">
        <f t="shared" si="94"/>
        <v>3.3276815723570663E-2</v>
      </c>
      <c r="AR60" s="5">
        <f t="shared" si="94"/>
        <v>1.6632310296596207</v>
      </c>
      <c r="AS60" s="5">
        <f t="shared" si="94"/>
        <v>-1.5701855808409424</v>
      </c>
      <c r="AT60" s="5">
        <f t="shared" si="94"/>
        <v>-0.77817573703819443</v>
      </c>
      <c r="AU60" s="5">
        <f t="shared" si="94"/>
        <v>-7.1969590138725694</v>
      </c>
      <c r="AV60" s="5">
        <f t="shared" si="94"/>
        <v>1.9430930071016961</v>
      </c>
      <c r="AW60" s="5">
        <f t="shared" si="94"/>
        <v>1.6737327088401008</v>
      </c>
      <c r="AX60" s="5">
        <f t="shared" si="94"/>
        <v>25.579872627212385</v>
      </c>
      <c r="AY60" s="5">
        <f t="shared" si="94"/>
        <v>-16.106645608330272</v>
      </c>
      <c r="AZ60" s="5">
        <f t="shared" si="94"/>
        <v>47.398860166561484</v>
      </c>
      <c r="BA60" s="5">
        <f t="shared" si="94"/>
        <v>86.942397804709842</v>
      </c>
      <c r="BB60" s="5">
        <f t="shared" si="94"/>
        <v>432.39367371435065</v>
      </c>
      <c r="BC60" s="24"/>
      <c r="BD60" s="24"/>
      <c r="BE60" s="24"/>
      <c r="BF60" s="24"/>
    </row>
    <row r="61" spans="1:60" x14ac:dyDescent="0.25">
      <c r="A61">
        <f>A62-$A$56</f>
        <v>146971</v>
      </c>
      <c r="C61">
        <f>A57-$A$61</f>
        <v>1746092</v>
      </c>
      <c r="AN61" t="s">
        <v>37</v>
      </c>
      <c r="AO61">
        <f t="array" ref="AO61:BB65">LINEST(B5:B56,AO5:BA56,1,1)</f>
        <v>-0.22510533126015711</v>
      </c>
      <c r="AP61">
        <v>-3.69724547581122E-2</v>
      </c>
      <c r="AQ61">
        <v>2.1585226237826657E-3</v>
      </c>
      <c r="AR61">
        <v>9.7378366985086284E-2</v>
      </c>
      <c r="AS61">
        <v>-0.107924203964643</v>
      </c>
      <c r="AT61">
        <v>-4.5560406912143241E-2</v>
      </c>
      <c r="AU61">
        <v>-0.55003456651375227</v>
      </c>
      <c r="AV61">
        <v>0.11376364471171911</v>
      </c>
      <c r="AW61">
        <v>0.15906327928837607</v>
      </c>
      <c r="AX61">
        <v>1.4976429489980221</v>
      </c>
      <c r="AY61">
        <v>-2.6101768504447298</v>
      </c>
      <c r="AZ61">
        <v>2.7750946907951795</v>
      </c>
      <c r="BA61">
        <v>0.79615313347672023</v>
      </c>
      <c r="BB61">
        <v>17.680563775737586</v>
      </c>
    </row>
    <row r="62" spans="1:60" x14ac:dyDescent="0.25">
      <c r="A62">
        <v>1998481</v>
      </c>
      <c r="C62">
        <f t="shared" ref="C62:C64" si="95">A58-$A$61</f>
        <v>1749819</v>
      </c>
      <c r="AN62" t="s">
        <v>38</v>
      </c>
      <c r="AO62">
        <v>6.2665723659935973E-2</v>
      </c>
      <c r="AP62">
        <v>5.8547709397301667E-2</v>
      </c>
      <c r="AQ62">
        <v>6.4865660275713791E-2</v>
      </c>
      <c r="AR62">
        <v>5.854770939730166E-2</v>
      </c>
      <c r="AS62">
        <v>6.8733406599519375E-2</v>
      </c>
      <c r="AT62">
        <v>5.854770939730166E-2</v>
      </c>
      <c r="AU62">
        <v>7.6425969003509356E-2</v>
      </c>
      <c r="AV62">
        <v>5.854770939730166E-2</v>
      </c>
      <c r="AW62">
        <v>9.5035054550978548E-2</v>
      </c>
      <c r="AX62">
        <v>5.854770939730166E-2</v>
      </c>
      <c r="AY62">
        <v>0.16205589381657221</v>
      </c>
      <c r="AZ62">
        <v>5.8547709397301667E-2</v>
      </c>
      <c r="BA62">
        <v>9.1572484033053785E-3</v>
      </c>
      <c r="BB62">
        <v>4.0889968680295215E-2</v>
      </c>
    </row>
    <row r="63" spans="1:60" x14ac:dyDescent="0.25">
      <c r="C63">
        <f t="shared" si="95"/>
        <v>1763236</v>
      </c>
      <c r="AN63" t="s">
        <v>39</v>
      </c>
      <c r="AO63">
        <v>0.99966813226365725</v>
      </c>
      <c r="AP63">
        <v>0.29486175745784199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</row>
    <row r="64" spans="1:60" x14ac:dyDescent="0.25">
      <c r="C64">
        <f t="shared" si="95"/>
        <v>1766930</v>
      </c>
      <c r="AN64" t="s">
        <v>40</v>
      </c>
      <c r="AO64">
        <v>8805.0344403992713</v>
      </c>
      <c r="AP64">
        <v>38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</row>
    <row r="65" spans="41:54" x14ac:dyDescent="0.25">
      <c r="AO65">
        <v>9952.021619089086</v>
      </c>
      <c r="AP65">
        <v>3.3038513284228346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</row>
  </sheetData>
  <mergeCells count="12">
    <mergeCell ref="AN2:BA2"/>
    <mergeCell ref="BH2:BH4"/>
    <mergeCell ref="AP3:AQ3"/>
    <mergeCell ref="AR3:AS3"/>
    <mergeCell ref="AT3:AU3"/>
    <mergeCell ref="AV3:AW3"/>
    <mergeCell ref="AX3:AY3"/>
    <mergeCell ref="AZ3:BA3"/>
    <mergeCell ref="BB3:BB4"/>
    <mergeCell ref="BC3:BC4"/>
    <mergeCell ref="BD3:BD4"/>
    <mergeCell ref="BE3:BE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topLeftCell="AS20" zoomScale="80" zoomScaleNormal="80" workbookViewId="0">
      <selection activeCell="BQ28" sqref="BQ28"/>
    </sheetView>
  </sheetViews>
  <sheetFormatPr defaultRowHeight="15" x14ac:dyDescent="0.25"/>
  <cols>
    <col min="3" max="4" width="13" bestFit="1" customWidth="1"/>
    <col min="5" max="7" width="13.7109375" bestFit="1" customWidth="1"/>
    <col min="8" max="8" width="13" bestFit="1" customWidth="1"/>
    <col min="9" max="32" width="10.5703125" customWidth="1"/>
    <col min="33" max="33" width="13" bestFit="1" customWidth="1"/>
    <col min="34" max="39" width="13" customWidth="1"/>
    <col min="41" max="41" width="12" bestFit="1" customWidth="1"/>
    <col min="42" max="42" width="11" bestFit="1" customWidth="1"/>
    <col min="43" max="44" width="9.28515625" bestFit="1" customWidth="1"/>
    <col min="45" max="45" width="12.140625" bestFit="1" customWidth="1"/>
    <col min="46" max="54" width="9.28515625" bestFit="1" customWidth="1"/>
    <col min="55" max="58" width="9.28515625" customWidth="1"/>
    <col min="59" max="59" width="9.28515625" bestFit="1" customWidth="1"/>
    <col min="64" max="64" width="13.7109375" bestFit="1" customWidth="1"/>
  </cols>
  <sheetData>
    <row r="1" spans="1:68" x14ac:dyDescent="0.25">
      <c r="B1">
        <v>24961</v>
      </c>
    </row>
    <row r="2" spans="1:68" x14ac:dyDescent="0.25">
      <c r="B2" s="3" t="s">
        <v>4</v>
      </c>
      <c r="C2">
        <f>AVERAGE(B5:B56)</f>
        <v>15.677825869895495</v>
      </c>
      <c r="AN2" s="26" t="s">
        <v>50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3"/>
      <c r="BC2" s="22"/>
      <c r="BD2" s="22"/>
      <c r="BE2" s="22"/>
      <c r="BF2" s="22"/>
      <c r="BH2" s="27" t="s">
        <v>21</v>
      </c>
    </row>
    <row r="3" spans="1:68" x14ac:dyDescent="0.25">
      <c r="B3">
        <v>52</v>
      </c>
      <c r="C3">
        <f>AVERAGE(C5:C56)</f>
        <v>26.5</v>
      </c>
      <c r="E3">
        <f>AVERAGE(E5:E56)</f>
        <v>4.0651243055505729E-15</v>
      </c>
      <c r="U3">
        <f>SIN(((2*PI()*$AP$3)/$B$3)*C5)</f>
        <v>0.12053668025532305</v>
      </c>
      <c r="V3">
        <f>SIN(((2*PI()*$AR$3)/$B$3)*C5)</f>
        <v>0.23931566428755774</v>
      </c>
      <c r="W3">
        <f>SIN(((2*PI()*$AT$3)/$B$3)*C5)</f>
        <v>0.35460488704253562</v>
      </c>
      <c r="X3">
        <f>SIN(((2*PI()*$AV$3)/$B$3)*C5)</f>
        <v>0.46472317204376851</v>
      </c>
      <c r="Y3">
        <f>SIN(((2*PI()*$AX$3)/$B$3)*C5)</f>
        <v>0.56806474673115581</v>
      </c>
      <c r="Z3">
        <f>SIN(((2*PI()*$AZ$3)/$B$3)*C5)</f>
        <v>0.66312265824079519</v>
      </c>
      <c r="AG3">
        <f>AVERAGE(AG5:AG56)</f>
        <v>1.2080249305116006E-16</v>
      </c>
      <c r="AP3" s="28">
        <v>1</v>
      </c>
      <c r="AQ3" s="28"/>
      <c r="AR3" s="28">
        <v>2</v>
      </c>
      <c r="AS3" s="28"/>
      <c r="AT3" s="28">
        <v>3</v>
      </c>
      <c r="AU3" s="28"/>
      <c r="AV3" s="28">
        <v>4</v>
      </c>
      <c r="AW3" s="28"/>
      <c r="AX3" s="28">
        <v>5</v>
      </c>
      <c r="AY3" s="28"/>
      <c r="AZ3" s="28">
        <v>6</v>
      </c>
      <c r="BA3" s="28"/>
      <c r="BB3" s="29">
        <v>1</v>
      </c>
      <c r="BC3" s="29">
        <v>2</v>
      </c>
      <c r="BD3" s="29">
        <v>3</v>
      </c>
      <c r="BE3" s="29">
        <v>6</v>
      </c>
      <c r="BF3" s="23"/>
      <c r="BH3" s="27"/>
    </row>
    <row r="4" spans="1:68" x14ac:dyDescent="0.25">
      <c r="A4" s="23" t="s">
        <v>50</v>
      </c>
      <c r="B4" s="2" t="s">
        <v>50</v>
      </c>
      <c r="C4" s="2" t="s">
        <v>5</v>
      </c>
      <c r="D4" s="2" t="s">
        <v>51</v>
      </c>
      <c r="E4" s="6" t="s">
        <v>43</v>
      </c>
      <c r="F4" s="6" t="s">
        <v>44</v>
      </c>
      <c r="G4" s="6" t="s">
        <v>52</v>
      </c>
      <c r="H4" s="6" t="s">
        <v>47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67</v>
      </c>
      <c r="P4" s="6" t="s">
        <v>67</v>
      </c>
      <c r="Q4" s="6" t="s">
        <v>67</v>
      </c>
      <c r="R4" s="6" t="s">
        <v>67</v>
      </c>
      <c r="S4" s="6" t="s">
        <v>67</v>
      </c>
      <c r="T4" s="6" t="s">
        <v>67</v>
      </c>
      <c r="U4" s="6" t="s">
        <v>59</v>
      </c>
      <c r="V4" s="6" t="s">
        <v>59</v>
      </c>
      <c r="W4" s="6" t="s">
        <v>59</v>
      </c>
      <c r="X4" s="6" t="s">
        <v>59</v>
      </c>
      <c r="Y4" s="6" t="s">
        <v>59</v>
      </c>
      <c r="Z4" s="6" t="s">
        <v>59</v>
      </c>
      <c r="AA4" s="6" t="s">
        <v>65</v>
      </c>
      <c r="AB4" s="6" t="s">
        <v>65</v>
      </c>
      <c r="AC4" s="6" t="s">
        <v>65</v>
      </c>
      <c r="AD4" s="6" t="s">
        <v>65</v>
      </c>
      <c r="AE4" s="6" t="s">
        <v>65</v>
      </c>
      <c r="AF4" s="6" t="s">
        <v>65</v>
      </c>
      <c r="AG4" s="9" t="s">
        <v>60</v>
      </c>
      <c r="AH4" s="9" t="s">
        <v>66</v>
      </c>
      <c r="AI4" s="9" t="s">
        <v>71</v>
      </c>
      <c r="AJ4" s="9" t="s">
        <v>72</v>
      </c>
      <c r="AK4" s="9" t="s">
        <v>73</v>
      </c>
      <c r="AL4" s="9" t="s">
        <v>74</v>
      </c>
      <c r="AM4" s="9"/>
      <c r="AN4" s="2" t="s">
        <v>20</v>
      </c>
      <c r="AO4" s="2" t="s">
        <v>7</v>
      </c>
      <c r="AP4" s="2" t="s">
        <v>8</v>
      </c>
      <c r="AQ4" s="2" t="s">
        <v>9</v>
      </c>
      <c r="AR4" s="2" t="s">
        <v>10</v>
      </c>
      <c r="AS4" s="2" t="s">
        <v>11</v>
      </c>
      <c r="AT4" s="2" t="s">
        <v>12</v>
      </c>
      <c r="AU4" s="2" t="s">
        <v>13</v>
      </c>
      <c r="AV4" s="2" t="s">
        <v>14</v>
      </c>
      <c r="AW4" s="2" t="s">
        <v>15</v>
      </c>
      <c r="AX4" s="2" t="s">
        <v>16</v>
      </c>
      <c r="AY4" s="2" t="s">
        <v>17</v>
      </c>
      <c r="AZ4" s="2" t="s">
        <v>18</v>
      </c>
      <c r="BA4" s="2" t="s">
        <v>19</v>
      </c>
      <c r="BB4" s="29"/>
      <c r="BC4" s="29"/>
      <c r="BD4" s="29"/>
      <c r="BE4" s="29"/>
      <c r="BF4" s="23"/>
      <c r="BH4" s="27"/>
    </row>
    <row r="5" spans="1:68" x14ac:dyDescent="0.25">
      <c r="A5">
        <v>24961</v>
      </c>
      <c r="B5">
        <f>A5/$B$1</f>
        <v>1</v>
      </c>
      <c r="C5">
        <v>1</v>
      </c>
      <c r="D5">
        <f>$BH$5*AN5+$BH$6*AO5+$BH$7*AP5+$BH$8*AQ5+$BH$9*AR5+$BH$10*AS5+$BH$11*AT5+$BH$12*AU5+$BH$17*AZ5+$BH$18*BA5</f>
        <v>1.4017769733525449</v>
      </c>
      <c r="E5">
        <f t="shared" ref="E5:E36" si="0">B5-$C$2-$BH$6*AO5</f>
        <v>2.3150219718618192</v>
      </c>
      <c r="F5">
        <f>$BH$7*AP5+$BH$8*AQ5+$BH$9*AR5+$BH$10*AS5+$BH$11*AT5+$BH$12*AU5+$BH$17*AZ5+$BH$18*BA5</f>
        <v>2.7167989452143568</v>
      </c>
      <c r="G5">
        <f>B5-$C$2</f>
        <v>-14.677825869895495</v>
      </c>
      <c r="H5">
        <f t="shared" ref="H5:H36" si="1">C5+_xlfn.COT((PI()*$AP$3)/$B$3)*SIN(((2*PI()*$AP$3)/$B$3)*C5)-COS(((2*PI()*$AP$3)/$B$3)*C5)+_xlfn.COT((PI()*$AR$3)/$B$3)*SIN(((2*PI()*$AR$3)/$B$3)*C5)-COS(((2*PI()*$AR$3)/$B$3)*C5)+_xlfn.COT((PI()*$AT$3)/$B$3)*SIN(((2*PI()*$AT$3)/$B$3)*C5)-COS(((2*PI()*$AT$3)/$B$3)*C5)+_xlfn.COT((PI()*$AV$3)/$B$3)*SIN(((2*PI()*$AV$3)/$B$3)*C5)-COS(((2*PI()*$AV$3)/$B$3)*C5)+_xlfn.COT((PI()*$AX$3)/$B$3)*SIN(((2*PI()*$AX$3)/$B$3)*C5)-COS(((2*PI()*$AX$3)/$B$3)*C5)+_xlfn.COT((PI()*$AZ$3)/$B$3)*SIN(((2*PI()*$AZ$3)/$B$3)*C5)-COS(((2*PI()*$AZ$3)/$B$3)*C5)</f>
        <v>7</v>
      </c>
      <c r="I5">
        <f t="shared" ref="I5:I36" si="2">B5*COS(((2*PI()*$AP$3)/$B$3)*C5)</f>
        <v>0.99270887409805397</v>
      </c>
      <c r="J5">
        <f t="shared" ref="J5:J36" si="3">B5*COS(((2*PI()*$AR$3)/$B$3)*C5)</f>
        <v>0.97094181742605201</v>
      </c>
      <c r="K5">
        <f t="shared" ref="K5:K36" si="4">B5*COS(((2*PI()*$AT$3)/$B$3)*C5)</f>
        <v>0.93501624268541483</v>
      </c>
      <c r="L5">
        <f t="shared" ref="L5:L36" si="5">B5*COS(((2*PI()*$AV$3)/$B$3)*C5)</f>
        <v>0.88545602565320991</v>
      </c>
      <c r="M5">
        <f t="shared" ref="M5:M36" si="6">B5*COS(((2*PI()*$AX$3)/$B$3)*C5)</f>
        <v>0.82298386589365635</v>
      </c>
      <c r="N5">
        <f t="shared" ref="N5:N36" si="7">B5*COS(((2*PI()*$AZ$3)/$B$3)*C5)</f>
        <v>0.74851074817110108</v>
      </c>
      <c r="O5">
        <f t="shared" ref="O5:O36" si="8">B5*SIN(((2*PI()*$AP$3)/$B$3)*C5)</f>
        <v>0.12053668025532305</v>
      </c>
      <c r="P5">
        <f t="shared" ref="P5:P36" si="9">B5*SIN(((2*PI()*$AR$3)/$B$3)*C5)</f>
        <v>0.23931566428755774</v>
      </c>
      <c r="Q5">
        <f t="shared" ref="Q5:Q36" si="10">B5*SIN(((2*PI()*$AT$3)/$B$3)*C5)</f>
        <v>0.35460488704253562</v>
      </c>
      <c r="R5">
        <f t="shared" ref="R5:R36" si="11">B5*SIN(((2*PI()*$AV$3)/$B$3)*C5)</f>
        <v>0.46472317204376851</v>
      </c>
      <c r="S5">
        <f t="shared" ref="S5:S36" si="12">B5*SIN(((2*PI()*$AX$3)/$B$3)*C5)</f>
        <v>0.56806474673115581</v>
      </c>
      <c r="T5">
        <f t="shared" ref="T5:T36" si="13">B5*SIN(((2*PI()*$AZ$3)/$B$3)*C5)</f>
        <v>0.66312265824079519</v>
      </c>
      <c r="U5">
        <f t="shared" ref="U5:U36" si="14">E5*SIN(((2*PI()*$AP$3)/$B$3)*C5)</f>
        <v>0.27904506320635558</v>
      </c>
      <c r="V5">
        <f t="shared" ref="V5:V36" si="15">E5*SIN(((2*PI()*$AR$3)/$B$3)*C5)</f>
        <v>0.55402102103640305</v>
      </c>
      <c r="W5">
        <f t="shared" ref="W5:W36" si="16">E5*SIN(((2*PI()*$AT$3)/$B$3)*C5)</f>
        <v>0.8209181048330485</v>
      </c>
      <c r="X5">
        <f t="shared" ref="X5:X36" si="17">E5*SIN(((2*PI()*$AV$3)/$B$3)*C5)</f>
        <v>1.0758443541146445</v>
      </c>
      <c r="Y5">
        <f t="shared" ref="Y5:Y36" si="18">E5*SIN(((2*PI()*$AX$3)/$B$3)*C5)</f>
        <v>1.3150823701227452</v>
      </c>
      <c r="Z5">
        <f t="shared" ref="Z5:Z36" si="19">E5*SIN(((2*PI()*$AZ$3)/$B$3)*C5)</f>
        <v>1.5351435238668569</v>
      </c>
      <c r="AA5">
        <f t="shared" ref="AA5:AA36" si="20">SIN(((2*PI()*$AP$3)/$B$3)*C5)</f>
        <v>0.12053668025532305</v>
      </c>
      <c r="AB5">
        <f t="shared" ref="AB5:AB36" si="21">SIN(((2*PI()*$AR$3)/$B$3)*C5)</f>
        <v>0.23931566428755774</v>
      </c>
      <c r="AC5">
        <f t="shared" ref="AC5:AC36" si="22">SIN(((2*PI()*$AT$3)/$B$3)*C5)</f>
        <v>0.35460488704253562</v>
      </c>
      <c r="AD5">
        <f t="shared" ref="AD5:AD36" si="23">SIN(((2*PI()*$AV$3)/$B$3)*C5)</f>
        <v>0.46472317204376851</v>
      </c>
      <c r="AE5">
        <f t="shared" ref="AE5:AE36" si="24">SIN(((2*PI()*$AX$3)/$B$3)*C5)</f>
        <v>0.56806474673115581</v>
      </c>
      <c r="AF5">
        <f t="shared" ref="AF5:AF36" si="25">SIN(((2*PI()*$AZ$3)/$B$3)*C5)</f>
        <v>0.66312265824079519</v>
      </c>
      <c r="AG5">
        <f t="shared" ref="AG5:AG36" si="26">AA5*$BL$6+AB5*$BL$7+AC5*$BL$8+AF5*$BL$9</f>
        <v>-0.33199952749863532</v>
      </c>
      <c r="AH5">
        <f>_xlfn.COT((PI()*$AP$3)/$B$3)*SIN(((2*PI()*$AP$3)/$B$3)*C5)-COS(((2*PI()*$AP$3)/$B$3)*C5)+_xlfn.COT((PI()*$AR$3)/$B$3)*SIN(((2*PI()*$AR$3)/$B$3)*C5)-COS(((2*PI()*$AR$3)/$B$3)*C5)+_xlfn.COT((PI()*$AT$3)/$B$3)*SIN(((2*PI()*$AT$3)/$B$3)*C5)-COS(((2*PI()*$AT$3)/$B$3)*C5)+_xlfn.COT((PI()*$AV$3)/$B$3)*SIN(((2*PI()*$AV$3)/$B$3)*C5)-COS(((2*PI()*$AV$3)/$B$3)*C5)+_xlfn.COT((PI()*$AX$3)/$B$3)*SIN(((2*PI()*$AX$3)/$B$3)*C5)-COS(((2*PI()*$AX$3)/$B$3)*C5)+_xlfn.COT((PI()*$AZ$3)/$B$3)*SIN(((2*PI()*$AZ$3)/$B$3)*C5)-COS(((2*PI()*$AZ$3)/$B$3)*C5)</f>
        <v>6</v>
      </c>
      <c r="AI5">
        <f>$BH$7*AP5+$BH$8*AQ5</f>
        <v>1.2361001648108492</v>
      </c>
      <c r="AJ5">
        <f>$BH$9*AR5+$BH$10*AS5</f>
        <v>1.1667621245401003</v>
      </c>
      <c r="AK5">
        <f>$BH$11*AT5+$BH$12*AU5</f>
        <v>0.10561341681852493</v>
      </c>
      <c r="AL5">
        <f>$BH$17*AZ5+$BH$18*BA5</f>
        <v>0.20832323904488242</v>
      </c>
      <c r="AN5">
        <v>1</v>
      </c>
      <c r="AO5">
        <f t="shared" ref="AO5:AO36" si="27">C5-$C$3</f>
        <v>-25.5</v>
      </c>
      <c r="AP5">
        <f t="shared" ref="AP5:AP36" si="28">COS(((2*PI()*$AP$3)/$B$3)*C5)</f>
        <v>0.99270887409805397</v>
      </c>
      <c r="AQ5">
        <f t="shared" ref="AQ5:AQ36" si="29">SIN(((2*PI()*$AP$3)/$B$3)*C5)</f>
        <v>0.12053668025532305</v>
      </c>
      <c r="AR5">
        <f t="shared" ref="AR5:AR36" si="30">COS(((2*PI()*$AR$3)/$B$3)*C5)</f>
        <v>0.97094181742605201</v>
      </c>
      <c r="AS5">
        <f t="shared" ref="AS5:AS36" si="31">SIN(((2*PI()*$AR$3)/$B$3)*C5)</f>
        <v>0.23931566428755774</v>
      </c>
      <c r="AT5">
        <f t="shared" ref="AT5:AT36" si="32">COS(((2*PI()*$AT$3)/$B$3)*C5)</f>
        <v>0.93501624268541483</v>
      </c>
      <c r="AU5">
        <f t="shared" ref="AU5:AU36" si="33">SIN(((2*PI()*$AT$3)/$B$3)*C5)</f>
        <v>0.35460488704253562</v>
      </c>
      <c r="AV5">
        <f t="shared" ref="AV5:AV36" si="34">COS(((2*PI()*$AV$3)/$B$3)*C5)</f>
        <v>0.88545602565320991</v>
      </c>
      <c r="AW5">
        <f t="shared" ref="AW5:AW36" si="35">SIN(((2*PI()*$AV$3)/$B$3)*C5)</f>
        <v>0.46472317204376851</v>
      </c>
      <c r="AX5">
        <f t="shared" ref="AX5:AX36" si="36">COS(((2*PI()*$AX$3)/$B$3)*C5)</f>
        <v>0.82298386589365635</v>
      </c>
      <c r="AY5">
        <f t="shared" ref="AY5:AY36" si="37">SIN(((2*PI()*$AX$3)/$B$3)*C5)</f>
        <v>0.56806474673115581</v>
      </c>
      <c r="AZ5">
        <f t="shared" ref="AZ5:AZ36" si="38">COS(((2*PI()*$AZ$3)/$B$3)*C5)</f>
        <v>0.74851074817110108</v>
      </c>
      <c r="BA5">
        <f t="shared" ref="BA5:BA36" si="39">SIN(((2*PI()*$AZ$3)/$B$3)*C5)</f>
        <v>0.66312265824079519</v>
      </c>
      <c r="BB5">
        <f>AP5*$BH$7+AQ5*$BH$8</f>
        <v>1.2361001648108492</v>
      </c>
      <c r="BC5">
        <f>AR5*$BH$9+AS5*$BH$10</f>
        <v>1.1667621245401003</v>
      </c>
      <c r="BD5">
        <f>AT5*$BH$11+AU5*$BH$12</f>
        <v>0.10561341681852493</v>
      </c>
      <c r="BE5">
        <f>AZ5*$BH$17+BA5*$BH$18</f>
        <v>0.20832323904488242</v>
      </c>
      <c r="BG5" s="4" t="s">
        <v>20</v>
      </c>
      <c r="BH5" s="5">
        <f t="array" ref="BH5:BH18">MMULT(MMULT(MINVERSE(MMULT(TRANSPOSE(AN5:BA56),AN5:BA56)),TRANSPOSE(AN5:BA56)),B5:B56)</f>
        <v>15.677825869895502</v>
      </c>
      <c r="BI5" s="5">
        <f>C2</f>
        <v>15.677825869895495</v>
      </c>
      <c r="BJ5" s="4" t="s">
        <v>68</v>
      </c>
      <c r="BK5" s="9" t="s">
        <v>22</v>
      </c>
      <c r="BL5" s="9">
        <f>((1/B3)*(SUMPRODUCT(B5:B56,AO5:AO56)+SUMPRODUCT(B5:B56,AH5:AH56)))/(((B3*B3-1)/12)-(1/2)*(((1/POWER(SIN((PI()*$AP$3)/$B$3),2))+(1/POWER(SIN((PI()*$AR$3)/$B$3),2))+(1/POWER(SIN((PI()*$AT$3)/$B$3),2))+(1/POWER(SIN((PI()*$AV$3)/$B$3),2))+(1/POWER(SIN((PI()*$AX$3)/$B$3),2))+(1/POWER(SIN((PI()*$AZ$3)/$B$3),2)))))</f>
        <v>0.66638618987283527</v>
      </c>
      <c r="BM5" t="s">
        <v>54</v>
      </c>
      <c r="BN5">
        <f>VAR(F5:F56)/VAR(E5:E56)</f>
        <v>0.96326543225734174</v>
      </c>
    </row>
    <row r="6" spans="1:68" x14ac:dyDescent="0.25">
      <c r="A6">
        <v>27413</v>
      </c>
      <c r="B6">
        <f t="shared" ref="B6:B56" si="40">A6/$B$1</f>
        <v>1.0982332438604223</v>
      </c>
      <c r="C6">
        <v>2</v>
      </c>
      <c r="D6">
        <f t="shared" ref="D6:D56" si="41">$BH$5*AN6+$BH$6*AO6+$BH$7*AP6+$BH$8*AQ6+$BH$9*AR6+$BH$10*AS6+$BH$11*AT6+$BH$12*AU6+$BH$17*AZ6+$BH$18*BA6</f>
        <v>1.4084762994994275</v>
      </c>
      <c r="E6">
        <f t="shared" si="0"/>
        <v>1.7468690258494064</v>
      </c>
      <c r="F6">
        <f t="shared" ref="F6:F56" si="42">$BH$7*AP6+$BH$8*AQ6+$BH$9*AR6+$BH$10*AS6+$BH$11*AT6+$BH$12*AU6+$BH$17*AZ6+$BH$18*BA6</f>
        <v>2.057112081488405</v>
      </c>
      <c r="G6">
        <f t="shared" ref="G6:G56" si="43">B6-$C$2</f>
        <v>-14.579592626035073</v>
      </c>
      <c r="H6">
        <f t="shared" si="1"/>
        <v>18.711235147854975</v>
      </c>
      <c r="I6">
        <f t="shared" si="2"/>
        <v>1.0663205817515471</v>
      </c>
      <c r="J6">
        <f t="shared" si="3"/>
        <v>0.97243724334888204</v>
      </c>
      <c r="K6">
        <f t="shared" si="4"/>
        <v>0.82203938702834001</v>
      </c>
      <c r="L6">
        <f t="shared" si="5"/>
        <v>0.62386758952530663</v>
      </c>
      <c r="M6">
        <f t="shared" si="6"/>
        <v>0.3894388753854825</v>
      </c>
      <c r="N6">
        <f t="shared" si="7"/>
        <v>0.1323773893609699</v>
      </c>
      <c r="O6">
        <f t="shared" si="8"/>
        <v>0.26282441829713638</v>
      </c>
      <c r="P6">
        <f t="shared" si="9"/>
        <v>0.51037443673073302</v>
      </c>
      <c r="Q6">
        <f t="shared" si="10"/>
        <v>0.72826334803713466</v>
      </c>
      <c r="R6">
        <f t="shared" si="11"/>
        <v>0.90382824068518097</v>
      </c>
      <c r="S6">
        <f t="shared" si="12"/>
        <v>1.0268659212665869</v>
      </c>
      <c r="T6">
        <f t="shared" si="13"/>
        <v>1.0902258870097334</v>
      </c>
      <c r="U6">
        <f t="shared" si="14"/>
        <v>0.41805312134450956</v>
      </c>
      <c r="V6">
        <f t="shared" si="15"/>
        <v>0.81181051483774402</v>
      </c>
      <c r="W6">
        <f t="shared" si="16"/>
        <v>1.1583884320197668</v>
      </c>
      <c r="X6">
        <f t="shared" si="17"/>
        <v>1.43764502410343</v>
      </c>
      <c r="Y6">
        <f t="shared" si="18"/>
        <v>1.6333509130132429</v>
      </c>
      <c r="Z6">
        <f t="shared" si="19"/>
        <v>1.7341323838477285</v>
      </c>
      <c r="AA6">
        <f t="shared" si="20"/>
        <v>0.23931566428755774</v>
      </c>
      <c r="AB6">
        <f t="shared" si="21"/>
        <v>0.46472317204376851</v>
      </c>
      <c r="AC6">
        <f t="shared" si="22"/>
        <v>0.66312265824079519</v>
      </c>
      <c r="AD6">
        <f t="shared" si="23"/>
        <v>0.82298386589365635</v>
      </c>
      <c r="AE6">
        <f t="shared" si="24"/>
        <v>0.93501624268541483</v>
      </c>
      <c r="AF6">
        <f t="shared" si="25"/>
        <v>0.99270887409805397</v>
      </c>
      <c r="AG6">
        <f t="shared" si="26"/>
        <v>-0.65788444782023114</v>
      </c>
      <c r="AH6">
        <f t="shared" ref="AH6:AH56" si="44">_xlfn.COT((PI()*$AP$3)/$B$3)*SIN(((2*PI()*$AP$3)/$B$3)*C6)-COS(((2*PI()*$AP$3)/$B$3)*C6)+_xlfn.COT((PI()*$AR$3)/$B$3)*SIN(((2*PI()*$AR$3)/$B$3)*C6)-COS(((2*PI()*$AR$3)/$B$3)*C6)+_xlfn.COT((PI()*$AT$3)/$B$3)*SIN(((2*PI()*$AT$3)/$B$3)*C6)-COS(((2*PI()*$AT$3)/$B$3)*C6)+_xlfn.COT((PI()*$AV$3)/$B$3)*SIN(((2*PI()*$AV$3)/$B$3)*C6)-COS(((2*PI()*$AV$3)/$B$3)*C6)+_xlfn.COT((PI()*$AX$3)/$B$3)*SIN(((2*PI()*$AX$3)/$B$3)*C6)-COS(((2*PI()*$AX$3)/$B$3)*C6)+_xlfn.COT((PI()*$AZ$3)/$B$3)*SIN(((2*PI()*$AZ$3)/$B$3)*C6)-COS(((2*PI()*$AZ$3)/$B$3)*C6)</f>
        <v>16.711235147854975</v>
      </c>
      <c r="AI6">
        <f t="shared" ref="AI6:AI56" si="45">$BH$7*AP6+$BH$8*AQ6</f>
        <v>0.84424404413410647</v>
      </c>
      <c r="AJ6">
        <f t="shared" ref="AJ6:AJ56" si="46">$BH$9*AR6+$BH$10*AS6</f>
        <v>1.2342791244481435</v>
      </c>
      <c r="AK6">
        <f t="shared" ref="AK6:AK56" si="47">$BH$11*AT6+$BH$12*AU6</f>
        <v>-8.0499537146228928E-2</v>
      </c>
      <c r="AL6">
        <f t="shared" ref="AL6:AL56" si="48">$BH$17*AZ6+$BH$18*BA6</f>
        <v>5.9088450052383917E-2</v>
      </c>
      <c r="AN6">
        <v>1</v>
      </c>
      <c r="AO6">
        <f t="shared" si="27"/>
        <v>-24.5</v>
      </c>
      <c r="AP6">
        <f t="shared" si="28"/>
        <v>0.97094181742605201</v>
      </c>
      <c r="AQ6">
        <f t="shared" si="29"/>
        <v>0.23931566428755774</v>
      </c>
      <c r="AR6">
        <f t="shared" si="30"/>
        <v>0.88545602565320991</v>
      </c>
      <c r="AS6">
        <f t="shared" si="31"/>
        <v>0.46472317204376851</v>
      </c>
      <c r="AT6">
        <f t="shared" si="32"/>
        <v>0.74851074817110108</v>
      </c>
      <c r="AU6">
        <f t="shared" si="33"/>
        <v>0.66312265824079519</v>
      </c>
      <c r="AV6">
        <f t="shared" si="34"/>
        <v>0.56806474673115592</v>
      </c>
      <c r="AW6">
        <f t="shared" si="35"/>
        <v>0.82298386589365635</v>
      </c>
      <c r="AX6">
        <f t="shared" si="36"/>
        <v>0.35460488704253557</v>
      </c>
      <c r="AY6">
        <f t="shared" si="37"/>
        <v>0.93501624268541483</v>
      </c>
      <c r="AZ6">
        <f t="shared" si="38"/>
        <v>0.12053668025532301</v>
      </c>
      <c r="BA6">
        <f t="shared" si="39"/>
        <v>0.99270887409805397</v>
      </c>
      <c r="BB6">
        <f t="shared" ref="BB6:BB56" si="49">AP6*$BH$7+AQ6*$BH$8</f>
        <v>0.84424404413410647</v>
      </c>
      <c r="BC6">
        <f t="shared" ref="BC6:BC56" si="50">AR6*$BH$9+AS6*$BH$10</f>
        <v>1.2342791244481435</v>
      </c>
      <c r="BD6">
        <f t="shared" ref="BD6:BD56" si="51">AT6*$BH$11+AU6*$BH$12</f>
        <v>-8.0499537146228928E-2</v>
      </c>
      <c r="BE6">
        <f t="shared" ref="BE6:BE56" si="52">AZ6*$BH$17+BA6*$BH$18</f>
        <v>5.9088450052383917E-2</v>
      </c>
      <c r="BG6" s="4" t="s">
        <v>22</v>
      </c>
      <c r="BH6" s="5">
        <v>0.66638618987283582</v>
      </c>
      <c r="BI6" s="5">
        <f>((2/B3)*(SUMPRODUCT(G5:G56,H5:H56)))/(((B3*B3-1)/6)-((1/POWER(SIN((PI()*$AP$3)/$B$3),2))+(1/POWER(SIN((PI()*$AR$3)/$B$3),2))+(1/POWER(SIN((PI()*$AT$3)/$B$3),2))+(1/POWER(SIN((PI()*$AV$3)/$B$3),2))+(1/POWER(SIN((PI()*$AX$3)/$B$3),2))+(1/POWER(SIN((PI()*$AZ$3)/$B$3),2))))</f>
        <v>0.66638618987283826</v>
      </c>
      <c r="BJ6" s="4" t="s">
        <v>22</v>
      </c>
      <c r="BK6" s="9" t="s">
        <v>61</v>
      </c>
      <c r="BL6" s="9">
        <f>(2/$B$3)*SUM(U5:U56)</f>
        <v>-3.0040049656149725</v>
      </c>
      <c r="BM6" t="s">
        <v>55</v>
      </c>
      <c r="BN6">
        <f>VAR(AI5:AI56)/VAR(E5:E56)</f>
        <v>0.82955215202016908</v>
      </c>
      <c r="BO6">
        <f>(B3/2)*(BL6*BL6)/(SUMPRODUCT(AG5:AG56,AG5:AG56))</f>
        <v>0.9311450151166798</v>
      </c>
    </row>
    <row r="7" spans="1:68" x14ac:dyDescent="0.25">
      <c r="A7">
        <v>30815</v>
      </c>
      <c r="B7">
        <f t="shared" si="40"/>
        <v>1.2345258603421336</v>
      </c>
      <c r="C7">
        <v>3</v>
      </c>
      <c r="D7">
        <f t="shared" si="41"/>
        <v>1.3118749347008469</v>
      </c>
      <c r="E7">
        <f t="shared" si="0"/>
        <v>1.2167754524582808</v>
      </c>
      <c r="F7">
        <f t="shared" si="42"/>
        <v>1.2941245268169874</v>
      </c>
      <c r="G7">
        <f t="shared" si="43"/>
        <v>-14.443300009553361</v>
      </c>
      <c r="H7">
        <f t="shared" si="1"/>
        <v>27.007464958413735</v>
      </c>
      <c r="I7">
        <f t="shared" si="2"/>
        <v>1.154301731435081</v>
      </c>
      <c r="J7">
        <f t="shared" si="3"/>
        <v>0.92405587536126288</v>
      </c>
      <c r="K7">
        <f t="shared" si="4"/>
        <v>0.5737127737882588</v>
      </c>
      <c r="L7">
        <f t="shared" si="5"/>
        <v>0.14880564889498757</v>
      </c>
      <c r="M7">
        <f t="shared" si="6"/>
        <v>-0.2954413763479467</v>
      </c>
      <c r="N7">
        <f t="shared" si="7"/>
        <v>-0.70129062018831623</v>
      </c>
      <c r="O7">
        <f t="shared" si="8"/>
        <v>0.43776890325771134</v>
      </c>
      <c r="P7">
        <f t="shared" si="9"/>
        <v>0.81864207017708024</v>
      </c>
      <c r="Q7">
        <f t="shared" si="10"/>
        <v>1.0931183618646554</v>
      </c>
      <c r="R7">
        <f t="shared" si="11"/>
        <v>1.2255247768651709</v>
      </c>
      <c r="S7">
        <f t="shared" si="12"/>
        <v>1.1986527825000517</v>
      </c>
      <c r="T7">
        <f t="shared" si="13"/>
        <v>1.0159948650900614</v>
      </c>
      <c r="U7">
        <f t="shared" si="14"/>
        <v>0.43147452187509877</v>
      </c>
      <c r="V7">
        <f t="shared" si="15"/>
        <v>0.80687137251628138</v>
      </c>
      <c r="W7">
        <f t="shared" si="16"/>
        <v>1.0774011562460957</v>
      </c>
      <c r="X7">
        <f t="shared" si="17"/>
        <v>1.2079037894400102</v>
      </c>
      <c r="Y7">
        <f t="shared" si="18"/>
        <v>1.1814181692092498</v>
      </c>
      <c r="Z7">
        <f t="shared" si="19"/>
        <v>1.001386565788619</v>
      </c>
      <c r="AA7">
        <f t="shared" si="20"/>
        <v>0.35460488704253557</v>
      </c>
      <c r="AB7">
        <f t="shared" si="21"/>
        <v>0.66312265824079508</v>
      </c>
      <c r="AC7">
        <f t="shared" si="22"/>
        <v>0.88545602565320991</v>
      </c>
      <c r="AD7">
        <f t="shared" si="23"/>
        <v>0.99270887409805397</v>
      </c>
      <c r="AE7">
        <f t="shared" si="24"/>
        <v>0.97094181742605201</v>
      </c>
      <c r="AF7">
        <f t="shared" si="25"/>
        <v>0.82298386589365646</v>
      </c>
      <c r="AG7">
        <f t="shared" si="26"/>
        <v>-0.96882903375172946</v>
      </c>
      <c r="AH7">
        <f t="shared" si="44"/>
        <v>24.007464958413731</v>
      </c>
      <c r="AI7">
        <f t="shared" si="45"/>
        <v>0.44007694422186416</v>
      </c>
      <c r="AJ7">
        <f t="shared" si="46"/>
        <v>1.2300643080653331</v>
      </c>
      <c r="AK7">
        <f t="shared" si="47"/>
        <v>-0.25615016633928878</v>
      </c>
      <c r="AL7">
        <f t="shared" si="48"/>
        <v>-0.11986655913092112</v>
      </c>
      <c r="AN7">
        <v>1</v>
      </c>
      <c r="AO7">
        <f t="shared" si="27"/>
        <v>-23.5</v>
      </c>
      <c r="AP7">
        <f t="shared" si="28"/>
        <v>0.93501624268541483</v>
      </c>
      <c r="AQ7">
        <f t="shared" si="29"/>
        <v>0.35460488704253557</v>
      </c>
      <c r="AR7">
        <f t="shared" si="30"/>
        <v>0.74851074817110119</v>
      </c>
      <c r="AS7">
        <f t="shared" si="31"/>
        <v>0.66312265824079508</v>
      </c>
      <c r="AT7">
        <f t="shared" si="32"/>
        <v>0.46472317204376862</v>
      </c>
      <c r="AU7">
        <f t="shared" si="33"/>
        <v>0.88545602565320991</v>
      </c>
      <c r="AV7">
        <f t="shared" si="34"/>
        <v>0.12053668025532323</v>
      </c>
      <c r="AW7">
        <f t="shared" si="35"/>
        <v>0.99270887409805397</v>
      </c>
      <c r="AX7">
        <f t="shared" si="36"/>
        <v>-0.23931566428755793</v>
      </c>
      <c r="AY7">
        <f t="shared" si="37"/>
        <v>0.97094181742605201</v>
      </c>
      <c r="AZ7">
        <f t="shared" si="38"/>
        <v>-0.5680647467311557</v>
      </c>
      <c r="BA7">
        <f t="shared" si="39"/>
        <v>0.82298386589365646</v>
      </c>
      <c r="BB7">
        <f t="shared" si="49"/>
        <v>0.44007694422186416</v>
      </c>
      <c r="BC7">
        <f t="shared" si="50"/>
        <v>1.2300643080653331</v>
      </c>
      <c r="BD7">
        <f t="shared" si="51"/>
        <v>-0.25615016633928878</v>
      </c>
      <c r="BE7">
        <f t="shared" si="52"/>
        <v>-0.11986655913092112</v>
      </c>
      <c r="BG7" s="4" t="s">
        <v>23</v>
      </c>
      <c r="BH7" s="5">
        <v>1.6099311616294876</v>
      </c>
      <c r="BI7" s="5">
        <f>(2/B3)*SUM(I5:I56)-BI6</f>
        <v>1.6099311616294842</v>
      </c>
      <c r="BJ7" s="4" t="s">
        <v>23</v>
      </c>
      <c r="BK7" s="9" t="s">
        <v>62</v>
      </c>
      <c r="BL7" s="9">
        <f>(2/$B$3)*SUM(V5:V56)</f>
        <v>0.6907055713082263</v>
      </c>
      <c r="BM7" t="s">
        <v>56</v>
      </c>
      <c r="BN7">
        <f>VAR(AJ5:AJ56)/VAR(E5:E56)</f>
        <v>0.11004612327804371</v>
      </c>
      <c r="BO7">
        <f>(B3/2)*(BL6*BL6+BL7*BL7)/(SUMPRODUCT(AG5:AG56,AG5:AG56))</f>
        <v>0.98037185400402105</v>
      </c>
    </row>
    <row r="8" spans="1:68" x14ac:dyDescent="0.25">
      <c r="A8">
        <v>34555</v>
      </c>
      <c r="B8">
        <f t="shared" si="40"/>
        <v>1.384359600977525</v>
      </c>
      <c r="C8">
        <v>4</v>
      </c>
      <c r="D8">
        <f t="shared" si="41"/>
        <v>1.2309508936468616</v>
      </c>
      <c r="E8">
        <f t="shared" si="0"/>
        <v>0.7002230032208363</v>
      </c>
      <c r="F8">
        <f t="shared" si="42"/>
        <v>0.54681429589016572</v>
      </c>
      <c r="G8">
        <f t="shared" si="43"/>
        <v>-14.293466268917969</v>
      </c>
      <c r="H8">
        <f t="shared" si="1"/>
        <v>30.930277822687515</v>
      </c>
      <c r="I8">
        <f t="shared" si="2"/>
        <v>1.2257895503564229</v>
      </c>
      <c r="J8">
        <f t="shared" si="3"/>
        <v>0.78640588611414175</v>
      </c>
      <c r="K8">
        <f t="shared" si="4"/>
        <v>0.16686611058141446</v>
      </c>
      <c r="L8">
        <f t="shared" si="5"/>
        <v>-0.49090067993088471</v>
      </c>
      <c r="M8">
        <f t="shared" si="6"/>
        <v>-1.0362080406655343</v>
      </c>
      <c r="N8">
        <f t="shared" si="7"/>
        <v>-1.3441326269443223</v>
      </c>
      <c r="O8">
        <f t="shared" si="8"/>
        <v>0.64334398501552104</v>
      </c>
      <c r="P8">
        <f t="shared" si="9"/>
        <v>1.139305616199483</v>
      </c>
      <c r="Q8">
        <f t="shared" si="10"/>
        <v>1.37426606083323</v>
      </c>
      <c r="R8">
        <f t="shared" si="11"/>
        <v>1.2943987126314855</v>
      </c>
      <c r="S8">
        <f t="shared" si="12"/>
        <v>0.91800021856138292</v>
      </c>
      <c r="T8">
        <f t="shared" si="13"/>
        <v>0.3312989375207947</v>
      </c>
      <c r="U8">
        <f t="shared" si="14"/>
        <v>0.32540985519480098</v>
      </c>
      <c r="V8">
        <f t="shared" si="15"/>
        <v>0.57627223417835005</v>
      </c>
      <c r="W8">
        <f t="shared" si="16"/>
        <v>0.69511758914491439</v>
      </c>
      <c r="X8">
        <f t="shared" si="17"/>
        <v>0.65471988151344351</v>
      </c>
      <c r="Y8">
        <f t="shared" si="18"/>
        <v>0.46433373925715388</v>
      </c>
      <c r="Z8">
        <f t="shared" si="19"/>
        <v>0.16757433316522308</v>
      </c>
      <c r="AA8">
        <f t="shared" si="20"/>
        <v>0.46472317204376851</v>
      </c>
      <c r="AB8">
        <f t="shared" si="21"/>
        <v>0.82298386589365635</v>
      </c>
      <c r="AC8">
        <f t="shared" si="22"/>
        <v>0.99270887409805397</v>
      </c>
      <c r="AD8">
        <f t="shared" si="23"/>
        <v>0.93501624268541483</v>
      </c>
      <c r="AE8">
        <f t="shared" si="24"/>
        <v>0.66312265824079519</v>
      </c>
      <c r="AF8">
        <f t="shared" si="25"/>
        <v>0.23931566428755768</v>
      </c>
      <c r="AG8">
        <f t="shared" si="26"/>
        <v>-1.2527105317926153</v>
      </c>
      <c r="AH8">
        <f t="shared" si="44"/>
        <v>26.930277822687515</v>
      </c>
      <c r="AI8">
        <f t="shared" si="45"/>
        <v>2.949253149589115E-2</v>
      </c>
      <c r="AJ8">
        <f t="shared" si="46"/>
        <v>1.1543626251996038</v>
      </c>
      <c r="AK8">
        <f t="shared" si="47"/>
        <v>-0.39850959504138278</v>
      </c>
      <c r="AL8">
        <f t="shared" si="48"/>
        <v>-0.23853126576394656</v>
      </c>
      <c r="AN8">
        <v>1</v>
      </c>
      <c r="AO8">
        <f t="shared" si="27"/>
        <v>-22.5</v>
      </c>
      <c r="AP8">
        <f t="shared" si="28"/>
        <v>0.88545602565320991</v>
      </c>
      <c r="AQ8">
        <f t="shared" si="29"/>
        <v>0.46472317204376851</v>
      </c>
      <c r="AR8">
        <f t="shared" si="30"/>
        <v>0.56806474673115592</v>
      </c>
      <c r="AS8">
        <f t="shared" si="31"/>
        <v>0.82298386589365635</v>
      </c>
      <c r="AT8">
        <f t="shared" si="32"/>
        <v>0.12053668025532301</v>
      </c>
      <c r="AU8">
        <f t="shared" si="33"/>
        <v>0.99270887409805397</v>
      </c>
      <c r="AV8">
        <f t="shared" si="34"/>
        <v>-0.35460488704253545</v>
      </c>
      <c r="AW8">
        <f t="shared" si="35"/>
        <v>0.93501624268541483</v>
      </c>
      <c r="AX8">
        <f t="shared" si="36"/>
        <v>-0.74851074817110119</v>
      </c>
      <c r="AY8">
        <f t="shared" si="37"/>
        <v>0.66312265824079519</v>
      </c>
      <c r="AZ8">
        <f t="shared" si="38"/>
        <v>-0.97094181742605201</v>
      </c>
      <c r="BA8">
        <f t="shared" si="39"/>
        <v>0.23931566428755768</v>
      </c>
      <c r="BB8">
        <f t="shared" si="49"/>
        <v>2.949253149589115E-2</v>
      </c>
      <c r="BC8">
        <f t="shared" si="50"/>
        <v>1.1543626251996038</v>
      </c>
      <c r="BD8">
        <f t="shared" si="51"/>
        <v>-0.39850959504138278</v>
      </c>
      <c r="BE8">
        <f t="shared" si="52"/>
        <v>-0.23853126576394656</v>
      </c>
      <c r="BG8" s="4" t="s">
        <v>24</v>
      </c>
      <c r="BH8" s="5">
        <v>-3.0040049656149481</v>
      </c>
      <c r="BI8" s="5">
        <f>(2/B3)*SUM(O5:O56)+BI6*_xlfn.COT((PI()*$AP$3)/$B$3)</f>
        <v>-3.0040049656149339</v>
      </c>
      <c r="BJ8" s="4" t="s">
        <v>24</v>
      </c>
      <c r="BK8" s="9" t="s">
        <v>63</v>
      </c>
      <c r="BL8" s="9">
        <f>(2/$B$3)*SUM(W5:W56)</f>
        <v>-0.43519183756091379</v>
      </c>
      <c r="BM8" t="s">
        <v>57</v>
      </c>
      <c r="BN8">
        <f>VAR(AK5:AK56)/VAR(E5:E56)</f>
        <v>1.904468549230114E-2</v>
      </c>
      <c r="BO8">
        <f>(B3/2)*(BL6*BL6+BL7*BL7+BL8*BL8)/(SUMPRODUCT(AG5:AG56,AG5:AG56))</f>
        <v>0.99991423664260259</v>
      </c>
    </row>
    <row r="9" spans="1:68" x14ac:dyDescent="0.25">
      <c r="A9">
        <v>37275</v>
      </c>
      <c r="B9">
        <f t="shared" si="40"/>
        <v>1.4933295941669003</v>
      </c>
      <c r="C9">
        <v>5</v>
      </c>
      <c r="D9">
        <f t="shared" si="41"/>
        <v>1.2542788259860396</v>
      </c>
      <c r="E9">
        <f t="shared" si="0"/>
        <v>0.14280680653737576</v>
      </c>
      <c r="F9">
        <f t="shared" si="42"/>
        <v>-9.6243961643490999E-2</v>
      </c>
      <c r="G9">
        <f t="shared" si="43"/>
        <v>-14.184496275728595</v>
      </c>
      <c r="H9">
        <f t="shared" si="1"/>
        <v>30.930277822687511</v>
      </c>
      <c r="I9">
        <f t="shared" si="2"/>
        <v>1.2289861624608807</v>
      </c>
      <c r="J9">
        <f t="shared" si="3"/>
        <v>0.52954197205682951</v>
      </c>
      <c r="K9">
        <f t="shared" si="4"/>
        <v>-0.35737716382832102</v>
      </c>
      <c r="L9">
        <f t="shared" si="5"/>
        <v>-1.1177732517959129</v>
      </c>
      <c r="M9">
        <f t="shared" si="6"/>
        <v>-1.4824415400827273</v>
      </c>
      <c r="N9">
        <f t="shared" si="7"/>
        <v>-1.322277687441344</v>
      </c>
      <c r="O9">
        <f t="shared" si="8"/>
        <v>0.84830789769655968</v>
      </c>
      <c r="P9">
        <f t="shared" si="9"/>
        <v>1.3962874262288703</v>
      </c>
      <c r="Q9">
        <f t="shared" si="10"/>
        <v>1.4499361501765189</v>
      </c>
      <c r="R9">
        <f t="shared" si="11"/>
        <v>0.99026069011360329</v>
      </c>
      <c r="S9">
        <f t="shared" si="12"/>
        <v>0.18000099180790702</v>
      </c>
      <c r="T9">
        <f t="shared" si="13"/>
        <v>-0.69398486590807584</v>
      </c>
      <c r="U9">
        <f t="shared" si="14"/>
        <v>8.112351238713951E-2</v>
      </c>
      <c r="V9">
        <f t="shared" si="15"/>
        <v>0.13352668367848</v>
      </c>
      <c r="W9">
        <f t="shared" si="16"/>
        <v>0.13865710028021022</v>
      </c>
      <c r="X9">
        <f t="shared" si="17"/>
        <v>9.4698429165943634E-2</v>
      </c>
      <c r="Y9">
        <f t="shared" si="18"/>
        <v>1.7213458377879444E-2</v>
      </c>
      <c r="Z9">
        <f t="shared" si="19"/>
        <v>-6.6365632123490087E-2</v>
      </c>
      <c r="AA9">
        <f t="shared" si="20"/>
        <v>0.5680647467311557</v>
      </c>
      <c r="AB9">
        <f t="shared" si="21"/>
        <v>0.93501624268541472</v>
      </c>
      <c r="AC9">
        <f t="shared" si="22"/>
        <v>0.97094181742605201</v>
      </c>
      <c r="AD9">
        <f t="shared" si="23"/>
        <v>0.66312265824079553</v>
      </c>
      <c r="AE9">
        <f t="shared" si="24"/>
        <v>0.12053668025532308</v>
      </c>
      <c r="AF9">
        <f t="shared" si="25"/>
        <v>-0.46472317204376884</v>
      </c>
      <c r="AG9">
        <f t="shared" si="26"/>
        <v>-1.4965922600077286</v>
      </c>
      <c r="AH9">
        <f t="shared" si="44"/>
        <v>25.930277822687511</v>
      </c>
      <c r="AI9">
        <f t="shared" si="45"/>
        <v>-0.3815219487506889</v>
      </c>
      <c r="AJ9">
        <f t="shared" si="46"/>
        <v>1.0115735824946905</v>
      </c>
      <c r="AK9">
        <f t="shared" si="47"/>
        <v>-0.48907572212007111</v>
      </c>
      <c r="AL9">
        <f t="shared" si="48"/>
        <v>-0.23721987326742158</v>
      </c>
      <c r="AN9">
        <v>1</v>
      </c>
      <c r="AO9">
        <f t="shared" si="27"/>
        <v>-21.5</v>
      </c>
      <c r="AP9">
        <f t="shared" si="28"/>
        <v>0.82298386589365646</v>
      </c>
      <c r="AQ9">
        <f t="shared" si="29"/>
        <v>0.5680647467311557</v>
      </c>
      <c r="AR9">
        <f t="shared" si="30"/>
        <v>0.35460488704253579</v>
      </c>
      <c r="AS9">
        <f t="shared" si="31"/>
        <v>0.93501624268541472</v>
      </c>
      <c r="AT9">
        <f t="shared" si="32"/>
        <v>-0.23931566428755793</v>
      </c>
      <c r="AU9">
        <f t="shared" si="33"/>
        <v>0.97094181742605201</v>
      </c>
      <c r="AV9">
        <f t="shared" si="34"/>
        <v>-0.74851074817110086</v>
      </c>
      <c r="AW9">
        <f t="shared" si="35"/>
        <v>0.66312265824079553</v>
      </c>
      <c r="AX9">
        <f t="shared" si="36"/>
        <v>-0.99270887409805397</v>
      </c>
      <c r="AY9">
        <f t="shared" si="37"/>
        <v>0.12053668025532308</v>
      </c>
      <c r="AZ9">
        <f t="shared" si="38"/>
        <v>-0.88545602565320969</v>
      </c>
      <c r="BA9">
        <f t="shared" si="39"/>
        <v>-0.46472317204376884</v>
      </c>
      <c r="BB9">
        <f t="shared" si="49"/>
        <v>-0.3815219487506889</v>
      </c>
      <c r="BC9">
        <f t="shared" si="50"/>
        <v>1.0115735824946905</v>
      </c>
      <c r="BD9">
        <f t="shared" si="51"/>
        <v>-0.48907572212007111</v>
      </c>
      <c r="BE9">
        <f t="shared" si="52"/>
        <v>-0.23721987326742158</v>
      </c>
      <c r="BG9" s="4" t="s">
        <v>25</v>
      </c>
      <c r="BH9" s="5">
        <v>1.0314371509615499</v>
      </c>
      <c r="BI9" s="5">
        <f>(2/B3)*SUM(J5:J56)-BI6</f>
        <v>1.0314371509615388</v>
      </c>
      <c r="BJ9" s="4" t="s">
        <v>25</v>
      </c>
      <c r="BK9" s="9" t="s">
        <v>64</v>
      </c>
      <c r="BL9" s="9">
        <f>(2/$B$3)*SUM(Z5:Z56)</f>
        <v>2.8829882473316592E-2</v>
      </c>
      <c r="BM9" t="s">
        <v>58</v>
      </c>
      <c r="BN9">
        <f>VAR(AL5:AL56)/VAR(E5:E56)</f>
        <v>4.6224714668277704E-3</v>
      </c>
      <c r="BO9">
        <f>(B3/2)*(BL6*BL6+BL7*BL7+BL8*BL8+BL9*BL9)/(SUMPRODUCT(AG5:AG56,AG5:AG56))</f>
        <v>0.99999999999999978</v>
      </c>
      <c r="BP9">
        <f>(B3/2)*(BL6*BL6+BL7*BL7+BL8*BL8+BL9*BL9)/(SUMPRODUCT(G5:G56,G5:G56))</f>
        <v>3.4550293415181559E-2</v>
      </c>
    </row>
    <row r="10" spans="1:68" x14ac:dyDescent="0.25">
      <c r="A10">
        <v>40179</v>
      </c>
      <c r="B10">
        <f t="shared" si="40"/>
        <v>1.609671086895557</v>
      </c>
      <c r="C10">
        <v>6</v>
      </c>
      <c r="D10">
        <f t="shared" si="41"/>
        <v>1.4072616807197398</v>
      </c>
      <c r="E10">
        <f t="shared" si="0"/>
        <v>-0.40723789060680282</v>
      </c>
      <c r="F10">
        <f t="shared" si="42"/>
        <v>-0.60964729678262786</v>
      </c>
      <c r="G10">
        <f t="shared" si="43"/>
        <v>-14.068154782999937</v>
      </c>
      <c r="H10">
        <f t="shared" si="1"/>
        <v>28.553472704140056</v>
      </c>
      <c r="I10">
        <f t="shared" si="2"/>
        <v>1.2048561095615831</v>
      </c>
      <c r="J10">
        <f t="shared" si="3"/>
        <v>0.19402440911736837</v>
      </c>
      <c r="K10">
        <f t="shared" si="4"/>
        <v>-0.91439739829778877</v>
      </c>
      <c r="L10">
        <f t="shared" si="5"/>
        <v>-1.5628969705685405</v>
      </c>
      <c r="M10">
        <f t="shared" si="6"/>
        <v>-1.4252929632114222</v>
      </c>
      <c r="N10">
        <f t="shared" si="7"/>
        <v>-0.57079723394423498</v>
      </c>
      <c r="O10">
        <f t="shared" si="8"/>
        <v>1.0674093700355316</v>
      </c>
      <c r="P10">
        <f t="shared" si="9"/>
        <v>1.5979347723402793</v>
      </c>
      <c r="Q10">
        <f t="shared" si="10"/>
        <v>1.3247333339105494</v>
      </c>
      <c r="R10">
        <f t="shared" si="11"/>
        <v>0.38521950544488587</v>
      </c>
      <c r="S10">
        <f t="shared" si="12"/>
        <v>-0.74805145344924429</v>
      </c>
      <c r="T10">
        <f t="shared" si="13"/>
        <v>-1.5050686116284315</v>
      </c>
      <c r="U10">
        <f t="shared" si="14"/>
        <v>-0.2700486725555572</v>
      </c>
      <c r="V10">
        <f t="shared" si="15"/>
        <v>-0.40426866787434568</v>
      </c>
      <c r="W10">
        <f t="shared" si="16"/>
        <v>-0.33515021354996455</v>
      </c>
      <c r="X10">
        <f t="shared" si="17"/>
        <v>-9.7458406313630938E-2</v>
      </c>
      <c r="Y10">
        <f t="shared" si="18"/>
        <v>0.18925288429920675</v>
      </c>
      <c r="Z10">
        <f t="shared" si="19"/>
        <v>0.38077404235430673</v>
      </c>
      <c r="AA10">
        <f t="shared" si="20"/>
        <v>0.66312265824079508</v>
      </c>
      <c r="AB10">
        <f t="shared" si="21"/>
        <v>0.99270887409805397</v>
      </c>
      <c r="AC10">
        <f t="shared" si="22"/>
        <v>0.82298386589365646</v>
      </c>
      <c r="AD10">
        <f t="shared" si="23"/>
        <v>0.2393156642875581</v>
      </c>
      <c r="AE10">
        <f t="shared" si="24"/>
        <v>-0.46472317204376884</v>
      </c>
      <c r="AF10">
        <f t="shared" si="25"/>
        <v>-0.93501624268541472</v>
      </c>
      <c r="AG10">
        <f t="shared" si="26"/>
        <v>-1.691466477409014</v>
      </c>
      <c r="AH10">
        <f t="shared" si="44"/>
        <v>22.553472704140056</v>
      </c>
      <c r="AI10">
        <f t="shared" si="45"/>
        <v>-0.78697297987187498</v>
      </c>
      <c r="AJ10">
        <f t="shared" si="46"/>
        <v>0.80999556009555074</v>
      </c>
      <c r="AK10">
        <f t="shared" si="47"/>
        <v>-0.51607789312934693</v>
      </c>
      <c r="AL10">
        <f t="shared" si="48"/>
        <v>-0.11659198387695661</v>
      </c>
      <c r="AN10">
        <v>1</v>
      </c>
      <c r="AO10">
        <f t="shared" si="27"/>
        <v>-20.5</v>
      </c>
      <c r="AP10">
        <f t="shared" si="28"/>
        <v>0.74851074817110119</v>
      </c>
      <c r="AQ10">
        <f t="shared" si="29"/>
        <v>0.66312265824079508</v>
      </c>
      <c r="AR10">
        <f t="shared" si="30"/>
        <v>0.12053668025532323</v>
      </c>
      <c r="AS10">
        <f t="shared" si="31"/>
        <v>0.99270887409805397</v>
      </c>
      <c r="AT10">
        <f t="shared" si="32"/>
        <v>-0.5680647467311557</v>
      </c>
      <c r="AU10">
        <f t="shared" si="33"/>
        <v>0.82298386589365646</v>
      </c>
      <c r="AV10">
        <f t="shared" si="34"/>
        <v>-0.9709418174260519</v>
      </c>
      <c r="AW10">
        <f t="shared" si="35"/>
        <v>0.2393156642875581</v>
      </c>
      <c r="AX10">
        <f t="shared" si="36"/>
        <v>-0.88545602565320969</v>
      </c>
      <c r="AY10">
        <f t="shared" si="37"/>
        <v>-0.46472317204376884</v>
      </c>
      <c r="AZ10">
        <f t="shared" si="38"/>
        <v>-0.3546048870425359</v>
      </c>
      <c r="BA10">
        <f t="shared" si="39"/>
        <v>-0.93501624268541472</v>
      </c>
      <c r="BB10">
        <f t="shared" si="49"/>
        <v>-0.78697297987187498</v>
      </c>
      <c r="BC10">
        <f t="shared" si="50"/>
        <v>0.80999556009555074</v>
      </c>
      <c r="BD10">
        <f t="shared" si="51"/>
        <v>-0.51607789312934693</v>
      </c>
      <c r="BE10">
        <f t="shared" si="52"/>
        <v>-0.11659198387695661</v>
      </c>
      <c r="BG10" s="4" t="s">
        <v>26</v>
      </c>
      <c r="BH10" s="5">
        <v>0.69070557130822063</v>
      </c>
      <c r="BI10" s="5">
        <f>(2/B3)*SUM(P5:P56)+BI6*_xlfn.COT((PI()*$AR$3)/$B$3)</f>
        <v>0.69070557130824284</v>
      </c>
      <c r="BJ10" s="4" t="s">
        <v>26</v>
      </c>
      <c r="BK10" s="9"/>
      <c r="BL10" s="9"/>
      <c r="BN10">
        <f>SUM(BN6:BN9)</f>
        <v>0.96326543225734174</v>
      </c>
    </row>
    <row r="11" spans="1:68" x14ac:dyDescent="0.25">
      <c r="A11">
        <v>42816</v>
      </c>
      <c r="B11">
        <f t="shared" si="40"/>
        <v>1.7153158927927568</v>
      </c>
      <c r="C11">
        <v>7</v>
      </c>
      <c r="D11">
        <f t="shared" si="41"/>
        <v>1.6503629985841071</v>
      </c>
      <c r="E11">
        <f t="shared" si="0"/>
        <v>-0.96797927458243826</v>
      </c>
      <c r="F11">
        <f t="shared" si="42"/>
        <v>-1.0329321687910957</v>
      </c>
      <c r="G11">
        <f t="shared" si="43"/>
        <v>-13.962509977102737</v>
      </c>
      <c r="H11">
        <f t="shared" si="1"/>
        <v>25.733432607287007</v>
      </c>
      <c r="I11">
        <f t="shared" si="2"/>
        <v>1.137464834551416</v>
      </c>
      <c r="J11">
        <f t="shared" si="3"/>
        <v>-0.20675848330643423</v>
      </c>
      <c r="K11">
        <f t="shared" si="4"/>
        <v>-1.4116773046794115</v>
      </c>
      <c r="L11">
        <f t="shared" si="5"/>
        <v>-1.6654719304079904</v>
      </c>
      <c r="M11">
        <f t="shared" si="6"/>
        <v>-0.79714704275573833</v>
      </c>
      <c r="N11">
        <f t="shared" si="7"/>
        <v>0.6082593984060416</v>
      </c>
      <c r="O11">
        <f t="shared" si="8"/>
        <v>1.2839323822640867</v>
      </c>
      <c r="P11">
        <f t="shared" si="9"/>
        <v>1.7028093086567959</v>
      </c>
      <c r="Q11">
        <f t="shared" si="10"/>
        <v>0.97441048820324383</v>
      </c>
      <c r="R11">
        <f t="shared" si="11"/>
        <v>-0.41050196234670322</v>
      </c>
      <c r="S11">
        <f t="shared" si="12"/>
        <v>-1.5188367931720621</v>
      </c>
      <c r="T11">
        <f t="shared" si="13"/>
        <v>-1.6038482210976612</v>
      </c>
      <c r="U11">
        <f t="shared" si="14"/>
        <v>-0.72454289103182057</v>
      </c>
      <c r="V11">
        <f t="shared" si="15"/>
        <v>-0.96092161582098334</v>
      </c>
      <c r="W11">
        <f t="shared" si="16"/>
        <v>-0.54987490145668072</v>
      </c>
      <c r="X11">
        <f t="shared" si="17"/>
        <v>0.23165260311328417</v>
      </c>
      <c r="Y11">
        <f t="shared" si="18"/>
        <v>0.85710308138644309</v>
      </c>
      <c r="Z11">
        <f t="shared" si="19"/>
        <v>0.9050763443174249</v>
      </c>
      <c r="AA11">
        <f t="shared" si="20"/>
        <v>0.74851074817110108</v>
      </c>
      <c r="AB11">
        <f t="shared" si="21"/>
        <v>0.99270887409805397</v>
      </c>
      <c r="AC11">
        <f t="shared" si="22"/>
        <v>0.56806474673115581</v>
      </c>
      <c r="AD11">
        <f t="shared" si="23"/>
        <v>-0.23931566428755743</v>
      </c>
      <c r="AE11">
        <f t="shared" si="24"/>
        <v>-0.88545602565321002</v>
      </c>
      <c r="AF11">
        <f t="shared" si="25"/>
        <v>-0.93501624268541483</v>
      </c>
      <c r="AG11">
        <f t="shared" si="26"/>
        <v>-1.8370340036662929</v>
      </c>
      <c r="AH11">
        <f t="shared" si="44"/>
        <v>18.733432607287</v>
      </c>
      <c r="AI11">
        <f t="shared" si="45"/>
        <v>-1.1809481728377105</v>
      </c>
      <c r="AJ11">
        <f t="shared" si="46"/>
        <v>0.56134353995772335</v>
      </c>
      <c r="AK11">
        <f t="shared" si="47"/>
        <v>-0.47600670301354309</v>
      </c>
      <c r="AL11">
        <f t="shared" si="48"/>
        <v>6.2679167102434208E-2</v>
      </c>
      <c r="AN11">
        <v>1</v>
      </c>
      <c r="AO11">
        <f t="shared" si="27"/>
        <v>-19.5</v>
      </c>
      <c r="AP11">
        <f t="shared" si="28"/>
        <v>0.6631226582407953</v>
      </c>
      <c r="AQ11">
        <f t="shared" si="29"/>
        <v>0.74851074817110108</v>
      </c>
      <c r="AR11">
        <f t="shared" si="30"/>
        <v>-0.12053668025532288</v>
      </c>
      <c r="AS11">
        <f t="shared" si="31"/>
        <v>0.99270887409805397</v>
      </c>
      <c r="AT11">
        <f t="shared" si="32"/>
        <v>-0.82298386589365635</v>
      </c>
      <c r="AU11">
        <f t="shared" si="33"/>
        <v>0.56806474673115581</v>
      </c>
      <c r="AV11">
        <f t="shared" si="34"/>
        <v>-0.97094181742605212</v>
      </c>
      <c r="AW11">
        <f t="shared" si="35"/>
        <v>-0.23931566428755743</v>
      </c>
      <c r="AX11">
        <f t="shared" si="36"/>
        <v>-0.46472317204376834</v>
      </c>
      <c r="AY11">
        <f t="shared" si="37"/>
        <v>-0.88545602565321002</v>
      </c>
      <c r="AZ11">
        <f t="shared" si="38"/>
        <v>0.35460488704253557</v>
      </c>
      <c r="BA11">
        <f t="shared" si="39"/>
        <v>-0.93501624268541483</v>
      </c>
      <c r="BB11">
        <f t="shared" si="49"/>
        <v>-1.1809481728377105</v>
      </c>
      <c r="BC11">
        <f t="shared" si="50"/>
        <v>0.56134353995772335</v>
      </c>
      <c r="BD11">
        <f t="shared" si="51"/>
        <v>-0.47600670301354309</v>
      </c>
      <c r="BE11">
        <f t="shared" si="52"/>
        <v>6.2679167102434208E-2</v>
      </c>
      <c r="BG11" s="4" t="s">
        <v>27</v>
      </c>
      <c r="BH11" s="5">
        <v>0.27800005748788048</v>
      </c>
      <c r="BI11" s="5">
        <f>(2/B3)*SUM(K5:K56)-BI6</f>
        <v>0.27800005748787382</v>
      </c>
      <c r="BJ11" s="4" t="s">
        <v>27</v>
      </c>
      <c r="BL11" s="9"/>
    </row>
    <row r="12" spans="1:68" x14ac:dyDescent="0.25">
      <c r="A12">
        <v>46349</v>
      </c>
      <c r="B12">
        <f t="shared" si="40"/>
        <v>1.8568566964464566</v>
      </c>
      <c r="C12">
        <v>8</v>
      </c>
      <c r="D12">
        <f t="shared" si="41"/>
        <v>1.9084010883883424</v>
      </c>
      <c r="E12">
        <f t="shared" si="0"/>
        <v>-1.4928246608015758</v>
      </c>
      <c r="F12">
        <f t="shared" si="42"/>
        <v>-1.4412802688596973</v>
      </c>
      <c r="G12">
        <f t="shared" si="43"/>
        <v>-13.820969173449038</v>
      </c>
      <c r="H12">
        <f t="shared" si="1"/>
        <v>24.010516626616059</v>
      </c>
      <c r="I12">
        <f t="shared" si="2"/>
        <v>1.0548148289829071</v>
      </c>
      <c r="J12">
        <f t="shared" si="3"/>
        <v>-0.65845045909757127</v>
      </c>
      <c r="K12">
        <f t="shared" si="4"/>
        <v>-1.8028998155474576</v>
      </c>
      <c r="L12">
        <f t="shared" si="5"/>
        <v>-1.3898771951036568</v>
      </c>
      <c r="M12">
        <f t="shared" si="6"/>
        <v>0.22381934189952227</v>
      </c>
      <c r="N12">
        <f t="shared" si="7"/>
        <v>1.6441649506430285</v>
      </c>
      <c r="O12">
        <f t="shared" si="8"/>
        <v>1.5281631024520284</v>
      </c>
      <c r="P12">
        <f t="shared" si="9"/>
        <v>1.7361911715166176</v>
      </c>
      <c r="Q12">
        <f t="shared" si="10"/>
        <v>0.44437489379688361</v>
      </c>
      <c r="R12">
        <f t="shared" si="11"/>
        <v>-1.2313237485197952</v>
      </c>
      <c r="S12">
        <f t="shared" si="12"/>
        <v>-1.8433181204907938</v>
      </c>
      <c r="T12">
        <f t="shared" si="13"/>
        <v>-0.86292433400331003</v>
      </c>
      <c r="U12">
        <f t="shared" si="14"/>
        <v>-1.2285706104478671</v>
      </c>
      <c r="V12">
        <f t="shared" si="15"/>
        <v>-1.3958153053308182</v>
      </c>
      <c r="W12">
        <f t="shared" si="16"/>
        <v>-0.35725632536457708</v>
      </c>
      <c r="X12">
        <f t="shared" si="17"/>
        <v>0.98992585735815408</v>
      </c>
      <c r="Y12">
        <f t="shared" si="18"/>
        <v>1.4819402882501416</v>
      </c>
      <c r="Z12">
        <f t="shared" si="19"/>
        <v>0.69375021167287088</v>
      </c>
      <c r="AA12">
        <f t="shared" si="20"/>
        <v>0.82298386589365635</v>
      </c>
      <c r="AB12">
        <f t="shared" si="21"/>
        <v>0.93501624268541483</v>
      </c>
      <c r="AC12">
        <f t="shared" si="22"/>
        <v>0.23931566428755768</v>
      </c>
      <c r="AD12">
        <f t="shared" si="23"/>
        <v>-0.66312265824079497</v>
      </c>
      <c r="AE12">
        <f t="shared" si="24"/>
        <v>-0.99270887409805397</v>
      </c>
      <c r="AF12">
        <f t="shared" si="25"/>
        <v>-0.4647231720437684</v>
      </c>
      <c r="AG12">
        <f t="shared" si="26"/>
        <v>-1.9439728298101115</v>
      </c>
      <c r="AH12">
        <f t="shared" si="44"/>
        <v>16.010516626616059</v>
      </c>
      <c r="AI12">
        <f t="shared" si="45"/>
        <v>-1.5577024821798799</v>
      </c>
      <c r="AJ12">
        <f t="shared" si="46"/>
        <v>0.28006827367830028</v>
      </c>
      <c r="AK12">
        <f t="shared" si="47"/>
        <v>-0.37407010476024333</v>
      </c>
      <c r="AL12">
        <f t="shared" si="48"/>
        <v>0.21042404440212562</v>
      </c>
      <c r="AN12">
        <v>1</v>
      </c>
      <c r="AO12">
        <f t="shared" si="27"/>
        <v>-18.5</v>
      </c>
      <c r="AP12">
        <f t="shared" si="28"/>
        <v>0.56806474673115592</v>
      </c>
      <c r="AQ12">
        <f t="shared" si="29"/>
        <v>0.82298386589365635</v>
      </c>
      <c r="AR12">
        <f t="shared" si="30"/>
        <v>-0.35460488704253545</v>
      </c>
      <c r="AS12">
        <f t="shared" si="31"/>
        <v>0.93501624268541483</v>
      </c>
      <c r="AT12">
        <f t="shared" si="32"/>
        <v>-0.97094181742605201</v>
      </c>
      <c r="AU12">
        <f t="shared" si="33"/>
        <v>0.23931566428755768</v>
      </c>
      <c r="AV12">
        <f t="shared" si="34"/>
        <v>-0.7485107481711013</v>
      </c>
      <c r="AW12">
        <f t="shared" si="35"/>
        <v>-0.66312265824079497</v>
      </c>
      <c r="AX12">
        <f t="shared" si="36"/>
        <v>0.1205366802553232</v>
      </c>
      <c r="AY12">
        <f t="shared" si="37"/>
        <v>-0.99270887409805397</v>
      </c>
      <c r="AZ12">
        <f t="shared" si="38"/>
        <v>0.88545602565321002</v>
      </c>
      <c r="BA12">
        <f t="shared" si="39"/>
        <v>-0.4647231720437684</v>
      </c>
      <c r="BB12">
        <f t="shared" si="49"/>
        <v>-1.5577024821798799</v>
      </c>
      <c r="BC12">
        <f t="shared" si="50"/>
        <v>0.28006827367830028</v>
      </c>
      <c r="BD12">
        <f t="shared" si="51"/>
        <v>-0.37407010476024333</v>
      </c>
      <c r="BE12">
        <f t="shared" si="52"/>
        <v>0.21042404440212562</v>
      </c>
      <c r="BG12" s="4" t="s">
        <v>28</v>
      </c>
      <c r="BH12" s="5">
        <v>-0.43519183756091673</v>
      </c>
      <c r="BI12" s="5">
        <f>(2/B3)*SUM(Q5:Q56)+BI6*_xlfn.COT((PI()*$AT$3)/$B$3)</f>
        <v>-0.43519183756090207</v>
      </c>
      <c r="BJ12" s="4" t="s">
        <v>28</v>
      </c>
      <c r="BK12" s="9"/>
      <c r="BL12" s="9"/>
    </row>
    <row r="13" spans="1:68" x14ac:dyDescent="0.25">
      <c r="A13">
        <v>50546</v>
      </c>
      <c r="B13">
        <f t="shared" si="40"/>
        <v>2.0249989984375625</v>
      </c>
      <c r="C13">
        <v>9</v>
      </c>
      <c r="D13">
        <f t="shared" si="41"/>
        <v>2.1156556287896007</v>
      </c>
      <c r="E13">
        <f t="shared" si="0"/>
        <v>-1.9910685486833053</v>
      </c>
      <c r="F13">
        <f t="shared" si="42"/>
        <v>-1.9004119183312742</v>
      </c>
      <c r="G13">
        <f t="shared" si="43"/>
        <v>-13.652826871457933</v>
      </c>
      <c r="H13">
        <f t="shared" si="1"/>
        <v>24.010516626616063</v>
      </c>
      <c r="I13">
        <f t="shared" si="2"/>
        <v>0.94106395793935849</v>
      </c>
      <c r="J13">
        <f t="shared" si="3"/>
        <v>-1.150330543178278</v>
      </c>
      <c r="K13">
        <f t="shared" si="4"/>
        <v>-2.0102344757886397</v>
      </c>
      <c r="L13">
        <f t="shared" si="5"/>
        <v>-0.71807454110220015</v>
      </c>
      <c r="M13">
        <f t="shared" si="6"/>
        <v>1.3428227187788644</v>
      </c>
      <c r="N13">
        <f t="shared" si="7"/>
        <v>1.9661562078289017</v>
      </c>
      <c r="O13">
        <f t="shared" si="8"/>
        <v>1.7930475651082547</v>
      </c>
      <c r="P13">
        <f t="shared" si="9"/>
        <v>1.6665415041649276</v>
      </c>
      <c r="Q13">
        <f t="shared" si="10"/>
        <v>-0.24408665679201832</v>
      </c>
      <c r="R13">
        <f t="shared" si="11"/>
        <v>-1.8934069549608177</v>
      </c>
      <c r="S13">
        <f t="shared" si="12"/>
        <v>-1.5157335153662301</v>
      </c>
      <c r="T13">
        <f t="shared" si="13"/>
        <v>0.48461398049272525</v>
      </c>
      <c r="U13">
        <f t="shared" si="14"/>
        <v>-1.7630036439202241</v>
      </c>
      <c r="V13">
        <f t="shared" si="15"/>
        <v>-1.6386172914546586</v>
      </c>
      <c r="W13">
        <f t="shared" si="16"/>
        <v>0.23999679301907012</v>
      </c>
      <c r="X13">
        <f t="shared" si="17"/>
        <v>1.861681433318966</v>
      </c>
      <c r="Y13">
        <f t="shared" si="18"/>
        <v>1.4903362090348893</v>
      </c>
      <c r="Z13">
        <f t="shared" si="19"/>
        <v>-0.47649389237020956</v>
      </c>
      <c r="AA13">
        <f t="shared" si="20"/>
        <v>0.88545602565320991</v>
      </c>
      <c r="AB13">
        <f t="shared" si="21"/>
        <v>0.82298386589365646</v>
      </c>
      <c r="AC13">
        <f t="shared" si="22"/>
        <v>-0.12053668025532327</v>
      </c>
      <c r="AD13">
        <f t="shared" si="23"/>
        <v>-0.93501624268541472</v>
      </c>
      <c r="AE13">
        <f t="shared" si="24"/>
        <v>-0.74851074817110108</v>
      </c>
      <c r="AF13">
        <f t="shared" si="25"/>
        <v>0.23931566428755818</v>
      </c>
      <c r="AG13">
        <f t="shared" si="26"/>
        <v>-2.0321187347771699</v>
      </c>
      <c r="AH13">
        <f t="shared" si="44"/>
        <v>15.010516626616063</v>
      </c>
      <c r="AI13">
        <f t="shared" si="45"/>
        <v>-1.911741981691355</v>
      </c>
      <c r="AJ13">
        <f t="shared" si="46"/>
        <v>-1.7483542660551632E-2</v>
      </c>
      <c r="AK13">
        <f t="shared" si="47"/>
        <v>-0.22351654469418133</v>
      </c>
      <c r="AL13">
        <f t="shared" si="48"/>
        <v>0.25233015071481379</v>
      </c>
      <c r="AN13">
        <v>1</v>
      </c>
      <c r="AO13">
        <f t="shared" si="27"/>
        <v>-17.5</v>
      </c>
      <c r="AP13">
        <f t="shared" si="28"/>
        <v>0.46472317204376862</v>
      </c>
      <c r="AQ13">
        <f t="shared" si="29"/>
        <v>0.88545602565320991</v>
      </c>
      <c r="AR13">
        <f t="shared" si="30"/>
        <v>-0.5680647467311557</v>
      </c>
      <c r="AS13">
        <f t="shared" si="31"/>
        <v>0.82298386589365646</v>
      </c>
      <c r="AT13">
        <f t="shared" si="32"/>
        <v>-0.99270887409805397</v>
      </c>
      <c r="AU13">
        <f t="shared" si="33"/>
        <v>-0.12053668025532327</v>
      </c>
      <c r="AV13">
        <f t="shared" si="34"/>
        <v>-0.3546048870425359</v>
      </c>
      <c r="AW13">
        <f t="shared" si="35"/>
        <v>-0.93501624268541472</v>
      </c>
      <c r="AX13">
        <f t="shared" si="36"/>
        <v>0.66312265824079519</v>
      </c>
      <c r="AY13">
        <f t="shared" si="37"/>
        <v>-0.74851074817110108</v>
      </c>
      <c r="AZ13">
        <f t="shared" si="38"/>
        <v>0.9709418174260519</v>
      </c>
      <c r="BA13">
        <f t="shared" si="39"/>
        <v>0.23931566428755818</v>
      </c>
      <c r="BB13">
        <f t="shared" si="49"/>
        <v>-1.911741981691355</v>
      </c>
      <c r="BC13">
        <f t="shared" si="50"/>
        <v>-1.7483542660551632E-2</v>
      </c>
      <c r="BD13">
        <f t="shared" si="51"/>
        <v>-0.22351654469418133</v>
      </c>
      <c r="BE13">
        <f t="shared" si="52"/>
        <v>0.25233015071481379</v>
      </c>
      <c r="BG13" s="4" t="s">
        <v>29</v>
      </c>
      <c r="BH13" s="5">
        <v>-7.6178578578287914E-2</v>
      </c>
      <c r="BI13" s="5">
        <f>(2/B3)*SUM(L5:L56)-BI6</f>
        <v>-7.6178578578296352E-2</v>
      </c>
      <c r="BJ13" s="4" t="s">
        <v>29</v>
      </c>
      <c r="BK13" s="9"/>
      <c r="BL13" s="9"/>
    </row>
    <row r="14" spans="1:68" x14ac:dyDescent="0.25">
      <c r="A14">
        <v>56332</v>
      </c>
      <c r="B14">
        <f t="shared" si="40"/>
        <v>2.2568006089499622</v>
      </c>
      <c r="C14">
        <v>10</v>
      </c>
      <c r="D14">
        <f t="shared" si="41"/>
        <v>2.2539370002594143</v>
      </c>
      <c r="E14">
        <f t="shared" si="0"/>
        <v>-2.4256531280437414</v>
      </c>
      <c r="F14">
        <f t="shared" si="42"/>
        <v>-2.4285167367342972</v>
      </c>
      <c r="G14">
        <f t="shared" si="43"/>
        <v>-13.421025260945532</v>
      </c>
      <c r="H14">
        <f t="shared" si="1"/>
        <v>25.3773349062938</v>
      </c>
      <c r="I14">
        <f t="shared" si="2"/>
        <v>0.8002725250142273</v>
      </c>
      <c r="J14">
        <f t="shared" si="3"/>
        <v>-1.6892395122781323</v>
      </c>
      <c r="K14">
        <f t="shared" si="4"/>
        <v>-1.9982976978925768</v>
      </c>
      <c r="L14">
        <f t="shared" si="5"/>
        <v>0.2720272534010183</v>
      </c>
      <c r="M14">
        <f t="shared" si="6"/>
        <v>2.1912220848220971</v>
      </c>
      <c r="N14">
        <f t="shared" si="7"/>
        <v>1.2820088663458773</v>
      </c>
      <c r="O14">
        <f t="shared" si="8"/>
        <v>2.1101452258705495</v>
      </c>
      <c r="P14">
        <f t="shared" si="9"/>
        <v>1.496535618926345</v>
      </c>
      <c r="Q14">
        <f t="shared" si="10"/>
        <v>-1.0487875376615357</v>
      </c>
      <c r="R14">
        <f t="shared" si="11"/>
        <v>-2.2403459915745199</v>
      </c>
      <c r="S14">
        <f t="shared" si="12"/>
        <v>-0.54008773689542511</v>
      </c>
      <c r="T14">
        <f t="shared" si="13"/>
        <v>1.8573104897047987</v>
      </c>
      <c r="U14">
        <f t="shared" si="14"/>
        <v>-2.2680250738415824</v>
      </c>
      <c r="V14">
        <f t="shared" si="15"/>
        <v>-1.6085055502384666</v>
      </c>
      <c r="W14">
        <f t="shared" si="16"/>
        <v>1.1272572159423777</v>
      </c>
      <c r="X14">
        <f t="shared" si="17"/>
        <v>2.4079673856927255</v>
      </c>
      <c r="Y14">
        <f t="shared" si="18"/>
        <v>0.58049678966898044</v>
      </c>
      <c r="Z14">
        <f t="shared" si="19"/>
        <v>-1.9962733886344797</v>
      </c>
      <c r="AA14">
        <f t="shared" si="20"/>
        <v>0.93501624268541472</v>
      </c>
      <c r="AB14">
        <f t="shared" si="21"/>
        <v>0.66312265824079553</v>
      </c>
      <c r="AC14">
        <f t="shared" si="22"/>
        <v>-0.46472317204376884</v>
      </c>
      <c r="AD14">
        <f t="shared" si="23"/>
        <v>-0.99270887409805408</v>
      </c>
      <c r="AE14">
        <f t="shared" si="24"/>
        <v>-0.23931566428755779</v>
      </c>
      <c r="AF14">
        <f t="shared" si="25"/>
        <v>0.8229838658936568</v>
      </c>
      <c r="AG14">
        <f t="shared" si="26"/>
        <v>-2.1248006621199873</v>
      </c>
      <c r="AH14">
        <f t="shared" si="44"/>
        <v>15.377334906293806</v>
      </c>
      <c r="AI14">
        <f t="shared" si="45"/>
        <v>-2.2379039782417345</v>
      </c>
      <c r="AJ14">
        <f t="shared" si="46"/>
        <v>-0.31401927905006383</v>
      </c>
      <c r="AK14">
        <f t="shared" si="47"/>
        <v>-4.3913094835716676E-2</v>
      </c>
      <c r="AL14">
        <f t="shared" si="48"/>
        <v>0.16731961539321824</v>
      </c>
      <c r="AN14">
        <v>1</v>
      </c>
      <c r="AO14">
        <f t="shared" si="27"/>
        <v>-16.5</v>
      </c>
      <c r="AP14">
        <f t="shared" si="28"/>
        <v>0.35460488704253579</v>
      </c>
      <c r="AQ14">
        <f t="shared" si="29"/>
        <v>0.93501624268541472</v>
      </c>
      <c r="AR14">
        <f t="shared" si="30"/>
        <v>-0.74851074817110086</v>
      </c>
      <c r="AS14">
        <f t="shared" si="31"/>
        <v>0.66312265824079553</v>
      </c>
      <c r="AT14">
        <f t="shared" si="32"/>
        <v>-0.88545602565320969</v>
      </c>
      <c r="AU14">
        <f t="shared" si="33"/>
        <v>-0.46472317204376884</v>
      </c>
      <c r="AV14">
        <f t="shared" si="34"/>
        <v>0.12053668025532233</v>
      </c>
      <c r="AW14">
        <f t="shared" si="35"/>
        <v>-0.99270887409805408</v>
      </c>
      <c r="AX14">
        <f t="shared" si="36"/>
        <v>0.97094181742605201</v>
      </c>
      <c r="AY14">
        <f t="shared" si="37"/>
        <v>-0.23931566428755779</v>
      </c>
      <c r="AZ14">
        <f t="shared" si="38"/>
        <v>0.56806474673115526</v>
      </c>
      <c r="BA14">
        <f t="shared" si="39"/>
        <v>0.8229838658936568</v>
      </c>
      <c r="BB14">
        <f t="shared" si="49"/>
        <v>-2.2379039782417345</v>
      </c>
      <c r="BC14">
        <f t="shared" si="50"/>
        <v>-0.31401927905006383</v>
      </c>
      <c r="BD14">
        <f t="shared" si="51"/>
        <v>-4.3913094835716676E-2</v>
      </c>
      <c r="BE14">
        <f t="shared" si="52"/>
        <v>0.16731961539321824</v>
      </c>
      <c r="BG14" s="4" t="s">
        <v>30</v>
      </c>
      <c r="BH14" s="5">
        <v>-0.24678892464776281</v>
      </c>
      <c r="BI14" s="5">
        <f>(2/B3)*SUM(R5:R56)+BI6*_xlfn.COT((PI()*$AV$3)/$B$3)</f>
        <v>-0.24678892464776414</v>
      </c>
      <c r="BJ14" s="4" t="s">
        <v>30</v>
      </c>
      <c r="BK14" s="9"/>
      <c r="BL14" s="9"/>
    </row>
    <row r="15" spans="1:68" x14ac:dyDescent="0.25">
      <c r="A15">
        <v>61073</v>
      </c>
      <c r="B15">
        <f t="shared" si="40"/>
        <v>2.4467369095789433</v>
      </c>
      <c r="C15">
        <v>11</v>
      </c>
      <c r="D15">
        <f t="shared" si="41"/>
        <v>2.3646508161500241</v>
      </c>
      <c r="E15">
        <f t="shared" si="0"/>
        <v>-2.9021030172875957</v>
      </c>
      <c r="F15">
        <f t="shared" si="42"/>
        <v>-2.9841891107165215</v>
      </c>
      <c r="G15">
        <f t="shared" si="43"/>
        <v>-13.231088960316551</v>
      </c>
      <c r="H15">
        <f t="shared" si="1"/>
        <v>27.137697621555315</v>
      </c>
      <c r="I15">
        <f t="shared" si="2"/>
        <v>0.58554246885277106</v>
      </c>
      <c r="J15">
        <f t="shared" si="3"/>
        <v>-2.1664779397747882</v>
      </c>
      <c r="K15">
        <f t="shared" si="4"/>
        <v>-1.6224866834958571</v>
      </c>
      <c r="L15">
        <f t="shared" si="5"/>
        <v>1.3899049828577328</v>
      </c>
      <c r="M15">
        <f t="shared" si="6"/>
        <v>2.2877387520342269</v>
      </c>
      <c r="N15">
        <f t="shared" si="7"/>
        <v>-0.29492154453881447</v>
      </c>
      <c r="O15">
        <f t="shared" si="8"/>
        <v>2.3756391817499809</v>
      </c>
      <c r="P15">
        <f t="shared" si="9"/>
        <v>1.1370553377760941</v>
      </c>
      <c r="Q15">
        <f t="shared" si="10"/>
        <v>-1.8314088747667825</v>
      </c>
      <c r="R15">
        <f t="shared" si="11"/>
        <v>-2.0136250006699767</v>
      </c>
      <c r="S15">
        <f t="shared" si="12"/>
        <v>0.8676248654440436</v>
      </c>
      <c r="T15">
        <f t="shared" si="13"/>
        <v>2.4288974427222647</v>
      </c>
      <c r="U15">
        <f t="shared" si="14"/>
        <v>-2.8177731779628474</v>
      </c>
      <c r="V15">
        <f t="shared" si="15"/>
        <v>-1.3486745197916834</v>
      </c>
      <c r="W15">
        <f t="shared" si="16"/>
        <v>2.1722553007395482</v>
      </c>
      <c r="X15">
        <f t="shared" si="17"/>
        <v>2.3883839603889907</v>
      </c>
      <c r="Y15">
        <f t="shared" si="18"/>
        <v>-1.0290999126310694</v>
      </c>
      <c r="Z15">
        <f t="shared" si="19"/>
        <v>-2.8809434188081342</v>
      </c>
      <c r="AA15">
        <f t="shared" si="20"/>
        <v>0.97094181742605201</v>
      </c>
      <c r="AB15">
        <f t="shared" si="21"/>
        <v>0.46472317204376867</v>
      </c>
      <c r="AC15">
        <f t="shared" si="22"/>
        <v>-0.74851074817110108</v>
      </c>
      <c r="AD15">
        <f t="shared" si="23"/>
        <v>-0.82298386589365657</v>
      </c>
      <c r="AE15">
        <f t="shared" si="24"/>
        <v>0.35460488704253551</v>
      </c>
      <c r="AF15">
        <f t="shared" si="25"/>
        <v>0.99270887409805397</v>
      </c>
      <c r="AG15">
        <f t="shared" si="26"/>
        <v>-2.2413617087232827</v>
      </c>
      <c r="AH15">
        <f t="shared" si="44"/>
        <v>16.137697621555315</v>
      </c>
      <c r="AI15">
        <f t="shared" si="45"/>
        <v>-2.5314322954684623</v>
      </c>
      <c r="AJ15">
        <f t="shared" si="46"/>
        <v>-0.59230535635482395</v>
      </c>
      <c r="AK15">
        <f t="shared" si="47"/>
        <v>0.14139763081822088</v>
      </c>
      <c r="AL15">
        <f t="shared" si="48"/>
        <v>-1.8490897114562636E-3</v>
      </c>
      <c r="AN15">
        <v>1</v>
      </c>
      <c r="AO15">
        <f t="shared" si="27"/>
        <v>-15.5</v>
      </c>
      <c r="AP15">
        <f t="shared" si="28"/>
        <v>0.23931566428755782</v>
      </c>
      <c r="AQ15">
        <f t="shared" si="29"/>
        <v>0.97094181742605201</v>
      </c>
      <c r="AR15">
        <f t="shared" si="30"/>
        <v>-0.8854560256532098</v>
      </c>
      <c r="AS15">
        <f t="shared" si="31"/>
        <v>0.46472317204376867</v>
      </c>
      <c r="AT15">
        <f t="shared" si="32"/>
        <v>-0.66312265824079519</v>
      </c>
      <c r="AU15">
        <f t="shared" si="33"/>
        <v>-0.74851074817110108</v>
      </c>
      <c r="AV15">
        <f t="shared" si="34"/>
        <v>0.56806474673115559</v>
      </c>
      <c r="AW15">
        <f t="shared" si="35"/>
        <v>-0.82298386589365657</v>
      </c>
      <c r="AX15">
        <f t="shared" si="36"/>
        <v>0.93501624268541483</v>
      </c>
      <c r="AY15">
        <f t="shared" si="37"/>
        <v>0.35460488704253551</v>
      </c>
      <c r="AZ15">
        <f t="shared" si="38"/>
        <v>-0.12053668025532309</v>
      </c>
      <c r="BA15">
        <f t="shared" si="39"/>
        <v>0.99270887409805397</v>
      </c>
      <c r="BB15">
        <f t="shared" si="49"/>
        <v>-2.5314322954684623</v>
      </c>
      <c r="BC15">
        <f t="shared" si="50"/>
        <v>-0.59230535635482395</v>
      </c>
      <c r="BD15">
        <f t="shared" si="51"/>
        <v>0.14139763081822088</v>
      </c>
      <c r="BE15">
        <f t="shared" si="52"/>
        <v>-1.8490897114562636E-3</v>
      </c>
      <c r="BG15" s="4" t="s">
        <v>31</v>
      </c>
      <c r="BH15" s="5">
        <v>-0.12978756688040471</v>
      </c>
      <c r="BI15" s="5">
        <f>(2/B3)*SUM(M5:M56)-BI6</f>
        <v>-0.12978756688040605</v>
      </c>
      <c r="BJ15" s="4" t="s">
        <v>31</v>
      </c>
      <c r="BK15" s="9"/>
      <c r="BL15" s="9"/>
    </row>
    <row r="16" spans="1:68" x14ac:dyDescent="0.25">
      <c r="A16">
        <v>68447</v>
      </c>
      <c r="B16">
        <f t="shared" si="40"/>
        <v>2.7421577661151395</v>
      </c>
      <c r="C16">
        <v>12</v>
      </c>
      <c r="D16">
        <f t="shared" si="41"/>
        <v>2.5292542032909342</v>
      </c>
      <c r="E16">
        <f t="shared" si="0"/>
        <v>-3.2730683506242357</v>
      </c>
      <c r="F16">
        <f t="shared" si="42"/>
        <v>-3.4859719134484481</v>
      </c>
      <c r="G16">
        <f t="shared" si="43"/>
        <v>-12.935668103780355</v>
      </c>
      <c r="H16">
        <f t="shared" si="1"/>
        <v>28.284260200664921</v>
      </c>
      <c r="I16">
        <f t="shared" si="2"/>
        <v>0.33053059386387201</v>
      </c>
      <c r="J16">
        <f t="shared" si="3"/>
        <v>-2.662475645100796</v>
      </c>
      <c r="K16">
        <f t="shared" si="4"/>
        <v>-0.97238254490607157</v>
      </c>
      <c r="L16">
        <f t="shared" si="5"/>
        <v>2.4280601172983949</v>
      </c>
      <c r="M16">
        <f t="shared" si="6"/>
        <v>1.5577231569050671</v>
      </c>
      <c r="N16">
        <f t="shared" si="7"/>
        <v>-2.052534561118037</v>
      </c>
      <c r="O16">
        <f t="shared" si="8"/>
        <v>2.7221643485993949</v>
      </c>
      <c r="P16">
        <f t="shared" si="9"/>
        <v>0.656241307379131</v>
      </c>
      <c r="Q16">
        <f t="shared" si="10"/>
        <v>-2.5639620513236081</v>
      </c>
      <c r="R16">
        <f t="shared" si="11"/>
        <v>-1.2743442553134838</v>
      </c>
      <c r="S16">
        <f t="shared" si="12"/>
        <v>2.2567515992477514</v>
      </c>
      <c r="T16">
        <f t="shared" si="13"/>
        <v>1.8183869471819132</v>
      </c>
      <c r="U16">
        <f t="shared" si="14"/>
        <v>-3.2492039971941598</v>
      </c>
      <c r="V16">
        <f t="shared" si="15"/>
        <v>-0.78329652658822113</v>
      </c>
      <c r="W16">
        <f t="shared" si="16"/>
        <v>3.0603720712532203</v>
      </c>
      <c r="X16">
        <f t="shared" si="17"/>
        <v>1.5210707062181625</v>
      </c>
      <c r="Y16">
        <f t="shared" si="18"/>
        <v>-2.6936824445309084</v>
      </c>
      <c r="Z16">
        <f t="shared" si="19"/>
        <v>-2.1704457852697598</v>
      </c>
      <c r="AA16">
        <f t="shared" si="20"/>
        <v>0.99270887409805397</v>
      </c>
      <c r="AB16">
        <f t="shared" si="21"/>
        <v>0.2393156642875581</v>
      </c>
      <c r="AC16">
        <f t="shared" si="22"/>
        <v>-0.93501624268541472</v>
      </c>
      <c r="AD16">
        <f t="shared" si="23"/>
        <v>-0.46472317204376917</v>
      </c>
      <c r="AE16">
        <f t="shared" si="24"/>
        <v>0.8229838658936568</v>
      </c>
      <c r="AF16">
        <f t="shared" si="25"/>
        <v>0.66312265824079564</v>
      </c>
      <c r="AG16">
        <f t="shared" si="26"/>
        <v>-2.3907765394698148</v>
      </c>
      <c r="AH16">
        <f t="shared" si="44"/>
        <v>16.284260200664917</v>
      </c>
      <c r="AI16">
        <f t="shared" si="45"/>
        <v>-2.7880466295381638</v>
      </c>
      <c r="AJ16">
        <f t="shared" si="46"/>
        <v>-0.83616879929061205</v>
      </c>
      <c r="AK16">
        <f t="shared" si="47"/>
        <v>0.30833125782026133</v>
      </c>
      <c r="AL16">
        <f t="shared" si="48"/>
        <v>-0.17008774243993346</v>
      </c>
      <c r="AN16">
        <v>1</v>
      </c>
      <c r="AO16">
        <f t="shared" si="27"/>
        <v>-14.5</v>
      </c>
      <c r="AP16">
        <f t="shared" si="28"/>
        <v>0.12053668025532323</v>
      </c>
      <c r="AQ16">
        <f t="shared" si="29"/>
        <v>0.99270887409805397</v>
      </c>
      <c r="AR16">
        <f t="shared" si="30"/>
        <v>-0.9709418174260519</v>
      </c>
      <c r="AS16">
        <f t="shared" si="31"/>
        <v>0.2393156642875581</v>
      </c>
      <c r="AT16">
        <f t="shared" si="32"/>
        <v>-0.3546048870425359</v>
      </c>
      <c r="AU16">
        <f t="shared" si="33"/>
        <v>-0.93501624268541472</v>
      </c>
      <c r="AV16">
        <f t="shared" si="34"/>
        <v>0.88545602565320958</v>
      </c>
      <c r="AW16">
        <f t="shared" si="35"/>
        <v>-0.46472317204376917</v>
      </c>
      <c r="AX16">
        <f t="shared" si="36"/>
        <v>0.56806474673115526</v>
      </c>
      <c r="AY16">
        <f t="shared" si="37"/>
        <v>0.8229838658936568</v>
      </c>
      <c r="AZ16">
        <f t="shared" si="38"/>
        <v>-0.74851074817110064</v>
      </c>
      <c r="BA16">
        <f t="shared" si="39"/>
        <v>0.66312265824079564</v>
      </c>
      <c r="BB16">
        <f t="shared" si="49"/>
        <v>-2.7880466295381638</v>
      </c>
      <c r="BC16">
        <f t="shared" si="50"/>
        <v>-0.83616879929061205</v>
      </c>
      <c r="BD16">
        <f t="shared" si="51"/>
        <v>0.30833125782026133</v>
      </c>
      <c r="BE16">
        <f t="shared" si="52"/>
        <v>-0.17008774243993346</v>
      </c>
      <c r="BG16" s="4" t="s">
        <v>32</v>
      </c>
      <c r="BH16" s="5">
        <v>0.1204361196578998</v>
      </c>
      <c r="BI16" s="5">
        <f>(2/B3)*SUM(S5:S56)+BI6*_xlfn.COT((PI()*$AX$3)/$B$3)</f>
        <v>0.12043611965790779</v>
      </c>
      <c r="BJ16" s="4" t="s">
        <v>32</v>
      </c>
      <c r="BK16" s="9"/>
      <c r="BL16" s="9"/>
    </row>
    <row r="17" spans="1:64" x14ac:dyDescent="0.25">
      <c r="A17">
        <v>76002</v>
      </c>
      <c r="B17">
        <f t="shared" si="40"/>
        <v>3.0448299346981291</v>
      </c>
      <c r="C17">
        <v>13</v>
      </c>
      <c r="D17">
        <f t="shared" si="41"/>
        <v>2.8285861106111962</v>
      </c>
      <c r="E17">
        <f t="shared" si="0"/>
        <v>-3.6367823719140819</v>
      </c>
      <c r="F17">
        <f t="shared" si="42"/>
        <v>-3.853026196001021</v>
      </c>
      <c r="G17">
        <f t="shared" si="43"/>
        <v>-12.632995935197366</v>
      </c>
      <c r="H17">
        <f t="shared" si="1"/>
        <v>28.284260200664914</v>
      </c>
      <c r="I17">
        <f t="shared" si="2"/>
        <v>1.8651843449774637E-16</v>
      </c>
      <c r="J17">
        <f t="shared" si="3"/>
        <v>-3.0448299346981291</v>
      </c>
      <c r="K17">
        <f t="shared" si="4"/>
        <v>-5.5955530349323911E-16</v>
      </c>
      <c r="L17">
        <f t="shared" si="5"/>
        <v>3.0448299346981291</v>
      </c>
      <c r="M17">
        <f t="shared" si="6"/>
        <v>-1.7717600671670881E-15</v>
      </c>
      <c r="N17">
        <f t="shared" si="7"/>
        <v>-3.0448299346981291</v>
      </c>
      <c r="O17">
        <f t="shared" si="8"/>
        <v>3.0448299346981291</v>
      </c>
      <c r="P17">
        <f t="shared" si="9"/>
        <v>3.7303686899549274E-16</v>
      </c>
      <c r="Q17">
        <f t="shared" si="10"/>
        <v>-3.0448299346981291</v>
      </c>
      <c r="R17">
        <f t="shared" si="11"/>
        <v>-7.4607373799098548E-16</v>
      </c>
      <c r="S17">
        <f t="shared" si="12"/>
        <v>3.0448299346981291</v>
      </c>
      <c r="T17">
        <f t="shared" si="13"/>
        <v>1.1191106069864782E-15</v>
      </c>
      <c r="U17">
        <f t="shared" si="14"/>
        <v>-3.6367823719140819</v>
      </c>
      <c r="V17">
        <f t="shared" si="15"/>
        <v>-4.4555983037894434E-16</v>
      </c>
      <c r="W17">
        <f t="shared" si="16"/>
        <v>3.6367823719140819</v>
      </c>
      <c r="X17">
        <f t="shared" si="17"/>
        <v>8.9111966075788868E-16</v>
      </c>
      <c r="Y17">
        <f t="shared" si="18"/>
        <v>-3.6367823719140819</v>
      </c>
      <c r="Z17">
        <f t="shared" si="19"/>
        <v>-1.3366794911368331E-15</v>
      </c>
      <c r="AA17">
        <f t="shared" si="20"/>
        <v>1</v>
      </c>
      <c r="AB17">
        <f t="shared" si="21"/>
        <v>1.22514845490862E-16</v>
      </c>
      <c r="AC17">
        <f t="shared" si="22"/>
        <v>-1</v>
      </c>
      <c r="AD17">
        <f t="shared" si="23"/>
        <v>-2.45029690981724E-16</v>
      </c>
      <c r="AE17">
        <f t="shared" si="24"/>
        <v>1</v>
      </c>
      <c r="AF17">
        <f t="shared" si="25"/>
        <v>3.67544536472586E-16</v>
      </c>
      <c r="AG17">
        <f t="shared" si="26"/>
        <v>-2.5688131280540589</v>
      </c>
      <c r="AH17">
        <f t="shared" si="44"/>
        <v>15.284260200664916</v>
      </c>
      <c r="AI17">
        <f t="shared" si="45"/>
        <v>-3.0040049656149481</v>
      </c>
      <c r="AJ17">
        <f t="shared" si="46"/>
        <v>-1.0314371509615499</v>
      </c>
      <c r="AK17">
        <f t="shared" si="47"/>
        <v>0.43519183756091667</v>
      </c>
      <c r="AL17">
        <f t="shared" si="48"/>
        <v>-0.25277591698544022</v>
      </c>
      <c r="AN17">
        <v>1</v>
      </c>
      <c r="AO17">
        <f t="shared" si="27"/>
        <v>-13.5</v>
      </c>
      <c r="AP17">
        <f t="shared" si="28"/>
        <v>6.1257422745431001E-17</v>
      </c>
      <c r="AQ17">
        <f t="shared" si="29"/>
        <v>1</v>
      </c>
      <c r="AR17">
        <f t="shared" si="30"/>
        <v>-1</v>
      </c>
      <c r="AS17">
        <f t="shared" si="31"/>
        <v>1.22514845490862E-16</v>
      </c>
      <c r="AT17">
        <f t="shared" si="32"/>
        <v>-1.83772268236293E-16</v>
      </c>
      <c r="AU17">
        <f t="shared" si="33"/>
        <v>-1</v>
      </c>
      <c r="AV17">
        <f t="shared" si="34"/>
        <v>1</v>
      </c>
      <c r="AW17">
        <f t="shared" si="35"/>
        <v>-2.45029690981724E-16</v>
      </c>
      <c r="AX17">
        <f t="shared" si="36"/>
        <v>-5.8189130597297023E-16</v>
      </c>
      <c r="AY17">
        <f t="shared" si="37"/>
        <v>1</v>
      </c>
      <c r="AZ17">
        <f t="shared" si="38"/>
        <v>-1</v>
      </c>
      <c r="BA17">
        <f t="shared" si="39"/>
        <v>3.67544536472586E-16</v>
      </c>
      <c r="BB17">
        <f t="shared" si="49"/>
        <v>-3.0040049656149481</v>
      </c>
      <c r="BC17">
        <f t="shared" si="50"/>
        <v>-1.0314371509615499</v>
      </c>
      <c r="BD17">
        <f t="shared" si="51"/>
        <v>0.43519183756091667</v>
      </c>
      <c r="BE17">
        <f t="shared" si="52"/>
        <v>-0.25277591698544022</v>
      </c>
      <c r="BG17" s="4" t="s">
        <v>33</v>
      </c>
      <c r="BH17" s="5">
        <v>0.25277591698544022</v>
      </c>
      <c r="BI17" s="5">
        <f>(2/B3)*SUM(N5:N56)-BI6</f>
        <v>0.25277591698541779</v>
      </c>
      <c r="BJ17" s="4" t="s">
        <v>33</v>
      </c>
      <c r="BK17" s="9"/>
      <c r="BL17" s="9"/>
    </row>
    <row r="18" spans="1:64" x14ac:dyDescent="0.25">
      <c r="A18">
        <v>84572</v>
      </c>
      <c r="B18">
        <f t="shared" si="40"/>
        <v>3.3881655382396541</v>
      </c>
      <c r="C18">
        <v>14</v>
      </c>
      <c r="D18">
        <f t="shared" si="41"/>
        <v>3.3022466038239577</v>
      </c>
      <c r="E18">
        <f t="shared" si="0"/>
        <v>-3.9598329582453928</v>
      </c>
      <c r="F18">
        <f t="shared" si="42"/>
        <v>-4.045751892661098</v>
      </c>
      <c r="G18">
        <f t="shared" si="43"/>
        <v>-12.28966033165584</v>
      </c>
      <c r="H18">
        <f t="shared" si="1"/>
        <v>27.284260200664914</v>
      </c>
      <c r="I18">
        <f t="shared" si="2"/>
        <v>-0.40839822613489712</v>
      </c>
      <c r="J18">
        <f t="shared" si="3"/>
        <v>-3.2897116054387276</v>
      </c>
      <c r="K18">
        <f t="shared" si="4"/>
        <v>1.2014600579688843</v>
      </c>
      <c r="L18">
        <f t="shared" si="5"/>
        <v>3.0000715917448542</v>
      </c>
      <c r="M18">
        <f t="shared" si="6"/>
        <v>-1.9246973983633409</v>
      </c>
      <c r="N18">
        <f t="shared" si="7"/>
        <v>-2.5360783219553054</v>
      </c>
      <c r="O18">
        <f t="shared" si="8"/>
        <v>3.3634619967237138</v>
      </c>
      <c r="P18">
        <f t="shared" si="9"/>
        <v>-0.81084108650003239</v>
      </c>
      <c r="Q18">
        <f t="shared" si="10"/>
        <v>-3.1679898111610476</v>
      </c>
      <c r="R18">
        <f t="shared" si="11"/>
        <v>1.5745590363401123</v>
      </c>
      <c r="S18">
        <f t="shared" si="12"/>
        <v>2.7884055729481307</v>
      </c>
      <c r="T18">
        <f t="shared" si="13"/>
        <v>-2.2467693382773337</v>
      </c>
      <c r="U18">
        <f t="shared" si="14"/>
        <v>-3.9309613175961502</v>
      </c>
      <c r="V18">
        <f t="shared" si="15"/>
        <v>0.94765005487025988</v>
      </c>
      <c r="W18">
        <f t="shared" si="16"/>
        <v>3.7025081342804782</v>
      </c>
      <c r="X18">
        <f t="shared" si="17"/>
        <v>-1.8402261331192562</v>
      </c>
      <c r="Y18">
        <f t="shared" si="18"/>
        <v>-3.2588786362699058</v>
      </c>
      <c r="Z18">
        <f t="shared" si="19"/>
        <v>2.625854957461196</v>
      </c>
      <c r="AA18">
        <f t="shared" si="20"/>
        <v>0.99270887409805397</v>
      </c>
      <c r="AB18">
        <f t="shared" si="21"/>
        <v>-0.23931566428755743</v>
      </c>
      <c r="AC18">
        <f t="shared" si="22"/>
        <v>-0.93501624268541483</v>
      </c>
      <c r="AD18">
        <f t="shared" si="23"/>
        <v>0.46472317204376795</v>
      </c>
      <c r="AE18">
        <f t="shared" si="24"/>
        <v>0.82298386589365613</v>
      </c>
      <c r="AF18">
        <f t="shared" si="25"/>
        <v>-0.66312265824079508</v>
      </c>
      <c r="AG18">
        <f t="shared" si="26"/>
        <v>-2.7596053613242564</v>
      </c>
      <c r="AH18">
        <f t="shared" si="44"/>
        <v>13.284260200664916</v>
      </c>
      <c r="AI18">
        <f t="shared" si="45"/>
        <v>-3.1761581448629927</v>
      </c>
      <c r="AJ18">
        <f t="shared" si="46"/>
        <v>-1.1667621245401001</v>
      </c>
      <c r="AK18">
        <f t="shared" si="47"/>
        <v>0.50549161578687796</v>
      </c>
      <c r="AL18">
        <f t="shared" si="48"/>
        <v>-0.20832323904488242</v>
      </c>
      <c r="AN18">
        <v>1</v>
      </c>
      <c r="AO18">
        <f t="shared" si="27"/>
        <v>-12.5</v>
      </c>
      <c r="AP18">
        <f t="shared" si="28"/>
        <v>-0.12053668025532288</v>
      </c>
      <c r="AQ18">
        <f t="shared" si="29"/>
        <v>0.99270887409805397</v>
      </c>
      <c r="AR18">
        <f t="shared" si="30"/>
        <v>-0.97094181742605212</v>
      </c>
      <c r="AS18">
        <f t="shared" si="31"/>
        <v>-0.23931566428755743</v>
      </c>
      <c r="AT18">
        <f t="shared" si="32"/>
        <v>0.35460488704253557</v>
      </c>
      <c r="AU18">
        <f t="shared" si="33"/>
        <v>-0.93501624268541483</v>
      </c>
      <c r="AV18">
        <f t="shared" si="34"/>
        <v>0.88545602565321024</v>
      </c>
      <c r="AW18">
        <f t="shared" si="35"/>
        <v>0.46472317204376795</v>
      </c>
      <c r="AX18">
        <f t="shared" si="36"/>
        <v>-0.56806474673115626</v>
      </c>
      <c r="AY18">
        <f t="shared" si="37"/>
        <v>0.82298386589365613</v>
      </c>
      <c r="AZ18">
        <f t="shared" si="38"/>
        <v>-0.74851074817110119</v>
      </c>
      <c r="BA18">
        <f t="shared" si="39"/>
        <v>-0.66312265824079508</v>
      </c>
      <c r="BB18">
        <f t="shared" si="49"/>
        <v>-3.1761581448629927</v>
      </c>
      <c r="BC18">
        <f t="shared" si="50"/>
        <v>-1.1667621245401001</v>
      </c>
      <c r="BD18">
        <f t="shared" si="51"/>
        <v>0.50549161578687796</v>
      </c>
      <c r="BE18">
        <f t="shared" si="52"/>
        <v>-0.20832323904488242</v>
      </c>
      <c r="BG18" s="4" t="s">
        <v>34</v>
      </c>
      <c r="BH18" s="5">
        <v>2.8829882473315083E-2</v>
      </c>
      <c r="BI18" s="5">
        <f>(2/B3)*SUM(T5:T56)+BI6*_xlfn.COT((PI()*$AZ$3)/$B$3)</f>
        <v>2.8829882473314417E-2</v>
      </c>
      <c r="BJ18" s="4" t="s">
        <v>34</v>
      </c>
      <c r="BK18" s="9"/>
      <c r="BL18" s="9"/>
    </row>
    <row r="19" spans="1:64" x14ac:dyDescent="0.25">
      <c r="A19">
        <v>89535</v>
      </c>
      <c r="B19">
        <f t="shared" si="40"/>
        <v>3.5869957133127679</v>
      </c>
      <c r="C19">
        <v>15</v>
      </c>
      <c r="D19">
        <f t="shared" si="41"/>
        <v>3.9291152306268349</v>
      </c>
      <c r="E19">
        <f t="shared" si="0"/>
        <v>-4.4273889730451135</v>
      </c>
      <c r="F19">
        <f t="shared" si="42"/>
        <v>-4.0852694557310549</v>
      </c>
      <c r="G19">
        <f t="shared" si="43"/>
        <v>-12.090830156582726</v>
      </c>
      <c r="H19">
        <f t="shared" si="1"/>
        <v>25.948274040889142</v>
      </c>
      <c r="I19">
        <f t="shared" si="2"/>
        <v>-0.85842426192806698</v>
      </c>
      <c r="J19">
        <f t="shared" si="3"/>
        <v>-3.1761269683450242</v>
      </c>
      <c r="K19">
        <f t="shared" si="4"/>
        <v>2.3786181325103</v>
      </c>
      <c r="L19">
        <f t="shared" si="5"/>
        <v>2.0376458114087597</v>
      </c>
      <c r="M19">
        <f t="shared" si="6"/>
        <v>-3.3538992543903929</v>
      </c>
      <c r="N19">
        <f t="shared" si="7"/>
        <v>-0.43236455537279511</v>
      </c>
      <c r="O19">
        <f t="shared" si="8"/>
        <v>3.4827641369833566</v>
      </c>
      <c r="P19">
        <f t="shared" si="9"/>
        <v>-1.6669600259981094</v>
      </c>
      <c r="Q19">
        <f t="shared" si="10"/>
        <v>-2.6849048450582722</v>
      </c>
      <c r="R19">
        <f t="shared" si="11"/>
        <v>2.9520395990861146</v>
      </c>
      <c r="S19">
        <f t="shared" si="12"/>
        <v>1.2719662097413351</v>
      </c>
      <c r="T19">
        <f t="shared" si="13"/>
        <v>-3.5608424759572639</v>
      </c>
      <c r="U19">
        <f t="shared" si="14"/>
        <v>-4.2987370959404849</v>
      </c>
      <c r="V19">
        <f t="shared" si="15"/>
        <v>2.0575102474251277</v>
      </c>
      <c r="W19">
        <f t="shared" si="16"/>
        <v>3.3139482326584808</v>
      </c>
      <c r="X19">
        <f t="shared" si="17"/>
        <v>-3.6436696928516121</v>
      </c>
      <c r="Y19">
        <f t="shared" si="18"/>
        <v>-1.5699737666800322</v>
      </c>
      <c r="Z19">
        <f t="shared" si="19"/>
        <v>4.3951083226257541</v>
      </c>
      <c r="AA19">
        <f t="shared" si="20"/>
        <v>0.97094181742605201</v>
      </c>
      <c r="AB19">
        <f t="shared" si="21"/>
        <v>-0.46472317204376845</v>
      </c>
      <c r="AC19">
        <f t="shared" si="22"/>
        <v>-0.74851074817110108</v>
      </c>
      <c r="AD19">
        <f t="shared" si="23"/>
        <v>0.82298386589365624</v>
      </c>
      <c r="AE19">
        <f t="shared" si="24"/>
        <v>0.35460488704253607</v>
      </c>
      <c r="AF19">
        <f t="shared" si="25"/>
        <v>-0.99270887409805397</v>
      </c>
      <c r="AG19">
        <f t="shared" si="26"/>
        <v>-2.9405748371575378</v>
      </c>
      <c r="AH19">
        <f t="shared" si="44"/>
        <v>10.948274040889144</v>
      </c>
      <c r="AI19">
        <f t="shared" si="45"/>
        <v>-3.3019957862736629</v>
      </c>
      <c r="AJ19">
        <f t="shared" si="46"/>
        <v>-1.2342791244481435</v>
      </c>
      <c r="AK19">
        <f t="shared" si="47"/>
        <v>0.51009390504313523</v>
      </c>
      <c r="AL19">
        <f t="shared" si="48"/>
        <v>-5.9088450052383897E-2</v>
      </c>
      <c r="AN19">
        <v>1</v>
      </c>
      <c r="AO19">
        <f t="shared" si="27"/>
        <v>-11.5</v>
      </c>
      <c r="AP19">
        <f t="shared" si="28"/>
        <v>-0.23931566428755771</v>
      </c>
      <c r="AQ19">
        <f t="shared" si="29"/>
        <v>0.97094181742605201</v>
      </c>
      <c r="AR19">
        <f t="shared" si="30"/>
        <v>-0.88545602565320991</v>
      </c>
      <c r="AS19">
        <f t="shared" si="31"/>
        <v>-0.46472317204376845</v>
      </c>
      <c r="AT19">
        <f t="shared" si="32"/>
        <v>0.66312265824079519</v>
      </c>
      <c r="AU19">
        <f t="shared" si="33"/>
        <v>-0.74851074817110108</v>
      </c>
      <c r="AV19">
        <f t="shared" si="34"/>
        <v>0.56806474673115603</v>
      </c>
      <c r="AW19">
        <f t="shared" si="35"/>
        <v>0.82298386589365624</v>
      </c>
      <c r="AX19">
        <f t="shared" si="36"/>
        <v>-0.93501624268541461</v>
      </c>
      <c r="AY19">
        <f t="shared" si="37"/>
        <v>0.35460488704253607</v>
      </c>
      <c r="AZ19">
        <f t="shared" si="38"/>
        <v>-0.12053668025532294</v>
      </c>
      <c r="BA19">
        <f t="shared" si="39"/>
        <v>-0.99270887409805397</v>
      </c>
      <c r="BB19">
        <f t="shared" si="49"/>
        <v>-3.3019957862736629</v>
      </c>
      <c r="BC19">
        <f t="shared" si="50"/>
        <v>-1.2342791244481435</v>
      </c>
      <c r="BD19">
        <f t="shared" si="51"/>
        <v>0.51009390504313523</v>
      </c>
      <c r="BE19">
        <f t="shared" si="52"/>
        <v>-5.9088450052383897E-2</v>
      </c>
    </row>
    <row r="20" spans="1:64" x14ac:dyDescent="0.25">
      <c r="A20">
        <v>114275</v>
      </c>
      <c r="B20">
        <f t="shared" si="40"/>
        <v>4.5781419013661315</v>
      </c>
      <c r="C20">
        <v>16</v>
      </c>
      <c r="D20">
        <f t="shared" si="41"/>
        <v>4.6392907908562604</v>
      </c>
      <c r="E20">
        <f t="shared" si="0"/>
        <v>-4.1026289748645866</v>
      </c>
      <c r="F20">
        <f t="shared" si="42"/>
        <v>-4.0414800853744639</v>
      </c>
      <c r="G20">
        <f t="shared" si="43"/>
        <v>-11.099683968529362</v>
      </c>
      <c r="H20">
        <f t="shared" si="1"/>
        <v>25.049999625070033</v>
      </c>
      <c r="I20">
        <f t="shared" si="2"/>
        <v>-1.6234314917986357</v>
      </c>
      <c r="J20">
        <f t="shared" si="3"/>
        <v>-3.4267884198250314</v>
      </c>
      <c r="K20">
        <f t="shared" si="4"/>
        <v>4.0537433328600851</v>
      </c>
      <c r="L20">
        <f t="shared" si="5"/>
        <v>0.55183402652846902</v>
      </c>
      <c r="M20">
        <f t="shared" si="6"/>
        <v>-4.4451094181467923</v>
      </c>
      <c r="N20">
        <f t="shared" si="7"/>
        <v>2.600681019698845</v>
      </c>
      <c r="O20">
        <f t="shared" si="8"/>
        <v>4.2806370390960211</v>
      </c>
      <c r="P20">
        <f t="shared" si="9"/>
        <v>-3.0358696274374766</v>
      </c>
      <c r="Q20">
        <f t="shared" si="10"/>
        <v>-2.1275686264693578</v>
      </c>
      <c r="R20">
        <f t="shared" si="11"/>
        <v>4.5447620923662964</v>
      </c>
      <c r="S20">
        <f t="shared" si="12"/>
        <v>-1.0956210703281399</v>
      </c>
      <c r="T20">
        <f t="shared" si="13"/>
        <v>-3.7677369205960329</v>
      </c>
      <c r="U20">
        <f t="shared" si="14"/>
        <v>-3.8360247292102008</v>
      </c>
      <c r="V20">
        <f t="shared" si="15"/>
        <v>2.7205462315879121</v>
      </c>
      <c r="W20">
        <f t="shared" si="16"/>
        <v>1.9065867509177443</v>
      </c>
      <c r="X20">
        <f t="shared" si="17"/>
        <v>-4.072716190479877</v>
      </c>
      <c r="Y20">
        <f t="shared" si="18"/>
        <v>0.98182337844510192</v>
      </c>
      <c r="Z20">
        <f t="shared" si="19"/>
        <v>3.3763974540613853</v>
      </c>
      <c r="AA20">
        <f t="shared" si="20"/>
        <v>0.93501624268541483</v>
      </c>
      <c r="AB20">
        <f t="shared" si="21"/>
        <v>-0.66312265824079497</v>
      </c>
      <c r="AC20">
        <f t="shared" si="22"/>
        <v>-0.4647231720437684</v>
      </c>
      <c r="AD20">
        <f t="shared" si="23"/>
        <v>0.99270887409805386</v>
      </c>
      <c r="AE20">
        <f t="shared" si="24"/>
        <v>-0.23931566428755807</v>
      </c>
      <c r="AF20">
        <f t="shared" si="25"/>
        <v>-0.82298386589365624</v>
      </c>
      <c r="AG20">
        <f t="shared" si="26"/>
        <v>-3.0882987473975638</v>
      </c>
      <c r="AH20">
        <f t="shared" si="44"/>
        <v>9.0499996250700345</v>
      </c>
      <c r="AI20">
        <f t="shared" si="45"/>
        <v>-3.3796828936734999</v>
      </c>
      <c r="AJ20">
        <f t="shared" si="46"/>
        <v>-1.2300643080653331</v>
      </c>
      <c r="AK20">
        <f t="shared" si="47"/>
        <v>0.44840055723344818</v>
      </c>
      <c r="AL20">
        <f t="shared" si="48"/>
        <v>0.11986655913092123</v>
      </c>
      <c r="AN20">
        <v>1</v>
      </c>
      <c r="AO20">
        <f t="shared" si="27"/>
        <v>-10.5</v>
      </c>
      <c r="AP20">
        <f t="shared" si="28"/>
        <v>-0.35460488704253545</v>
      </c>
      <c r="AQ20">
        <f t="shared" si="29"/>
        <v>0.93501624268541483</v>
      </c>
      <c r="AR20">
        <f t="shared" si="30"/>
        <v>-0.7485107481711013</v>
      </c>
      <c r="AS20">
        <f t="shared" si="31"/>
        <v>-0.66312265824079497</v>
      </c>
      <c r="AT20">
        <f t="shared" si="32"/>
        <v>0.88545602565321002</v>
      </c>
      <c r="AU20">
        <f t="shared" si="33"/>
        <v>-0.4647231720437684</v>
      </c>
      <c r="AV20">
        <f t="shared" si="34"/>
        <v>0.12053668025532369</v>
      </c>
      <c r="AW20">
        <f t="shared" si="35"/>
        <v>0.99270887409805386</v>
      </c>
      <c r="AX20">
        <f t="shared" si="36"/>
        <v>-0.9709418174260519</v>
      </c>
      <c r="AY20">
        <f t="shared" si="37"/>
        <v>-0.23931566428755807</v>
      </c>
      <c r="AZ20">
        <f t="shared" si="38"/>
        <v>0.56806474673115614</v>
      </c>
      <c r="BA20">
        <f t="shared" si="39"/>
        <v>-0.82298386589365624</v>
      </c>
      <c r="BB20">
        <f t="shared" si="49"/>
        <v>-3.3796828936734999</v>
      </c>
      <c r="BC20">
        <f t="shared" si="50"/>
        <v>-1.2300643080653331</v>
      </c>
      <c r="BD20">
        <f t="shared" si="51"/>
        <v>0.44840055723344818</v>
      </c>
      <c r="BE20">
        <f t="shared" si="52"/>
        <v>0.11986655913092123</v>
      </c>
    </row>
    <row r="21" spans="1:64" x14ac:dyDescent="0.25">
      <c r="A21">
        <v>125630</v>
      </c>
      <c r="B21">
        <f t="shared" si="40"/>
        <v>5.0330515604342771</v>
      </c>
      <c r="C21">
        <v>17</v>
      </c>
      <c r="D21">
        <f t="shared" si="41"/>
        <v>5.3516687960092133</v>
      </c>
      <c r="E21">
        <f t="shared" si="0"/>
        <v>-4.3141055056692768</v>
      </c>
      <c r="F21">
        <f t="shared" si="42"/>
        <v>-3.9954882700943459</v>
      </c>
      <c r="G21">
        <f t="shared" si="43"/>
        <v>-10.644774309461217</v>
      </c>
      <c r="H21">
        <f t="shared" si="1"/>
        <v>25.049999625070036</v>
      </c>
      <c r="I21">
        <f t="shared" si="2"/>
        <v>-2.3389756862248561</v>
      </c>
      <c r="J21">
        <f t="shared" si="3"/>
        <v>-2.8590991599629469</v>
      </c>
      <c r="K21">
        <f t="shared" si="4"/>
        <v>4.9963549478361653</v>
      </c>
      <c r="L21">
        <f t="shared" si="5"/>
        <v>-1.7847446800670537</v>
      </c>
      <c r="M21">
        <f t="shared" si="6"/>
        <v>-3.3375305298181561</v>
      </c>
      <c r="N21">
        <f t="shared" si="7"/>
        <v>4.8868002292870845</v>
      </c>
      <c r="O21">
        <f t="shared" si="8"/>
        <v>4.4565458316098212</v>
      </c>
      <c r="P21">
        <f t="shared" si="9"/>
        <v>-4.1421202304483007</v>
      </c>
      <c r="Q21">
        <f t="shared" si="10"/>
        <v>-0.60666732664861978</v>
      </c>
      <c r="R21">
        <f t="shared" si="11"/>
        <v>4.7059849592792222</v>
      </c>
      <c r="S21">
        <f t="shared" si="12"/>
        <v>-3.7672931890843926</v>
      </c>
      <c r="T21">
        <f t="shared" si="13"/>
        <v>-1.2044880775788553</v>
      </c>
      <c r="U21">
        <f t="shared" si="14"/>
        <v>-3.8199507152985492</v>
      </c>
      <c r="V21">
        <f t="shared" si="15"/>
        <v>3.5504392269288085</v>
      </c>
      <c r="W21">
        <f t="shared" si="16"/>
        <v>0.52000795592458515</v>
      </c>
      <c r="X21">
        <f t="shared" si="17"/>
        <v>-4.0337587204593488</v>
      </c>
      <c r="Y21">
        <f t="shared" si="18"/>
        <v>3.2291543397375801</v>
      </c>
      <c r="Z21">
        <f t="shared" si="19"/>
        <v>1.0324330248958509</v>
      </c>
      <c r="AA21">
        <f t="shared" si="20"/>
        <v>0.88545602565320991</v>
      </c>
      <c r="AB21">
        <f t="shared" si="21"/>
        <v>-0.82298386589365635</v>
      </c>
      <c r="AC21">
        <f t="shared" si="22"/>
        <v>-0.12053668025532276</v>
      </c>
      <c r="AD21">
        <f t="shared" si="23"/>
        <v>0.93501624268541483</v>
      </c>
      <c r="AE21">
        <f t="shared" si="24"/>
        <v>-0.74851074817110186</v>
      </c>
      <c r="AF21">
        <f t="shared" si="25"/>
        <v>-0.23931566428755718</v>
      </c>
      <c r="AG21">
        <f t="shared" si="26"/>
        <v>-3.1827967022670993</v>
      </c>
      <c r="AH21">
        <f t="shared" si="44"/>
        <v>8.049999625070031</v>
      </c>
      <c r="AI21">
        <f t="shared" si="45"/>
        <v>-3.4080866141004842</v>
      </c>
      <c r="AJ21">
        <f t="shared" si="46"/>
        <v>-1.1543626251996038</v>
      </c>
      <c r="AK21">
        <f t="shared" si="47"/>
        <v>0.32842970344179473</v>
      </c>
      <c r="AL21">
        <f t="shared" si="48"/>
        <v>0.23853126576394662</v>
      </c>
      <c r="AN21">
        <v>1</v>
      </c>
      <c r="AO21">
        <f t="shared" si="27"/>
        <v>-9.5</v>
      </c>
      <c r="AP21">
        <f t="shared" si="28"/>
        <v>-0.46472317204376851</v>
      </c>
      <c r="AQ21">
        <f t="shared" si="29"/>
        <v>0.88545602565320991</v>
      </c>
      <c r="AR21">
        <f t="shared" si="30"/>
        <v>-0.56806474673115592</v>
      </c>
      <c r="AS21">
        <f t="shared" si="31"/>
        <v>-0.82298386589365635</v>
      </c>
      <c r="AT21">
        <f t="shared" si="32"/>
        <v>0.99270887409805408</v>
      </c>
      <c r="AU21">
        <f t="shared" si="33"/>
        <v>-0.12053668025532276</v>
      </c>
      <c r="AV21">
        <f t="shared" si="34"/>
        <v>-0.35460488704253545</v>
      </c>
      <c r="AW21">
        <f t="shared" si="35"/>
        <v>0.93501624268541483</v>
      </c>
      <c r="AX21">
        <f t="shared" si="36"/>
        <v>-0.66312265824079442</v>
      </c>
      <c r="AY21">
        <f t="shared" si="37"/>
        <v>-0.74851074817110186</v>
      </c>
      <c r="AZ21">
        <f t="shared" si="38"/>
        <v>0.97094181742605212</v>
      </c>
      <c r="BA21">
        <f t="shared" si="39"/>
        <v>-0.23931566428755718</v>
      </c>
      <c r="BB21">
        <f t="shared" si="49"/>
        <v>-3.4080866141004842</v>
      </c>
      <c r="BC21">
        <f t="shared" si="50"/>
        <v>-1.1543626251996038</v>
      </c>
      <c r="BD21">
        <f t="shared" si="51"/>
        <v>0.32842970344179473</v>
      </c>
      <c r="BE21">
        <f t="shared" si="52"/>
        <v>0.23853126576394662</v>
      </c>
    </row>
    <row r="22" spans="1:64" x14ac:dyDescent="0.25">
      <c r="A22">
        <v>141535</v>
      </c>
      <c r="B22">
        <f t="shared" si="40"/>
        <v>5.6702455831096508</v>
      </c>
      <c r="C22">
        <v>18</v>
      </c>
      <c r="D22">
        <f t="shared" si="41"/>
        <v>6.0181704467613635</v>
      </c>
      <c r="E22">
        <f t="shared" si="0"/>
        <v>-4.3432976728667398</v>
      </c>
      <c r="F22">
        <f t="shared" si="42"/>
        <v>-3.9953728092150342</v>
      </c>
      <c r="G22">
        <f t="shared" si="43"/>
        <v>-10.007580286785844</v>
      </c>
      <c r="H22">
        <f t="shared" si="1"/>
        <v>25.876270080001742</v>
      </c>
      <c r="I22">
        <f t="shared" si="2"/>
        <v>-3.2210666210726382</v>
      </c>
      <c r="J22">
        <f t="shared" si="3"/>
        <v>-2.010696794502036</v>
      </c>
      <c r="K22">
        <f t="shared" si="4"/>
        <v>5.5054785517165277</v>
      </c>
      <c r="L22">
        <f t="shared" si="5"/>
        <v>-4.2442397637272835</v>
      </c>
      <c r="M22">
        <f t="shared" si="6"/>
        <v>-0.6834725788204451</v>
      </c>
      <c r="N22">
        <f t="shared" si="7"/>
        <v>5.0207531184979368</v>
      </c>
      <c r="O22">
        <f t="shared" si="8"/>
        <v>4.666520630554011</v>
      </c>
      <c r="P22">
        <f t="shared" si="9"/>
        <v>-5.3017717202227539</v>
      </c>
      <c r="Q22">
        <f t="shared" si="10"/>
        <v>1.3569785883954788</v>
      </c>
      <c r="R22">
        <f t="shared" si="11"/>
        <v>3.7600683239498021</v>
      </c>
      <c r="S22">
        <f t="shared" si="12"/>
        <v>-5.6289031086682453</v>
      </c>
      <c r="T22">
        <f t="shared" si="13"/>
        <v>2.6350945136498893</v>
      </c>
      <c r="U22">
        <f t="shared" si="14"/>
        <v>-3.574463909542791</v>
      </c>
      <c r="V22">
        <f t="shared" si="15"/>
        <v>4.0610538709481645</v>
      </c>
      <c r="W22">
        <f t="shared" si="16"/>
        <v>-1.0394191677807094</v>
      </c>
      <c r="X22">
        <f t="shared" si="17"/>
        <v>-2.880139098362454</v>
      </c>
      <c r="Y22">
        <f t="shared" si="18"/>
        <v>4.3116301427042396</v>
      </c>
      <c r="Z22">
        <f t="shared" si="19"/>
        <v>-2.0184310716649527</v>
      </c>
      <c r="AA22">
        <f t="shared" si="20"/>
        <v>0.82298386589365646</v>
      </c>
      <c r="AB22">
        <f t="shared" si="21"/>
        <v>-0.93501624268541472</v>
      </c>
      <c r="AC22">
        <f t="shared" si="22"/>
        <v>0.23931566428755818</v>
      </c>
      <c r="AD22">
        <f t="shared" si="23"/>
        <v>0.66312265824079564</v>
      </c>
      <c r="AE22">
        <f t="shared" si="24"/>
        <v>-0.99270887409805397</v>
      </c>
      <c r="AF22">
        <f t="shared" si="25"/>
        <v>0.46472317204376928</v>
      </c>
      <c r="AG22">
        <f t="shared" si="26"/>
        <v>-3.2088188571178158</v>
      </c>
      <c r="AH22">
        <f t="shared" si="44"/>
        <v>7.8762700800017411</v>
      </c>
      <c r="AI22">
        <f t="shared" si="45"/>
        <v>-3.3867927573511807</v>
      </c>
      <c r="AJ22">
        <f t="shared" si="46"/>
        <v>-1.0115735824946908</v>
      </c>
      <c r="AK22">
        <f t="shared" si="47"/>
        <v>0.16577365736341565</v>
      </c>
      <c r="AL22">
        <f t="shared" si="48"/>
        <v>0.23721987326742155</v>
      </c>
      <c r="AN22">
        <v>1</v>
      </c>
      <c r="AO22">
        <f t="shared" si="27"/>
        <v>-8.5</v>
      </c>
      <c r="AP22">
        <f t="shared" si="28"/>
        <v>-0.5680647467311557</v>
      </c>
      <c r="AQ22">
        <f t="shared" si="29"/>
        <v>0.82298386589365646</v>
      </c>
      <c r="AR22">
        <f t="shared" si="30"/>
        <v>-0.3546048870425359</v>
      </c>
      <c r="AS22">
        <f t="shared" si="31"/>
        <v>-0.93501624268541472</v>
      </c>
      <c r="AT22">
        <f t="shared" si="32"/>
        <v>0.9709418174260519</v>
      </c>
      <c r="AU22">
        <f t="shared" si="33"/>
        <v>0.23931566428755818</v>
      </c>
      <c r="AV22">
        <f t="shared" si="34"/>
        <v>-0.74851074817110064</v>
      </c>
      <c r="AW22">
        <f t="shared" si="35"/>
        <v>0.66312265824079564</v>
      </c>
      <c r="AX22">
        <f t="shared" si="36"/>
        <v>-0.12053668025532294</v>
      </c>
      <c r="AY22">
        <f t="shared" si="37"/>
        <v>-0.99270887409805397</v>
      </c>
      <c r="AZ22">
        <f t="shared" si="38"/>
        <v>0.88545602565320947</v>
      </c>
      <c r="BA22">
        <f t="shared" si="39"/>
        <v>0.46472317204376928</v>
      </c>
      <c r="BB22">
        <f t="shared" si="49"/>
        <v>-3.3867927573511807</v>
      </c>
      <c r="BC22">
        <f t="shared" si="50"/>
        <v>-1.0115735824946908</v>
      </c>
      <c r="BD22">
        <f t="shared" si="51"/>
        <v>0.16577365736341565</v>
      </c>
      <c r="BE22">
        <f t="shared" si="52"/>
        <v>0.23721987326742155</v>
      </c>
    </row>
    <row r="23" spans="1:64" x14ac:dyDescent="0.25">
      <c r="A23">
        <v>165642</v>
      </c>
      <c r="B23">
        <f t="shared" si="40"/>
        <v>6.6360322102479872</v>
      </c>
      <c r="C23">
        <v>19</v>
      </c>
      <c r="D23">
        <f t="shared" si="41"/>
        <v>6.6519864548705785</v>
      </c>
      <c r="E23">
        <f t="shared" si="0"/>
        <v>-4.0438972356012375</v>
      </c>
      <c r="F23">
        <f t="shared" si="42"/>
        <v>-4.0279429909786542</v>
      </c>
      <c r="G23">
        <f t="shared" si="43"/>
        <v>-9.0417936596475066</v>
      </c>
      <c r="H23">
        <f t="shared" si="1"/>
        <v>27.005631641760036</v>
      </c>
      <c r="I23">
        <f t="shared" si="2"/>
        <v>-4.4005033194311833</v>
      </c>
      <c r="J23">
        <f t="shared" si="3"/>
        <v>-0.79988529269068986</v>
      </c>
      <c r="K23">
        <f t="shared" si="4"/>
        <v>5.4613474425847119</v>
      </c>
      <c r="L23">
        <f t="shared" si="5"/>
        <v>-6.4432011747160001</v>
      </c>
      <c r="M23">
        <f t="shared" si="6"/>
        <v>3.0839179385310702</v>
      </c>
      <c r="N23">
        <f t="shared" si="7"/>
        <v>2.3531694523256088</v>
      </c>
      <c r="O23">
        <f t="shared" si="8"/>
        <v>4.967141434580248</v>
      </c>
      <c r="P23">
        <f t="shared" si="9"/>
        <v>-6.5876480639136998</v>
      </c>
      <c r="Q23">
        <f t="shared" si="10"/>
        <v>3.769695956814318</v>
      </c>
      <c r="R23">
        <f t="shared" si="11"/>
        <v>1.5881064566291339</v>
      </c>
      <c r="S23">
        <f t="shared" si="12"/>
        <v>-5.8759147069928659</v>
      </c>
      <c r="T23">
        <f t="shared" si="13"/>
        <v>6.2047979035654643</v>
      </c>
      <c r="U23">
        <f t="shared" si="14"/>
        <v>-3.0269005453469306</v>
      </c>
      <c r="V23">
        <f t="shared" si="15"/>
        <v>4.0144126717219377</v>
      </c>
      <c r="W23">
        <f t="shared" si="16"/>
        <v>-2.2971954589486399</v>
      </c>
      <c r="X23">
        <f t="shared" si="17"/>
        <v>-0.96776795324853271</v>
      </c>
      <c r="Y23">
        <f t="shared" si="18"/>
        <v>3.580693174385472</v>
      </c>
      <c r="Z23">
        <f t="shared" si="19"/>
        <v>-3.7811095990378063</v>
      </c>
      <c r="AA23">
        <f t="shared" si="20"/>
        <v>0.7485107481711013</v>
      </c>
      <c r="AB23">
        <f t="shared" si="21"/>
        <v>-0.99270887409805397</v>
      </c>
      <c r="AC23">
        <f t="shared" si="22"/>
        <v>0.56806474673115626</v>
      </c>
      <c r="AD23">
        <f t="shared" si="23"/>
        <v>0.23931566428755877</v>
      </c>
      <c r="AE23">
        <f t="shared" si="24"/>
        <v>-0.88545602565320947</v>
      </c>
      <c r="AF23">
        <f t="shared" si="25"/>
        <v>0.93501624268541517</v>
      </c>
      <c r="AG23">
        <f t="shared" si="26"/>
        <v>-3.1544602869450538</v>
      </c>
      <c r="AH23">
        <f t="shared" si="44"/>
        <v>8.0056316417600382</v>
      </c>
      <c r="AI23">
        <f t="shared" si="45"/>
        <v>-3.3161118358065851</v>
      </c>
      <c r="AJ23">
        <f t="shared" si="46"/>
        <v>-0.80999556009555107</v>
      </c>
      <c r="AK23">
        <f t="shared" si="47"/>
        <v>-1.8427578953474133E-2</v>
      </c>
      <c r="AL23">
        <f t="shared" si="48"/>
        <v>0.11659198387695631</v>
      </c>
      <c r="AN23">
        <v>1</v>
      </c>
      <c r="AO23">
        <f t="shared" si="27"/>
        <v>-7.5</v>
      </c>
      <c r="AP23">
        <f t="shared" si="28"/>
        <v>-0.66312265824079497</v>
      </c>
      <c r="AQ23">
        <f t="shared" si="29"/>
        <v>0.7485107481711013</v>
      </c>
      <c r="AR23">
        <f t="shared" si="30"/>
        <v>-0.12053668025532357</v>
      </c>
      <c r="AS23">
        <f t="shared" si="31"/>
        <v>-0.99270887409805397</v>
      </c>
      <c r="AT23">
        <f t="shared" si="32"/>
        <v>0.82298386589365613</v>
      </c>
      <c r="AU23">
        <f t="shared" si="33"/>
        <v>0.56806474673115626</v>
      </c>
      <c r="AV23">
        <f t="shared" si="34"/>
        <v>-0.97094181742605179</v>
      </c>
      <c r="AW23">
        <f t="shared" si="35"/>
        <v>0.23931566428755877</v>
      </c>
      <c r="AX23">
        <f t="shared" si="36"/>
        <v>0.46472317204376934</v>
      </c>
      <c r="AY23">
        <f t="shared" si="37"/>
        <v>-0.88545602565320947</v>
      </c>
      <c r="AZ23">
        <f t="shared" si="38"/>
        <v>0.35460488704253462</v>
      </c>
      <c r="BA23">
        <f t="shared" si="39"/>
        <v>0.93501624268541517</v>
      </c>
      <c r="BB23">
        <f t="shared" si="49"/>
        <v>-3.3161118358065851</v>
      </c>
      <c r="BC23">
        <f t="shared" si="50"/>
        <v>-0.80999556009555107</v>
      </c>
      <c r="BD23">
        <f t="shared" si="51"/>
        <v>-1.8427578953474133E-2</v>
      </c>
      <c r="BE23">
        <f t="shared" si="52"/>
        <v>0.11659198387695631</v>
      </c>
    </row>
    <row r="24" spans="1:64" x14ac:dyDescent="0.25">
      <c r="A24">
        <v>184948</v>
      </c>
      <c r="B24">
        <f t="shared" si="40"/>
        <v>7.4094787869075756</v>
      </c>
      <c r="C24">
        <v>20</v>
      </c>
      <c r="D24">
        <f t="shared" si="41"/>
        <v>7.324984563566372</v>
      </c>
      <c r="E24">
        <f t="shared" si="0"/>
        <v>-3.9368368488144867</v>
      </c>
      <c r="F24">
        <f t="shared" si="42"/>
        <v>-4.0213310721556983</v>
      </c>
      <c r="G24">
        <f t="shared" si="43"/>
        <v>-8.2683470829879191</v>
      </c>
      <c r="H24">
        <f t="shared" si="1"/>
        <v>27.78105317987562</v>
      </c>
      <c r="I24">
        <f t="shared" si="2"/>
        <v>-5.5460745103460898</v>
      </c>
      <c r="J24">
        <f t="shared" si="3"/>
        <v>0.89311397539607196</v>
      </c>
      <c r="K24">
        <f t="shared" si="4"/>
        <v>4.2090636904945198</v>
      </c>
      <c r="L24">
        <f t="shared" si="5"/>
        <v>-7.1941727995398228</v>
      </c>
      <c r="M24">
        <f t="shared" si="6"/>
        <v>6.5607676388169489</v>
      </c>
      <c r="N24">
        <f t="shared" si="7"/>
        <v>-2.627437388275434</v>
      </c>
      <c r="O24">
        <f t="shared" si="8"/>
        <v>4.9133932693529365</v>
      </c>
      <c r="P24">
        <f t="shared" si="9"/>
        <v>-7.3554553442044348</v>
      </c>
      <c r="Q24">
        <f t="shared" si="10"/>
        <v>6.0978814963062389</v>
      </c>
      <c r="R24">
        <f t="shared" si="11"/>
        <v>-1.7732043379133435</v>
      </c>
      <c r="S24">
        <f t="shared" si="12"/>
        <v>-3.4433564850427034</v>
      </c>
      <c r="T24">
        <f t="shared" si="13"/>
        <v>6.9279830155916038</v>
      </c>
      <c r="U24">
        <f t="shared" si="14"/>
        <v>-2.6106057162461793</v>
      </c>
      <c r="V24">
        <f t="shared" si="15"/>
        <v>3.9081328756943603</v>
      </c>
      <c r="W24">
        <f t="shared" si="16"/>
        <v>-3.2399532092299479</v>
      </c>
      <c r="X24">
        <f t="shared" si="17"/>
        <v>0.94214672566576896</v>
      </c>
      <c r="Y24">
        <f t="shared" si="18"/>
        <v>1.8295393081998625</v>
      </c>
      <c r="Z24">
        <f t="shared" si="19"/>
        <v>-3.681006398444008</v>
      </c>
      <c r="AA24">
        <f t="shared" si="20"/>
        <v>0.66312265824079553</v>
      </c>
      <c r="AB24">
        <f t="shared" si="21"/>
        <v>-0.99270887409805408</v>
      </c>
      <c r="AC24">
        <f t="shared" si="22"/>
        <v>0.8229838658936568</v>
      </c>
      <c r="AD24">
        <f t="shared" si="23"/>
        <v>-0.23931566428755635</v>
      </c>
      <c r="AE24">
        <f t="shared" si="24"/>
        <v>-0.46472317204376862</v>
      </c>
      <c r="AF24">
        <f t="shared" si="25"/>
        <v>0.93501624268541439</v>
      </c>
      <c r="AG24">
        <f t="shared" si="26"/>
        <v>-3.0088927606877753</v>
      </c>
      <c r="AH24">
        <f t="shared" si="44"/>
        <v>7.7810531798756202</v>
      </c>
      <c r="AI24">
        <f t="shared" si="45"/>
        <v>-3.1970745364623916</v>
      </c>
      <c r="AJ24">
        <f t="shared" si="46"/>
        <v>-0.5613435399577239</v>
      </c>
      <c r="AK24">
        <f t="shared" si="47"/>
        <v>-0.20023382863314815</v>
      </c>
      <c r="AL24">
        <f t="shared" si="48"/>
        <v>-6.2679167102434555E-2</v>
      </c>
      <c r="AN24">
        <v>1</v>
      </c>
      <c r="AO24">
        <f t="shared" si="27"/>
        <v>-6.5</v>
      </c>
      <c r="AP24">
        <f t="shared" si="28"/>
        <v>-0.74851074817110086</v>
      </c>
      <c r="AQ24">
        <f t="shared" si="29"/>
        <v>0.66312265824079553</v>
      </c>
      <c r="AR24">
        <f t="shared" si="30"/>
        <v>0.12053668025532233</v>
      </c>
      <c r="AS24">
        <f t="shared" si="31"/>
        <v>-0.99270887409805408</v>
      </c>
      <c r="AT24">
        <f t="shared" si="32"/>
        <v>0.56806474673115526</v>
      </c>
      <c r="AU24">
        <f t="shared" si="33"/>
        <v>0.8229838658936568</v>
      </c>
      <c r="AV24">
        <f t="shared" si="34"/>
        <v>-0.97094181742605234</v>
      </c>
      <c r="AW24">
        <f t="shared" si="35"/>
        <v>-0.23931566428755635</v>
      </c>
      <c r="AX24">
        <f t="shared" si="36"/>
        <v>0.88545602565320991</v>
      </c>
      <c r="AY24">
        <f t="shared" si="37"/>
        <v>-0.46472317204376862</v>
      </c>
      <c r="AZ24">
        <f t="shared" si="38"/>
        <v>-0.3546048870425369</v>
      </c>
      <c r="BA24">
        <f t="shared" si="39"/>
        <v>0.93501624268541439</v>
      </c>
      <c r="BB24">
        <f t="shared" si="49"/>
        <v>-3.1970745364623916</v>
      </c>
      <c r="BC24">
        <f t="shared" si="50"/>
        <v>-0.5613435399577239</v>
      </c>
      <c r="BD24">
        <f t="shared" si="51"/>
        <v>-0.20023382863314815</v>
      </c>
      <c r="BE24">
        <f t="shared" si="52"/>
        <v>-6.2679167102434555E-2</v>
      </c>
    </row>
    <row r="25" spans="1:64" x14ac:dyDescent="0.25">
      <c r="A25">
        <v>203282</v>
      </c>
      <c r="B25">
        <f t="shared" si="40"/>
        <v>8.1439846160009619</v>
      </c>
      <c r="C25">
        <v>21</v>
      </c>
      <c r="D25">
        <f t="shared" si="41"/>
        <v>8.134776631062099</v>
      </c>
      <c r="E25">
        <f t="shared" si="0"/>
        <v>-3.8687172095939357</v>
      </c>
      <c r="F25">
        <f t="shared" si="42"/>
        <v>-3.8779251945328039</v>
      </c>
      <c r="G25">
        <f t="shared" si="43"/>
        <v>-7.5338412538945327</v>
      </c>
      <c r="H25">
        <f t="shared" si="1"/>
        <v>27.781053179875602</v>
      </c>
      <c r="I25">
        <f t="shared" si="2"/>
        <v>-6.7023679430549361</v>
      </c>
      <c r="J25">
        <f t="shared" si="3"/>
        <v>2.8878967448331685</v>
      </c>
      <c r="K25">
        <f t="shared" si="4"/>
        <v>1.9489830883259218</v>
      </c>
      <c r="L25">
        <f t="shared" si="5"/>
        <v>-6.0958600180168183</v>
      </c>
      <c r="M25">
        <f t="shared" si="6"/>
        <v>8.0846057988221869</v>
      </c>
      <c r="N25">
        <f t="shared" si="7"/>
        <v>-7.2111402510650935</v>
      </c>
      <c r="O25">
        <f t="shared" si="8"/>
        <v>4.6263105582710153</v>
      </c>
      <c r="P25">
        <f t="shared" si="9"/>
        <v>-7.6147578961410405</v>
      </c>
      <c r="Q25">
        <f t="shared" si="10"/>
        <v>7.9073352241497821</v>
      </c>
      <c r="R25">
        <f t="shared" si="11"/>
        <v>-5.4004607272346989</v>
      </c>
      <c r="S25">
        <f t="shared" si="12"/>
        <v>0.98164886966318377</v>
      </c>
      <c r="T25">
        <f t="shared" si="13"/>
        <v>3.7846983638236207</v>
      </c>
      <c r="U25">
        <f t="shared" si="14"/>
        <v>-2.197681861842443</v>
      </c>
      <c r="V25">
        <f t="shared" si="15"/>
        <v>3.6173134293269245</v>
      </c>
      <c r="W25">
        <f t="shared" si="16"/>
        <v>-3.7562993185905804</v>
      </c>
      <c r="X25">
        <f t="shared" si="17"/>
        <v>2.5654340400078417</v>
      </c>
      <c r="Y25">
        <f t="shared" si="18"/>
        <v>-0.46632232929109269</v>
      </c>
      <c r="Z25">
        <f t="shared" si="19"/>
        <v>-1.7978825333828115</v>
      </c>
      <c r="AA25">
        <f t="shared" si="20"/>
        <v>0.56806474673115581</v>
      </c>
      <c r="AB25">
        <f t="shared" si="21"/>
        <v>-0.93501624268541483</v>
      </c>
      <c r="AC25">
        <f t="shared" si="22"/>
        <v>0.97094181742605201</v>
      </c>
      <c r="AD25">
        <f t="shared" si="23"/>
        <v>-0.66312265824079508</v>
      </c>
      <c r="AE25">
        <f t="shared" si="24"/>
        <v>0.12053668025532378</v>
      </c>
      <c r="AF25">
        <f t="shared" si="25"/>
        <v>0.46472317204376873</v>
      </c>
      <c r="AG25">
        <f t="shared" si="26"/>
        <v>-2.7614382873154324</v>
      </c>
      <c r="AH25">
        <f t="shared" si="44"/>
        <v>6.7810531798756086</v>
      </c>
      <c r="AI25">
        <f t="shared" si="45"/>
        <v>-3.0314166911916907</v>
      </c>
      <c r="AJ25">
        <f t="shared" si="46"/>
        <v>-0.28006827367830017</v>
      </c>
      <c r="AK25">
        <f t="shared" si="47"/>
        <v>-0.35601618526068829</v>
      </c>
      <c r="AL25">
        <f t="shared" si="48"/>
        <v>-0.21042404440212556</v>
      </c>
      <c r="AN25">
        <v>1</v>
      </c>
      <c r="AO25">
        <f t="shared" si="27"/>
        <v>-5.5</v>
      </c>
      <c r="AP25">
        <f t="shared" si="28"/>
        <v>-0.82298386589365635</v>
      </c>
      <c r="AQ25">
        <f t="shared" si="29"/>
        <v>0.56806474673115581</v>
      </c>
      <c r="AR25">
        <f t="shared" si="30"/>
        <v>0.35460488704253557</v>
      </c>
      <c r="AS25">
        <f t="shared" si="31"/>
        <v>-0.93501624268541483</v>
      </c>
      <c r="AT25">
        <f t="shared" si="32"/>
        <v>0.23931566428755785</v>
      </c>
      <c r="AU25">
        <f t="shared" si="33"/>
        <v>0.97094181742605201</v>
      </c>
      <c r="AV25">
        <f t="shared" si="34"/>
        <v>-0.74851074817110119</v>
      </c>
      <c r="AW25">
        <f t="shared" si="35"/>
        <v>-0.66312265824079508</v>
      </c>
      <c r="AX25">
        <f t="shared" si="36"/>
        <v>0.99270887409805386</v>
      </c>
      <c r="AY25">
        <f t="shared" si="37"/>
        <v>0.12053668025532378</v>
      </c>
      <c r="AZ25">
        <f t="shared" si="38"/>
        <v>-0.8854560256532098</v>
      </c>
      <c r="BA25">
        <f t="shared" si="39"/>
        <v>0.46472317204376873</v>
      </c>
      <c r="BB25">
        <f t="shared" si="49"/>
        <v>-3.0314166911916907</v>
      </c>
      <c r="BC25">
        <f t="shared" si="50"/>
        <v>-0.28006827367830017</v>
      </c>
      <c r="BD25">
        <f t="shared" si="51"/>
        <v>-0.35601618526068829</v>
      </c>
      <c r="BE25">
        <f t="shared" si="52"/>
        <v>-0.21042404440212556</v>
      </c>
    </row>
    <row r="26" spans="1:64" x14ac:dyDescent="0.25">
      <c r="A26">
        <v>234449</v>
      </c>
      <c r="B26">
        <f t="shared" si="40"/>
        <v>9.3926124754617195</v>
      </c>
      <c r="C26">
        <v>22</v>
      </c>
      <c r="D26">
        <f t="shared" si="41"/>
        <v>9.1571594398838272</v>
      </c>
      <c r="E26">
        <f t="shared" si="0"/>
        <v>-3.2864755400060139</v>
      </c>
      <c r="F26">
        <f t="shared" si="42"/>
        <v>-3.5219285755839147</v>
      </c>
      <c r="G26">
        <f t="shared" si="43"/>
        <v>-6.2852133944337751</v>
      </c>
      <c r="H26">
        <f t="shared" si="1"/>
        <v>27.040410751295969</v>
      </c>
      <c r="I26">
        <f t="shared" si="2"/>
        <v>-8.3167453130230911</v>
      </c>
      <c r="J26">
        <f t="shared" si="3"/>
        <v>5.3356120270170537</v>
      </c>
      <c r="K26">
        <f t="shared" si="4"/>
        <v>-1.1321543267168879</v>
      </c>
      <c r="L26">
        <f t="shared" si="5"/>
        <v>-3.3306662858954188</v>
      </c>
      <c r="M26">
        <f t="shared" si="6"/>
        <v>7.0304713912890717</v>
      </c>
      <c r="N26">
        <f t="shared" si="7"/>
        <v>-9.1196802273034105</v>
      </c>
      <c r="O26">
        <f t="shared" si="8"/>
        <v>4.3649646633744448</v>
      </c>
      <c r="P26">
        <f t="shared" si="9"/>
        <v>-7.7299685258964734</v>
      </c>
      <c r="Q26">
        <f t="shared" si="10"/>
        <v>9.3241297553549387</v>
      </c>
      <c r="R26">
        <f t="shared" si="11"/>
        <v>-8.7822452258063688</v>
      </c>
      <c r="S26">
        <f t="shared" si="12"/>
        <v>6.2284541525538293</v>
      </c>
      <c r="T26">
        <f t="shared" si="13"/>
        <v>-2.2477992939607243</v>
      </c>
      <c r="U26">
        <f t="shared" si="14"/>
        <v>-1.5273013377958524</v>
      </c>
      <c r="V26">
        <f t="shared" si="15"/>
        <v>2.7047163450790919</v>
      </c>
      <c r="W26">
        <f t="shared" si="16"/>
        <v>-3.2625134330701639</v>
      </c>
      <c r="X26">
        <f t="shared" si="17"/>
        <v>3.0729080110939422</v>
      </c>
      <c r="Y26">
        <f t="shared" si="18"/>
        <v>-2.1793363963321402</v>
      </c>
      <c r="Z26">
        <f t="shared" si="19"/>
        <v>0.78650507702134953</v>
      </c>
      <c r="AA26">
        <f t="shared" si="20"/>
        <v>0.46472317204376867</v>
      </c>
      <c r="AB26">
        <f t="shared" si="21"/>
        <v>-0.82298386589365657</v>
      </c>
      <c r="AC26">
        <f t="shared" si="22"/>
        <v>0.99270887409805397</v>
      </c>
      <c r="AD26">
        <f t="shared" si="23"/>
        <v>-0.93501624268541461</v>
      </c>
      <c r="AE26">
        <f t="shared" si="24"/>
        <v>0.66312265824079497</v>
      </c>
      <c r="AF26">
        <f t="shared" si="25"/>
        <v>-0.23931566428755782</v>
      </c>
      <c r="AG26">
        <f t="shared" si="26"/>
        <v>-2.4033884992825447</v>
      </c>
      <c r="AH26">
        <f t="shared" si="44"/>
        <v>5.0404107512959637</v>
      </c>
      <c r="AI26">
        <f t="shared" si="45"/>
        <v>-2.8215539644075127</v>
      </c>
      <c r="AJ26">
        <f t="shared" si="46"/>
        <v>1.748354266055141E-2</v>
      </c>
      <c r="AK26">
        <f t="shared" si="47"/>
        <v>-0.46552800312213893</v>
      </c>
      <c r="AL26">
        <f t="shared" si="48"/>
        <v>-0.25233015071481379</v>
      </c>
      <c r="AN26">
        <v>1</v>
      </c>
      <c r="AO26">
        <f t="shared" si="27"/>
        <v>-4.5</v>
      </c>
      <c r="AP26">
        <f t="shared" si="28"/>
        <v>-0.8854560256532098</v>
      </c>
      <c r="AQ26">
        <f t="shared" si="29"/>
        <v>0.46472317204376867</v>
      </c>
      <c r="AR26">
        <f t="shared" si="30"/>
        <v>0.56806474673115559</v>
      </c>
      <c r="AS26">
        <f t="shared" si="31"/>
        <v>-0.82298386589365657</v>
      </c>
      <c r="AT26">
        <f t="shared" si="32"/>
        <v>-0.12053668025532309</v>
      </c>
      <c r="AU26">
        <f t="shared" si="33"/>
        <v>0.99270887409805397</v>
      </c>
      <c r="AV26">
        <f t="shared" si="34"/>
        <v>-0.35460488704253612</v>
      </c>
      <c r="AW26">
        <f t="shared" si="35"/>
        <v>-0.93501624268541461</v>
      </c>
      <c r="AX26">
        <f t="shared" si="36"/>
        <v>0.7485107481711013</v>
      </c>
      <c r="AY26">
        <f t="shared" si="37"/>
        <v>0.66312265824079497</v>
      </c>
      <c r="AZ26">
        <f t="shared" si="38"/>
        <v>-0.97094181742605201</v>
      </c>
      <c r="BA26">
        <f t="shared" si="39"/>
        <v>-0.23931566428755782</v>
      </c>
      <c r="BB26">
        <f t="shared" si="49"/>
        <v>-2.8215539644075127</v>
      </c>
      <c r="BC26">
        <f t="shared" si="50"/>
        <v>1.748354266055141E-2</v>
      </c>
      <c r="BD26">
        <f t="shared" si="51"/>
        <v>-0.46552800312213893</v>
      </c>
      <c r="BE26">
        <f t="shared" si="52"/>
        <v>-0.25233015071481379</v>
      </c>
    </row>
    <row r="27" spans="1:64" x14ac:dyDescent="0.25">
      <c r="A27">
        <v>271402</v>
      </c>
      <c r="B27">
        <f t="shared" si="40"/>
        <v>10.873041945434878</v>
      </c>
      <c r="C27">
        <v>23</v>
      </c>
      <c r="D27">
        <f t="shared" si="41"/>
        <v>10.407090938333821</v>
      </c>
      <c r="E27">
        <f t="shared" si="0"/>
        <v>-2.4724322599056916</v>
      </c>
      <c r="F27">
        <f t="shared" si="42"/>
        <v>-2.9383832670067522</v>
      </c>
      <c r="G27">
        <f t="shared" si="43"/>
        <v>-4.804783924460617</v>
      </c>
      <c r="H27">
        <f t="shared" si="1"/>
        <v>26.010482920346234</v>
      </c>
      <c r="I27">
        <f t="shared" si="2"/>
        <v>-10.166470826381431</v>
      </c>
      <c r="J27">
        <f t="shared" si="3"/>
        <v>8.1385887614732209</v>
      </c>
      <c r="K27">
        <f t="shared" si="4"/>
        <v>-5.0529545426474547</v>
      </c>
      <c r="L27">
        <f t="shared" si="5"/>
        <v>1.3106003803795889</v>
      </c>
      <c r="M27">
        <f t="shared" si="6"/>
        <v>2.6020892559982216</v>
      </c>
      <c r="N27">
        <f t="shared" si="7"/>
        <v>-6.1765918189306781</v>
      </c>
      <c r="O27">
        <f t="shared" si="8"/>
        <v>3.8556338108696888</v>
      </c>
      <c r="P27">
        <f t="shared" si="9"/>
        <v>-7.2101604780204465</v>
      </c>
      <c r="Q27">
        <f t="shared" si="10"/>
        <v>9.6276005077654077</v>
      </c>
      <c r="R27">
        <f t="shared" si="11"/>
        <v>-10.793765227673573</v>
      </c>
      <c r="S27">
        <f t="shared" si="12"/>
        <v>10.557091107450237</v>
      </c>
      <c r="T27">
        <f t="shared" si="13"/>
        <v>-8.9483380942778918</v>
      </c>
      <c r="U27">
        <f t="shared" si="14"/>
        <v>-0.8767365622441794</v>
      </c>
      <c r="V27">
        <f t="shared" si="15"/>
        <v>1.6395258525089598</v>
      </c>
      <c r="W27">
        <f t="shared" si="16"/>
        <v>-2.1892300425528766</v>
      </c>
      <c r="X27">
        <f t="shared" si="17"/>
        <v>2.4544054450146864</v>
      </c>
      <c r="Y27">
        <f t="shared" si="18"/>
        <v>-2.4005878718956333</v>
      </c>
      <c r="Z27">
        <f t="shared" si="19"/>
        <v>2.0347718594173783</v>
      </c>
      <c r="AA27">
        <f t="shared" si="20"/>
        <v>0.35460488704253584</v>
      </c>
      <c r="AB27">
        <f t="shared" si="21"/>
        <v>-0.66312265824079553</v>
      </c>
      <c r="AC27">
        <f t="shared" si="22"/>
        <v>0.88545602565320947</v>
      </c>
      <c r="AD27">
        <f t="shared" si="23"/>
        <v>-0.99270887409805408</v>
      </c>
      <c r="AE27">
        <f t="shared" si="24"/>
        <v>0.97094181742605212</v>
      </c>
      <c r="AF27">
        <f t="shared" si="25"/>
        <v>-0.82298386589365757</v>
      </c>
      <c r="AG27">
        <f t="shared" si="26"/>
        <v>-1.9323271190293061</v>
      </c>
      <c r="AH27">
        <f t="shared" si="44"/>
        <v>3.0104829203462344</v>
      </c>
      <c r="AI27">
        <f t="shared" si="45"/>
        <v>-2.570546627236074</v>
      </c>
      <c r="AJ27">
        <f t="shared" si="46"/>
        <v>0.31401927905006372</v>
      </c>
      <c r="AK27">
        <f t="shared" si="47"/>
        <v>-0.51453630342752454</v>
      </c>
      <c r="AL27">
        <f t="shared" si="48"/>
        <v>-0.16731961539321796</v>
      </c>
      <c r="AN27">
        <v>1</v>
      </c>
      <c r="AO27">
        <f t="shared" si="27"/>
        <v>-3.5</v>
      </c>
      <c r="AP27">
        <f t="shared" si="28"/>
        <v>-0.93501624268541472</v>
      </c>
      <c r="AQ27">
        <f t="shared" si="29"/>
        <v>0.35460488704253584</v>
      </c>
      <c r="AR27">
        <f t="shared" si="30"/>
        <v>0.74851074817110075</v>
      </c>
      <c r="AS27">
        <f t="shared" si="31"/>
        <v>-0.66312265824079553</v>
      </c>
      <c r="AT27">
        <f t="shared" si="32"/>
        <v>-0.46472317204376945</v>
      </c>
      <c r="AU27">
        <f t="shared" si="33"/>
        <v>0.88545602565320947</v>
      </c>
      <c r="AV27">
        <f t="shared" si="34"/>
        <v>0.12053668025532208</v>
      </c>
      <c r="AW27">
        <f t="shared" si="35"/>
        <v>-0.99270887409805408</v>
      </c>
      <c r="AX27">
        <f t="shared" si="36"/>
        <v>0.23931566428755724</v>
      </c>
      <c r="AY27">
        <f t="shared" si="37"/>
        <v>0.97094181742605212</v>
      </c>
      <c r="AZ27">
        <f t="shared" si="38"/>
        <v>-0.56806474673115404</v>
      </c>
      <c r="BA27">
        <f t="shared" si="39"/>
        <v>-0.82298386589365757</v>
      </c>
      <c r="BB27">
        <f t="shared" si="49"/>
        <v>-2.570546627236074</v>
      </c>
      <c r="BC27">
        <f t="shared" si="50"/>
        <v>0.31401927905006372</v>
      </c>
      <c r="BD27">
        <f t="shared" si="51"/>
        <v>-0.51453630342752454</v>
      </c>
      <c r="BE27">
        <f t="shared" si="52"/>
        <v>-0.16731961539321796</v>
      </c>
    </row>
    <row r="28" spans="1:64" x14ac:dyDescent="0.25">
      <c r="A28">
        <v>308025</v>
      </c>
      <c r="B28">
        <f t="shared" si="40"/>
        <v>12.340250791234325</v>
      </c>
      <c r="C28">
        <v>24</v>
      </c>
      <c r="D28">
        <f t="shared" si="41"/>
        <v>11.827288310217105</v>
      </c>
      <c r="E28">
        <f t="shared" si="0"/>
        <v>-1.6716096039790798</v>
      </c>
      <c r="F28">
        <f t="shared" si="42"/>
        <v>-2.1845720849963088</v>
      </c>
      <c r="G28">
        <f t="shared" si="43"/>
        <v>-3.3375750786611693</v>
      </c>
      <c r="H28">
        <f t="shared" si="1"/>
        <v>25.291600782853521</v>
      </c>
      <c r="I28">
        <f t="shared" si="2"/>
        <v>-11.981665530734331</v>
      </c>
      <c r="J28">
        <f t="shared" si="3"/>
        <v>10.926749421170221</v>
      </c>
      <c r="K28">
        <f t="shared" si="4"/>
        <v>-9.236810352365822</v>
      </c>
      <c r="L28">
        <f t="shared" si="5"/>
        <v>7.0100614403214569</v>
      </c>
      <c r="M28">
        <f t="shared" si="6"/>
        <v>-4.3759132379022248</v>
      </c>
      <c r="N28">
        <f t="shared" si="7"/>
        <v>1.4874528638934943</v>
      </c>
      <c r="O28">
        <f t="shared" si="8"/>
        <v>2.9532153155793068</v>
      </c>
      <c r="P28">
        <f t="shared" si="9"/>
        <v>-5.7348004915180484</v>
      </c>
      <c r="Q28">
        <f t="shared" si="10"/>
        <v>8.1830999080413882</v>
      </c>
      <c r="R28">
        <f t="shared" si="11"/>
        <v>-10.155827302267287</v>
      </c>
      <c r="S28">
        <f t="shared" si="12"/>
        <v>11.538334928615631</v>
      </c>
      <c r="T28">
        <f t="shared" si="13"/>
        <v>-12.250276469053849</v>
      </c>
      <c r="U28">
        <f t="shared" si="14"/>
        <v>-0.40004236280571542</v>
      </c>
      <c r="V28">
        <f t="shared" si="15"/>
        <v>0.77683571757998671</v>
      </c>
      <c r="W28">
        <f t="shared" si="16"/>
        <v>-1.108482204131451</v>
      </c>
      <c r="X28">
        <f t="shared" si="17"/>
        <v>1.3757077341476684</v>
      </c>
      <c r="Y28">
        <f t="shared" si="18"/>
        <v>-1.5629821311493728</v>
      </c>
      <c r="Z28">
        <f t="shared" si="19"/>
        <v>1.6594216878975665</v>
      </c>
      <c r="AA28">
        <f t="shared" si="20"/>
        <v>0.2393156642875581</v>
      </c>
      <c r="AB28">
        <f t="shared" si="21"/>
        <v>-0.46472317204376917</v>
      </c>
      <c r="AC28">
        <f t="shared" si="22"/>
        <v>0.66312265824079564</v>
      </c>
      <c r="AD28">
        <f t="shared" si="23"/>
        <v>-0.82298386589365724</v>
      </c>
      <c r="AE28">
        <f t="shared" si="24"/>
        <v>0.93501624268541439</v>
      </c>
      <c r="AF28">
        <f t="shared" si="25"/>
        <v>-0.99270887409805419</v>
      </c>
      <c r="AG28">
        <f t="shared" si="26"/>
        <v>-1.3570975762544877</v>
      </c>
      <c r="AH28">
        <f t="shared" si="44"/>
        <v>1.2916007828535241</v>
      </c>
      <c r="AI28">
        <f t="shared" si="45"/>
        <v>-2.2820549318726342</v>
      </c>
      <c r="AJ28">
        <f t="shared" si="46"/>
        <v>0.5923053563548234</v>
      </c>
      <c r="AK28">
        <f t="shared" si="47"/>
        <v>-0.49667159918995402</v>
      </c>
      <c r="AL28">
        <f t="shared" si="48"/>
        <v>1.849089711455941E-3</v>
      </c>
      <c r="AN28">
        <v>1</v>
      </c>
      <c r="AO28">
        <f t="shared" si="27"/>
        <v>-2.5</v>
      </c>
      <c r="AP28">
        <f t="shared" si="28"/>
        <v>-0.9709418174260519</v>
      </c>
      <c r="AQ28">
        <f t="shared" si="29"/>
        <v>0.2393156642875581</v>
      </c>
      <c r="AR28">
        <f t="shared" si="30"/>
        <v>0.88545602565320958</v>
      </c>
      <c r="AS28">
        <f t="shared" si="31"/>
        <v>-0.46472317204376917</v>
      </c>
      <c r="AT28">
        <f t="shared" si="32"/>
        <v>-0.74851074817110064</v>
      </c>
      <c r="AU28">
        <f t="shared" si="33"/>
        <v>0.66312265824079564</v>
      </c>
      <c r="AV28">
        <f t="shared" si="34"/>
        <v>0.56806474673115459</v>
      </c>
      <c r="AW28">
        <f t="shared" si="35"/>
        <v>-0.82298386589365724</v>
      </c>
      <c r="AX28">
        <f t="shared" si="36"/>
        <v>-0.3546048870425369</v>
      </c>
      <c r="AY28">
        <f t="shared" si="37"/>
        <v>0.93501624268541439</v>
      </c>
      <c r="AZ28">
        <f t="shared" si="38"/>
        <v>0.12053668025532184</v>
      </c>
      <c r="BA28">
        <f t="shared" si="39"/>
        <v>-0.99270887409805419</v>
      </c>
      <c r="BB28">
        <f t="shared" si="49"/>
        <v>-2.2820549318726342</v>
      </c>
      <c r="BC28">
        <f t="shared" si="50"/>
        <v>0.5923053563548234</v>
      </c>
      <c r="BD28">
        <f t="shared" si="51"/>
        <v>-0.49667159918995402</v>
      </c>
      <c r="BE28">
        <f t="shared" si="52"/>
        <v>1.849089711455941E-3</v>
      </c>
    </row>
    <row r="29" spans="1:64" x14ac:dyDescent="0.25">
      <c r="A29">
        <v>329633</v>
      </c>
      <c r="B29">
        <f t="shared" si="40"/>
        <v>13.205921237129923</v>
      </c>
      <c r="C29">
        <v>25</v>
      </c>
      <c r="D29">
        <f t="shared" si="41"/>
        <v>13.309961668335712</v>
      </c>
      <c r="E29">
        <f t="shared" si="0"/>
        <v>-1.4723253479563181</v>
      </c>
      <c r="F29">
        <f t="shared" si="42"/>
        <v>-1.3682849167505386</v>
      </c>
      <c r="G29">
        <f t="shared" si="43"/>
        <v>-2.4719046327655718</v>
      </c>
      <c r="H29">
        <f t="shared" si="1"/>
        <v>25.291600782853518</v>
      </c>
      <c r="I29">
        <f t="shared" si="2"/>
        <v>-13.109635202738826</v>
      </c>
      <c r="J29">
        <f t="shared" si="3"/>
        <v>12.822181166764221</v>
      </c>
      <c r="K29">
        <f t="shared" si="4"/>
        <v>-12.347750856340742</v>
      </c>
      <c r="L29">
        <f t="shared" si="5"/>
        <v>11.693262533718372</v>
      </c>
      <c r="M29">
        <f t="shared" si="6"/>
        <v>-10.868260112420323</v>
      </c>
      <c r="N29">
        <f t="shared" si="7"/>
        <v>9.8847739854927426</v>
      </c>
      <c r="O29">
        <f t="shared" si="8"/>
        <v>1.5917979056369158</v>
      </c>
      <c r="P29">
        <f t="shared" si="9"/>
        <v>-3.1603838133929258</v>
      </c>
      <c r="Q29">
        <f t="shared" si="10"/>
        <v>4.6828842085850848</v>
      </c>
      <c r="R29">
        <f t="shared" si="11"/>
        <v>-6.1370976070792072</v>
      </c>
      <c r="S29">
        <f t="shared" si="12"/>
        <v>7.5018183029217971</v>
      </c>
      <c r="T29">
        <f t="shared" si="13"/>
        <v>-8.7571455952841752</v>
      </c>
      <c r="U29">
        <f t="shared" si="14"/>
        <v>-0.17746920969841865</v>
      </c>
      <c r="V29">
        <f t="shared" si="15"/>
        <v>0.3523505186935772</v>
      </c>
      <c r="W29">
        <f t="shared" si="16"/>
        <v>-0.52209376370191274</v>
      </c>
      <c r="X29">
        <f t="shared" si="17"/>
        <v>0.68422370598270776</v>
      </c>
      <c r="Y29">
        <f t="shared" si="18"/>
        <v>-0.83637612589266619</v>
      </c>
      <c r="Z29">
        <f t="shared" si="19"/>
        <v>0.97633229853209857</v>
      </c>
      <c r="AA29">
        <f t="shared" si="20"/>
        <v>0.12053668025532351</v>
      </c>
      <c r="AB29">
        <f t="shared" si="21"/>
        <v>-0.23931566428755865</v>
      </c>
      <c r="AC29">
        <f t="shared" si="22"/>
        <v>0.35460488704253607</v>
      </c>
      <c r="AD29">
        <f t="shared" si="23"/>
        <v>-0.46472317204377017</v>
      </c>
      <c r="AE29">
        <f t="shared" si="24"/>
        <v>0.56806474673115548</v>
      </c>
      <c r="AF29">
        <f t="shared" si="25"/>
        <v>-0.66312265824079597</v>
      </c>
      <c r="AG29">
        <f t="shared" si="26"/>
        <v>-0.70082834935307892</v>
      </c>
      <c r="AH29">
        <f t="shared" si="44"/>
        <v>0.29160078285351876</v>
      </c>
      <c r="AI29">
        <f t="shared" si="45"/>
        <v>-1.9602857368623139</v>
      </c>
      <c r="AJ29">
        <f t="shared" si="46"/>
        <v>0.83616879929061172</v>
      </c>
      <c r="AK29">
        <f t="shared" si="47"/>
        <v>-0.41425572161876989</v>
      </c>
      <c r="AL29">
        <f t="shared" si="48"/>
        <v>0.17008774243993341</v>
      </c>
      <c r="AN29">
        <v>1</v>
      </c>
      <c r="AO29">
        <f t="shared" si="27"/>
        <v>-1.5</v>
      </c>
      <c r="AP29">
        <f t="shared" si="28"/>
        <v>-0.99270887409805397</v>
      </c>
      <c r="AQ29">
        <f t="shared" si="29"/>
        <v>0.12053668025532351</v>
      </c>
      <c r="AR29">
        <f t="shared" si="30"/>
        <v>0.97094181742605179</v>
      </c>
      <c r="AS29">
        <f t="shared" si="31"/>
        <v>-0.23931566428755865</v>
      </c>
      <c r="AT29">
        <f t="shared" si="32"/>
        <v>-0.93501624268541461</v>
      </c>
      <c r="AU29">
        <f t="shared" si="33"/>
        <v>0.35460488704253607</v>
      </c>
      <c r="AV29">
        <f t="shared" si="34"/>
        <v>0.88545602565320902</v>
      </c>
      <c r="AW29">
        <f t="shared" si="35"/>
        <v>-0.46472317204377017</v>
      </c>
      <c r="AX29">
        <f t="shared" si="36"/>
        <v>-0.82298386589365657</v>
      </c>
      <c r="AY29">
        <f t="shared" si="37"/>
        <v>0.56806474673115548</v>
      </c>
      <c r="AZ29">
        <f t="shared" si="38"/>
        <v>0.74851074817110042</v>
      </c>
      <c r="BA29">
        <f t="shared" si="39"/>
        <v>-0.66312265824079597</v>
      </c>
      <c r="BB29">
        <f t="shared" si="49"/>
        <v>-1.9602857368623139</v>
      </c>
      <c r="BC29">
        <f t="shared" si="50"/>
        <v>0.83616879929061172</v>
      </c>
      <c r="BD29">
        <f t="shared" si="51"/>
        <v>-0.41425572161876989</v>
      </c>
      <c r="BE29">
        <f t="shared" si="52"/>
        <v>0.17008774243993341</v>
      </c>
    </row>
    <row r="30" spans="1:64" x14ac:dyDescent="0.25">
      <c r="A30">
        <v>357646</v>
      </c>
      <c r="B30">
        <f t="shared" si="40"/>
        <v>14.328191979488002</v>
      </c>
      <c r="C30">
        <v>26</v>
      </c>
      <c r="D30">
        <f t="shared" si="41"/>
        <v>14.740914623788706</v>
      </c>
      <c r="E30">
        <f t="shared" si="0"/>
        <v>-1.0164407954710746</v>
      </c>
      <c r="F30">
        <f t="shared" si="42"/>
        <v>-0.60371815117037875</v>
      </c>
      <c r="G30">
        <f t="shared" si="43"/>
        <v>-1.3496338904074925</v>
      </c>
      <c r="H30">
        <f t="shared" si="1"/>
        <v>25.999999999999993</v>
      </c>
      <c r="I30">
        <f t="shared" si="2"/>
        <v>-14.328191979488002</v>
      </c>
      <c r="J30">
        <f t="shared" si="3"/>
        <v>14.328191979488002</v>
      </c>
      <c r="K30">
        <f t="shared" si="4"/>
        <v>-14.328191979488002</v>
      </c>
      <c r="L30">
        <f t="shared" si="5"/>
        <v>14.328191979488002</v>
      </c>
      <c r="M30">
        <f t="shared" si="6"/>
        <v>-14.328191979488002</v>
      </c>
      <c r="N30">
        <f t="shared" si="7"/>
        <v>14.328191979488002</v>
      </c>
      <c r="O30">
        <f t="shared" si="8"/>
        <v>1.7554162265303808E-15</v>
      </c>
      <c r="P30">
        <f t="shared" si="9"/>
        <v>-3.5108324530607616E-15</v>
      </c>
      <c r="Q30">
        <f t="shared" si="10"/>
        <v>5.2662486795911422E-15</v>
      </c>
      <c r="R30">
        <f t="shared" si="11"/>
        <v>-7.0216649061215233E-15</v>
      </c>
      <c r="S30">
        <f t="shared" si="12"/>
        <v>-1.6674900686351423E-14</v>
      </c>
      <c r="T30">
        <f t="shared" si="13"/>
        <v>-1.0532497359182284E-14</v>
      </c>
      <c r="U30">
        <f t="shared" si="14"/>
        <v>-1.2452908700774756E-16</v>
      </c>
      <c r="V30">
        <f t="shared" si="15"/>
        <v>2.4905817401549511E-16</v>
      </c>
      <c r="W30">
        <f t="shared" si="16"/>
        <v>-3.7358726102324269E-16</v>
      </c>
      <c r="X30">
        <f t="shared" si="17"/>
        <v>4.9811634803099023E-16</v>
      </c>
      <c r="Y30">
        <f t="shared" si="18"/>
        <v>1.1829161238417366E-15</v>
      </c>
      <c r="Z30">
        <f t="shared" si="19"/>
        <v>7.4717452204648539E-16</v>
      </c>
      <c r="AA30">
        <f t="shared" si="20"/>
        <v>1.22514845490862E-16</v>
      </c>
      <c r="AB30">
        <f t="shared" si="21"/>
        <v>-2.45029690981724E-16</v>
      </c>
      <c r="AC30">
        <f t="shared" si="22"/>
        <v>3.67544536472586E-16</v>
      </c>
      <c r="AD30">
        <f t="shared" si="23"/>
        <v>-4.90059381963448E-16</v>
      </c>
      <c r="AE30">
        <f t="shared" si="24"/>
        <v>-1.1637826119459405E-15</v>
      </c>
      <c r="AF30">
        <f t="shared" si="25"/>
        <v>-7.3508907294517201E-16</v>
      </c>
      <c r="AG30">
        <f t="shared" si="26"/>
        <v>-7.1842349070651794E-16</v>
      </c>
      <c r="AH30">
        <f t="shared" si="44"/>
        <v>-5.6621374255882984E-15</v>
      </c>
      <c r="AI30">
        <f t="shared" si="45"/>
        <v>-1.609931161629488</v>
      </c>
      <c r="AJ30">
        <f t="shared" si="46"/>
        <v>1.0314371509615496</v>
      </c>
      <c r="AK30">
        <f t="shared" si="47"/>
        <v>-0.27800005748788065</v>
      </c>
      <c r="AL30">
        <f t="shared" si="48"/>
        <v>0.25277591698544022</v>
      </c>
      <c r="AN30">
        <v>1</v>
      </c>
      <c r="AO30">
        <f t="shared" si="27"/>
        <v>-0.5</v>
      </c>
      <c r="AP30">
        <f t="shared" si="28"/>
        <v>-1</v>
      </c>
      <c r="AQ30">
        <f t="shared" si="29"/>
        <v>1.22514845490862E-16</v>
      </c>
      <c r="AR30">
        <f t="shared" si="30"/>
        <v>1</v>
      </c>
      <c r="AS30">
        <f t="shared" si="31"/>
        <v>-2.45029690981724E-16</v>
      </c>
      <c r="AT30">
        <f t="shared" si="32"/>
        <v>-1</v>
      </c>
      <c r="AU30">
        <f t="shared" si="33"/>
        <v>3.67544536472586E-16</v>
      </c>
      <c r="AV30">
        <f t="shared" si="34"/>
        <v>1</v>
      </c>
      <c r="AW30">
        <f t="shared" si="35"/>
        <v>-4.90059381963448E-16</v>
      </c>
      <c r="AX30">
        <f t="shared" si="36"/>
        <v>-1</v>
      </c>
      <c r="AY30">
        <f t="shared" si="37"/>
        <v>-1.1637826119459405E-15</v>
      </c>
      <c r="AZ30">
        <f t="shared" si="38"/>
        <v>1</v>
      </c>
      <c r="BA30">
        <f t="shared" si="39"/>
        <v>-7.3508907294517201E-16</v>
      </c>
      <c r="BB30">
        <f t="shared" si="49"/>
        <v>-1.609931161629488</v>
      </c>
      <c r="BC30">
        <f t="shared" si="50"/>
        <v>1.0314371509615496</v>
      </c>
      <c r="BD30">
        <f t="shared" si="51"/>
        <v>-0.27800005748788065</v>
      </c>
      <c r="BE30">
        <f t="shared" si="52"/>
        <v>0.25277591698544022</v>
      </c>
    </row>
    <row r="31" spans="1:64" x14ac:dyDescent="0.25">
      <c r="A31">
        <v>404859</v>
      </c>
      <c r="B31">
        <f t="shared" si="40"/>
        <v>16.219662673771083</v>
      </c>
      <c r="C31">
        <v>27</v>
      </c>
      <c r="D31">
        <f t="shared" si="41"/>
        <v>16.044390746787528</v>
      </c>
      <c r="E31">
        <f t="shared" si="0"/>
        <v>0.20864370893917039</v>
      </c>
      <c r="F31">
        <f t="shared" si="42"/>
        <v>3.3371781955607582E-2</v>
      </c>
      <c r="G31">
        <f t="shared" si="43"/>
        <v>0.5418368038755883</v>
      </c>
      <c r="H31">
        <f t="shared" si="1"/>
        <v>26.999999999999989</v>
      </c>
      <c r="I31">
        <f t="shared" si="2"/>
        <v>-16.101403071129525</v>
      </c>
      <c r="J31">
        <f t="shared" si="3"/>
        <v>15.748348754508795</v>
      </c>
      <c r="K31">
        <f t="shared" si="4"/>
        <v>-15.165648050854308</v>
      </c>
      <c r="L31">
        <f t="shared" si="5"/>
        <v>14.361798048553066</v>
      </c>
      <c r="M31">
        <f t="shared" si="6"/>
        <v>-13.348520690751146</v>
      </c>
      <c r="N31">
        <f t="shared" si="7"/>
        <v>12.140591843027281</v>
      </c>
      <c r="O31">
        <f t="shared" si="8"/>
        <v>-1.9550642935575395</v>
      </c>
      <c r="P31">
        <f t="shared" si="9"/>
        <v>3.8816193472936247</v>
      </c>
      <c r="Q31">
        <f t="shared" si="10"/>
        <v>-5.7515716503006225</v>
      </c>
      <c r="R31">
        <f t="shared" si="11"/>
        <v>7.5376530872347969</v>
      </c>
      <c r="S31">
        <f t="shared" si="12"/>
        <v>-9.2138185688405763</v>
      </c>
      <c r="T31">
        <f t="shared" si="13"/>
        <v>10.755625828000079</v>
      </c>
      <c r="U31">
        <f t="shared" si="14"/>
        <v>-2.5149220031685422E-2</v>
      </c>
      <c r="V31">
        <f t="shared" si="15"/>
        <v>4.9931707804197326E-2</v>
      </c>
      <c r="W31">
        <f t="shared" si="16"/>
        <v>-7.3986078840510144E-2</v>
      </c>
      <c r="X31">
        <f t="shared" si="17"/>
        <v>9.6961566245187883E-2</v>
      </c>
      <c r="Y31">
        <f t="shared" si="18"/>
        <v>-0.11852313567557914</v>
      </c>
      <c r="Z31">
        <f t="shared" si="19"/>
        <v>0.13835637089696137</v>
      </c>
      <c r="AA31">
        <f t="shared" si="20"/>
        <v>-0.12053668025532283</v>
      </c>
      <c r="AB31">
        <f t="shared" si="21"/>
        <v>0.23931566428755732</v>
      </c>
      <c r="AC31">
        <f t="shared" si="22"/>
        <v>-0.3546048870425354</v>
      </c>
      <c r="AD31">
        <f t="shared" si="23"/>
        <v>0.46472317204376773</v>
      </c>
      <c r="AE31">
        <f t="shared" si="24"/>
        <v>-0.56806474673115737</v>
      </c>
      <c r="AF31">
        <f t="shared" si="25"/>
        <v>0.66312265824079486</v>
      </c>
      <c r="AG31">
        <f t="shared" si="26"/>
        <v>0.70082834935307547</v>
      </c>
      <c r="AH31">
        <f t="shared" si="44"/>
        <v>-9.6589403142388619E-15</v>
      </c>
      <c r="AI31">
        <f t="shared" si="45"/>
        <v>-1.2361001648108498</v>
      </c>
      <c r="AJ31">
        <f t="shared" si="46"/>
        <v>1.1667621245401001</v>
      </c>
      <c r="AK31">
        <f t="shared" si="47"/>
        <v>-0.1056134168185251</v>
      </c>
      <c r="AL31">
        <f t="shared" si="48"/>
        <v>0.20832323904488248</v>
      </c>
      <c r="AN31">
        <v>1</v>
      </c>
      <c r="AO31">
        <f t="shared" si="27"/>
        <v>0.5</v>
      </c>
      <c r="AP31">
        <f t="shared" si="28"/>
        <v>-0.99270887409805397</v>
      </c>
      <c r="AQ31">
        <f t="shared" si="29"/>
        <v>-0.12053668025532283</v>
      </c>
      <c r="AR31">
        <f t="shared" si="30"/>
        <v>0.97094181742605212</v>
      </c>
      <c r="AS31">
        <f t="shared" si="31"/>
        <v>0.23931566428755732</v>
      </c>
      <c r="AT31">
        <f t="shared" si="32"/>
        <v>-0.93501624268541494</v>
      </c>
      <c r="AU31">
        <f t="shared" si="33"/>
        <v>-0.3546048870425354</v>
      </c>
      <c r="AV31">
        <f t="shared" si="34"/>
        <v>0.88545602565321035</v>
      </c>
      <c r="AW31">
        <f t="shared" si="35"/>
        <v>0.46472317204376773</v>
      </c>
      <c r="AX31">
        <f t="shared" si="36"/>
        <v>-0.82298386589365524</v>
      </c>
      <c r="AY31">
        <f t="shared" si="37"/>
        <v>-0.56806474673115737</v>
      </c>
      <c r="AZ31">
        <f t="shared" si="38"/>
        <v>0.74851074817110141</v>
      </c>
      <c r="BA31">
        <f t="shared" si="39"/>
        <v>0.66312265824079486</v>
      </c>
      <c r="BB31">
        <f t="shared" si="49"/>
        <v>-1.2361001648108498</v>
      </c>
      <c r="BC31">
        <f t="shared" si="50"/>
        <v>1.1667621245401001</v>
      </c>
      <c r="BD31">
        <f t="shared" si="51"/>
        <v>-0.1056134168185251</v>
      </c>
      <c r="BE31">
        <f t="shared" si="52"/>
        <v>0.20832323904488248</v>
      </c>
    </row>
    <row r="32" spans="1:64" x14ac:dyDescent="0.25">
      <c r="A32">
        <v>429509</v>
      </c>
      <c r="B32">
        <f t="shared" si="40"/>
        <v>17.207203237049796</v>
      </c>
      <c r="C32">
        <v>28</v>
      </c>
      <c r="D32">
        <f t="shared" si="41"/>
        <v>17.207028222217403</v>
      </c>
      <c r="E32">
        <f t="shared" si="0"/>
        <v>0.5297980823450481</v>
      </c>
      <c r="F32">
        <f t="shared" si="42"/>
        <v>0.52962306751264887</v>
      </c>
      <c r="G32">
        <f t="shared" si="43"/>
        <v>1.5293773671543018</v>
      </c>
      <c r="H32">
        <f t="shared" si="1"/>
        <v>27.708399217146468</v>
      </c>
      <c r="I32">
        <f t="shared" si="2"/>
        <v>-16.707193183800577</v>
      </c>
      <c r="J32">
        <f t="shared" si="3"/>
        <v>15.236221790885168</v>
      </c>
      <c r="K32">
        <f t="shared" si="4"/>
        <v>-12.879776568896338</v>
      </c>
      <c r="L32">
        <f t="shared" si="5"/>
        <v>9.7748055488062366</v>
      </c>
      <c r="M32">
        <f t="shared" si="6"/>
        <v>-6.1017583601919814</v>
      </c>
      <c r="N32">
        <f t="shared" si="7"/>
        <v>2.0740991546726355</v>
      </c>
      <c r="O32">
        <f t="shared" si="8"/>
        <v>-4.1179532732055808</v>
      </c>
      <c r="P32">
        <f t="shared" si="9"/>
        <v>7.9965860703235734</v>
      </c>
      <c r="Q32">
        <f t="shared" si="10"/>
        <v>-11.410486351442074</v>
      </c>
      <c r="R32">
        <f t="shared" si="11"/>
        <v>14.161250641245065</v>
      </c>
      <c r="S32">
        <f t="shared" si="12"/>
        <v>-16.089014517830613</v>
      </c>
      <c r="T32">
        <f t="shared" si="13"/>
        <v>17.081743351828091</v>
      </c>
      <c r="U32">
        <f t="shared" si="14"/>
        <v>-0.12678898001467925</v>
      </c>
      <c r="V32">
        <f t="shared" si="15"/>
        <v>0.24620944537009612</v>
      </c>
      <c r="W32">
        <f t="shared" si="16"/>
        <v>-0.35132111269552396</v>
      </c>
      <c r="X32">
        <f t="shared" si="17"/>
        <v>0.43601527395137296</v>
      </c>
      <c r="Y32">
        <f t="shared" si="18"/>
        <v>-0.49536981233620508</v>
      </c>
      <c r="Z32">
        <f t="shared" si="19"/>
        <v>0.52593525782406081</v>
      </c>
      <c r="AA32">
        <f t="shared" si="20"/>
        <v>-0.23931566428755743</v>
      </c>
      <c r="AB32">
        <f t="shared" si="21"/>
        <v>0.46472317204376795</v>
      </c>
      <c r="AC32">
        <f t="shared" si="22"/>
        <v>-0.66312265824079508</v>
      </c>
      <c r="AD32">
        <f t="shared" si="23"/>
        <v>0.82298386589365558</v>
      </c>
      <c r="AE32">
        <f t="shared" si="24"/>
        <v>-0.93501624268541517</v>
      </c>
      <c r="AF32">
        <f t="shared" si="25"/>
        <v>0.99270887409805397</v>
      </c>
      <c r="AG32">
        <f t="shared" si="26"/>
        <v>1.3570975762544846</v>
      </c>
      <c r="AH32">
        <f t="shared" si="44"/>
        <v>-0.29160078285352953</v>
      </c>
      <c r="AI32">
        <f t="shared" si="45"/>
        <v>-0.84424404413410736</v>
      </c>
      <c r="AJ32">
        <f t="shared" si="46"/>
        <v>1.2342791244481435</v>
      </c>
      <c r="AK32">
        <f t="shared" si="47"/>
        <v>8.0499537146228817E-2</v>
      </c>
      <c r="AL32">
        <f t="shared" si="48"/>
        <v>5.9088450052383987E-2</v>
      </c>
      <c r="AN32">
        <v>1</v>
      </c>
      <c r="AO32">
        <f t="shared" si="27"/>
        <v>1.5</v>
      </c>
      <c r="AP32">
        <f t="shared" si="28"/>
        <v>-0.97094181742605212</v>
      </c>
      <c r="AQ32">
        <f t="shared" si="29"/>
        <v>-0.23931566428755743</v>
      </c>
      <c r="AR32">
        <f t="shared" si="30"/>
        <v>0.88545602565321024</v>
      </c>
      <c r="AS32">
        <f t="shared" si="31"/>
        <v>0.46472317204376795</v>
      </c>
      <c r="AT32">
        <f t="shared" si="32"/>
        <v>-0.74851074817110119</v>
      </c>
      <c r="AU32">
        <f t="shared" si="33"/>
        <v>-0.66312265824079508</v>
      </c>
      <c r="AV32">
        <f t="shared" si="34"/>
        <v>0.56806474673115692</v>
      </c>
      <c r="AW32">
        <f t="shared" si="35"/>
        <v>0.82298386589365558</v>
      </c>
      <c r="AX32">
        <f t="shared" si="36"/>
        <v>-0.35460488704253473</v>
      </c>
      <c r="AY32">
        <f t="shared" si="37"/>
        <v>-0.93501624268541517</v>
      </c>
      <c r="AZ32">
        <f t="shared" si="38"/>
        <v>0.1205366802553233</v>
      </c>
      <c r="BA32">
        <f t="shared" si="39"/>
        <v>0.99270887409805397</v>
      </c>
      <c r="BB32">
        <f t="shared" si="49"/>
        <v>-0.84424404413410736</v>
      </c>
      <c r="BC32">
        <f t="shared" si="50"/>
        <v>1.2342791244481435</v>
      </c>
      <c r="BD32">
        <f t="shared" si="51"/>
        <v>8.0499537146228817E-2</v>
      </c>
      <c r="BE32">
        <f t="shared" si="52"/>
        <v>5.9088450052383987E-2</v>
      </c>
    </row>
    <row r="33" spans="1:57" x14ac:dyDescent="0.25">
      <c r="A33">
        <v>448612</v>
      </c>
      <c r="B33">
        <f t="shared" si="40"/>
        <v>17.97251712671768</v>
      </c>
      <c r="C33">
        <v>29</v>
      </c>
      <c r="D33">
        <f t="shared" si="41"/>
        <v>18.270062315629428</v>
      </c>
      <c r="E33">
        <f t="shared" si="0"/>
        <v>0.62872578214009556</v>
      </c>
      <c r="F33">
        <f t="shared" si="42"/>
        <v>0.92627097105183553</v>
      </c>
      <c r="G33">
        <f t="shared" si="43"/>
        <v>2.2946912568221851</v>
      </c>
      <c r="H33">
        <f t="shared" si="1"/>
        <v>27.708399217146475</v>
      </c>
      <c r="I33">
        <f t="shared" si="2"/>
        <v>-16.804595435422833</v>
      </c>
      <c r="J33">
        <f t="shared" si="3"/>
        <v>13.452622241037389</v>
      </c>
      <c r="K33">
        <f t="shared" si="4"/>
        <v>-8.3522451687391968</v>
      </c>
      <c r="L33">
        <f t="shared" si="5"/>
        <v>2.1663475502865182</v>
      </c>
      <c r="M33">
        <f t="shared" si="6"/>
        <v>4.3011048750999503</v>
      </c>
      <c r="N33">
        <f t="shared" si="7"/>
        <v>-10.209553389710239</v>
      </c>
      <c r="O33">
        <f t="shared" si="8"/>
        <v>-6.3731424055897525</v>
      </c>
      <c r="P33">
        <f t="shared" si="9"/>
        <v>11.917983332347234</v>
      </c>
      <c r="Q33">
        <f t="shared" si="10"/>
        <v>-15.913873586007684</v>
      </c>
      <c r="R33">
        <f t="shared" si="11"/>
        <v>17.841477241571894</v>
      </c>
      <c r="S33">
        <f t="shared" si="12"/>
        <v>-17.45026844273611</v>
      </c>
      <c r="T33">
        <f t="shared" si="13"/>
        <v>14.791091624786064</v>
      </c>
      <c r="U33">
        <f t="shared" si="14"/>
        <v>-0.22294923495651819</v>
      </c>
      <c r="V33">
        <f t="shared" si="15"/>
        <v>0.41692231195726281</v>
      </c>
      <c r="W33">
        <f t="shared" si="16"/>
        <v>-0.55670903227947488</v>
      </c>
      <c r="X33">
        <f t="shared" si="17"/>
        <v>0.62414166330471255</v>
      </c>
      <c r="Y33">
        <f t="shared" si="18"/>
        <v>-0.61045615357372041</v>
      </c>
      <c r="Z33">
        <f t="shared" si="19"/>
        <v>0.51743117477266865</v>
      </c>
      <c r="AA33">
        <f t="shared" si="20"/>
        <v>-0.35460488704253523</v>
      </c>
      <c r="AB33">
        <f t="shared" si="21"/>
        <v>0.66312265824079453</v>
      </c>
      <c r="AC33">
        <f t="shared" si="22"/>
        <v>-0.88545602565320991</v>
      </c>
      <c r="AD33">
        <f t="shared" si="23"/>
        <v>0.99270887409805375</v>
      </c>
      <c r="AE33">
        <f t="shared" si="24"/>
        <v>-0.97094181742605201</v>
      </c>
      <c r="AF33">
        <f t="shared" si="25"/>
        <v>0.82298386589365635</v>
      </c>
      <c r="AG33">
        <f t="shared" si="26"/>
        <v>1.9323271190293039</v>
      </c>
      <c r="AH33">
        <f t="shared" si="44"/>
        <v>-1.2916007828535254</v>
      </c>
      <c r="AI33">
        <f t="shared" si="45"/>
        <v>-0.44007694422186527</v>
      </c>
      <c r="AJ33">
        <f t="shared" si="46"/>
        <v>1.2300643080653331</v>
      </c>
      <c r="AK33">
        <f t="shared" si="47"/>
        <v>0.25615016633928883</v>
      </c>
      <c r="AL33">
        <f t="shared" si="48"/>
        <v>-0.11986655913092115</v>
      </c>
      <c r="AN33">
        <v>1</v>
      </c>
      <c r="AO33">
        <f t="shared" si="27"/>
        <v>2.5</v>
      </c>
      <c r="AP33">
        <f t="shared" si="28"/>
        <v>-0.93501624268541494</v>
      </c>
      <c r="AQ33">
        <f t="shared" si="29"/>
        <v>-0.35460488704253523</v>
      </c>
      <c r="AR33">
        <f t="shared" si="30"/>
        <v>0.74851074817110164</v>
      </c>
      <c r="AS33">
        <f t="shared" si="31"/>
        <v>0.66312265824079453</v>
      </c>
      <c r="AT33">
        <f t="shared" si="32"/>
        <v>-0.46472317204376856</v>
      </c>
      <c r="AU33">
        <f t="shared" si="33"/>
        <v>-0.88545602565320991</v>
      </c>
      <c r="AV33">
        <f t="shared" si="34"/>
        <v>0.12053668025532481</v>
      </c>
      <c r="AW33">
        <f t="shared" si="35"/>
        <v>0.99270887409805375</v>
      </c>
      <c r="AX33">
        <f t="shared" si="36"/>
        <v>0.23931566428755777</v>
      </c>
      <c r="AY33">
        <f t="shared" si="37"/>
        <v>-0.97094181742605201</v>
      </c>
      <c r="AZ33">
        <f t="shared" si="38"/>
        <v>-0.56806474673115581</v>
      </c>
      <c r="BA33">
        <f t="shared" si="39"/>
        <v>0.82298386589365635</v>
      </c>
      <c r="BB33">
        <f t="shared" si="49"/>
        <v>-0.44007694422186527</v>
      </c>
      <c r="BC33">
        <f t="shared" si="50"/>
        <v>1.2300643080653331</v>
      </c>
      <c r="BD33">
        <f t="shared" si="51"/>
        <v>0.25615016633928883</v>
      </c>
      <c r="BE33">
        <f t="shared" si="52"/>
        <v>-0.11986655913092115</v>
      </c>
    </row>
    <row r="34" spans="1:57" x14ac:dyDescent="0.25">
      <c r="A34">
        <v>467438</v>
      </c>
      <c r="B34">
        <f t="shared" si="40"/>
        <v>18.726733704579143</v>
      </c>
      <c r="C34">
        <v>30</v>
      </c>
      <c r="D34">
        <f t="shared" si="41"/>
        <v>19.295025957431577</v>
      </c>
      <c r="E34">
        <f t="shared" si="0"/>
        <v>0.71655617012872286</v>
      </c>
      <c r="F34">
        <f t="shared" si="42"/>
        <v>1.284848422981149</v>
      </c>
      <c r="G34">
        <f t="shared" si="43"/>
        <v>3.0489078346836482</v>
      </c>
      <c r="H34">
        <f t="shared" si="1"/>
        <v>26.989517079653755</v>
      </c>
      <c r="I34">
        <f t="shared" si="2"/>
        <v>-16.58169919952266</v>
      </c>
      <c r="J34">
        <f t="shared" si="3"/>
        <v>10.637997238993554</v>
      </c>
      <c r="K34">
        <f t="shared" si="4"/>
        <v>-2.2572583127754355</v>
      </c>
      <c r="L34">
        <f t="shared" si="5"/>
        <v>-6.640591289987924</v>
      </c>
      <c r="M34">
        <f t="shared" si="6"/>
        <v>14.017161456015497</v>
      </c>
      <c r="N34">
        <f t="shared" si="7"/>
        <v>-18.182568857577778</v>
      </c>
      <c r="O34">
        <f t="shared" si="8"/>
        <v>-8.7027470892109697</v>
      </c>
      <c r="P34">
        <f t="shared" si="9"/>
        <v>15.411799699755573</v>
      </c>
      <c r="Q34">
        <f t="shared" si="10"/>
        <v>-18.590194731406839</v>
      </c>
      <c r="R34">
        <f t="shared" si="11"/>
        <v>17.509800186225913</v>
      </c>
      <c r="S34">
        <f t="shared" si="12"/>
        <v>-12.418121434348031</v>
      </c>
      <c r="T34">
        <f t="shared" si="13"/>
        <v>4.4816007164475504</v>
      </c>
      <c r="U34">
        <f t="shared" si="14"/>
        <v>-0.33300025632975427</v>
      </c>
      <c r="V34">
        <f t="shared" si="15"/>
        <v>0.5897141670224888</v>
      </c>
      <c r="W34">
        <f t="shared" si="16"/>
        <v>-0.71133166887649812</v>
      </c>
      <c r="X34">
        <f t="shared" si="17"/>
        <v>0.66999165786680936</v>
      </c>
      <c r="Y34">
        <f t="shared" si="18"/>
        <v>-0.47516463231460276</v>
      </c>
      <c r="Z34">
        <f t="shared" si="19"/>
        <v>0.17148311585370338</v>
      </c>
      <c r="AA34">
        <f t="shared" si="20"/>
        <v>-0.46472317204376845</v>
      </c>
      <c r="AB34">
        <f t="shared" si="21"/>
        <v>0.82298386589365624</v>
      </c>
      <c r="AC34">
        <f t="shared" si="22"/>
        <v>-0.99270887409805397</v>
      </c>
      <c r="AD34">
        <f t="shared" si="23"/>
        <v>0.93501624268541494</v>
      </c>
      <c r="AE34">
        <f t="shared" si="24"/>
        <v>-0.66312265824079597</v>
      </c>
      <c r="AF34">
        <f t="shared" si="25"/>
        <v>0.23931566428755752</v>
      </c>
      <c r="AG34">
        <f t="shared" si="26"/>
        <v>2.4033884992825438</v>
      </c>
      <c r="AH34">
        <f t="shared" si="44"/>
        <v>-3.0104829203462398</v>
      </c>
      <c r="AI34">
        <f t="shared" si="45"/>
        <v>-2.949253149589115E-2</v>
      </c>
      <c r="AJ34">
        <f t="shared" si="46"/>
        <v>1.154362625199604</v>
      </c>
      <c r="AK34">
        <f t="shared" si="47"/>
        <v>0.39850959504138278</v>
      </c>
      <c r="AL34">
        <f t="shared" si="48"/>
        <v>-0.23853126576394659</v>
      </c>
      <c r="AN34">
        <v>1</v>
      </c>
      <c r="AO34">
        <f t="shared" si="27"/>
        <v>3.5</v>
      </c>
      <c r="AP34">
        <f t="shared" si="28"/>
        <v>-0.88545602565320991</v>
      </c>
      <c r="AQ34">
        <f t="shared" si="29"/>
        <v>-0.46472317204376845</v>
      </c>
      <c r="AR34">
        <f t="shared" si="30"/>
        <v>0.56806474673115603</v>
      </c>
      <c r="AS34">
        <f t="shared" si="31"/>
        <v>0.82298386589365624</v>
      </c>
      <c r="AT34">
        <f t="shared" si="32"/>
        <v>-0.12053668025532294</v>
      </c>
      <c r="AU34">
        <f t="shared" si="33"/>
        <v>-0.99270887409805397</v>
      </c>
      <c r="AV34">
        <f t="shared" si="34"/>
        <v>-0.35460488704253523</v>
      </c>
      <c r="AW34">
        <f t="shared" si="35"/>
        <v>0.93501624268541494</v>
      </c>
      <c r="AX34">
        <f t="shared" si="36"/>
        <v>0.74851074817110042</v>
      </c>
      <c r="AY34">
        <f t="shared" si="37"/>
        <v>-0.66312265824079597</v>
      </c>
      <c r="AZ34">
        <f t="shared" si="38"/>
        <v>-0.97094181742605212</v>
      </c>
      <c r="BA34">
        <f t="shared" si="39"/>
        <v>0.23931566428755752</v>
      </c>
      <c r="BB34">
        <f t="shared" si="49"/>
        <v>-2.949253149589115E-2</v>
      </c>
      <c r="BC34">
        <f t="shared" si="50"/>
        <v>1.154362625199604</v>
      </c>
      <c r="BD34">
        <f t="shared" si="51"/>
        <v>0.39850959504138278</v>
      </c>
      <c r="BE34">
        <f t="shared" si="52"/>
        <v>-0.23853126576394659</v>
      </c>
    </row>
    <row r="35" spans="1:57" x14ac:dyDescent="0.25">
      <c r="A35">
        <v>501711</v>
      </c>
      <c r="B35">
        <f t="shared" si="40"/>
        <v>20.099795681262769</v>
      </c>
      <c r="C35">
        <v>31</v>
      </c>
      <c r="D35">
        <f t="shared" si="41"/>
        <v>20.321515104421298</v>
      </c>
      <c r="E35">
        <f t="shared" si="0"/>
        <v>1.4232319569395133</v>
      </c>
      <c r="F35">
        <f t="shared" si="42"/>
        <v>1.6449513800980289</v>
      </c>
      <c r="G35">
        <f t="shared" si="43"/>
        <v>4.4219698113672745</v>
      </c>
      <c r="H35">
        <f t="shared" si="1"/>
        <v>25.959589248704042</v>
      </c>
      <c r="I35">
        <f t="shared" si="2"/>
        <v>-16.541807553438254</v>
      </c>
      <c r="J35">
        <f t="shared" si="3"/>
        <v>7.1274857771322377</v>
      </c>
      <c r="K35">
        <f t="shared" si="4"/>
        <v>4.8101959555055895</v>
      </c>
      <c r="L35">
        <f t="shared" si="5"/>
        <v>-15.04491310346825</v>
      </c>
      <c r="M35">
        <f t="shared" si="6"/>
        <v>19.953245540347297</v>
      </c>
      <c r="N35">
        <f t="shared" si="7"/>
        <v>-17.797485200372481</v>
      </c>
      <c r="O35">
        <f t="shared" si="8"/>
        <v>-11.41798534302451</v>
      </c>
      <c r="P35">
        <f t="shared" si="9"/>
        <v>18.793635436638841</v>
      </c>
      <c r="Q35">
        <f t="shared" si="10"/>
        <v>-19.515732148657584</v>
      </c>
      <c r="R35">
        <f t="shared" si="11"/>
        <v>13.328629942255835</v>
      </c>
      <c r="S35">
        <f t="shared" si="12"/>
        <v>-2.4227626452296618</v>
      </c>
      <c r="T35">
        <f t="shared" si="13"/>
        <v>-9.3408408064280835</v>
      </c>
      <c r="U35">
        <f t="shared" si="14"/>
        <v>-0.80848790115853153</v>
      </c>
      <c r="V35">
        <f t="shared" si="15"/>
        <v>1.3307449968473937</v>
      </c>
      <c r="W35">
        <f t="shared" si="16"/>
        <v>-1.3818754228896877</v>
      </c>
      <c r="X35">
        <f t="shared" si="17"/>
        <v>0.94377735857897993</v>
      </c>
      <c r="Y35">
        <f t="shared" si="18"/>
        <v>-0.17155165532277356</v>
      </c>
      <c r="Z35">
        <f t="shared" si="19"/>
        <v>-0.6614088695829915</v>
      </c>
      <c r="AA35">
        <f t="shared" si="20"/>
        <v>-0.56806474673115559</v>
      </c>
      <c r="AB35">
        <f t="shared" si="21"/>
        <v>0.93501624268541472</v>
      </c>
      <c r="AC35">
        <f t="shared" si="22"/>
        <v>-0.97094181742605201</v>
      </c>
      <c r="AD35">
        <f t="shared" si="23"/>
        <v>0.66312265824079586</v>
      </c>
      <c r="AE35">
        <f t="shared" si="24"/>
        <v>-0.12053668025532147</v>
      </c>
      <c r="AF35">
        <f t="shared" si="25"/>
        <v>-0.46472317204376901</v>
      </c>
      <c r="AG35">
        <f t="shared" si="26"/>
        <v>2.7614382873154319</v>
      </c>
      <c r="AH35">
        <f t="shared" si="44"/>
        <v>-5.0404107512959548</v>
      </c>
      <c r="AI35">
        <f t="shared" si="45"/>
        <v>0.38152194875068868</v>
      </c>
      <c r="AJ35">
        <f t="shared" si="46"/>
        <v>1.0115735824946908</v>
      </c>
      <c r="AK35">
        <f t="shared" si="47"/>
        <v>0.48907572212007111</v>
      </c>
      <c r="AL35">
        <f t="shared" si="48"/>
        <v>-0.23721987326742158</v>
      </c>
      <c r="AN35">
        <v>1</v>
      </c>
      <c r="AO35">
        <f t="shared" si="27"/>
        <v>4.5</v>
      </c>
      <c r="AP35">
        <f t="shared" si="28"/>
        <v>-0.82298386589365646</v>
      </c>
      <c r="AQ35">
        <f t="shared" si="29"/>
        <v>-0.56806474673115559</v>
      </c>
      <c r="AR35">
        <f t="shared" si="30"/>
        <v>0.35460488704253601</v>
      </c>
      <c r="AS35">
        <f t="shared" si="31"/>
        <v>0.93501624268541472</v>
      </c>
      <c r="AT35">
        <f t="shared" si="32"/>
        <v>0.23931566428755802</v>
      </c>
      <c r="AU35">
        <f t="shared" si="33"/>
        <v>-0.97094181742605201</v>
      </c>
      <c r="AV35">
        <f t="shared" si="34"/>
        <v>-0.74851074817110053</v>
      </c>
      <c r="AW35">
        <f t="shared" si="35"/>
        <v>0.66312265824079586</v>
      </c>
      <c r="AX35">
        <f t="shared" si="36"/>
        <v>0.99270887409805419</v>
      </c>
      <c r="AY35">
        <f t="shared" si="37"/>
        <v>-0.12053668025532147</v>
      </c>
      <c r="AZ35">
        <f t="shared" si="38"/>
        <v>-0.88545602565320969</v>
      </c>
      <c r="BA35">
        <f t="shared" si="39"/>
        <v>-0.46472317204376901</v>
      </c>
      <c r="BB35">
        <f t="shared" si="49"/>
        <v>0.38152194875068868</v>
      </c>
      <c r="BC35">
        <f t="shared" si="50"/>
        <v>1.0115735824946908</v>
      </c>
      <c r="BD35">
        <f t="shared" si="51"/>
        <v>0.48907572212007111</v>
      </c>
      <c r="BE35">
        <f t="shared" si="52"/>
        <v>-0.23721987326742158</v>
      </c>
    </row>
    <row r="36" spans="1:57" x14ac:dyDescent="0.25">
      <c r="A36">
        <v>524402</v>
      </c>
      <c r="B36">
        <f t="shared" si="40"/>
        <v>21.008853811946636</v>
      </c>
      <c r="C36">
        <v>32</v>
      </c>
      <c r="D36">
        <f t="shared" si="41"/>
        <v>21.339404363415913</v>
      </c>
      <c r="E36">
        <f t="shared" si="0"/>
        <v>1.6659038977505447</v>
      </c>
      <c r="F36">
        <f t="shared" si="42"/>
        <v>1.996454449219816</v>
      </c>
      <c r="G36">
        <f t="shared" si="43"/>
        <v>5.3310279420511417</v>
      </c>
      <c r="H36">
        <f t="shared" si="1"/>
        <v>25.218946820124398</v>
      </c>
      <c r="I36">
        <f t="shared" si="2"/>
        <v>-15.72535288499747</v>
      </c>
      <c r="J36">
        <f t="shared" si="3"/>
        <v>2.5323374944614501</v>
      </c>
      <c r="K36">
        <f t="shared" si="4"/>
        <v>11.934389219795351</v>
      </c>
      <c r="L36">
        <f t="shared" si="5"/>
        <v>-20.398374702209701</v>
      </c>
      <c r="M36">
        <f t="shared" si="6"/>
        <v>18.602416199855551</v>
      </c>
      <c r="N36">
        <f t="shared" si="7"/>
        <v>-7.449842232878467</v>
      </c>
      <c r="O36">
        <f t="shared" si="8"/>
        <v>-13.931446986370313</v>
      </c>
      <c r="P36">
        <f t="shared" si="9"/>
        <v>20.855675613748151</v>
      </c>
      <c r="Q36">
        <f t="shared" si="10"/>
        <v>-17.289947728150519</v>
      </c>
      <c r="R36">
        <f t="shared" si="11"/>
        <v>5.0277478059262259</v>
      </c>
      <c r="S36">
        <f t="shared" si="12"/>
        <v>9.7633011844916702</v>
      </c>
      <c r="T36">
        <f t="shared" si="13"/>
        <v>-19.643619554373505</v>
      </c>
      <c r="U36">
        <f t="shared" si="14"/>
        <v>-1.1046986210500427</v>
      </c>
      <c r="V36">
        <f t="shared" si="15"/>
        <v>1.6537575826915027</v>
      </c>
      <c r="W36">
        <f t="shared" si="16"/>
        <v>-1.3710120299780535</v>
      </c>
      <c r="X36">
        <f t="shared" si="17"/>
        <v>0.39867689792940542</v>
      </c>
      <c r="Y36">
        <f t="shared" si="18"/>
        <v>0.77418414368271182</v>
      </c>
      <c r="Z36">
        <f t="shared" si="19"/>
        <v>-1.5576472031497022</v>
      </c>
      <c r="AA36">
        <f t="shared" si="20"/>
        <v>-0.66312265824079497</v>
      </c>
      <c r="AB36">
        <f t="shared" si="21"/>
        <v>0.99270887409805386</v>
      </c>
      <c r="AC36">
        <f t="shared" si="22"/>
        <v>-0.82298386589365624</v>
      </c>
      <c r="AD36">
        <f t="shared" si="23"/>
        <v>0.23931566428755902</v>
      </c>
      <c r="AE36">
        <f t="shared" si="24"/>
        <v>0.46472317204376906</v>
      </c>
      <c r="AF36">
        <f t="shared" si="25"/>
        <v>-0.93501624268541506</v>
      </c>
      <c r="AG36">
        <f t="shared" si="26"/>
        <v>3.0088927606877736</v>
      </c>
      <c r="AH36">
        <f t="shared" si="44"/>
        <v>-6.7810531798755962</v>
      </c>
      <c r="AI36">
        <f t="shared" si="45"/>
        <v>0.78697297987187431</v>
      </c>
      <c r="AJ36">
        <f t="shared" si="46"/>
        <v>0.80999556009555107</v>
      </c>
      <c r="AK36">
        <f t="shared" si="47"/>
        <v>0.51607789312934704</v>
      </c>
      <c r="AL36">
        <f t="shared" si="48"/>
        <v>-0.11659198387695639</v>
      </c>
      <c r="AN36">
        <v>1</v>
      </c>
      <c r="AO36">
        <f t="shared" si="27"/>
        <v>5.5</v>
      </c>
      <c r="AP36">
        <f t="shared" si="28"/>
        <v>-0.7485107481711013</v>
      </c>
      <c r="AQ36">
        <f t="shared" si="29"/>
        <v>-0.66312265824079497</v>
      </c>
      <c r="AR36">
        <f t="shared" si="30"/>
        <v>0.12053668025532369</v>
      </c>
      <c r="AS36">
        <f t="shared" si="31"/>
        <v>0.99270887409805386</v>
      </c>
      <c r="AT36">
        <f t="shared" si="32"/>
        <v>0.56806474673115614</v>
      </c>
      <c r="AU36">
        <f t="shared" si="33"/>
        <v>-0.82298386589365624</v>
      </c>
      <c r="AV36">
        <f t="shared" si="34"/>
        <v>-0.97094181742605168</v>
      </c>
      <c r="AW36">
        <f t="shared" si="35"/>
        <v>0.23931566428755902</v>
      </c>
      <c r="AX36">
        <f t="shared" si="36"/>
        <v>0.88545602565320958</v>
      </c>
      <c r="AY36">
        <f t="shared" si="37"/>
        <v>0.46472317204376906</v>
      </c>
      <c r="AZ36">
        <f t="shared" si="38"/>
        <v>-0.35460488704253496</v>
      </c>
      <c r="BA36">
        <f t="shared" si="39"/>
        <v>-0.93501624268541506</v>
      </c>
      <c r="BB36">
        <f t="shared" si="49"/>
        <v>0.78697297987187431</v>
      </c>
      <c r="BC36">
        <f t="shared" si="50"/>
        <v>0.80999556009555107</v>
      </c>
      <c r="BD36">
        <f t="shared" si="51"/>
        <v>0.51607789312934704</v>
      </c>
      <c r="BE36">
        <f t="shared" si="52"/>
        <v>-0.11659198387695639</v>
      </c>
    </row>
    <row r="37" spans="1:57" x14ac:dyDescent="0.25">
      <c r="A37">
        <v>561493</v>
      </c>
      <c r="B37">
        <f t="shared" si="40"/>
        <v>22.494811906574256</v>
      </c>
      <c r="C37">
        <v>33</v>
      </c>
      <c r="D37">
        <f t="shared" si="41"/>
        <v>22.290313686980348</v>
      </c>
      <c r="E37">
        <f t="shared" ref="E37:E56" si="53">B37-$C$2-$BH$6*AO37</f>
        <v>2.485475802505329</v>
      </c>
      <c r="F37">
        <f t="shared" si="42"/>
        <v>2.2809775829114107</v>
      </c>
      <c r="G37">
        <f t="shared" si="43"/>
        <v>6.8169860366787614</v>
      </c>
      <c r="H37">
        <f t="shared" ref="H37:H56" si="54">C37+_xlfn.COT((PI()*$AP$3)/$B$3)*SIN(((2*PI()*$AP$3)/$B$3)*C37)-COS(((2*PI()*$AP$3)/$B$3)*C37)+_xlfn.COT((PI()*$AR$3)/$B$3)*SIN(((2*PI()*$AR$3)/$B$3)*C37)-COS(((2*PI()*$AR$3)/$B$3)*C37)+_xlfn.COT((PI()*$AT$3)/$B$3)*SIN(((2*PI()*$AT$3)/$B$3)*C37)-COS(((2*PI()*$AT$3)/$B$3)*C37)+_xlfn.COT((PI()*$AV$3)/$B$3)*SIN(((2*PI()*$AV$3)/$B$3)*C37)-COS(((2*PI()*$AV$3)/$B$3)*C37)+_xlfn.COT((PI()*$AX$3)/$B$3)*SIN(((2*PI()*$AX$3)/$B$3)*C37)-COS(((2*PI()*$AX$3)/$B$3)*C37)+_xlfn.COT((PI()*$AZ$3)/$B$3)*SIN(((2*PI()*$AZ$3)/$B$3)*C37)-COS(((2*PI()*$AZ$3)/$B$3)*C37)</f>
        <v>25.218946820124405</v>
      </c>
      <c r="I37">
        <f t="shared" ref="I37:I56" si="55">B37*COS(((2*PI()*$AP$3)/$B$3)*C37)</f>
        <v>-14.916819468114218</v>
      </c>
      <c r="J37">
        <f t="shared" ref="J37:J56" si="56">B37*COS(((2*PI()*$AR$3)/$B$3)*C37)</f>
        <v>-2.7114499501863558</v>
      </c>
      <c r="K37">
        <f t="shared" ref="K37:K56" si="57">B37*COS(((2*PI()*$AT$3)/$B$3)*C37)</f>
        <v>18.512867265423139</v>
      </c>
      <c r="L37">
        <f t="shared" ref="L37:L56" si="58">B37*COS(((2*PI()*$AV$3)/$B$3)*C37)</f>
        <v>-21.841153555226413</v>
      </c>
      <c r="M37">
        <f t="shared" ref="M37:M56" si="59">B37*COS(((2*PI()*$AX$3)/$B$3)*C37)</f>
        <v>10.453860343751129</v>
      </c>
      <c r="N37">
        <f t="shared" ref="N37:N56" si="60">B37*COS(((2*PI()*$AZ$3)/$B$3)*C37)</f>
        <v>7.9767702351738707</v>
      </c>
      <c r="O37">
        <f t="shared" ref="O37:O56" si="61">B37*SIN(((2*PI()*$AP$3)/$B$3)*C37)</f>
        <v>-16.837608490158082</v>
      </c>
      <c r="P37">
        <f t="shared" ref="P37:P56" si="62">B37*SIN(((2*PI()*$AR$3)/$B$3)*C37)</f>
        <v>22.33079940082283</v>
      </c>
      <c r="Q37">
        <f t="shared" ref="Q37:Q56" si="63">B37*SIN(((2*PI()*$AT$3)/$B$3)*C37)</f>
        <v>-12.778509628473083</v>
      </c>
      <c r="R37">
        <f t="shared" ref="R37:R56" si="64">B37*SIN(((2*PI()*$AV$3)/$B$3)*C37)</f>
        <v>-5.3833608544454448</v>
      </c>
      <c r="S37">
        <f t="shared" ref="S37:S56" si="65">B37*SIN(((2*PI()*$AX$3)/$B$3)*C37)</f>
        <v>19.918166748611743</v>
      </c>
      <c r="T37">
        <f t="shared" ref="T37:T56" si="66">B37*SIN(((2*PI()*$AZ$3)/$B$3)*C37)</f>
        <v>-21.033014508800186</v>
      </c>
      <c r="U37">
        <f t="shared" ref="U37:U56" si="67">E37*SIN(((2*PI()*$AP$3)/$B$3)*C37)</f>
        <v>-1.8604053524944311</v>
      </c>
      <c r="V37">
        <f t="shared" ref="V37:V56" si="68">E37*SIN(((2*PI()*$AR$3)/$B$3)*C37)</f>
        <v>2.4673538855030226</v>
      </c>
      <c r="W37">
        <f t="shared" ref="W37:W56" si="69">E37*SIN(((2*PI()*$AT$3)/$B$3)*C37)</f>
        <v>-1.4119111822566048</v>
      </c>
      <c r="X37">
        <f t="shared" ref="X37:X56" si="70">E37*SIN(((2*PI()*$AV$3)/$B$3)*C37)</f>
        <v>-0.5948132927472094</v>
      </c>
      <c r="Y37">
        <f t="shared" ref="Y37:Y56" si="71">E37*SIN(((2*PI()*$AX$3)/$B$3)*C37)</f>
        <v>2.2007795259435903</v>
      </c>
      <c r="Z37">
        <f t="shared" ref="Z37:Z56" si="72">E37*SIN(((2*PI()*$AZ$3)/$B$3)*C37)</f>
        <v>-2.3239602461440478</v>
      </c>
      <c r="AA37">
        <f t="shared" ref="AA37:AA56" si="73">SIN(((2*PI()*$AP$3)/$B$3)*C37)</f>
        <v>-0.74851074817110086</v>
      </c>
      <c r="AB37">
        <f t="shared" ref="AB37:AB56" si="74">SIN(((2*PI()*$AR$3)/$B$3)*C37)</f>
        <v>0.99270887409805408</v>
      </c>
      <c r="AC37">
        <f t="shared" ref="AC37:AC56" si="75">SIN(((2*PI()*$AT$3)/$B$3)*C37)</f>
        <v>-0.56806474673115537</v>
      </c>
      <c r="AD37">
        <f t="shared" ref="AD37:AD56" si="76">SIN(((2*PI()*$AV$3)/$B$3)*C37)</f>
        <v>-0.2393156642875561</v>
      </c>
      <c r="AE37">
        <f t="shared" ref="AE37:AE56" si="77">SIN(((2*PI()*$AX$3)/$B$3)*C37)</f>
        <v>0.88545602565320969</v>
      </c>
      <c r="AF37">
        <f t="shared" ref="AF37:AF56" si="78">SIN(((2*PI()*$AZ$3)/$B$3)*C37)</f>
        <v>-0.9350162426854145</v>
      </c>
      <c r="AG37">
        <f t="shared" ref="AG37:AG56" si="79">AA37*$BL$6+AB37*$BL$7+AC37*$BL$8+AF37*$BL$9</f>
        <v>3.1544602869450524</v>
      </c>
      <c r="AH37">
        <f t="shared" si="44"/>
        <v>-7.7810531798755944</v>
      </c>
      <c r="AI37">
        <f t="shared" si="45"/>
        <v>1.1809481728377091</v>
      </c>
      <c r="AJ37">
        <f t="shared" si="46"/>
        <v>0.56134353995772401</v>
      </c>
      <c r="AK37">
        <f t="shared" si="47"/>
        <v>0.47600670301354298</v>
      </c>
      <c r="AL37">
        <f t="shared" si="48"/>
        <v>6.2679167102434472E-2</v>
      </c>
      <c r="AN37">
        <v>1</v>
      </c>
      <c r="AO37">
        <f t="shared" ref="AO37:AO56" si="80">C37-$C$3</f>
        <v>6.5</v>
      </c>
      <c r="AP37">
        <f t="shared" ref="AP37:AP56" si="81">COS(((2*PI()*$AP$3)/$B$3)*C37)</f>
        <v>-0.66312265824079553</v>
      </c>
      <c r="AQ37">
        <f t="shared" ref="AQ37:AQ56" si="82">SIN(((2*PI()*$AP$3)/$B$3)*C37)</f>
        <v>-0.74851074817110086</v>
      </c>
      <c r="AR37">
        <f t="shared" ref="AR37:AR56" si="83">COS(((2*PI()*$AR$3)/$B$3)*C37)</f>
        <v>-0.1205366802553222</v>
      </c>
      <c r="AS37">
        <f t="shared" ref="AS37:AS56" si="84">SIN(((2*PI()*$AR$3)/$B$3)*C37)</f>
        <v>0.99270887409805408</v>
      </c>
      <c r="AT37">
        <f t="shared" ref="AT37:AT56" si="85">COS(((2*PI()*$AT$3)/$B$3)*C37)</f>
        <v>0.82298386589365669</v>
      </c>
      <c r="AU37">
        <f t="shared" ref="AU37:AU56" si="86">SIN(((2*PI()*$AT$3)/$B$3)*C37)</f>
        <v>-0.56806474673115537</v>
      </c>
      <c r="AV37">
        <f t="shared" ref="AV37:AV56" si="87">COS(((2*PI()*$AV$3)/$B$3)*C37)</f>
        <v>-0.97094181742605246</v>
      </c>
      <c r="AW37">
        <f t="shared" ref="AW37:AW56" si="88">SIN(((2*PI()*$AV$3)/$B$3)*C37)</f>
        <v>-0.2393156642875561</v>
      </c>
      <c r="AX37">
        <f t="shared" ref="AX37:AX56" si="89">COS(((2*PI()*$AX$3)/$B$3)*C37)</f>
        <v>0.4647231720437689</v>
      </c>
      <c r="AY37">
        <f t="shared" ref="AY37:AY56" si="90">SIN(((2*PI()*$AX$3)/$B$3)*C37)</f>
        <v>0.88545602565320969</v>
      </c>
      <c r="AZ37">
        <f t="shared" ref="AZ37:AZ56" si="91">COS(((2*PI()*$AZ$3)/$B$3)*C37)</f>
        <v>0.35460488704253657</v>
      </c>
      <c r="BA37">
        <f t="shared" ref="BA37:BA56" si="92">SIN(((2*PI()*$AZ$3)/$B$3)*C37)</f>
        <v>-0.9350162426854145</v>
      </c>
      <c r="BB37">
        <f t="shared" si="49"/>
        <v>1.1809481728377091</v>
      </c>
      <c r="BC37">
        <f t="shared" si="50"/>
        <v>0.56134353995772401</v>
      </c>
      <c r="BD37">
        <f t="shared" si="51"/>
        <v>0.47600670301354298</v>
      </c>
      <c r="BE37">
        <f t="shared" si="52"/>
        <v>6.2679167102434472E-2</v>
      </c>
    </row>
    <row r="38" spans="1:57" x14ac:dyDescent="0.25">
      <c r="A38">
        <v>594507</v>
      </c>
      <c r="B38">
        <f t="shared" si="40"/>
        <v>23.817435198910299</v>
      </c>
      <c r="C38">
        <v>34</v>
      </c>
      <c r="D38">
        <f t="shared" si="41"/>
        <v>23.097987198962315</v>
      </c>
      <c r="E38">
        <f t="shared" si="53"/>
        <v>3.1417129049685357</v>
      </c>
      <c r="F38">
        <f t="shared" si="42"/>
        <v>2.4222649050205489</v>
      </c>
      <c r="G38">
        <f t="shared" si="43"/>
        <v>8.1396093290148048</v>
      </c>
      <c r="H38">
        <f t="shared" si="54"/>
        <v>25.994368358239981</v>
      </c>
      <c r="I38">
        <f t="shared" si="55"/>
        <v>-13.529845294054697</v>
      </c>
      <c r="J38">
        <f t="shared" si="56"/>
        <v>-8.4457789183524952</v>
      </c>
      <c r="K38">
        <f t="shared" si="57"/>
        <v>23.125343818457193</v>
      </c>
      <c r="L38">
        <f t="shared" si="58"/>
        <v>-17.827606240253072</v>
      </c>
      <c r="M38">
        <f t="shared" si="59"/>
        <v>-2.8708745710729793</v>
      </c>
      <c r="N38">
        <f t="shared" si="60"/>
        <v>21.089291512479996</v>
      </c>
      <c r="O38">
        <f t="shared" si="61"/>
        <v>-19.601364895670844</v>
      </c>
      <c r="P38">
        <f t="shared" si="62"/>
        <v>22.269688770088454</v>
      </c>
      <c r="Q38">
        <f t="shared" si="63"/>
        <v>-5.6998853262530647</v>
      </c>
      <c r="R38">
        <f t="shared" si="64"/>
        <v>-15.793880941579275</v>
      </c>
      <c r="S38">
        <f t="shared" si="65"/>
        <v>23.643779280213597</v>
      </c>
      <c r="T38">
        <f t="shared" si="66"/>
        <v>-11.068514035584474</v>
      </c>
      <c r="U38">
        <f t="shared" si="67"/>
        <v>-2.5855790320589951</v>
      </c>
      <c r="V38">
        <f t="shared" si="68"/>
        <v>2.9375525959999602</v>
      </c>
      <c r="W38">
        <f t="shared" si="69"/>
        <v>-0.75186111085333618</v>
      </c>
      <c r="X38">
        <f t="shared" si="70"/>
        <v>-2.0833410129721455</v>
      </c>
      <c r="Y38">
        <f t="shared" si="71"/>
        <v>3.1188062806306407</v>
      </c>
      <c r="Z38">
        <f t="shared" si="72"/>
        <v>-1.4600267868478172</v>
      </c>
      <c r="AA38">
        <f t="shared" si="73"/>
        <v>-0.82298386589365635</v>
      </c>
      <c r="AB38">
        <f t="shared" si="74"/>
        <v>0.93501624268541483</v>
      </c>
      <c r="AC38">
        <f t="shared" si="75"/>
        <v>-0.23931566428755718</v>
      </c>
      <c r="AD38">
        <f t="shared" si="76"/>
        <v>-0.66312265824079497</v>
      </c>
      <c r="AE38">
        <f t="shared" si="77"/>
        <v>0.99270887409805375</v>
      </c>
      <c r="AF38">
        <f t="shared" si="78"/>
        <v>-0.46472317204376745</v>
      </c>
      <c r="AG38">
        <f t="shared" si="79"/>
        <v>3.2088188571178149</v>
      </c>
      <c r="AH38">
        <f t="shared" si="44"/>
        <v>-8.0056316417600151</v>
      </c>
      <c r="AI38">
        <f t="shared" si="45"/>
        <v>1.5577024821798799</v>
      </c>
      <c r="AJ38">
        <f t="shared" si="46"/>
        <v>0.28006827367830028</v>
      </c>
      <c r="AK38">
        <f t="shared" si="47"/>
        <v>0.37407010476024311</v>
      </c>
      <c r="AL38">
        <f t="shared" si="48"/>
        <v>0.21042404440212575</v>
      </c>
      <c r="AN38">
        <v>1</v>
      </c>
      <c r="AO38">
        <f t="shared" si="80"/>
        <v>7.5</v>
      </c>
      <c r="AP38">
        <f t="shared" si="81"/>
        <v>-0.56806474673115592</v>
      </c>
      <c r="AQ38">
        <f t="shared" si="82"/>
        <v>-0.82298386589365635</v>
      </c>
      <c r="AR38">
        <f t="shared" si="83"/>
        <v>-0.35460488704253545</v>
      </c>
      <c r="AS38">
        <f t="shared" si="84"/>
        <v>0.93501624268541483</v>
      </c>
      <c r="AT38">
        <f t="shared" si="85"/>
        <v>0.97094181742605212</v>
      </c>
      <c r="AU38">
        <f t="shared" si="86"/>
        <v>-0.23931566428755718</v>
      </c>
      <c r="AV38">
        <f t="shared" si="87"/>
        <v>-0.7485107481711013</v>
      </c>
      <c r="AW38">
        <f t="shared" si="88"/>
        <v>-0.66312265824079497</v>
      </c>
      <c r="AX38">
        <f t="shared" si="89"/>
        <v>-0.12053668025532524</v>
      </c>
      <c r="AY38">
        <f t="shared" si="90"/>
        <v>0.99270887409805375</v>
      </c>
      <c r="AZ38">
        <f t="shared" si="91"/>
        <v>0.88545602565321047</v>
      </c>
      <c r="BA38">
        <f t="shared" si="92"/>
        <v>-0.46472317204376745</v>
      </c>
      <c r="BB38">
        <f t="shared" si="49"/>
        <v>1.5577024821798799</v>
      </c>
      <c r="BC38">
        <f t="shared" si="50"/>
        <v>0.28006827367830028</v>
      </c>
      <c r="BD38">
        <f t="shared" si="51"/>
        <v>0.37407010476024311</v>
      </c>
      <c r="BE38">
        <f t="shared" si="52"/>
        <v>0.21042404440212575</v>
      </c>
    </row>
    <row r="39" spans="1:57" x14ac:dyDescent="0.25">
      <c r="A39">
        <v>597291</v>
      </c>
      <c r="B39">
        <f t="shared" si="40"/>
        <v>23.928969191939427</v>
      </c>
      <c r="C39">
        <v>35</v>
      </c>
      <c r="D39">
        <f t="shared" si="41"/>
        <v>23.712213618254399</v>
      </c>
      <c r="E39">
        <f t="shared" si="53"/>
        <v>2.5868607081248278</v>
      </c>
      <c r="F39">
        <f t="shared" si="42"/>
        <v>2.3701051344397976</v>
      </c>
      <c r="G39">
        <f t="shared" si="43"/>
        <v>8.2511433220439319</v>
      </c>
      <c r="H39">
        <f t="shared" si="54"/>
        <v>27.123729919998286</v>
      </c>
      <c r="I39">
        <f t="shared" si="55"/>
        <v>-11.120346466615716</v>
      </c>
      <c r="J39">
        <f t="shared" si="56"/>
        <v>-13.593203823556674</v>
      </c>
      <c r="K39">
        <f t="shared" si="57"/>
        <v>23.754500064857204</v>
      </c>
      <c r="L39">
        <f t="shared" si="58"/>
        <v>-8.4853294173520517</v>
      </c>
      <c r="M39">
        <f t="shared" si="59"/>
        <v>-15.867841659520987</v>
      </c>
      <c r="N39">
        <f t="shared" si="60"/>
        <v>23.233636836353664</v>
      </c>
      <c r="O39">
        <f t="shared" si="61"/>
        <v>-21.188049958672778</v>
      </c>
      <c r="P39">
        <f t="shared" si="62"/>
        <v>19.693155572432531</v>
      </c>
      <c r="Q39">
        <f t="shared" si="63"/>
        <v>2.8843185083282963</v>
      </c>
      <c r="R39">
        <f t="shared" si="64"/>
        <v>-22.373974865182227</v>
      </c>
      <c r="S39">
        <f t="shared" si="65"/>
        <v>17.911090632821789</v>
      </c>
      <c r="T39">
        <f t="shared" si="66"/>
        <v>5.7265771578855222</v>
      </c>
      <c r="U39">
        <f t="shared" si="67"/>
        <v>-2.2905514015346573</v>
      </c>
      <c r="V39">
        <f t="shared" si="68"/>
        <v>2.1289446261009743</v>
      </c>
      <c r="W39">
        <f t="shared" si="69"/>
        <v>0.31181160204030284</v>
      </c>
      <c r="X39">
        <f t="shared" si="70"/>
        <v>-2.4187567796614058</v>
      </c>
      <c r="Y39">
        <f t="shared" si="71"/>
        <v>1.9362930440529371</v>
      </c>
      <c r="Z39">
        <f t="shared" si="72"/>
        <v>0.61907628878427889</v>
      </c>
      <c r="AA39">
        <f t="shared" si="73"/>
        <v>-0.88545602565320958</v>
      </c>
      <c r="AB39">
        <f t="shared" si="74"/>
        <v>0.82298386589365713</v>
      </c>
      <c r="AC39">
        <f t="shared" si="75"/>
        <v>0.12053668025532378</v>
      </c>
      <c r="AD39">
        <f t="shared" si="76"/>
        <v>-0.93501624268541395</v>
      </c>
      <c r="AE39">
        <f t="shared" si="77"/>
        <v>0.7485107481711003</v>
      </c>
      <c r="AF39">
        <f t="shared" si="78"/>
        <v>0.23931566428755918</v>
      </c>
      <c r="AG39">
        <f t="shared" si="79"/>
        <v>3.1827967022670984</v>
      </c>
      <c r="AH39">
        <f t="shared" si="44"/>
        <v>-7.8762700800017118</v>
      </c>
      <c r="AI39">
        <f t="shared" si="45"/>
        <v>1.9117419816913528</v>
      </c>
      <c r="AJ39">
        <f t="shared" si="46"/>
        <v>-1.7483542660550189E-2</v>
      </c>
      <c r="AK39">
        <f t="shared" si="47"/>
        <v>0.22351654469418106</v>
      </c>
      <c r="AL39">
        <f t="shared" si="48"/>
        <v>0.25233015071481374</v>
      </c>
      <c r="AN39">
        <v>1</v>
      </c>
      <c r="AO39">
        <f t="shared" si="80"/>
        <v>8.5</v>
      </c>
      <c r="AP39">
        <f t="shared" si="81"/>
        <v>-0.46472317204376912</v>
      </c>
      <c r="AQ39">
        <f t="shared" si="82"/>
        <v>-0.88545602565320958</v>
      </c>
      <c r="AR39">
        <f t="shared" si="83"/>
        <v>-0.5680647467311547</v>
      </c>
      <c r="AS39">
        <f t="shared" si="84"/>
        <v>0.82298386589365713</v>
      </c>
      <c r="AT39">
        <f t="shared" si="85"/>
        <v>0.99270887409805386</v>
      </c>
      <c r="AU39">
        <f t="shared" si="86"/>
        <v>0.12053668025532378</v>
      </c>
      <c r="AV39">
        <f t="shared" si="87"/>
        <v>-0.35460488704253801</v>
      </c>
      <c r="AW39">
        <f t="shared" si="88"/>
        <v>-0.93501624268541395</v>
      </c>
      <c r="AX39">
        <f t="shared" si="89"/>
        <v>-0.66312265824079608</v>
      </c>
      <c r="AY39">
        <f t="shared" si="90"/>
        <v>0.7485107481711003</v>
      </c>
      <c r="AZ39">
        <f t="shared" si="91"/>
        <v>0.97094181742605168</v>
      </c>
      <c r="BA39">
        <f t="shared" si="92"/>
        <v>0.23931566428755918</v>
      </c>
      <c r="BB39">
        <f t="shared" si="49"/>
        <v>1.9117419816913528</v>
      </c>
      <c r="BC39">
        <f t="shared" si="50"/>
        <v>-1.7483542660550189E-2</v>
      </c>
      <c r="BD39">
        <f t="shared" si="51"/>
        <v>0.22351654469418106</v>
      </c>
      <c r="BE39">
        <f t="shared" si="52"/>
        <v>0.25233015071481374</v>
      </c>
    </row>
    <row r="40" spans="1:57" x14ac:dyDescent="0.25">
      <c r="A40">
        <v>605696</v>
      </c>
      <c r="B40">
        <f t="shared" si="40"/>
        <v>24.265694483394096</v>
      </c>
      <c r="C40">
        <v>36</v>
      </c>
      <c r="D40">
        <f t="shared" si="41"/>
        <v>24.143612083108053</v>
      </c>
      <c r="E40">
        <f t="shared" si="53"/>
        <v>2.2571998097066608</v>
      </c>
      <c r="F40">
        <f t="shared" si="42"/>
        <v>2.1351174094206047</v>
      </c>
      <c r="G40">
        <f t="shared" si="43"/>
        <v>8.5878686134986015</v>
      </c>
      <c r="H40">
        <f t="shared" si="54"/>
        <v>27.950000374929978</v>
      </c>
      <c r="I40">
        <f t="shared" si="55"/>
        <v>-8.6047338512926501</v>
      </c>
      <c r="J40">
        <f t="shared" si="56"/>
        <v>-18.163133132656665</v>
      </c>
      <c r="K40">
        <f t="shared" si="57"/>
        <v>21.486205396981145</v>
      </c>
      <c r="L40">
        <f t="shared" si="58"/>
        <v>2.9249062571182014</v>
      </c>
      <c r="M40">
        <f t="shared" si="59"/>
        <v>-23.560577502811991</v>
      </c>
      <c r="N40">
        <f t="shared" si="60"/>
        <v>13.784485590964836</v>
      </c>
      <c r="O40">
        <f t="shared" si="61"/>
        <v>-22.688818482015343</v>
      </c>
      <c r="P40">
        <f t="shared" si="62"/>
        <v>16.091131829887303</v>
      </c>
      <c r="Q40">
        <f t="shared" si="63"/>
        <v>11.276830512167898</v>
      </c>
      <c r="R40">
        <f t="shared" si="64"/>
        <v>-24.088770249817518</v>
      </c>
      <c r="S40">
        <f t="shared" si="65"/>
        <v>5.8071607946923782</v>
      </c>
      <c r="T40">
        <f t="shared" si="66"/>
        <v>19.970275054538067</v>
      </c>
      <c r="U40">
        <f t="shared" si="67"/>
        <v>-2.1105184850621552</v>
      </c>
      <c r="V40">
        <f t="shared" si="68"/>
        <v>1.496800337993299</v>
      </c>
      <c r="W40">
        <f t="shared" si="69"/>
        <v>1.0489730555034718</v>
      </c>
      <c r="X40">
        <f t="shared" si="70"/>
        <v>-2.2407422817082412</v>
      </c>
      <c r="Y40">
        <f t="shared" si="71"/>
        <v>0.54018327188969795</v>
      </c>
      <c r="Z40">
        <f t="shared" si="72"/>
        <v>1.8576390254868154</v>
      </c>
      <c r="AA40">
        <f t="shared" si="73"/>
        <v>-0.93501624268541472</v>
      </c>
      <c r="AB40">
        <f t="shared" si="74"/>
        <v>0.66312265824079564</v>
      </c>
      <c r="AC40">
        <f t="shared" si="75"/>
        <v>0.46472317204376928</v>
      </c>
      <c r="AD40">
        <f t="shared" si="76"/>
        <v>-0.99270887409805419</v>
      </c>
      <c r="AE40">
        <f t="shared" si="77"/>
        <v>0.23931566428755752</v>
      </c>
      <c r="AF40">
        <f t="shared" si="78"/>
        <v>0.82298386589365735</v>
      </c>
      <c r="AG40">
        <f t="shared" si="79"/>
        <v>3.0882987473975634</v>
      </c>
      <c r="AH40">
        <f t="shared" si="44"/>
        <v>-8.0499996250700203</v>
      </c>
      <c r="AI40">
        <f t="shared" si="45"/>
        <v>2.237903978241734</v>
      </c>
      <c r="AJ40">
        <f t="shared" si="46"/>
        <v>-0.31401927905006349</v>
      </c>
      <c r="AK40">
        <f t="shared" si="47"/>
        <v>4.3913094835716426E-2</v>
      </c>
      <c r="AL40">
        <f t="shared" si="48"/>
        <v>0.16731961539321805</v>
      </c>
      <c r="AN40">
        <v>1</v>
      </c>
      <c r="AO40">
        <f t="shared" si="80"/>
        <v>9.5</v>
      </c>
      <c r="AP40">
        <f t="shared" si="81"/>
        <v>-0.3546048870425359</v>
      </c>
      <c r="AQ40">
        <f t="shared" si="82"/>
        <v>-0.93501624268541472</v>
      </c>
      <c r="AR40">
        <f t="shared" si="83"/>
        <v>-0.74851074817110064</v>
      </c>
      <c r="AS40">
        <f t="shared" si="84"/>
        <v>0.66312265824079564</v>
      </c>
      <c r="AT40">
        <f t="shared" si="85"/>
        <v>0.88545602565320947</v>
      </c>
      <c r="AU40">
        <f t="shared" si="86"/>
        <v>0.46472317204376928</v>
      </c>
      <c r="AV40">
        <f t="shared" si="87"/>
        <v>0.12053668025532184</v>
      </c>
      <c r="AW40">
        <f t="shared" si="88"/>
        <v>-0.99270887409805419</v>
      </c>
      <c r="AX40">
        <f t="shared" si="89"/>
        <v>-0.97094181742605212</v>
      </c>
      <c r="AY40">
        <f t="shared" si="90"/>
        <v>0.23931566428755752</v>
      </c>
      <c r="AZ40">
        <f t="shared" si="91"/>
        <v>0.56806474673115437</v>
      </c>
      <c r="BA40">
        <f t="shared" si="92"/>
        <v>0.82298386589365735</v>
      </c>
      <c r="BB40">
        <f t="shared" si="49"/>
        <v>2.237903978241734</v>
      </c>
      <c r="BC40">
        <f t="shared" si="50"/>
        <v>-0.31401927905006349</v>
      </c>
      <c r="BD40">
        <f t="shared" si="51"/>
        <v>4.3913094835716426E-2</v>
      </c>
      <c r="BE40">
        <f t="shared" si="52"/>
        <v>0.16731961539321805</v>
      </c>
    </row>
    <row r="41" spans="1:57" x14ac:dyDescent="0.25">
      <c r="A41">
        <v>626099</v>
      </c>
      <c r="B41">
        <f t="shared" si="40"/>
        <v>25.083089619806898</v>
      </c>
      <c r="C41">
        <v>37</v>
      </c>
      <c r="D41">
        <f t="shared" si="41"/>
        <v>24.470761082144243</v>
      </c>
      <c r="E41">
        <f t="shared" si="53"/>
        <v>2.4082087562466281</v>
      </c>
      <c r="F41">
        <f t="shared" si="42"/>
        <v>1.7958802185839606</v>
      </c>
      <c r="G41">
        <f t="shared" si="43"/>
        <v>9.4052637499114038</v>
      </c>
      <c r="H41">
        <f t="shared" si="54"/>
        <v>27.950000374929967</v>
      </c>
      <c r="I41">
        <f t="shared" si="55"/>
        <v>-6.002776254748432</v>
      </c>
      <c r="J41">
        <f t="shared" si="56"/>
        <v>-22.2099728458575</v>
      </c>
      <c r="K41">
        <f t="shared" si="57"/>
        <v>16.633165065578428</v>
      </c>
      <c r="L41">
        <f t="shared" si="58"/>
        <v>14.248818952110492</v>
      </c>
      <c r="M41">
        <f t="shared" si="59"/>
        <v>-23.453096211253381</v>
      </c>
      <c r="N41">
        <f t="shared" si="60"/>
        <v>-3.0234323533183258</v>
      </c>
      <c r="O41">
        <f t="shared" si="61"/>
        <v>-24.35422062211585</v>
      </c>
      <c r="P41">
        <f t="shared" si="62"/>
        <v>11.656692972774785</v>
      </c>
      <c r="Q41">
        <f t="shared" si="63"/>
        <v>18.774962177764458</v>
      </c>
      <c r="R41">
        <f t="shared" si="64"/>
        <v>-20.642978063865723</v>
      </c>
      <c r="S41">
        <f t="shared" si="65"/>
        <v>-8.894586161309407</v>
      </c>
      <c r="T41">
        <f t="shared" si="66"/>
        <v>24.900205655379086</v>
      </c>
      <c r="U41">
        <f t="shared" si="67"/>
        <v>-2.3382305865314335</v>
      </c>
      <c r="V41">
        <f t="shared" si="68"/>
        <v>1.1191504121465115</v>
      </c>
      <c r="W41">
        <f t="shared" si="69"/>
        <v>1.802570137890362</v>
      </c>
      <c r="X41">
        <f t="shared" si="70"/>
        <v>-1.9819169520948039</v>
      </c>
      <c r="Y41">
        <f t="shared" si="71"/>
        <v>-0.85396259398367913</v>
      </c>
      <c r="Z41">
        <f t="shared" si="72"/>
        <v>2.3906502030066648</v>
      </c>
      <c r="AA41">
        <f t="shared" si="73"/>
        <v>-0.97094181742605201</v>
      </c>
      <c r="AB41">
        <f t="shared" si="74"/>
        <v>0.46472317204376851</v>
      </c>
      <c r="AC41">
        <f t="shared" si="75"/>
        <v>0.74851074817110175</v>
      </c>
      <c r="AD41">
        <f t="shared" si="76"/>
        <v>-0.82298386589365635</v>
      </c>
      <c r="AE41">
        <f t="shared" si="77"/>
        <v>-0.35460488704253496</v>
      </c>
      <c r="AF41">
        <f t="shared" si="78"/>
        <v>0.99270887409805375</v>
      </c>
      <c r="AG41">
        <f t="shared" si="79"/>
        <v>2.9405748371575373</v>
      </c>
      <c r="AH41">
        <f t="shared" si="44"/>
        <v>-9.0499996250700239</v>
      </c>
      <c r="AI41">
        <f t="shared" si="45"/>
        <v>2.5314322954684627</v>
      </c>
      <c r="AJ41">
        <f t="shared" si="46"/>
        <v>-0.59230535635482418</v>
      </c>
      <c r="AK41">
        <f t="shared" si="47"/>
        <v>-0.14139763081822138</v>
      </c>
      <c r="AL41">
        <f t="shared" si="48"/>
        <v>-1.8490897114567563E-3</v>
      </c>
      <c r="AN41">
        <v>1</v>
      </c>
      <c r="AO41">
        <f t="shared" si="80"/>
        <v>10.5</v>
      </c>
      <c r="AP41">
        <f t="shared" si="81"/>
        <v>-0.23931566428755774</v>
      </c>
      <c r="AQ41">
        <f t="shared" si="82"/>
        <v>-0.97094181742605201</v>
      </c>
      <c r="AR41">
        <f t="shared" si="83"/>
        <v>-0.88545602565320991</v>
      </c>
      <c r="AS41">
        <f t="shared" si="84"/>
        <v>0.46472317204376851</v>
      </c>
      <c r="AT41">
        <f t="shared" si="85"/>
        <v>0.66312265824079442</v>
      </c>
      <c r="AU41">
        <f t="shared" si="86"/>
        <v>0.74851074817110175</v>
      </c>
      <c r="AV41">
        <f t="shared" si="87"/>
        <v>0.56806474673115592</v>
      </c>
      <c r="AW41">
        <f t="shared" si="88"/>
        <v>-0.82298386589365635</v>
      </c>
      <c r="AX41">
        <f t="shared" si="89"/>
        <v>-0.93501624268541506</v>
      </c>
      <c r="AY41">
        <f t="shared" si="90"/>
        <v>-0.35460488704253496</v>
      </c>
      <c r="AZ41">
        <f t="shared" si="91"/>
        <v>-0.120536680255325</v>
      </c>
      <c r="BA41">
        <f t="shared" si="92"/>
        <v>0.99270887409805375</v>
      </c>
      <c r="BB41">
        <f t="shared" si="49"/>
        <v>2.5314322954684627</v>
      </c>
      <c r="BC41">
        <f t="shared" si="50"/>
        <v>-0.59230535635482418</v>
      </c>
      <c r="BD41">
        <f t="shared" si="51"/>
        <v>-0.14139763081822138</v>
      </c>
      <c r="BE41">
        <f t="shared" si="52"/>
        <v>-1.8490897114567563E-3</v>
      </c>
    </row>
    <row r="42" spans="1:57" x14ac:dyDescent="0.25">
      <c r="A42">
        <v>618535</v>
      </c>
      <c r="B42">
        <f t="shared" si="40"/>
        <v>24.780056888746444</v>
      </c>
      <c r="C42">
        <v>38</v>
      </c>
      <c r="D42">
        <f t="shared" si="41"/>
        <v>24.814725883420472</v>
      </c>
      <c r="E42">
        <f t="shared" si="53"/>
        <v>1.4387898353133366</v>
      </c>
      <c r="F42">
        <f t="shared" si="42"/>
        <v>1.4734588299873557</v>
      </c>
      <c r="G42">
        <f t="shared" si="43"/>
        <v>9.102231018850949</v>
      </c>
      <c r="H42">
        <f t="shared" si="54"/>
        <v>27.051725959110854</v>
      </c>
      <c r="I42">
        <f t="shared" si="55"/>
        <v>-2.9869057939075585</v>
      </c>
      <c r="J42">
        <f t="shared" si="56"/>
        <v>-24.059993471480425</v>
      </c>
      <c r="K42">
        <f t="shared" si="57"/>
        <v>8.787129273941515</v>
      </c>
      <c r="L42">
        <f t="shared" si="58"/>
        <v>21.941650688169847</v>
      </c>
      <c r="M42">
        <f t="shared" si="59"/>
        <v>-14.076676740489344</v>
      </c>
      <c r="N42">
        <f t="shared" si="60"/>
        <v>-18.548138921518085</v>
      </c>
      <c r="O42">
        <f t="shared" si="61"/>
        <v>-24.599382374113208</v>
      </c>
      <c r="P42">
        <f t="shared" si="62"/>
        <v>5.9302557754138521</v>
      </c>
      <c r="Q42">
        <f t="shared" si="63"/>
        <v>23.169755685646539</v>
      </c>
      <c r="R42">
        <f t="shared" si="64"/>
        <v>-11.515866640763331</v>
      </c>
      <c r="S42">
        <f t="shared" si="65"/>
        <v>-20.393587015365306</v>
      </c>
      <c r="T42">
        <f t="shared" si="66"/>
        <v>16.432217195423629</v>
      </c>
      <c r="U42">
        <f t="shared" si="67"/>
        <v>-1.4282994374776268</v>
      </c>
      <c r="V42">
        <f t="shared" si="68"/>
        <v>0.34432494520819845</v>
      </c>
      <c r="W42">
        <f t="shared" si="69"/>
        <v>1.3452918658286432</v>
      </c>
      <c r="X42">
        <f t="shared" si="70"/>
        <v>-0.66863897617114776</v>
      </c>
      <c r="Y42">
        <f t="shared" si="71"/>
        <v>-1.1841008208746686</v>
      </c>
      <c r="Z42">
        <f t="shared" si="72"/>
        <v>0.95409414024281336</v>
      </c>
      <c r="AA42">
        <f t="shared" si="73"/>
        <v>-0.99270887409805397</v>
      </c>
      <c r="AB42">
        <f t="shared" si="74"/>
        <v>0.23931566428755877</v>
      </c>
      <c r="AC42">
        <f t="shared" si="75"/>
        <v>0.93501624268541517</v>
      </c>
      <c r="AD42">
        <f t="shared" si="76"/>
        <v>-0.46472317204377039</v>
      </c>
      <c r="AE42">
        <f t="shared" si="77"/>
        <v>-0.82298386589365746</v>
      </c>
      <c r="AF42">
        <f t="shared" si="78"/>
        <v>0.66312265824079353</v>
      </c>
      <c r="AG42">
        <f t="shared" si="79"/>
        <v>2.7596053613242568</v>
      </c>
      <c r="AH42">
        <f t="shared" si="44"/>
        <v>-10.948274040889141</v>
      </c>
      <c r="AI42">
        <f t="shared" si="45"/>
        <v>2.7880466295381634</v>
      </c>
      <c r="AJ42">
        <f t="shared" si="46"/>
        <v>-0.83616879929061161</v>
      </c>
      <c r="AK42">
        <f t="shared" si="47"/>
        <v>-0.30833125782026188</v>
      </c>
      <c r="AL42">
        <f t="shared" si="48"/>
        <v>-0.17008774243993399</v>
      </c>
      <c r="AN42">
        <v>1</v>
      </c>
      <c r="AO42">
        <f t="shared" si="80"/>
        <v>11.5</v>
      </c>
      <c r="AP42">
        <f t="shared" si="81"/>
        <v>-0.12053668025532357</v>
      </c>
      <c r="AQ42">
        <f t="shared" si="82"/>
        <v>-0.99270887409805397</v>
      </c>
      <c r="AR42">
        <f t="shared" si="83"/>
        <v>-0.97094181742605179</v>
      </c>
      <c r="AS42">
        <f t="shared" si="84"/>
        <v>0.23931566428755877</v>
      </c>
      <c r="AT42">
        <f t="shared" si="85"/>
        <v>0.35460488704253462</v>
      </c>
      <c r="AU42">
        <f t="shared" si="86"/>
        <v>0.93501624268541517</v>
      </c>
      <c r="AV42">
        <f t="shared" si="87"/>
        <v>0.88545602565320891</v>
      </c>
      <c r="AW42">
        <f t="shared" si="88"/>
        <v>-0.46472317204377039</v>
      </c>
      <c r="AX42">
        <f t="shared" si="89"/>
        <v>-0.56806474673115426</v>
      </c>
      <c r="AY42">
        <f t="shared" si="90"/>
        <v>-0.82298386589365746</v>
      </c>
      <c r="AZ42">
        <f t="shared" si="91"/>
        <v>-0.74851074817110252</v>
      </c>
      <c r="BA42">
        <f t="shared" si="92"/>
        <v>0.66312265824079353</v>
      </c>
      <c r="BB42">
        <f t="shared" si="49"/>
        <v>2.7880466295381634</v>
      </c>
      <c r="BC42">
        <f t="shared" si="50"/>
        <v>-0.83616879929061161</v>
      </c>
      <c r="BD42">
        <f t="shared" si="51"/>
        <v>-0.30833125782026188</v>
      </c>
      <c r="BE42">
        <f t="shared" si="52"/>
        <v>-0.17008774243993399</v>
      </c>
    </row>
    <row r="43" spans="1:57" x14ac:dyDescent="0.25">
      <c r="A43">
        <v>631665</v>
      </c>
      <c r="B43">
        <f t="shared" si="40"/>
        <v>25.306077480870158</v>
      </c>
      <c r="C43">
        <v>39</v>
      </c>
      <c r="D43">
        <f t="shared" si="41"/>
        <v>25.292253303412991</v>
      </c>
      <c r="E43">
        <f t="shared" si="53"/>
        <v>1.2984242375642161</v>
      </c>
      <c r="F43">
        <f t="shared" si="42"/>
        <v>1.2846000601070406</v>
      </c>
      <c r="G43">
        <f t="shared" si="43"/>
        <v>9.6282516109746634</v>
      </c>
      <c r="H43">
        <f t="shared" si="54"/>
        <v>25.715739799335079</v>
      </c>
      <c r="I43">
        <f t="shared" si="55"/>
        <v>-4.6505552588228843E-15</v>
      </c>
      <c r="J43">
        <f t="shared" si="56"/>
        <v>-25.306077480870158</v>
      </c>
      <c r="K43">
        <f t="shared" si="57"/>
        <v>-3.1000958035067712E-14</v>
      </c>
      <c r="L43">
        <f t="shared" si="58"/>
        <v>25.306077480870158</v>
      </c>
      <c r="M43">
        <f t="shared" si="59"/>
        <v>2.1699847517421943E-14</v>
      </c>
      <c r="N43">
        <f t="shared" si="60"/>
        <v>-25.306077480870158</v>
      </c>
      <c r="O43">
        <f t="shared" si="61"/>
        <v>-25.306077480870158</v>
      </c>
      <c r="P43">
        <f t="shared" si="62"/>
        <v>9.3011105176457686E-15</v>
      </c>
      <c r="Q43">
        <f t="shared" si="63"/>
        <v>25.306077480870158</v>
      </c>
      <c r="R43">
        <f t="shared" si="64"/>
        <v>-1.8602221035291537E-14</v>
      </c>
      <c r="S43">
        <f t="shared" si="65"/>
        <v>-25.306077480870158</v>
      </c>
      <c r="T43">
        <f t="shared" si="66"/>
        <v>-6.2001916070135424E-14</v>
      </c>
      <c r="U43">
        <f t="shared" si="67"/>
        <v>-1.2984242375642161</v>
      </c>
      <c r="V43">
        <f t="shared" si="68"/>
        <v>4.7722873454031073E-16</v>
      </c>
      <c r="W43">
        <f t="shared" si="69"/>
        <v>1.2984242375642161</v>
      </c>
      <c r="X43">
        <f t="shared" si="70"/>
        <v>-9.5445746908062146E-16</v>
      </c>
      <c r="Y43">
        <f t="shared" si="71"/>
        <v>-1.2984242375642161</v>
      </c>
      <c r="Z43">
        <f t="shared" si="72"/>
        <v>-3.1812433460595698E-15</v>
      </c>
      <c r="AA43">
        <f t="shared" si="73"/>
        <v>-1</v>
      </c>
      <c r="AB43">
        <f t="shared" si="74"/>
        <v>3.67544536472586E-16</v>
      </c>
      <c r="AC43">
        <f t="shared" si="75"/>
        <v>1</v>
      </c>
      <c r="AD43">
        <f t="shared" si="76"/>
        <v>-7.3508907294517201E-16</v>
      </c>
      <c r="AE43">
        <f t="shared" si="77"/>
        <v>-1</v>
      </c>
      <c r="AF43">
        <f t="shared" si="78"/>
        <v>-2.4500800693827429E-15</v>
      </c>
      <c r="AG43">
        <f t="shared" si="79"/>
        <v>2.5688131280540594</v>
      </c>
      <c r="AH43">
        <f t="shared" si="44"/>
        <v>-13.284260200664921</v>
      </c>
      <c r="AI43">
        <f t="shared" si="45"/>
        <v>3.0040049656149477</v>
      </c>
      <c r="AJ43">
        <f t="shared" si="46"/>
        <v>-1.0314371509615496</v>
      </c>
      <c r="AK43">
        <f t="shared" si="47"/>
        <v>-0.43519183756091706</v>
      </c>
      <c r="AL43">
        <f t="shared" si="48"/>
        <v>-0.25277591698544027</v>
      </c>
      <c r="AN43">
        <v>1</v>
      </c>
      <c r="AO43">
        <f t="shared" si="80"/>
        <v>12.5</v>
      </c>
      <c r="AP43">
        <f t="shared" si="81"/>
        <v>-1.83772268236293E-16</v>
      </c>
      <c r="AQ43">
        <f t="shared" si="82"/>
        <v>-1</v>
      </c>
      <c r="AR43">
        <f t="shared" si="83"/>
        <v>-1</v>
      </c>
      <c r="AS43">
        <f t="shared" si="84"/>
        <v>3.67544536472586E-16</v>
      </c>
      <c r="AT43">
        <f t="shared" si="85"/>
        <v>-1.2250400346913715E-15</v>
      </c>
      <c r="AU43">
        <f t="shared" si="86"/>
        <v>1</v>
      </c>
      <c r="AV43">
        <f t="shared" si="87"/>
        <v>1</v>
      </c>
      <c r="AW43">
        <f t="shared" si="88"/>
        <v>-7.3508907294517201E-16</v>
      </c>
      <c r="AX43">
        <f t="shared" si="89"/>
        <v>8.5749549821878546E-16</v>
      </c>
      <c r="AY43">
        <f t="shared" si="90"/>
        <v>-1</v>
      </c>
      <c r="AZ43">
        <f t="shared" si="91"/>
        <v>-1</v>
      </c>
      <c r="BA43">
        <f t="shared" si="92"/>
        <v>-2.4500800693827429E-15</v>
      </c>
      <c r="BB43">
        <f t="shared" si="49"/>
        <v>3.0040049656149477</v>
      </c>
      <c r="BC43">
        <f t="shared" si="50"/>
        <v>-1.0314371509615496</v>
      </c>
      <c r="BD43">
        <f t="shared" si="51"/>
        <v>-0.43519183756091706</v>
      </c>
      <c r="BE43">
        <f t="shared" si="52"/>
        <v>-0.25277591698544027</v>
      </c>
    </row>
    <row r="44" spans="1:57" x14ac:dyDescent="0.25">
      <c r="A44">
        <v>648452</v>
      </c>
      <c r="B44">
        <f t="shared" si="40"/>
        <v>25.978606626337086</v>
      </c>
      <c r="C44">
        <v>40</v>
      </c>
      <c r="D44">
        <f t="shared" si="41"/>
        <v>25.96962059866992</v>
      </c>
      <c r="E44">
        <f t="shared" si="53"/>
        <v>1.3045671931583076</v>
      </c>
      <c r="F44">
        <f t="shared" si="42"/>
        <v>1.2955811654911324</v>
      </c>
      <c r="G44">
        <f t="shared" si="43"/>
        <v>10.300780756441592</v>
      </c>
      <c r="H44">
        <f t="shared" si="54"/>
        <v>24.715739799335068</v>
      </c>
      <c r="I44">
        <f t="shared" si="55"/>
        <v>3.1313750003975911</v>
      </c>
      <c r="J44">
        <f t="shared" si="56"/>
        <v>-25.223715531972218</v>
      </c>
      <c r="K44">
        <f t="shared" si="57"/>
        <v>-9.2121408682547639</v>
      </c>
      <c r="L44">
        <f t="shared" si="58"/>
        <v>23.002913775364615</v>
      </c>
      <c r="M44">
        <f t="shared" si="59"/>
        <v>14.757530593618499</v>
      </c>
      <c r="N44">
        <f t="shared" si="60"/>
        <v>-19.445266282322251</v>
      </c>
      <c r="O44">
        <f t="shared" si="61"/>
        <v>-25.789193334667335</v>
      </c>
      <c r="P44">
        <f t="shared" si="62"/>
        <v>-6.2170875020469731</v>
      </c>
      <c r="Q44">
        <f t="shared" si="63"/>
        <v>24.290419157960113</v>
      </c>
      <c r="R44">
        <f t="shared" si="64"/>
        <v>12.072860476668568</v>
      </c>
      <c r="S44">
        <f t="shared" si="65"/>
        <v>-21.379974111873455</v>
      </c>
      <c r="T44">
        <f t="shared" si="66"/>
        <v>-17.227002683448639</v>
      </c>
      <c r="U44">
        <f t="shared" si="67"/>
        <v>-1.2950554295054422</v>
      </c>
      <c r="V44">
        <f t="shared" si="68"/>
        <v>-0.31220336443843322</v>
      </c>
      <c r="W44">
        <f t="shared" si="69"/>
        <v>1.219791515277538</v>
      </c>
      <c r="X44">
        <f t="shared" si="70"/>
        <v>0.60626260414876099</v>
      </c>
      <c r="Y44">
        <f t="shared" si="71"/>
        <v>-1.0736377519434606</v>
      </c>
      <c r="Z44">
        <f t="shared" si="72"/>
        <v>-0.86508806498087243</v>
      </c>
      <c r="AA44">
        <f t="shared" si="73"/>
        <v>-0.99270887409805408</v>
      </c>
      <c r="AB44">
        <f t="shared" si="74"/>
        <v>-0.23931566428755635</v>
      </c>
      <c r="AC44">
        <f t="shared" si="75"/>
        <v>0.93501624268541439</v>
      </c>
      <c r="AD44">
        <f t="shared" si="76"/>
        <v>0.46472317204376595</v>
      </c>
      <c r="AE44">
        <f t="shared" si="77"/>
        <v>-0.82298386589365646</v>
      </c>
      <c r="AF44">
        <f t="shared" si="78"/>
        <v>-0.66312265824079719</v>
      </c>
      <c r="AG44">
        <f t="shared" si="79"/>
        <v>2.3907765394698162</v>
      </c>
      <c r="AH44">
        <f t="shared" si="44"/>
        <v>-15.284260200664924</v>
      </c>
      <c r="AI44">
        <f t="shared" si="45"/>
        <v>3.1761581448629923</v>
      </c>
      <c r="AJ44">
        <f t="shared" si="46"/>
        <v>-1.1667621245400996</v>
      </c>
      <c r="AK44">
        <f t="shared" si="47"/>
        <v>-0.50549161578687818</v>
      </c>
      <c r="AL44">
        <f t="shared" si="48"/>
        <v>-0.20832323904488204</v>
      </c>
      <c r="AN44">
        <v>1</v>
      </c>
      <c r="AO44">
        <f t="shared" si="80"/>
        <v>13.5</v>
      </c>
      <c r="AP44">
        <f t="shared" si="81"/>
        <v>0.12053668025532233</v>
      </c>
      <c r="AQ44">
        <f t="shared" si="82"/>
        <v>-0.99270887409805408</v>
      </c>
      <c r="AR44">
        <f t="shared" si="83"/>
        <v>-0.97094181742605234</v>
      </c>
      <c r="AS44">
        <f t="shared" si="84"/>
        <v>-0.23931566428755635</v>
      </c>
      <c r="AT44">
        <f t="shared" si="85"/>
        <v>-0.3546048870425369</v>
      </c>
      <c r="AU44">
        <f t="shared" si="86"/>
        <v>0.93501624268541439</v>
      </c>
      <c r="AV44">
        <f t="shared" si="87"/>
        <v>0.88545602565321124</v>
      </c>
      <c r="AW44">
        <f t="shared" si="88"/>
        <v>0.46472317204376595</v>
      </c>
      <c r="AX44">
        <f t="shared" si="89"/>
        <v>0.5680647467311557</v>
      </c>
      <c r="AY44">
        <f t="shared" si="90"/>
        <v>-0.82298386589365646</v>
      </c>
      <c r="AZ44">
        <f t="shared" si="91"/>
        <v>-0.7485107481710993</v>
      </c>
      <c r="BA44">
        <f t="shared" si="92"/>
        <v>-0.66312265824079719</v>
      </c>
      <c r="BB44">
        <f t="shared" si="49"/>
        <v>3.1761581448629923</v>
      </c>
      <c r="BC44">
        <f t="shared" si="50"/>
        <v>-1.1667621245400996</v>
      </c>
      <c r="BD44">
        <f t="shared" si="51"/>
        <v>-0.50549161578687818</v>
      </c>
      <c r="BE44">
        <f t="shared" si="52"/>
        <v>-0.20832323904488204</v>
      </c>
    </row>
    <row r="45" spans="1:57" x14ac:dyDescent="0.25">
      <c r="A45">
        <v>635717</v>
      </c>
      <c r="B45">
        <f t="shared" si="40"/>
        <v>25.468410720724329</v>
      </c>
      <c r="C45">
        <v>41</v>
      </c>
      <c r="D45">
        <f t="shared" si="41"/>
        <v>26.838959929781623</v>
      </c>
      <c r="E45">
        <f t="shared" si="53"/>
        <v>0.12798509767271504</v>
      </c>
      <c r="F45">
        <f t="shared" si="42"/>
        <v>1.4985343067299999</v>
      </c>
      <c r="G45">
        <f t="shared" si="43"/>
        <v>9.790584850828834</v>
      </c>
      <c r="H45">
        <f t="shared" si="54"/>
        <v>24.715739799335093</v>
      </c>
      <c r="I45">
        <f t="shared" si="55"/>
        <v>6.0949896299784907</v>
      </c>
      <c r="J45">
        <f t="shared" si="56"/>
        <v>-22.551157736476178</v>
      </c>
      <c r="K45">
        <f t="shared" si="57"/>
        <v>-16.888680218295079</v>
      </c>
      <c r="L45">
        <f t="shared" si="58"/>
        <v>14.467706285713353</v>
      </c>
      <c r="M45">
        <f t="shared" si="59"/>
        <v>23.813377699260624</v>
      </c>
      <c r="N45">
        <f t="shared" si="60"/>
        <v>-3.0698776796552054</v>
      </c>
      <c r="O45">
        <f t="shared" si="61"/>
        <v>-24.728344992133231</v>
      </c>
      <c r="P45">
        <f t="shared" si="62"/>
        <v>-11.835760617048514</v>
      </c>
      <c r="Q45">
        <f t="shared" si="63"/>
        <v>19.063379163298265</v>
      </c>
      <c r="R45">
        <f t="shared" si="64"/>
        <v>20.960091113109129</v>
      </c>
      <c r="S45">
        <f t="shared" si="65"/>
        <v>-9.0312229067752963</v>
      </c>
      <c r="T45">
        <f t="shared" si="66"/>
        <v>-25.282717331637055</v>
      </c>
      <c r="U45">
        <f t="shared" si="67"/>
        <v>-0.12426608333779673</v>
      </c>
      <c r="V45">
        <f t="shared" si="68"/>
        <v>-5.9477640564795584E-2</v>
      </c>
      <c r="W45">
        <f t="shared" si="69"/>
        <v>9.5798221213755419E-2</v>
      </c>
      <c r="X45">
        <f t="shared" si="70"/>
        <v>0.10532967045946812</v>
      </c>
      <c r="Y45">
        <f t="shared" si="71"/>
        <v>-4.5384141103360712E-2</v>
      </c>
      <c r="Z45">
        <f t="shared" si="72"/>
        <v>-0.12705194221201041</v>
      </c>
      <c r="AA45">
        <f t="shared" si="73"/>
        <v>-0.97094181742605212</v>
      </c>
      <c r="AB45">
        <f t="shared" si="74"/>
        <v>-0.46472317204376784</v>
      </c>
      <c r="AC45">
        <f t="shared" si="75"/>
        <v>0.7485107481711013</v>
      </c>
      <c r="AD45">
        <f t="shared" si="76"/>
        <v>0.82298386589365546</v>
      </c>
      <c r="AE45">
        <f t="shared" si="77"/>
        <v>-0.35460488704253335</v>
      </c>
      <c r="AF45">
        <f t="shared" si="78"/>
        <v>-0.99270887409805397</v>
      </c>
      <c r="AG45">
        <f t="shared" si="79"/>
        <v>2.241361708723284</v>
      </c>
      <c r="AH45">
        <f t="shared" si="44"/>
        <v>-16.284260200664907</v>
      </c>
      <c r="AI45">
        <f t="shared" si="45"/>
        <v>3.3019957862736624</v>
      </c>
      <c r="AJ45">
        <f t="shared" si="46"/>
        <v>-1.2342791244481432</v>
      </c>
      <c r="AK45">
        <f t="shared" si="47"/>
        <v>-0.51009390504313523</v>
      </c>
      <c r="AL45">
        <f t="shared" si="48"/>
        <v>-5.9088450052384084E-2</v>
      </c>
      <c r="AN45">
        <v>1</v>
      </c>
      <c r="AO45">
        <f t="shared" si="80"/>
        <v>14.5</v>
      </c>
      <c r="AP45">
        <f t="shared" si="81"/>
        <v>0.23931566428755738</v>
      </c>
      <c r="AQ45">
        <f t="shared" si="82"/>
        <v>-0.97094181742605212</v>
      </c>
      <c r="AR45">
        <f t="shared" si="83"/>
        <v>-0.88545602565321024</v>
      </c>
      <c r="AS45">
        <f t="shared" si="84"/>
        <v>-0.46472317204376784</v>
      </c>
      <c r="AT45">
        <f t="shared" si="85"/>
        <v>-0.66312265824079497</v>
      </c>
      <c r="AU45">
        <f t="shared" si="86"/>
        <v>0.7485107481711013</v>
      </c>
      <c r="AV45">
        <f t="shared" si="87"/>
        <v>0.56806474673115714</v>
      </c>
      <c r="AW45">
        <f t="shared" si="88"/>
        <v>0.82298386589365546</v>
      </c>
      <c r="AX45">
        <f t="shared" si="89"/>
        <v>0.93501624268541572</v>
      </c>
      <c r="AY45">
        <f t="shared" si="90"/>
        <v>-0.35460488704253335</v>
      </c>
      <c r="AZ45">
        <f t="shared" si="91"/>
        <v>-0.12053668025532366</v>
      </c>
      <c r="BA45">
        <f t="shared" si="92"/>
        <v>-0.99270887409805397</v>
      </c>
      <c r="BB45">
        <f t="shared" si="49"/>
        <v>3.3019957862736624</v>
      </c>
      <c r="BC45">
        <f t="shared" si="50"/>
        <v>-1.2342791244481432</v>
      </c>
      <c r="BD45">
        <f t="shared" si="51"/>
        <v>-0.51009390504313523</v>
      </c>
      <c r="BE45">
        <f t="shared" si="52"/>
        <v>-5.9088450052384084E-2</v>
      </c>
    </row>
    <row r="46" spans="1:57" x14ac:dyDescent="0.25">
      <c r="A46">
        <v>675571</v>
      </c>
      <c r="B46">
        <f t="shared" si="40"/>
        <v>27.065061495933655</v>
      </c>
      <c r="C46">
        <v>42</v>
      </c>
      <c r="D46">
        <f t="shared" si="41"/>
        <v>27.827896400430099</v>
      </c>
      <c r="E46">
        <f t="shared" si="53"/>
        <v>1.0582496830092047</v>
      </c>
      <c r="F46">
        <f t="shared" si="42"/>
        <v>1.8210845875056396</v>
      </c>
      <c r="G46">
        <f t="shared" si="43"/>
        <v>11.38723562603816</v>
      </c>
      <c r="H46">
        <f t="shared" si="54"/>
        <v>25.862302378444689</v>
      </c>
      <c r="I46">
        <f t="shared" si="55"/>
        <v>9.5974030745648324</v>
      </c>
      <c r="J46">
        <f t="shared" si="56"/>
        <v>-20.258489429618162</v>
      </c>
      <c r="K46">
        <f t="shared" si="57"/>
        <v>-23.964921786249132</v>
      </c>
      <c r="L46">
        <f t="shared" si="58"/>
        <v>3.262332663626017</v>
      </c>
      <c r="M46">
        <f t="shared" si="59"/>
        <v>26.278599997609675</v>
      </c>
      <c r="N46">
        <f t="shared" si="60"/>
        <v>15.3747073039507</v>
      </c>
      <c r="O46">
        <f t="shared" si="61"/>
        <v>-25.306272107977581</v>
      </c>
      <c r="P46">
        <f t="shared" si="62"/>
        <v>-17.947455524634115</v>
      </c>
      <c r="Q46">
        <f t="shared" si="63"/>
        <v>12.577761229949957</v>
      </c>
      <c r="R46">
        <f t="shared" si="64"/>
        <v>26.867726725022891</v>
      </c>
      <c r="S46">
        <f t="shared" si="65"/>
        <v>6.4770931708830028</v>
      </c>
      <c r="T46">
        <f t="shared" si="66"/>
        <v>-22.274108940573033</v>
      </c>
      <c r="U46">
        <f t="shared" si="67"/>
        <v>-0.98948064243029787</v>
      </c>
      <c r="V46">
        <f t="shared" si="68"/>
        <v>-0.7017493428795426</v>
      </c>
      <c r="W46">
        <f t="shared" si="69"/>
        <v>0.49179314950235037</v>
      </c>
      <c r="X46">
        <f t="shared" si="70"/>
        <v>1.0505338513346902</v>
      </c>
      <c r="Y46">
        <f t="shared" si="71"/>
        <v>0.25325572587144679</v>
      </c>
      <c r="Z46">
        <f t="shared" si="72"/>
        <v>-0.87092241520365199</v>
      </c>
      <c r="AA46">
        <f t="shared" si="73"/>
        <v>-0.93501624268541483</v>
      </c>
      <c r="AB46">
        <f t="shared" si="74"/>
        <v>-0.66312265824079508</v>
      </c>
      <c r="AC46">
        <f t="shared" si="75"/>
        <v>0.46472317204376873</v>
      </c>
      <c r="AD46">
        <f t="shared" si="76"/>
        <v>0.99270887409805397</v>
      </c>
      <c r="AE46">
        <f t="shared" si="77"/>
        <v>0.23931566428755918</v>
      </c>
      <c r="AF46">
        <f t="shared" si="78"/>
        <v>-0.82298386589365657</v>
      </c>
      <c r="AG46">
        <f t="shared" si="79"/>
        <v>2.1248006621199882</v>
      </c>
      <c r="AH46">
        <f t="shared" si="44"/>
        <v>-16.137697621555311</v>
      </c>
      <c r="AI46">
        <f t="shared" si="45"/>
        <v>3.3796828936735004</v>
      </c>
      <c r="AJ46">
        <f t="shared" si="46"/>
        <v>-1.2300643080653331</v>
      </c>
      <c r="AK46">
        <f t="shared" si="47"/>
        <v>-0.44840055723344829</v>
      </c>
      <c r="AL46">
        <f t="shared" si="48"/>
        <v>0.11986655913092106</v>
      </c>
      <c r="AN46">
        <v>1</v>
      </c>
      <c r="AO46">
        <f t="shared" si="80"/>
        <v>15.5</v>
      </c>
      <c r="AP46">
        <f t="shared" si="81"/>
        <v>0.35460488704253557</v>
      </c>
      <c r="AQ46">
        <f t="shared" si="82"/>
        <v>-0.93501624268541483</v>
      </c>
      <c r="AR46">
        <f t="shared" si="83"/>
        <v>-0.74851074817110119</v>
      </c>
      <c r="AS46">
        <f t="shared" si="84"/>
        <v>-0.66312265824079508</v>
      </c>
      <c r="AT46">
        <f t="shared" si="85"/>
        <v>-0.8854560256532098</v>
      </c>
      <c r="AU46">
        <f t="shared" si="86"/>
        <v>0.46472317204376873</v>
      </c>
      <c r="AV46">
        <f t="shared" si="87"/>
        <v>0.1205366802553233</v>
      </c>
      <c r="AW46">
        <f t="shared" si="88"/>
        <v>0.99270887409805397</v>
      </c>
      <c r="AX46">
        <f t="shared" si="89"/>
        <v>0.97094181742605168</v>
      </c>
      <c r="AY46">
        <f t="shared" si="90"/>
        <v>0.23931566428755918</v>
      </c>
      <c r="AZ46">
        <f t="shared" si="91"/>
        <v>0.56806474673115548</v>
      </c>
      <c r="BA46">
        <f t="shared" si="92"/>
        <v>-0.82298386589365657</v>
      </c>
      <c r="BB46">
        <f t="shared" si="49"/>
        <v>3.3796828936735004</v>
      </c>
      <c r="BC46">
        <f t="shared" si="50"/>
        <v>-1.2300643080653331</v>
      </c>
      <c r="BD46">
        <f t="shared" si="51"/>
        <v>-0.44840055723344829</v>
      </c>
      <c r="BE46">
        <f t="shared" si="52"/>
        <v>0.11986655913092106</v>
      </c>
    </row>
    <row r="47" spans="1:57" x14ac:dyDescent="0.25">
      <c r="A47">
        <v>722522</v>
      </c>
      <c r="B47">
        <f t="shared" si="40"/>
        <v>28.946035815872762</v>
      </c>
      <c r="C47">
        <v>43</v>
      </c>
      <c r="D47">
        <f t="shared" si="41"/>
        <v>28.83702355402032</v>
      </c>
      <c r="E47">
        <f t="shared" si="53"/>
        <v>2.2728378130754763</v>
      </c>
      <c r="F47">
        <f t="shared" si="42"/>
        <v>2.1638255512230313</v>
      </c>
      <c r="G47">
        <f t="shared" si="43"/>
        <v>13.268209945977267</v>
      </c>
      <c r="H47">
        <f t="shared" si="54"/>
        <v>27.6226650937062</v>
      </c>
      <c r="I47">
        <f t="shared" si="55"/>
        <v>13.451893582444908</v>
      </c>
      <c r="J47">
        <f t="shared" si="56"/>
        <v>-16.443222504614756</v>
      </c>
      <c r="K47">
        <f t="shared" si="57"/>
        <v>-28.734986624376994</v>
      </c>
      <c r="L47">
        <f t="shared" si="58"/>
        <v>-10.264405760816684</v>
      </c>
      <c r="M47">
        <f t="shared" si="59"/>
        <v>19.194772215754799</v>
      </c>
      <c r="N47">
        <f t="shared" si="60"/>
        <v>28.104916622343094</v>
      </c>
      <c r="O47">
        <f t="shared" si="61"/>
        <v>-25.630441831938171</v>
      </c>
      <c r="P47">
        <f t="shared" si="62"/>
        <v>-23.822120458043184</v>
      </c>
      <c r="Q47">
        <f t="shared" si="63"/>
        <v>3.489059063796986</v>
      </c>
      <c r="R47">
        <f t="shared" si="64"/>
        <v>27.065013649194821</v>
      </c>
      <c r="S47">
        <f t="shared" si="65"/>
        <v>21.666418925126418</v>
      </c>
      <c r="T47">
        <f t="shared" si="66"/>
        <v>-6.9272397897670324</v>
      </c>
      <c r="U47">
        <f t="shared" si="67"/>
        <v>-2.0124979369201448</v>
      </c>
      <c r="V47">
        <f t="shared" si="68"/>
        <v>-1.8705088499541374</v>
      </c>
      <c r="W47">
        <f t="shared" si="69"/>
        <v>0.27396032474688653</v>
      </c>
      <c r="X47">
        <f t="shared" si="70"/>
        <v>2.1251402722151691</v>
      </c>
      <c r="Y47">
        <f t="shared" si="71"/>
        <v>1.7012435319366948</v>
      </c>
      <c r="Z47">
        <f t="shared" si="72"/>
        <v>-0.54392569105403787</v>
      </c>
      <c r="AA47">
        <f t="shared" si="73"/>
        <v>-0.88545602565321013</v>
      </c>
      <c r="AB47">
        <f t="shared" si="74"/>
        <v>-0.82298386589365569</v>
      </c>
      <c r="AC47">
        <f t="shared" si="75"/>
        <v>0.12053668025532312</v>
      </c>
      <c r="AD47">
        <f t="shared" si="76"/>
        <v>0.93501624268541572</v>
      </c>
      <c r="AE47">
        <f t="shared" si="77"/>
        <v>0.74851074817110141</v>
      </c>
      <c r="AF47">
        <f t="shared" si="78"/>
        <v>-0.23931566428755788</v>
      </c>
      <c r="AG47">
        <f t="shared" si="79"/>
        <v>2.0321187347771712</v>
      </c>
      <c r="AH47">
        <f t="shared" si="44"/>
        <v>-15.377334906293799</v>
      </c>
      <c r="AI47">
        <f t="shared" si="45"/>
        <v>3.4080866141004837</v>
      </c>
      <c r="AJ47">
        <f t="shared" si="46"/>
        <v>-1.1543626251996042</v>
      </c>
      <c r="AK47">
        <f t="shared" si="47"/>
        <v>-0.3284297034417949</v>
      </c>
      <c r="AL47">
        <f t="shared" si="48"/>
        <v>0.23853126576394656</v>
      </c>
      <c r="AN47">
        <v>1</v>
      </c>
      <c r="AO47">
        <f t="shared" si="80"/>
        <v>16.5</v>
      </c>
      <c r="AP47">
        <f t="shared" si="81"/>
        <v>0.46472317204376801</v>
      </c>
      <c r="AQ47">
        <f t="shared" si="82"/>
        <v>-0.88545602565321013</v>
      </c>
      <c r="AR47">
        <f t="shared" si="83"/>
        <v>-0.56806474673115681</v>
      </c>
      <c r="AS47">
        <f t="shared" si="84"/>
        <v>-0.82298386589365569</v>
      </c>
      <c r="AT47">
        <f t="shared" si="85"/>
        <v>-0.99270887409805397</v>
      </c>
      <c r="AU47">
        <f t="shared" si="86"/>
        <v>0.12053668025532312</v>
      </c>
      <c r="AV47">
        <f t="shared" si="87"/>
        <v>-0.35460488704253335</v>
      </c>
      <c r="AW47">
        <f t="shared" si="88"/>
        <v>0.93501624268541572</v>
      </c>
      <c r="AX47">
        <f t="shared" si="89"/>
        <v>0.66312265824079486</v>
      </c>
      <c r="AY47">
        <f t="shared" si="90"/>
        <v>0.74851074817110141</v>
      </c>
      <c r="AZ47">
        <f t="shared" si="91"/>
        <v>0.97094181742605201</v>
      </c>
      <c r="BA47">
        <f t="shared" si="92"/>
        <v>-0.23931566428755788</v>
      </c>
      <c r="BB47">
        <f t="shared" si="49"/>
        <v>3.4080866141004837</v>
      </c>
      <c r="BC47">
        <f t="shared" si="50"/>
        <v>-1.1543626251996042</v>
      </c>
      <c r="BD47">
        <f t="shared" si="51"/>
        <v>-0.3284297034417949</v>
      </c>
      <c r="BE47">
        <f t="shared" si="52"/>
        <v>0.23853126576394656</v>
      </c>
    </row>
    <row r="48" spans="1:57" x14ac:dyDescent="0.25">
      <c r="A48">
        <v>764965</v>
      </c>
      <c r="B48">
        <f t="shared" si="40"/>
        <v>30.646408397099474</v>
      </c>
      <c r="C48">
        <v>44</v>
      </c>
      <c r="D48">
        <f t="shared" si="41"/>
        <v>29.786249583430628</v>
      </c>
      <c r="E48">
        <f t="shared" si="53"/>
        <v>3.3068242044293523</v>
      </c>
      <c r="F48">
        <f t="shared" si="42"/>
        <v>2.4466653907604954</v>
      </c>
      <c r="G48">
        <f t="shared" si="43"/>
        <v>14.96858252720398</v>
      </c>
      <c r="H48">
        <f t="shared" si="54"/>
        <v>28.989483373383941</v>
      </c>
      <c r="I48">
        <f t="shared" si="55"/>
        <v>17.409144224317874</v>
      </c>
      <c r="J48">
        <f t="shared" si="56"/>
        <v>-10.867366187912889</v>
      </c>
      <c r="K48">
        <f t="shared" si="57"/>
        <v>-29.755879466660787</v>
      </c>
      <c r="L48">
        <f t="shared" si="58"/>
        <v>-22.939166078070024</v>
      </c>
      <c r="M48">
        <f t="shared" si="59"/>
        <v>3.6940163299352413</v>
      </c>
      <c r="N48">
        <f t="shared" si="60"/>
        <v>27.136046979840856</v>
      </c>
      <c r="O48">
        <f t="shared" si="61"/>
        <v>-25.221499658400745</v>
      </c>
      <c r="P48">
        <f t="shared" si="62"/>
        <v>-28.65488963125869</v>
      </c>
      <c r="Q48">
        <f t="shared" si="63"/>
        <v>-7.3341655835796509</v>
      </c>
      <c r="R48">
        <f t="shared" si="64"/>
        <v>20.322327801817657</v>
      </c>
      <c r="S48">
        <f t="shared" si="65"/>
        <v>30.422961575033767</v>
      </c>
      <c r="T48">
        <f t="shared" si="66"/>
        <v>14.242096122048856</v>
      </c>
      <c r="U48">
        <f t="shared" si="67"/>
        <v>-2.7214629675919837</v>
      </c>
      <c r="V48">
        <f t="shared" si="68"/>
        <v>-3.0919343428467183</v>
      </c>
      <c r="W48">
        <f t="shared" si="69"/>
        <v>-0.79137483116518537</v>
      </c>
      <c r="X48">
        <f t="shared" si="70"/>
        <v>2.1928300567761978</v>
      </c>
      <c r="Y48">
        <f t="shared" si="71"/>
        <v>3.2827137328192553</v>
      </c>
      <c r="Z48">
        <f t="shared" si="72"/>
        <v>1.5367578336735204</v>
      </c>
      <c r="AA48">
        <f t="shared" si="73"/>
        <v>-0.82298386589365657</v>
      </c>
      <c r="AB48">
        <f t="shared" si="74"/>
        <v>-0.93501624268541461</v>
      </c>
      <c r="AC48">
        <f t="shared" si="75"/>
        <v>-0.23931566428755782</v>
      </c>
      <c r="AD48">
        <f t="shared" si="76"/>
        <v>0.66312265824079608</v>
      </c>
      <c r="AE48">
        <f t="shared" si="77"/>
        <v>0.99270887409805397</v>
      </c>
      <c r="AF48">
        <f t="shared" si="78"/>
        <v>0.46472317204376867</v>
      </c>
      <c r="AG48">
        <f t="shared" si="79"/>
        <v>1.9439728298101124</v>
      </c>
      <c r="AH48">
        <f t="shared" si="44"/>
        <v>-15.010516626616059</v>
      </c>
      <c r="AI48">
        <f t="shared" si="45"/>
        <v>3.3867927573511807</v>
      </c>
      <c r="AJ48">
        <f t="shared" si="46"/>
        <v>-1.0115735824946908</v>
      </c>
      <c r="AK48">
        <f t="shared" si="47"/>
        <v>-0.16577365736341587</v>
      </c>
      <c r="AL48">
        <f t="shared" si="48"/>
        <v>0.23721987326742164</v>
      </c>
      <c r="AN48">
        <v>1</v>
      </c>
      <c r="AO48">
        <f t="shared" si="80"/>
        <v>17.5</v>
      </c>
      <c r="AP48">
        <f t="shared" si="81"/>
        <v>0.56806474673115559</v>
      </c>
      <c r="AQ48">
        <f t="shared" si="82"/>
        <v>-0.82298386589365657</v>
      </c>
      <c r="AR48">
        <f t="shared" si="83"/>
        <v>-0.35460488704253612</v>
      </c>
      <c r="AS48">
        <f t="shared" si="84"/>
        <v>-0.93501624268541461</v>
      </c>
      <c r="AT48">
        <f t="shared" si="85"/>
        <v>-0.97094181742605201</v>
      </c>
      <c r="AU48">
        <f t="shared" si="86"/>
        <v>-0.23931566428755782</v>
      </c>
      <c r="AV48">
        <f t="shared" si="87"/>
        <v>-0.74851074817110042</v>
      </c>
      <c r="AW48">
        <f t="shared" si="88"/>
        <v>0.66312265824079608</v>
      </c>
      <c r="AX48">
        <f t="shared" si="89"/>
        <v>0.12053668025532353</v>
      </c>
      <c r="AY48">
        <f t="shared" si="90"/>
        <v>0.99270887409805397</v>
      </c>
      <c r="AZ48">
        <f t="shared" si="91"/>
        <v>0.8854560256532098</v>
      </c>
      <c r="BA48">
        <f t="shared" si="92"/>
        <v>0.46472317204376867</v>
      </c>
      <c r="BB48">
        <f t="shared" si="49"/>
        <v>3.3867927573511807</v>
      </c>
      <c r="BC48">
        <f t="shared" si="50"/>
        <v>-1.0115735824946908</v>
      </c>
      <c r="BD48">
        <f t="shared" si="51"/>
        <v>-0.16577365736341587</v>
      </c>
      <c r="BE48">
        <f t="shared" si="52"/>
        <v>0.23721987326742164</v>
      </c>
    </row>
    <row r="49" spans="1:60" x14ac:dyDescent="0.25">
      <c r="A49">
        <v>779932</v>
      </c>
      <c r="B49">
        <f t="shared" si="40"/>
        <v>31.246023797123513</v>
      </c>
      <c r="C49">
        <v>45</v>
      </c>
      <c r="D49">
        <f t="shared" si="41"/>
        <v>30.647106221084421</v>
      </c>
      <c r="E49">
        <f t="shared" si="53"/>
        <v>3.2400534145805562</v>
      </c>
      <c r="F49">
        <f t="shared" si="42"/>
        <v>2.6411358385414645</v>
      </c>
      <c r="G49">
        <f t="shared" si="43"/>
        <v>15.568197927228018</v>
      </c>
      <c r="H49">
        <f t="shared" si="54"/>
        <v>28.989483373383944</v>
      </c>
      <c r="I49">
        <f t="shared" si="55"/>
        <v>20.719946359803671</v>
      </c>
      <c r="J49">
        <f t="shared" si="56"/>
        <v>-3.7662919796841434</v>
      </c>
      <c r="K49">
        <f t="shared" si="57"/>
        <v>-25.714973458361857</v>
      </c>
      <c r="L49">
        <f t="shared" si="58"/>
        <v>-30.338071132916749</v>
      </c>
      <c r="M49">
        <f t="shared" si="59"/>
        <v>-14.520751292754374</v>
      </c>
      <c r="N49">
        <f t="shared" si="60"/>
        <v>11.079992739107249</v>
      </c>
      <c r="O49">
        <f t="shared" si="61"/>
        <v>-23.387984649756966</v>
      </c>
      <c r="P49">
        <f t="shared" si="62"/>
        <v>-31.018205103683478</v>
      </c>
      <c r="Q49">
        <f t="shared" si="63"/>
        <v>-17.749764594668683</v>
      </c>
      <c r="R49">
        <f t="shared" si="64"/>
        <v>7.477662941353552</v>
      </c>
      <c r="S49">
        <f t="shared" si="65"/>
        <v>27.666980048866574</v>
      </c>
      <c r="T49">
        <f t="shared" si="66"/>
        <v>29.215539769645527</v>
      </c>
      <c r="U49">
        <f t="shared" si="67"/>
        <v>-2.4252148054620246</v>
      </c>
      <c r="V49">
        <f t="shared" si="68"/>
        <v>-3.2164297772058186</v>
      </c>
      <c r="W49">
        <f t="shared" si="69"/>
        <v>-1.8405601223491252</v>
      </c>
      <c r="X49">
        <f t="shared" si="70"/>
        <v>0.77539553523752602</v>
      </c>
      <c r="Y49">
        <f t="shared" si="71"/>
        <v>2.8689248193786079</v>
      </c>
      <c r="Z49">
        <f t="shared" si="72"/>
        <v>3.0295025698011648</v>
      </c>
      <c r="AA49">
        <f t="shared" si="73"/>
        <v>-0.74851074817110164</v>
      </c>
      <c r="AB49">
        <f t="shared" si="74"/>
        <v>-0.99270887409805375</v>
      </c>
      <c r="AC49">
        <f t="shared" si="75"/>
        <v>-0.56806474673115737</v>
      </c>
      <c r="AD49">
        <f t="shared" si="76"/>
        <v>0.23931566428756099</v>
      </c>
      <c r="AE49">
        <f t="shared" si="77"/>
        <v>0.88545602565320891</v>
      </c>
      <c r="AF49">
        <f t="shared" si="78"/>
        <v>0.93501624268541617</v>
      </c>
      <c r="AG49">
        <f t="shared" si="79"/>
        <v>1.8370340036662955</v>
      </c>
      <c r="AH49">
        <f t="shared" si="44"/>
        <v>-16.010516626616056</v>
      </c>
      <c r="AI49">
        <f t="shared" si="45"/>
        <v>3.316111835806586</v>
      </c>
      <c r="AJ49">
        <f t="shared" si="46"/>
        <v>-0.80999556009555207</v>
      </c>
      <c r="AK49">
        <f t="shared" si="47"/>
        <v>1.8427578953474855E-2</v>
      </c>
      <c r="AL49">
        <f t="shared" si="48"/>
        <v>0.11659198387695566</v>
      </c>
      <c r="AN49">
        <v>1</v>
      </c>
      <c r="AO49">
        <f t="shared" si="80"/>
        <v>18.5</v>
      </c>
      <c r="AP49">
        <f t="shared" si="81"/>
        <v>0.66312265824079464</v>
      </c>
      <c r="AQ49">
        <f t="shared" si="82"/>
        <v>-0.74851074817110164</v>
      </c>
      <c r="AR49">
        <f t="shared" si="83"/>
        <v>-0.1205366802553247</v>
      </c>
      <c r="AS49">
        <f t="shared" si="84"/>
        <v>-0.99270887409805375</v>
      </c>
      <c r="AT49">
        <f t="shared" si="85"/>
        <v>-0.82298386589365524</v>
      </c>
      <c r="AU49">
        <f t="shared" si="86"/>
        <v>-0.56806474673115737</v>
      </c>
      <c r="AV49">
        <f t="shared" si="87"/>
        <v>-0.97094181742605123</v>
      </c>
      <c r="AW49">
        <f t="shared" si="88"/>
        <v>0.23931566428756099</v>
      </c>
      <c r="AX49">
        <f t="shared" si="89"/>
        <v>-0.46472317204377039</v>
      </c>
      <c r="AY49">
        <f t="shared" si="90"/>
        <v>0.88545602565320891</v>
      </c>
      <c r="AZ49">
        <f t="shared" si="91"/>
        <v>0.35460488704253196</v>
      </c>
      <c r="BA49">
        <f t="shared" si="92"/>
        <v>0.93501624268541617</v>
      </c>
      <c r="BB49">
        <f t="shared" si="49"/>
        <v>3.316111835806586</v>
      </c>
      <c r="BC49">
        <f t="shared" si="50"/>
        <v>-0.80999556009555207</v>
      </c>
      <c r="BD49">
        <f t="shared" si="51"/>
        <v>1.8427578953474855E-2</v>
      </c>
      <c r="BE49">
        <f t="shared" si="52"/>
        <v>0.11659198387695566</v>
      </c>
    </row>
    <row r="50" spans="1:60" x14ac:dyDescent="0.25">
      <c r="A50">
        <v>785658</v>
      </c>
      <c r="B50">
        <f t="shared" si="40"/>
        <v>31.475421657786146</v>
      </c>
      <c r="C50">
        <v>46</v>
      </c>
      <c r="D50">
        <f t="shared" si="41"/>
        <v>31.445642230451174</v>
      </c>
      <c r="E50">
        <f t="shared" si="53"/>
        <v>2.8030650853703527</v>
      </c>
      <c r="F50">
        <f t="shared" si="42"/>
        <v>2.7732856580353809</v>
      </c>
      <c r="G50">
        <f t="shared" si="43"/>
        <v>15.797595787890652</v>
      </c>
      <c r="H50">
        <f t="shared" si="54"/>
        <v>27.266567392712993</v>
      </c>
      <c r="I50">
        <f t="shared" si="55"/>
        <v>23.559691414070375</v>
      </c>
      <c r="J50">
        <f t="shared" si="56"/>
        <v>3.7939428362660084</v>
      </c>
      <c r="K50">
        <f t="shared" si="57"/>
        <v>-17.880077432286569</v>
      </c>
      <c r="L50">
        <f t="shared" si="58"/>
        <v>-30.560803108662213</v>
      </c>
      <c r="M50">
        <f t="shared" si="59"/>
        <v>-27.870101766862302</v>
      </c>
      <c r="N50">
        <f t="shared" si="60"/>
        <v>-11.161338341575558</v>
      </c>
      <c r="O50">
        <f t="shared" si="61"/>
        <v>-20.872065278961056</v>
      </c>
      <c r="P50">
        <f t="shared" si="62"/>
        <v>-31.245930395662391</v>
      </c>
      <c r="Q50">
        <f t="shared" si="63"/>
        <v>-25.903764196557798</v>
      </c>
      <c r="R50">
        <f t="shared" si="64"/>
        <v>-7.5325614427640142</v>
      </c>
      <c r="S50">
        <f t="shared" si="65"/>
        <v>14.62735779422148</v>
      </c>
      <c r="T50">
        <f t="shared" si="66"/>
        <v>29.430030495402288</v>
      </c>
      <c r="U50">
        <f t="shared" si="67"/>
        <v>-1.8587759706327507</v>
      </c>
      <c r="V50">
        <f t="shared" si="68"/>
        <v>-2.7826275849215687</v>
      </c>
      <c r="W50">
        <f t="shared" si="69"/>
        <v>-2.3068773403096281</v>
      </c>
      <c r="X50">
        <f t="shared" si="70"/>
        <v>-0.67081738294666038</v>
      </c>
      <c r="Y50">
        <f t="shared" si="71"/>
        <v>1.3026492979184445</v>
      </c>
      <c r="Z50">
        <f t="shared" si="72"/>
        <v>2.6209113841256548</v>
      </c>
      <c r="AA50">
        <f t="shared" si="73"/>
        <v>-0.66312265824079553</v>
      </c>
      <c r="AB50">
        <f t="shared" si="74"/>
        <v>-0.99270887409805408</v>
      </c>
      <c r="AC50">
        <f t="shared" si="75"/>
        <v>-0.82298386589365757</v>
      </c>
      <c r="AD50">
        <f t="shared" si="76"/>
        <v>-0.23931566428755585</v>
      </c>
      <c r="AE50">
        <f t="shared" si="77"/>
        <v>0.46472317204376756</v>
      </c>
      <c r="AF50">
        <f t="shared" si="78"/>
        <v>0.93501624268541339</v>
      </c>
      <c r="AG50">
        <f t="shared" si="79"/>
        <v>1.6914664774090153</v>
      </c>
      <c r="AH50">
        <f t="shared" si="44"/>
        <v>-18.733432607287014</v>
      </c>
      <c r="AI50">
        <f t="shared" si="45"/>
        <v>3.1970745364623911</v>
      </c>
      <c r="AJ50">
        <f t="shared" si="46"/>
        <v>-0.56134353995772412</v>
      </c>
      <c r="AK50">
        <f t="shared" si="47"/>
        <v>0.20023382863314881</v>
      </c>
      <c r="AL50">
        <f t="shared" si="48"/>
        <v>-6.2679167102435263E-2</v>
      </c>
      <c r="AN50">
        <v>1</v>
      </c>
      <c r="AO50">
        <f t="shared" si="80"/>
        <v>19.5</v>
      </c>
      <c r="AP50">
        <f t="shared" si="81"/>
        <v>0.74851074817110075</v>
      </c>
      <c r="AQ50">
        <f t="shared" si="82"/>
        <v>-0.66312265824079553</v>
      </c>
      <c r="AR50">
        <f t="shared" si="83"/>
        <v>0.12053668025532208</v>
      </c>
      <c r="AS50">
        <f t="shared" si="84"/>
        <v>-0.99270887409805408</v>
      </c>
      <c r="AT50">
        <f t="shared" si="85"/>
        <v>-0.56806474673115404</v>
      </c>
      <c r="AU50">
        <f t="shared" si="86"/>
        <v>-0.82298386589365757</v>
      </c>
      <c r="AV50">
        <f t="shared" si="87"/>
        <v>-0.97094181742605246</v>
      </c>
      <c r="AW50">
        <f t="shared" si="88"/>
        <v>-0.23931566428755585</v>
      </c>
      <c r="AX50">
        <f t="shared" si="89"/>
        <v>-0.88545602565321035</v>
      </c>
      <c r="AY50">
        <f t="shared" si="90"/>
        <v>0.46472317204376756</v>
      </c>
      <c r="AZ50">
        <f t="shared" si="91"/>
        <v>-0.35460488704253951</v>
      </c>
      <c r="BA50">
        <f t="shared" si="92"/>
        <v>0.93501624268541339</v>
      </c>
      <c r="BB50">
        <f t="shared" si="49"/>
        <v>3.1970745364623911</v>
      </c>
      <c r="BC50">
        <f t="shared" si="50"/>
        <v>-0.56134353995772412</v>
      </c>
      <c r="BD50">
        <f t="shared" si="51"/>
        <v>0.20023382863314881</v>
      </c>
      <c r="BE50">
        <f t="shared" si="52"/>
        <v>-6.2679167102435263E-2</v>
      </c>
    </row>
    <row r="51" spans="1:60" x14ac:dyDescent="0.25">
      <c r="A51">
        <v>793781</v>
      </c>
      <c r="B51">
        <f t="shared" si="40"/>
        <v>31.800849324946917</v>
      </c>
      <c r="C51">
        <v>47</v>
      </c>
      <c r="D51">
        <f t="shared" si="41"/>
        <v>32.235683320660591</v>
      </c>
      <c r="E51">
        <f t="shared" si="53"/>
        <v>2.4621065626582901</v>
      </c>
      <c r="F51">
        <f t="shared" si="42"/>
        <v>2.896940558371953</v>
      </c>
      <c r="G51">
        <f t="shared" si="43"/>
        <v>16.123023455051424</v>
      </c>
      <c r="H51">
        <f t="shared" si="54"/>
        <v>24.446527295859934</v>
      </c>
      <c r="I51">
        <f t="shared" si="55"/>
        <v>26.171585916146487</v>
      </c>
      <c r="J51">
        <f t="shared" si="56"/>
        <v>11.276736582729487</v>
      </c>
      <c r="K51">
        <f t="shared" si="57"/>
        <v>-7.6104413811081368</v>
      </c>
      <c r="L51">
        <f t="shared" si="58"/>
        <v>-23.803277520692486</v>
      </c>
      <c r="M51">
        <f t="shared" si="59"/>
        <v>-31.568985328729912</v>
      </c>
      <c r="N51">
        <f t="shared" si="60"/>
        <v>-28.158253655664122</v>
      </c>
      <c r="O51">
        <f t="shared" si="61"/>
        <v>-18.064941417611621</v>
      </c>
      <c r="P51">
        <f t="shared" si="62"/>
        <v>-29.73431065001688</v>
      </c>
      <c r="Q51">
        <f t="shared" si="63"/>
        <v>-30.876774439256018</v>
      </c>
      <c r="R51">
        <f t="shared" si="64"/>
        <v>-21.087863738673782</v>
      </c>
      <c r="S51">
        <f t="shared" si="65"/>
        <v>-3.8331688069288363</v>
      </c>
      <c r="T51">
        <f t="shared" si="66"/>
        <v>14.778591571975142</v>
      </c>
      <c r="U51">
        <f t="shared" si="67"/>
        <v>-1.3986359409415985</v>
      </c>
      <c r="V51">
        <f t="shared" si="68"/>
        <v>-2.3021096273078565</v>
      </c>
      <c r="W51">
        <f t="shared" si="69"/>
        <v>-2.3905622206440515</v>
      </c>
      <c r="X51">
        <f t="shared" si="70"/>
        <v>-1.6326786487020712</v>
      </c>
      <c r="Y51">
        <f t="shared" si="71"/>
        <v>-0.29677415149767511</v>
      </c>
      <c r="Z51">
        <f t="shared" si="72"/>
        <v>1.1441979717083304</v>
      </c>
      <c r="AA51">
        <f t="shared" si="73"/>
        <v>-0.56806474673115592</v>
      </c>
      <c r="AB51">
        <f t="shared" si="74"/>
        <v>-0.93501624268541494</v>
      </c>
      <c r="AC51">
        <f t="shared" si="75"/>
        <v>-0.97094181742605257</v>
      </c>
      <c r="AD51">
        <f t="shared" si="76"/>
        <v>-0.66312265824079475</v>
      </c>
      <c r="AE51">
        <f t="shared" si="77"/>
        <v>-0.12053668025532317</v>
      </c>
      <c r="AF51">
        <f t="shared" si="78"/>
        <v>0.46472317204376462</v>
      </c>
      <c r="AG51">
        <f t="shared" si="79"/>
        <v>1.496592260007729</v>
      </c>
      <c r="AH51">
        <f t="shared" si="44"/>
        <v>-22.553472704140074</v>
      </c>
      <c r="AI51">
        <f t="shared" si="45"/>
        <v>3.0314166911916907</v>
      </c>
      <c r="AJ51">
        <f t="shared" si="46"/>
        <v>-0.28006827367830051</v>
      </c>
      <c r="AK51">
        <f t="shared" si="47"/>
        <v>0.35601618526068918</v>
      </c>
      <c r="AL51">
        <f t="shared" si="48"/>
        <v>-0.2104240444021262</v>
      </c>
      <c r="AN51">
        <v>1</v>
      </c>
      <c r="AO51">
        <f t="shared" si="80"/>
        <v>20.5</v>
      </c>
      <c r="AP51">
        <f t="shared" si="81"/>
        <v>0.82298386589365635</v>
      </c>
      <c r="AQ51">
        <f t="shared" si="82"/>
        <v>-0.56806474673115592</v>
      </c>
      <c r="AR51">
        <f t="shared" si="83"/>
        <v>0.35460488704253534</v>
      </c>
      <c r="AS51">
        <f t="shared" si="84"/>
        <v>-0.93501624268541494</v>
      </c>
      <c r="AT51">
        <f t="shared" si="85"/>
        <v>-0.23931566428755563</v>
      </c>
      <c r="AU51">
        <f t="shared" si="86"/>
        <v>-0.97094181742605257</v>
      </c>
      <c r="AV51">
        <f t="shared" si="87"/>
        <v>-0.74851074817110153</v>
      </c>
      <c r="AW51">
        <f t="shared" si="88"/>
        <v>-0.66312265824079475</v>
      </c>
      <c r="AX51">
        <f t="shared" si="89"/>
        <v>-0.99270887409805397</v>
      </c>
      <c r="AY51">
        <f t="shared" si="90"/>
        <v>-0.12053668025532317</v>
      </c>
      <c r="AZ51">
        <f t="shared" si="91"/>
        <v>-0.88545602565321191</v>
      </c>
      <c r="BA51">
        <f t="shared" si="92"/>
        <v>0.46472317204376462</v>
      </c>
      <c r="BB51">
        <f t="shared" si="49"/>
        <v>3.0314166911916907</v>
      </c>
      <c r="BC51">
        <f t="shared" si="50"/>
        <v>-0.28006827367830051</v>
      </c>
      <c r="BD51">
        <f t="shared" si="51"/>
        <v>0.35601618526068918</v>
      </c>
      <c r="BE51">
        <f t="shared" si="52"/>
        <v>-0.2104240444021262</v>
      </c>
    </row>
    <row r="52" spans="1:60" x14ac:dyDescent="0.25">
      <c r="A52">
        <v>820545</v>
      </c>
      <c r="B52">
        <f t="shared" si="40"/>
        <v>32.873082007932375</v>
      </c>
      <c r="C52">
        <v>48</v>
      </c>
      <c r="D52">
        <f t="shared" si="41"/>
        <v>33.057364311636853</v>
      </c>
      <c r="E52">
        <f t="shared" si="53"/>
        <v>2.8679530557709114</v>
      </c>
      <c r="F52">
        <f t="shared" si="42"/>
        <v>3.0522353594753886</v>
      </c>
      <c r="G52">
        <f t="shared" si="43"/>
        <v>17.195256138036882</v>
      </c>
      <c r="H52">
        <f t="shared" si="54"/>
        <v>22.069722177312464</v>
      </c>
      <c r="I52">
        <f t="shared" si="55"/>
        <v>29.107668545715832</v>
      </c>
      <c r="J52">
        <f t="shared" si="56"/>
        <v>18.674039005108579</v>
      </c>
      <c r="K52">
        <f t="shared" si="57"/>
        <v>3.9624121749971177</v>
      </c>
      <c r="L52">
        <f t="shared" si="58"/>
        <v>-11.656955532162957</v>
      </c>
      <c r="M52">
        <f t="shared" si="59"/>
        <v>-24.605855208447366</v>
      </c>
      <c r="N52">
        <f t="shared" si="60"/>
        <v>-31.91784998917753</v>
      </c>
      <c r="O52">
        <f t="shared" si="61"/>
        <v>-15.27688294558129</v>
      </c>
      <c r="P52">
        <f t="shared" si="62"/>
        <v>-27.054016114727414</v>
      </c>
      <c r="Q52">
        <f t="shared" si="63"/>
        <v>-32.633400228227551</v>
      </c>
      <c r="R52">
        <f t="shared" si="64"/>
        <v>-30.736865624546407</v>
      </c>
      <c r="S52">
        <f t="shared" si="65"/>
        <v>-21.798885525667838</v>
      </c>
      <c r="T52">
        <f t="shared" si="66"/>
        <v>-7.8670434579076209</v>
      </c>
      <c r="U52">
        <f t="shared" si="67"/>
        <v>-1.3328042413504788</v>
      </c>
      <c r="V52">
        <f t="shared" si="68"/>
        <v>-2.360279093039872</v>
      </c>
      <c r="W52">
        <f t="shared" si="69"/>
        <v>-2.8470424489604156</v>
      </c>
      <c r="X52">
        <f t="shared" si="70"/>
        <v>-2.6815826904050688</v>
      </c>
      <c r="Y52">
        <f t="shared" si="71"/>
        <v>-1.9018046540526241</v>
      </c>
      <c r="Z52">
        <f t="shared" si="72"/>
        <v>-0.68634609068733998</v>
      </c>
      <c r="AA52">
        <f t="shared" si="73"/>
        <v>-0.46472317204376917</v>
      </c>
      <c r="AB52">
        <f t="shared" si="74"/>
        <v>-0.82298386589365724</v>
      </c>
      <c r="AC52">
        <f t="shared" si="75"/>
        <v>-0.99270887409805419</v>
      </c>
      <c r="AD52">
        <f t="shared" si="76"/>
        <v>-0.93501624268541383</v>
      </c>
      <c r="AE52">
        <f t="shared" si="77"/>
        <v>-0.66312265824079719</v>
      </c>
      <c r="AF52">
        <f t="shared" si="78"/>
        <v>-0.23931566428755538</v>
      </c>
      <c r="AG52">
        <f t="shared" si="79"/>
        <v>1.2527105317926168</v>
      </c>
      <c r="AH52">
        <f t="shared" si="44"/>
        <v>-25.930277822687536</v>
      </c>
      <c r="AI52">
        <f t="shared" si="45"/>
        <v>2.8215539644075136</v>
      </c>
      <c r="AJ52">
        <f t="shared" si="46"/>
        <v>1.7483542660549967E-2</v>
      </c>
      <c r="AK52">
        <f t="shared" si="47"/>
        <v>0.46552800312213866</v>
      </c>
      <c r="AL52">
        <f t="shared" si="48"/>
        <v>-0.25233015071481385</v>
      </c>
      <c r="AN52">
        <v>1</v>
      </c>
      <c r="AO52">
        <f t="shared" si="80"/>
        <v>21.5</v>
      </c>
      <c r="AP52">
        <f t="shared" si="81"/>
        <v>0.88545602565320958</v>
      </c>
      <c r="AQ52">
        <f t="shared" si="82"/>
        <v>-0.46472317204376917</v>
      </c>
      <c r="AR52">
        <f t="shared" si="83"/>
        <v>0.56806474673115459</v>
      </c>
      <c r="AS52">
        <f t="shared" si="84"/>
        <v>-0.82298386589365724</v>
      </c>
      <c r="AT52">
        <f t="shared" si="85"/>
        <v>0.12053668025532184</v>
      </c>
      <c r="AU52">
        <f t="shared" si="86"/>
        <v>-0.99270887409805419</v>
      </c>
      <c r="AV52">
        <f t="shared" si="87"/>
        <v>-0.35460488704253829</v>
      </c>
      <c r="AW52">
        <f t="shared" si="88"/>
        <v>-0.93501624268541383</v>
      </c>
      <c r="AX52">
        <f t="shared" si="89"/>
        <v>-0.7485107481710993</v>
      </c>
      <c r="AY52">
        <f t="shared" si="90"/>
        <v>-0.66312265824079719</v>
      </c>
      <c r="AZ52">
        <f t="shared" si="91"/>
        <v>-0.97094181742605257</v>
      </c>
      <c r="BA52">
        <f t="shared" si="92"/>
        <v>-0.23931566428755538</v>
      </c>
      <c r="BB52">
        <f t="shared" si="49"/>
        <v>2.8215539644075136</v>
      </c>
      <c r="BC52">
        <f t="shared" si="50"/>
        <v>1.7483542660549967E-2</v>
      </c>
      <c r="BD52">
        <f t="shared" si="51"/>
        <v>0.46552800312213866</v>
      </c>
      <c r="BE52">
        <f t="shared" si="52"/>
        <v>-0.25233015071481385</v>
      </c>
    </row>
    <row r="53" spans="1:60" x14ac:dyDescent="0.25">
      <c r="A53">
        <v>833910</v>
      </c>
      <c r="B53">
        <f t="shared" si="40"/>
        <v>33.408517286967673</v>
      </c>
      <c r="C53">
        <v>49</v>
      </c>
      <c r="D53">
        <f t="shared" si="41"/>
        <v>33.903297736354759</v>
      </c>
      <c r="E53">
        <f t="shared" si="53"/>
        <v>2.7370021449333741</v>
      </c>
      <c r="F53">
        <f t="shared" si="42"/>
        <v>3.231782594320443</v>
      </c>
      <c r="G53">
        <f t="shared" si="43"/>
        <v>17.73069141707218</v>
      </c>
      <c r="H53">
        <f t="shared" si="54"/>
        <v>22.069722177312475</v>
      </c>
      <c r="I53">
        <f t="shared" si="55"/>
        <v>31.237506307351239</v>
      </c>
      <c r="J53">
        <f t="shared" si="56"/>
        <v>25.00663426975532</v>
      </c>
      <c r="K53">
        <f t="shared" si="57"/>
        <v>15.525712126878661</v>
      </c>
      <c r="L53">
        <f t="shared" si="58"/>
        <v>4.0269517660236067</v>
      </c>
      <c r="M53">
        <f t="shared" si="59"/>
        <v>-7.99518150739297</v>
      </c>
      <c r="N53">
        <f t="shared" si="60"/>
        <v>-18.978200911284791</v>
      </c>
      <c r="O53">
        <f t="shared" si="61"/>
        <v>-11.846823498803781</v>
      </c>
      <c r="P53">
        <f t="shared" si="62"/>
        <v>-22.15394479121758</v>
      </c>
      <c r="Q53">
        <f t="shared" si="63"/>
        <v>-29.581772939884971</v>
      </c>
      <c r="R53">
        <f t="shared" si="64"/>
        <v>-33.164931581231059</v>
      </c>
      <c r="S53">
        <f t="shared" si="65"/>
        <v>-32.437726492118081</v>
      </c>
      <c r="T53">
        <f t="shared" si="66"/>
        <v>-27.494670710603661</v>
      </c>
      <c r="U53">
        <f t="shared" si="67"/>
        <v>-0.9705543364392778</v>
      </c>
      <c r="V53">
        <f t="shared" si="68"/>
        <v>-1.8149681379589788</v>
      </c>
      <c r="W53">
        <f t="shared" si="69"/>
        <v>-2.4234950414570173</v>
      </c>
      <c r="X53">
        <f t="shared" si="70"/>
        <v>-2.7170463177007691</v>
      </c>
      <c r="Y53">
        <f t="shared" si="71"/>
        <v>-2.657469836900614</v>
      </c>
      <c r="Z53">
        <f t="shared" si="72"/>
        <v>-2.2525086061964945</v>
      </c>
      <c r="AA53">
        <f t="shared" si="73"/>
        <v>-0.35460488704253595</v>
      </c>
      <c r="AB53">
        <f t="shared" si="74"/>
        <v>-0.66312265824079575</v>
      </c>
      <c r="AC53">
        <f t="shared" si="75"/>
        <v>-0.88545602565321035</v>
      </c>
      <c r="AD53">
        <f t="shared" si="76"/>
        <v>-0.99270887409805419</v>
      </c>
      <c r="AE53">
        <f t="shared" si="77"/>
        <v>-0.97094181742605246</v>
      </c>
      <c r="AF53">
        <f t="shared" si="78"/>
        <v>-0.82298386589365513</v>
      </c>
      <c r="AG53">
        <f t="shared" si="79"/>
        <v>0.96882903375173024</v>
      </c>
      <c r="AH53">
        <f t="shared" si="44"/>
        <v>-26.930277822687529</v>
      </c>
      <c r="AI53">
        <f t="shared" si="45"/>
        <v>2.5705466272360744</v>
      </c>
      <c r="AJ53">
        <f t="shared" si="46"/>
        <v>0.31401927905006344</v>
      </c>
      <c r="AK53">
        <f t="shared" si="47"/>
        <v>0.51453630342752432</v>
      </c>
      <c r="AL53">
        <f t="shared" si="48"/>
        <v>-0.1673196153932188</v>
      </c>
      <c r="AN53">
        <v>1</v>
      </c>
      <c r="AO53">
        <f t="shared" si="80"/>
        <v>22.5</v>
      </c>
      <c r="AP53">
        <f t="shared" si="81"/>
        <v>0.93501624268541472</v>
      </c>
      <c r="AQ53">
        <f t="shared" si="82"/>
        <v>-0.35460488704253595</v>
      </c>
      <c r="AR53">
        <f t="shared" si="83"/>
        <v>0.74851074817110064</v>
      </c>
      <c r="AS53">
        <f t="shared" si="84"/>
        <v>-0.66312265824079575</v>
      </c>
      <c r="AT53">
        <f t="shared" si="85"/>
        <v>0.46472317204376756</v>
      </c>
      <c r="AU53">
        <f t="shared" si="86"/>
        <v>-0.88545602565321035</v>
      </c>
      <c r="AV53">
        <f t="shared" si="87"/>
        <v>0.12053668025532159</v>
      </c>
      <c r="AW53">
        <f t="shared" si="88"/>
        <v>-0.99270887409805419</v>
      </c>
      <c r="AX53">
        <f t="shared" si="89"/>
        <v>-0.2393156642875561</v>
      </c>
      <c r="AY53">
        <f t="shared" si="90"/>
        <v>-0.97094181742605246</v>
      </c>
      <c r="AZ53">
        <f t="shared" si="91"/>
        <v>-0.56806474673115759</v>
      </c>
      <c r="BA53">
        <f t="shared" si="92"/>
        <v>-0.82298386589365513</v>
      </c>
      <c r="BB53">
        <f t="shared" si="49"/>
        <v>2.5705466272360744</v>
      </c>
      <c r="BC53">
        <f t="shared" si="50"/>
        <v>0.31401927905006344</v>
      </c>
      <c r="BD53">
        <f t="shared" si="51"/>
        <v>0.51453630342752432</v>
      </c>
      <c r="BE53">
        <f t="shared" si="52"/>
        <v>-0.1673196153932188</v>
      </c>
    </row>
    <row r="54" spans="1:60" x14ac:dyDescent="0.25">
      <c r="A54">
        <v>916590</v>
      </c>
      <c r="B54">
        <f t="shared" si="40"/>
        <v>36.720884579944716</v>
      </c>
      <c r="C54">
        <v>50</v>
      </c>
      <c r="D54">
        <f t="shared" si="41"/>
        <v>34.71078230903602</v>
      </c>
      <c r="E54">
        <f t="shared" si="53"/>
        <v>5.382983248037581</v>
      </c>
      <c r="F54">
        <f t="shared" si="42"/>
        <v>3.3728809771288675</v>
      </c>
      <c r="G54">
        <f t="shared" si="43"/>
        <v>21.043058710049223</v>
      </c>
      <c r="H54">
        <f t="shared" si="54"/>
        <v>25.992535041586226</v>
      </c>
      <c r="I54">
        <f t="shared" si="55"/>
        <v>35.653842411543806</v>
      </c>
      <c r="J54">
        <f t="shared" si="56"/>
        <v>32.514728518628054</v>
      </c>
      <c r="K54">
        <f t="shared" si="57"/>
        <v>27.485976790439043</v>
      </c>
      <c r="L54">
        <f t="shared" si="58"/>
        <v>20.859839998650191</v>
      </c>
      <c r="M54">
        <f t="shared" si="59"/>
        <v>13.021405128573308</v>
      </c>
      <c r="N54">
        <f t="shared" si="60"/>
        <v>4.4262135233053472</v>
      </c>
      <c r="O54">
        <f t="shared" si="61"/>
        <v>-8.7878828864762397</v>
      </c>
      <c r="P54">
        <f t="shared" si="62"/>
        <v>-17.065045962245076</v>
      </c>
      <c r="Q54">
        <f t="shared" si="63"/>
        <v>-24.350450595606393</v>
      </c>
      <c r="R54">
        <f t="shared" si="64"/>
        <v>-30.220695550637732</v>
      </c>
      <c r="S54">
        <f t="shared" si="65"/>
        <v>-34.334623528024686</v>
      </c>
      <c r="T54">
        <f t="shared" si="66"/>
        <v>-36.453147987241522</v>
      </c>
      <c r="U54">
        <f t="shared" si="67"/>
        <v>-1.2882322118529139</v>
      </c>
      <c r="V54">
        <f t="shared" si="68"/>
        <v>-2.5015970500865015</v>
      </c>
      <c r="W54">
        <f t="shared" si="69"/>
        <v>-3.5695781607043546</v>
      </c>
      <c r="X54">
        <f t="shared" si="70"/>
        <v>-4.4301083635107705</v>
      </c>
      <c r="Y54">
        <f t="shared" si="71"/>
        <v>-5.0331767710186286</v>
      </c>
      <c r="Z54">
        <f t="shared" si="72"/>
        <v>-5.3437352394480735</v>
      </c>
      <c r="AA54">
        <f t="shared" si="73"/>
        <v>-0.23931566428755865</v>
      </c>
      <c r="AB54">
        <f t="shared" si="74"/>
        <v>-0.46472317204377017</v>
      </c>
      <c r="AC54">
        <f t="shared" si="75"/>
        <v>-0.66312265824079597</v>
      </c>
      <c r="AD54">
        <f t="shared" si="76"/>
        <v>-0.82298386589365846</v>
      </c>
      <c r="AE54">
        <f t="shared" si="77"/>
        <v>-0.93501624268541461</v>
      </c>
      <c r="AF54">
        <f t="shared" si="78"/>
        <v>-0.99270887409805419</v>
      </c>
      <c r="AG54">
        <f t="shared" si="79"/>
        <v>0.65788444782023292</v>
      </c>
      <c r="AH54">
        <f t="shared" si="44"/>
        <v>-24.007464958413767</v>
      </c>
      <c r="AI54">
        <f t="shared" si="45"/>
        <v>2.2820549318726355</v>
      </c>
      <c r="AJ54">
        <f t="shared" si="46"/>
        <v>0.59230535635482218</v>
      </c>
      <c r="AK54">
        <f t="shared" si="47"/>
        <v>0.49667159918995413</v>
      </c>
      <c r="AL54">
        <f t="shared" si="48"/>
        <v>1.8490897114557571E-3</v>
      </c>
      <c r="AN54">
        <v>1</v>
      </c>
      <c r="AO54">
        <f t="shared" si="80"/>
        <v>23.5</v>
      </c>
      <c r="AP54">
        <f t="shared" si="81"/>
        <v>0.97094181742605179</v>
      </c>
      <c r="AQ54">
        <f t="shared" si="82"/>
        <v>-0.23931566428755865</v>
      </c>
      <c r="AR54">
        <f t="shared" si="83"/>
        <v>0.88545602565320902</v>
      </c>
      <c r="AS54">
        <f t="shared" si="84"/>
        <v>-0.46472317204377017</v>
      </c>
      <c r="AT54">
        <f t="shared" si="85"/>
        <v>0.74851074817110042</v>
      </c>
      <c r="AU54">
        <f t="shared" si="86"/>
        <v>-0.66312265824079597</v>
      </c>
      <c r="AV54">
        <f t="shared" si="87"/>
        <v>0.56806474673115281</v>
      </c>
      <c r="AW54">
        <f t="shared" si="88"/>
        <v>-0.82298386589365846</v>
      </c>
      <c r="AX54">
        <f t="shared" si="89"/>
        <v>0.35460488704253629</v>
      </c>
      <c r="AY54">
        <f t="shared" si="90"/>
        <v>-0.93501624268541461</v>
      </c>
      <c r="AZ54">
        <f t="shared" si="91"/>
        <v>0.1205366802553211</v>
      </c>
      <c r="BA54">
        <f t="shared" si="92"/>
        <v>-0.99270887409805419</v>
      </c>
      <c r="BB54">
        <f t="shared" si="49"/>
        <v>2.2820549318726355</v>
      </c>
      <c r="BC54">
        <f t="shared" si="50"/>
        <v>0.59230535635482218</v>
      </c>
      <c r="BD54">
        <f t="shared" si="51"/>
        <v>0.49667159918995413</v>
      </c>
      <c r="BE54">
        <f t="shared" si="52"/>
        <v>1.8490897114557571E-3</v>
      </c>
    </row>
    <row r="55" spans="1:60" x14ac:dyDescent="0.25">
      <c r="A55">
        <v>892946</v>
      </c>
      <c r="B55">
        <f t="shared" si="40"/>
        <v>35.773646889147066</v>
      </c>
      <c r="C55">
        <v>51</v>
      </c>
      <c r="D55">
        <f t="shared" si="41"/>
        <v>35.385085521991613</v>
      </c>
      <c r="E55">
        <f t="shared" si="53"/>
        <v>3.7693593673670946</v>
      </c>
      <c r="F55">
        <f t="shared" si="42"/>
        <v>3.3807980002116294</v>
      </c>
      <c r="G55">
        <f t="shared" si="43"/>
        <v>20.095821019251574</v>
      </c>
      <c r="H55">
        <f t="shared" si="54"/>
        <v>34.288764852144993</v>
      </c>
      <c r="I55">
        <f t="shared" si="55"/>
        <v>35.512816725706536</v>
      </c>
      <c r="J55">
        <f t="shared" si="56"/>
        <v>34.734129726506275</v>
      </c>
      <c r="K55">
        <f t="shared" si="57"/>
        <v>33.448940901445056</v>
      </c>
      <c r="L55">
        <f t="shared" si="58"/>
        <v>31.675991197585439</v>
      </c>
      <c r="M55">
        <f t="shared" si="59"/>
        <v>29.441134213944821</v>
      </c>
      <c r="N55">
        <f t="shared" si="60"/>
        <v>26.776959197804214</v>
      </c>
      <c r="O55">
        <f t="shared" si="61"/>
        <v>-4.3120366366439731</v>
      </c>
      <c r="P55">
        <f t="shared" si="62"/>
        <v>-8.5611940692647952</v>
      </c>
      <c r="Q55">
        <f t="shared" si="63"/>
        <v>-12.685510014225581</v>
      </c>
      <c r="R55">
        <f t="shared" si="64"/>
        <v>-16.624842657898192</v>
      </c>
      <c r="S55">
        <f t="shared" si="65"/>
        <v>-20.321747659733138</v>
      </c>
      <c r="T55">
        <f t="shared" si="66"/>
        <v>-23.722315820098803</v>
      </c>
      <c r="U55">
        <f t="shared" si="67"/>
        <v>-0.45434606483173645</v>
      </c>
      <c r="V55">
        <f t="shared" si="68"/>
        <v>-0.90206674093998906</v>
      </c>
      <c r="W55">
        <f t="shared" si="69"/>
        <v>-1.3366332526879352</v>
      </c>
      <c r="X55">
        <f t="shared" si="70"/>
        <v>-1.7517086417757366</v>
      </c>
      <c r="Y55">
        <f t="shared" si="71"/>
        <v>-2.1412401743620992</v>
      </c>
      <c r="Z55">
        <f t="shared" si="72"/>
        <v>-2.4995476035533151</v>
      </c>
      <c r="AA55">
        <f t="shared" si="73"/>
        <v>-0.12053668025532363</v>
      </c>
      <c r="AB55">
        <f t="shared" si="74"/>
        <v>-0.2393156642875589</v>
      </c>
      <c r="AC55">
        <f t="shared" si="75"/>
        <v>-0.35460488704253645</v>
      </c>
      <c r="AD55">
        <f t="shared" si="76"/>
        <v>-0.46472317204377062</v>
      </c>
      <c r="AE55">
        <f t="shared" si="77"/>
        <v>-0.56806474673115603</v>
      </c>
      <c r="AF55">
        <f t="shared" si="78"/>
        <v>-0.66312265824079653</v>
      </c>
      <c r="AG55">
        <f t="shared" si="79"/>
        <v>0.33199952749863665</v>
      </c>
      <c r="AH55">
        <f t="shared" si="44"/>
        <v>-16.71123514785501</v>
      </c>
      <c r="AI55">
        <f t="shared" si="45"/>
        <v>1.9602857368623143</v>
      </c>
      <c r="AJ55">
        <f t="shared" si="46"/>
        <v>0.8361687992906115</v>
      </c>
      <c r="AK55">
        <f t="shared" si="47"/>
        <v>0.41425572161877</v>
      </c>
      <c r="AL55">
        <f t="shared" si="48"/>
        <v>0.17008774243993327</v>
      </c>
      <c r="AN55">
        <v>1</v>
      </c>
      <c r="AO55">
        <f t="shared" si="80"/>
        <v>24.5</v>
      </c>
      <c r="AP55">
        <f t="shared" si="81"/>
        <v>0.99270887409805397</v>
      </c>
      <c r="AQ55">
        <f t="shared" si="82"/>
        <v>-0.12053668025532363</v>
      </c>
      <c r="AR55">
        <f t="shared" si="83"/>
        <v>0.97094181742605179</v>
      </c>
      <c r="AS55">
        <f t="shared" si="84"/>
        <v>-0.2393156642875589</v>
      </c>
      <c r="AT55">
        <f t="shared" si="85"/>
        <v>0.9350162426854145</v>
      </c>
      <c r="AU55">
        <f t="shared" si="86"/>
        <v>-0.35460488704253645</v>
      </c>
      <c r="AV55">
        <f t="shared" si="87"/>
        <v>0.8854560256532088</v>
      </c>
      <c r="AW55">
        <f t="shared" si="88"/>
        <v>-0.46472317204377062</v>
      </c>
      <c r="AX55">
        <f t="shared" si="89"/>
        <v>0.82298386589365624</v>
      </c>
      <c r="AY55">
        <f t="shared" si="90"/>
        <v>-0.56806474673115603</v>
      </c>
      <c r="AZ55">
        <f t="shared" si="91"/>
        <v>0.74851074817109997</v>
      </c>
      <c r="BA55">
        <f t="shared" si="92"/>
        <v>-0.66312265824079653</v>
      </c>
      <c r="BB55">
        <f t="shared" si="49"/>
        <v>1.9602857368623143</v>
      </c>
      <c r="BC55">
        <f t="shared" si="50"/>
        <v>0.8361687992906115</v>
      </c>
      <c r="BD55">
        <f t="shared" si="51"/>
        <v>0.41425572161877</v>
      </c>
      <c r="BE55">
        <f t="shared" si="52"/>
        <v>0.17008774243993327</v>
      </c>
    </row>
    <row r="56" spans="1:60" x14ac:dyDescent="0.25">
      <c r="A56">
        <v>859636</v>
      </c>
      <c r="B56">
        <f t="shared" si="40"/>
        <v>34.439165097552184</v>
      </c>
      <c r="C56">
        <v>52</v>
      </c>
      <c r="D56">
        <f t="shared" si="41"/>
        <v>35.84281799871718</v>
      </c>
      <c r="E56">
        <f t="shared" si="53"/>
        <v>1.7684913858993774</v>
      </c>
      <c r="F56">
        <f t="shared" si="42"/>
        <v>3.1721442870643588</v>
      </c>
      <c r="G56">
        <f t="shared" si="43"/>
        <v>18.761339227656691</v>
      </c>
      <c r="H56">
        <f t="shared" si="54"/>
        <v>45.999999999999972</v>
      </c>
      <c r="I56">
        <f t="shared" si="55"/>
        <v>34.439165097552184</v>
      </c>
      <c r="J56">
        <f t="shared" si="56"/>
        <v>34.439165097552184</v>
      </c>
      <c r="K56">
        <f t="shared" si="57"/>
        <v>34.439165097552184</v>
      </c>
      <c r="L56">
        <f t="shared" si="58"/>
        <v>34.439165097552184</v>
      </c>
      <c r="M56">
        <f t="shared" si="59"/>
        <v>34.439165097552184</v>
      </c>
      <c r="N56">
        <f t="shared" si="60"/>
        <v>34.439165097552184</v>
      </c>
      <c r="O56">
        <f t="shared" si="61"/>
        <v>-8.4386179815217863E-15</v>
      </c>
      <c r="P56">
        <f t="shared" si="62"/>
        <v>-1.6877235963043573E-14</v>
      </c>
      <c r="Q56">
        <f t="shared" si="63"/>
        <v>-2.531585394456536E-14</v>
      </c>
      <c r="R56">
        <f t="shared" si="64"/>
        <v>-3.3754471926087145E-14</v>
      </c>
      <c r="S56">
        <f t="shared" si="65"/>
        <v>8.01594030209335E-14</v>
      </c>
      <c r="T56">
        <f t="shared" si="66"/>
        <v>-5.0631707889130721E-14</v>
      </c>
      <c r="U56">
        <f t="shared" si="67"/>
        <v>-4.3333289779076526E-16</v>
      </c>
      <c r="V56">
        <f t="shared" si="68"/>
        <v>-8.6666579558153052E-16</v>
      </c>
      <c r="W56">
        <f t="shared" si="69"/>
        <v>-1.2999986933722958E-15</v>
      </c>
      <c r="X56">
        <f t="shared" si="70"/>
        <v>-1.733331591163061E-15</v>
      </c>
      <c r="Y56">
        <f t="shared" si="71"/>
        <v>4.1162790485717469E-15</v>
      </c>
      <c r="Z56">
        <f t="shared" si="72"/>
        <v>-2.5999973867445917E-15</v>
      </c>
      <c r="AA56">
        <f t="shared" si="73"/>
        <v>-2.45029690981724E-16</v>
      </c>
      <c r="AB56">
        <f t="shared" si="74"/>
        <v>-4.90059381963448E-16</v>
      </c>
      <c r="AC56">
        <f t="shared" si="75"/>
        <v>-7.3508907294517201E-16</v>
      </c>
      <c r="AD56">
        <f t="shared" si="76"/>
        <v>-9.8011876392689601E-16</v>
      </c>
      <c r="AE56">
        <f t="shared" si="77"/>
        <v>2.3275652238918809E-15</v>
      </c>
      <c r="AF56">
        <f t="shared" si="78"/>
        <v>-1.470178145890344E-15</v>
      </c>
      <c r="AG56">
        <f t="shared" si="79"/>
        <v>6.7510336430328244E-16</v>
      </c>
      <c r="AH56">
        <f t="shared" si="44"/>
        <v>-6.0000000000000124</v>
      </c>
      <c r="AI56">
        <f t="shared" si="45"/>
        <v>1.6099311616294882</v>
      </c>
      <c r="AJ56">
        <f t="shared" si="46"/>
        <v>1.0314371509615494</v>
      </c>
      <c r="AK56">
        <f t="shared" si="47"/>
        <v>0.27800005748788081</v>
      </c>
      <c r="AL56">
        <f t="shared" si="48"/>
        <v>0.25277591698544016</v>
      </c>
      <c r="AN56">
        <v>1</v>
      </c>
      <c r="AO56">
        <f t="shared" si="80"/>
        <v>25.5</v>
      </c>
      <c r="AP56">
        <f t="shared" si="81"/>
        <v>1</v>
      </c>
      <c r="AQ56">
        <f t="shared" si="82"/>
        <v>-2.45029690981724E-16</v>
      </c>
      <c r="AR56">
        <f t="shared" si="83"/>
        <v>1</v>
      </c>
      <c r="AS56">
        <f t="shared" si="84"/>
        <v>-4.90059381963448E-16</v>
      </c>
      <c r="AT56">
        <f t="shared" si="85"/>
        <v>1</v>
      </c>
      <c r="AU56">
        <f t="shared" si="86"/>
        <v>-7.3508907294517201E-16</v>
      </c>
      <c r="AV56">
        <f t="shared" si="87"/>
        <v>1</v>
      </c>
      <c r="AW56">
        <f t="shared" si="88"/>
        <v>-9.8011876392689601E-16</v>
      </c>
      <c r="AX56">
        <f t="shared" si="89"/>
        <v>1</v>
      </c>
      <c r="AY56">
        <f t="shared" si="90"/>
        <v>2.3275652238918809E-15</v>
      </c>
      <c r="AZ56">
        <f t="shared" si="91"/>
        <v>1</v>
      </c>
      <c r="BA56">
        <f t="shared" si="92"/>
        <v>-1.470178145890344E-15</v>
      </c>
      <c r="BB56">
        <f t="shared" si="49"/>
        <v>1.6099311616294882</v>
      </c>
      <c r="BC56">
        <f t="shared" si="50"/>
        <v>1.0314371509615494</v>
      </c>
      <c r="BD56">
        <f t="shared" si="51"/>
        <v>0.27800005748788081</v>
      </c>
      <c r="BE56">
        <f t="shared" si="52"/>
        <v>0.25277591698544016</v>
      </c>
    </row>
    <row r="57" spans="1:60" x14ac:dyDescent="0.25">
      <c r="BH57" s="6" t="s">
        <v>42</v>
      </c>
    </row>
    <row r="58" spans="1:60" x14ac:dyDescent="0.25">
      <c r="AO58" s="7">
        <v>6</v>
      </c>
      <c r="AP58" s="7">
        <v>6</v>
      </c>
      <c r="AQ58" s="8">
        <v>5</v>
      </c>
      <c r="AR58" s="8">
        <v>5</v>
      </c>
      <c r="AS58" s="8">
        <v>4</v>
      </c>
      <c r="AT58" s="8">
        <v>4</v>
      </c>
      <c r="AU58" s="4">
        <v>3</v>
      </c>
      <c r="AV58" s="4">
        <v>3</v>
      </c>
      <c r="AW58" s="4">
        <v>2</v>
      </c>
      <c r="AX58" s="4">
        <v>2</v>
      </c>
      <c r="AY58" s="4">
        <v>1</v>
      </c>
      <c r="AZ58" s="4">
        <v>1</v>
      </c>
      <c r="BA58" s="4" t="s">
        <v>22</v>
      </c>
      <c r="BB58" s="4" t="s">
        <v>20</v>
      </c>
      <c r="BC58" s="9"/>
      <c r="BD58" s="9"/>
      <c r="BE58" s="9"/>
      <c r="BF58" s="9"/>
      <c r="BH58">
        <f>0.005</f>
        <v>5.0000000000000001E-3</v>
      </c>
    </row>
    <row r="59" spans="1:60" x14ac:dyDescent="0.25">
      <c r="AN59" s="5" t="s">
        <v>36</v>
      </c>
      <c r="AO59" s="5">
        <f>_xlfn.T.INV.2T($BH$58/2,38)</f>
        <v>3.2380048625346274</v>
      </c>
      <c r="AP59" s="5">
        <f t="shared" ref="AP59:BB59" si="93">_xlfn.T.INV.2T($BH$58/2,38)</f>
        <v>3.2380048625346274</v>
      </c>
      <c r="AQ59" s="5">
        <f t="shared" si="93"/>
        <v>3.2380048625346274</v>
      </c>
      <c r="AR59" s="5">
        <f t="shared" si="93"/>
        <v>3.2380048625346274</v>
      </c>
      <c r="AS59" s="5">
        <f t="shared" si="93"/>
        <v>3.2380048625346274</v>
      </c>
      <c r="AT59" s="5">
        <f t="shared" si="93"/>
        <v>3.2380048625346274</v>
      </c>
      <c r="AU59" s="5">
        <f t="shared" si="93"/>
        <v>3.2380048625346274</v>
      </c>
      <c r="AV59" s="5">
        <f t="shared" si="93"/>
        <v>3.2380048625346274</v>
      </c>
      <c r="AW59" s="5">
        <f t="shared" si="93"/>
        <v>3.2380048625346274</v>
      </c>
      <c r="AX59" s="5">
        <f t="shared" si="93"/>
        <v>3.2380048625346274</v>
      </c>
      <c r="AY59" s="5">
        <f t="shared" si="93"/>
        <v>3.2380048625346274</v>
      </c>
      <c r="AZ59" s="5">
        <f t="shared" si="93"/>
        <v>3.2380048625346274</v>
      </c>
      <c r="BA59" s="5">
        <f t="shared" si="93"/>
        <v>3.2380048625346274</v>
      </c>
      <c r="BB59" s="5">
        <f t="shared" si="93"/>
        <v>3.2380048625346274</v>
      </c>
      <c r="BC59" s="24"/>
      <c r="BD59" s="24"/>
      <c r="BE59" s="24"/>
      <c r="BF59" s="24"/>
    </row>
    <row r="60" spans="1:60" x14ac:dyDescent="0.25">
      <c r="AN60" s="5" t="s">
        <v>35</v>
      </c>
      <c r="AO60" s="5">
        <f>AO61/AO62</f>
        <v>0.25416803494878903</v>
      </c>
      <c r="AP60" s="5">
        <f t="shared" ref="AP60:BB60" si="94">AP61/AP62</f>
        <v>2.3852500001697083</v>
      </c>
      <c r="AQ60" s="5">
        <f t="shared" si="94"/>
        <v>1.0257700861177395</v>
      </c>
      <c r="AR60" s="5">
        <f t="shared" si="94"/>
        <v>-1.2247044639990203</v>
      </c>
      <c r="AS60" s="5">
        <f t="shared" si="94"/>
        <v>-1.9836539663563177</v>
      </c>
      <c r="AT60" s="5">
        <f t="shared" si="94"/>
        <v>-0.71883807893474994</v>
      </c>
      <c r="AU60" s="5">
        <f t="shared" si="94"/>
        <v>-3.1459216765094054</v>
      </c>
      <c r="AV60" s="5">
        <f t="shared" si="94"/>
        <v>2.6232706227639913</v>
      </c>
      <c r="AW60" s="5">
        <f t="shared" si="94"/>
        <v>4.0152930704373659</v>
      </c>
      <c r="AX60" s="5">
        <f t="shared" si="94"/>
        <v>9.73287128713201</v>
      </c>
      <c r="AY60" s="5">
        <f t="shared" si="94"/>
        <v>-10.241036977202683</v>
      </c>
      <c r="AZ60" s="5">
        <f t="shared" si="94"/>
        <v>15.191669955532673</v>
      </c>
      <c r="BA60" s="5">
        <f t="shared" si="94"/>
        <v>40.203985859387082</v>
      </c>
      <c r="BB60" s="5">
        <f t="shared" si="94"/>
        <v>211.82498151054082</v>
      </c>
      <c r="BC60" s="24"/>
      <c r="BD60" s="24"/>
      <c r="BE60" s="24"/>
      <c r="BF60" s="24"/>
    </row>
    <row r="61" spans="1:60" x14ac:dyDescent="0.25">
      <c r="AN61" t="s">
        <v>37</v>
      </c>
      <c r="AO61">
        <f t="array" ref="AO61:BB65">LINEST(B5:B56,AO5:BA56,1,1)</f>
        <v>2.8829882473316241E-2</v>
      </c>
      <c r="AP61">
        <v>0.25277591698544194</v>
      </c>
      <c r="AQ61">
        <v>0.12043611965789897</v>
      </c>
      <c r="AR61">
        <v>-0.12978756688040688</v>
      </c>
      <c r="AS61">
        <v>-0.2467889246477748</v>
      </c>
      <c r="AT61">
        <v>-7.6178578578286013E-2</v>
      </c>
      <c r="AU61">
        <v>-0.43519183756091412</v>
      </c>
      <c r="AV61">
        <v>0.27800005748787771</v>
      </c>
      <c r="AW61">
        <v>0.69070557130822519</v>
      </c>
      <c r="AX61">
        <v>1.0314371509615463</v>
      </c>
      <c r="AY61">
        <v>-3.0040049656149743</v>
      </c>
      <c r="AZ61">
        <v>1.6099311616294898</v>
      </c>
      <c r="BA61">
        <v>0.66638618987283604</v>
      </c>
      <c r="BB61">
        <v>15.677825869895495</v>
      </c>
    </row>
    <row r="62" spans="1:60" x14ac:dyDescent="0.25">
      <c r="AN62" t="s">
        <v>38</v>
      </c>
      <c r="AO62">
        <v>0.11342843516544092</v>
      </c>
      <c r="AP62">
        <v>0.10597460097157831</v>
      </c>
      <c r="AQ62">
        <v>0.11741044244497019</v>
      </c>
      <c r="AR62">
        <v>0.10597460097157831</v>
      </c>
      <c r="AS62">
        <v>0.12441127779009258</v>
      </c>
      <c r="AT62">
        <v>0.10597460097157828</v>
      </c>
      <c r="AU62">
        <v>0.13833524235854033</v>
      </c>
      <c r="AV62">
        <v>0.10597460097157831</v>
      </c>
      <c r="AW62">
        <v>0.17201871922962528</v>
      </c>
      <c r="AX62">
        <v>0.10597460097157828</v>
      </c>
      <c r="AY62">
        <v>0.29333015516906297</v>
      </c>
      <c r="AZ62">
        <v>0.10597460097157831</v>
      </c>
      <c r="BA62">
        <v>1.6575127456355025E-2</v>
      </c>
      <c r="BB62">
        <v>7.4013111003695925E-2</v>
      </c>
    </row>
    <row r="63" spans="1:60" x14ac:dyDescent="0.25">
      <c r="AN63" t="s">
        <v>39</v>
      </c>
      <c r="AO63">
        <v>0.99851577862735708</v>
      </c>
      <c r="AP63">
        <v>0.53371613356086733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</row>
    <row r="64" spans="1:60" x14ac:dyDescent="0.25">
      <c r="AN64" t="s">
        <v>40</v>
      </c>
      <c r="AO64">
        <v>1966.5115215505386</v>
      </c>
      <c r="AP64">
        <v>38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</row>
    <row r="65" spans="41:54" x14ac:dyDescent="0.25">
      <c r="AO65">
        <v>7282.1649142782799</v>
      </c>
      <c r="AP65">
        <v>10.824410626480141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</row>
  </sheetData>
  <mergeCells count="12">
    <mergeCell ref="AN2:BA2"/>
    <mergeCell ref="BH2:BH4"/>
    <mergeCell ref="AP3:AQ3"/>
    <mergeCell ref="AR3:AS3"/>
    <mergeCell ref="AT3:AU3"/>
    <mergeCell ref="AV3:AW3"/>
    <mergeCell ref="AX3:AY3"/>
    <mergeCell ref="AZ3:BA3"/>
    <mergeCell ref="BB3:BB4"/>
    <mergeCell ref="BC3:BC4"/>
    <mergeCell ref="BD3:BD4"/>
    <mergeCell ref="BE3:BE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X_matr</vt:lpstr>
      <vt:lpstr>U_matr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user</cp:lastModifiedBy>
  <dcterms:created xsi:type="dcterms:W3CDTF">2015-05-03T10:45:01Z</dcterms:created>
  <dcterms:modified xsi:type="dcterms:W3CDTF">2016-01-08T09:18:15Z</dcterms:modified>
</cp:coreProperties>
</file>