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4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4" i="1" l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<sst xmlns="http://schemas.openxmlformats.org/spreadsheetml/2006/main" count="39" uniqueCount="30">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</sst>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right" vertical="center"/>
    </xf>
    <xf numFmtId="10" fontId="1" fillId="0" borderId="10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0" fontId="1" fillId="0" borderId="16" xfId="0" applyNumberFormat="1" applyFont="1" applyBorder="1" applyAlignment="1">
      <alignment horizontal="right" vertical="center"/>
    </xf>
    <xf numFmtId="177" fontId="1" fillId="0" borderId="10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6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1" customWidth="1"/>
    <col min="2" max="3" width="10.625" style="11" customWidth="1"/>
    <col min="4" max="4" width="16.625" style="11" customWidth="1"/>
    <col min="5" max="5" width="10.625" style="11" customWidth="1"/>
    <col min="6" max="8" width="12.625" style="11" customWidth="1"/>
    <col min="9" max="10" width="10.625" style="11" customWidth="1"/>
    <col min="11" max="16384" width="9" style="1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2" t="s">
        <v>0</v>
      </c>
      <c r="C4" s="13" t="s">
        <v>1</v>
      </c>
      <c r="D4" s="13" t="s">
        <v>2</v>
      </c>
      <c r="E4" s="13" t="s">
        <v>3</v>
      </c>
      <c r="F4" s="14" t="s">
        <v>4</v>
      </c>
      <c r="G4" s="14" t="s">
        <v>5</v>
      </c>
      <c r="H4" s="13" t="s">
        <v>6</v>
      </c>
      <c r="I4" s="13" t="s">
        <v>7</v>
      </c>
      <c r="J4" s="15" t="s">
        <v>1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3">
        <v>176</v>
      </c>
      <c r="F5" s="17">
        <v>350000</v>
      </c>
      <c r="G5" s="17">
        <v>245000</v>
      </c>
      <c r="H5" s="18">
        <v>0.85499999999999998</v>
      </c>
      <c r="I5" s="7" t="str">
        <f>_xlfn.RANK.EQ(F5,$F$5:$F$12)&amp;"위"</f>
        <v>1위</v>
      </c>
      <c r="J5" s="8" t="str">
        <f>CHOOSE(RIGHT(B5,1),"특급","고급","기본")</f>
        <v>특급</v>
      </c>
    </row>
    <row r="6" spans="2:10" ht="21.95" customHeight="1" x14ac:dyDescent="0.3">
      <c r="B6" s="3" t="s">
        <v>11</v>
      </c>
      <c r="C6" s="1" t="s">
        <v>12</v>
      </c>
      <c r="D6" s="1" t="s">
        <v>13</v>
      </c>
      <c r="E6" s="24">
        <v>212</v>
      </c>
      <c r="F6" s="19">
        <v>275000</v>
      </c>
      <c r="G6" s="19">
        <v>190000</v>
      </c>
      <c r="H6" s="20">
        <v>0.72499999999999998</v>
      </c>
      <c r="I6" s="7" t="str">
        <f t="shared" ref="I6:I12" si="0">_xlfn.RANK.EQ(F6,$F$5:$F$12)&amp;"위"</f>
        <v>3위</v>
      </c>
      <c r="J6" s="8" t="str">
        <f t="shared" ref="J6:J12" si="1">CHOOSE(RIGHT(B6,1),"특급","고급","기본")</f>
        <v>고급</v>
      </c>
    </row>
    <row r="7" spans="2:10" ht="21.95" customHeight="1" x14ac:dyDescent="0.3">
      <c r="B7" s="3" t="s">
        <v>14</v>
      </c>
      <c r="C7" s="1" t="s">
        <v>9</v>
      </c>
      <c r="D7" s="1" t="s">
        <v>15</v>
      </c>
      <c r="E7" s="24">
        <v>125</v>
      </c>
      <c r="F7" s="19">
        <v>250000</v>
      </c>
      <c r="G7" s="19">
        <v>175000</v>
      </c>
      <c r="H7" s="20">
        <v>0.89700000000000002</v>
      </c>
      <c r="I7" s="7" t="str">
        <f t="shared" si="0"/>
        <v>5위</v>
      </c>
      <c r="J7" s="8" t="str">
        <f t="shared" si="1"/>
        <v>특급</v>
      </c>
    </row>
    <row r="8" spans="2:10" ht="21.95" customHeight="1" x14ac:dyDescent="0.3">
      <c r="B8" s="3" t="s">
        <v>16</v>
      </c>
      <c r="C8" s="1" t="s">
        <v>12</v>
      </c>
      <c r="D8" s="1" t="s">
        <v>17</v>
      </c>
      <c r="E8" s="24">
        <v>212</v>
      </c>
      <c r="F8" s="19">
        <v>232000</v>
      </c>
      <c r="G8" s="19">
        <v>160000</v>
      </c>
      <c r="H8" s="20">
        <v>0.81699999999999995</v>
      </c>
      <c r="I8" s="7" t="str">
        <f t="shared" si="0"/>
        <v>6위</v>
      </c>
      <c r="J8" s="8" t="str">
        <f t="shared" si="1"/>
        <v>고급</v>
      </c>
    </row>
    <row r="9" spans="2:10" ht="21.95" customHeight="1" x14ac:dyDescent="0.3">
      <c r="B9" s="3" t="s">
        <v>18</v>
      </c>
      <c r="C9" s="1" t="s">
        <v>19</v>
      </c>
      <c r="D9" s="1" t="s">
        <v>20</v>
      </c>
      <c r="E9" s="24">
        <v>101</v>
      </c>
      <c r="F9" s="19">
        <v>295000</v>
      </c>
      <c r="G9" s="19">
        <v>210000</v>
      </c>
      <c r="H9" s="20">
        <v>0.79400000000000004</v>
      </c>
      <c r="I9" s="7" t="str">
        <f t="shared" si="0"/>
        <v>2위</v>
      </c>
      <c r="J9" s="8" t="str">
        <f t="shared" si="1"/>
        <v>기본</v>
      </c>
    </row>
    <row r="10" spans="2:10" ht="21.95" customHeight="1" x14ac:dyDescent="0.3">
      <c r="B10" s="3" t="s">
        <v>21</v>
      </c>
      <c r="C10" s="1" t="s">
        <v>12</v>
      </c>
      <c r="D10" s="1" t="s">
        <v>22</v>
      </c>
      <c r="E10" s="24">
        <v>353</v>
      </c>
      <c r="F10" s="19">
        <v>254000</v>
      </c>
      <c r="G10" s="19">
        <v>180000</v>
      </c>
      <c r="H10" s="20">
        <v>0.79100000000000004</v>
      </c>
      <c r="I10" s="7" t="str">
        <f t="shared" si="0"/>
        <v>4위</v>
      </c>
      <c r="J10" s="8" t="str">
        <f t="shared" si="1"/>
        <v>고급</v>
      </c>
    </row>
    <row r="11" spans="2:10" ht="21.95" customHeight="1" x14ac:dyDescent="0.3">
      <c r="B11" s="3" t="s">
        <v>23</v>
      </c>
      <c r="C11" s="1" t="s">
        <v>9</v>
      </c>
      <c r="D11" s="1" t="s">
        <v>24</v>
      </c>
      <c r="E11" s="24">
        <v>198</v>
      </c>
      <c r="F11" s="19">
        <v>195000</v>
      </c>
      <c r="G11" s="19">
        <v>130000</v>
      </c>
      <c r="H11" s="20">
        <v>0.81399999999999995</v>
      </c>
      <c r="I11" s="7" t="str">
        <f t="shared" si="0"/>
        <v>7위</v>
      </c>
      <c r="J11" s="8" t="str">
        <f t="shared" si="1"/>
        <v>특급</v>
      </c>
    </row>
    <row r="12" spans="2:10" ht="21.95" customHeight="1" thickBot="1" x14ac:dyDescent="0.35">
      <c r="B12" s="9" t="s">
        <v>25</v>
      </c>
      <c r="C12" s="10" t="s">
        <v>19</v>
      </c>
      <c r="D12" s="10" t="s">
        <v>26</v>
      </c>
      <c r="E12" s="25">
        <v>105</v>
      </c>
      <c r="F12" s="21">
        <v>125000</v>
      </c>
      <c r="G12" s="21">
        <v>87000</v>
      </c>
      <c r="H12" s="22">
        <v>0.79400000000000004</v>
      </c>
      <c r="I12" s="7" t="str">
        <f t="shared" si="0"/>
        <v>8위</v>
      </c>
      <c r="J12" s="8" t="str">
        <f t="shared" si="1"/>
        <v>기본</v>
      </c>
    </row>
    <row r="13" spans="2:10" ht="21.95" customHeight="1" x14ac:dyDescent="0.3">
      <c r="B13" s="33" t="s">
        <v>27</v>
      </c>
      <c r="C13" s="28"/>
      <c r="D13" s="28"/>
      <c r="E13" s="26">
        <f>ROUNDDOWN(DAVERAGE(B4:H12,E4,C4:C5),0)</f>
        <v>166</v>
      </c>
      <c r="F13" s="29"/>
      <c r="G13" s="28" t="s">
        <v>28</v>
      </c>
      <c r="H13" s="28"/>
      <c r="I13" s="28"/>
      <c r="J13" s="2">
        <f>LARGE(성수기요금,3)</f>
        <v>275000</v>
      </c>
    </row>
    <row r="14" spans="2:10" ht="21.95" customHeight="1" thickBot="1" x14ac:dyDescent="0.35">
      <c r="B14" s="31" t="s">
        <v>29</v>
      </c>
      <c r="C14" s="32"/>
      <c r="D14" s="32"/>
      <c r="E14" s="27">
        <f>SUMIF(C5:C12,"펜션",F5:F12)/COUNTIF(C5:C12,"펜션")</f>
        <v>210000</v>
      </c>
      <c r="F14" s="30"/>
      <c r="G14" s="16" t="s">
        <v>0</v>
      </c>
      <c r="H14" s="4" t="s">
        <v>8</v>
      </c>
      <c r="I14" s="16" t="s">
        <v>6</v>
      </c>
      <c r="J14" s="5">
        <f>VLOOKUP(H14,B5:H12,7,0)</f>
        <v>0.85499999999999998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0" priority="1">
      <formula>$F5&gt;=270000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2020-03-25T09:58:25Z</dcterms:modified>
</cp:coreProperties>
</file>