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시험직전 모의고사\"/>
    </mc:Choice>
  </mc:AlternateContent>
  <bookViews>
    <workbookView xWindow="-120" yWindow="-120" windowWidth="29040" windowHeight="15840"/>
  </bookViews>
  <sheets>
    <sheet name="제1작업" sheetId="2" r:id="rId1"/>
    <sheet name="제2작업" sheetId="3" r:id="rId2"/>
    <sheet name="제3작업" sheetId="4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제2작업!#REF!</definedName>
    <definedName name="경제유발효과">제1작업!$H$5:$H$12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F15" i="4"/>
  <c r="F10" i="4"/>
  <c r="F5" i="4"/>
  <c r="C16" i="4"/>
  <c r="C11" i="4"/>
  <c r="C6" i="4"/>
  <c r="H11" i="3"/>
  <c r="I5" i="2"/>
  <c r="I6" i="2"/>
  <c r="I7" i="2"/>
  <c r="I8" i="2"/>
  <c r="I9" i="2"/>
  <c r="I10" i="2"/>
  <c r="I11" i="2"/>
  <c r="I12" i="2"/>
  <c r="E14" i="2"/>
  <c r="F17" i="4" l="1"/>
  <c r="C18" i="4"/>
  <c r="J5" i="2"/>
  <c r="J6" i="2"/>
  <c r="J7" i="2"/>
  <c r="J8" i="2"/>
  <c r="J9" i="2"/>
  <c r="J10" i="2"/>
  <c r="J11" i="2"/>
  <c r="J12" i="2"/>
  <c r="J14" i="2" l="1"/>
  <c r="J13" i="2"/>
</calcChain>
</file>

<file path=xl/sharedStrings.xml><?xml version="1.0" encoding="utf-8"?>
<sst xmlns="http://schemas.openxmlformats.org/spreadsheetml/2006/main" count="150" uniqueCount="49">
  <si>
    <t>전체 개수</t>
  </si>
  <si>
    <t>전체 평균</t>
  </si>
  <si>
    <t>축제명</t>
  </si>
  <si>
    <t>지역</t>
  </si>
  <si>
    <t>관람객 수</t>
  </si>
  <si>
    <t>1인당 지출비용
(단위:원)</t>
  </si>
  <si>
    <t>경제유발효과
(단위:억원)</t>
  </si>
  <si>
    <t>최대 경제유발효과(단위:억원)</t>
  </si>
  <si>
    <t>유형</t>
  </si>
  <si>
    <t>송도불꽃축제</t>
  </si>
  <si>
    <t>송도불꽃축제</t>
    <phoneticPr fontId="3" type="noConversion"/>
  </si>
  <si>
    <t>인천</t>
  </si>
  <si>
    <t>부평풍물대축제</t>
  </si>
  <si>
    <t>문화예술</t>
  </si>
  <si>
    <t>탐라문화제</t>
  </si>
  <si>
    <t>제주</t>
  </si>
  <si>
    <t>제주</t>
    <phoneticPr fontId="3" type="noConversion"/>
  </si>
  <si>
    <t>동래읍성축제</t>
  </si>
  <si>
    <t>부산</t>
  </si>
  <si>
    <t>전통역사</t>
  </si>
  <si>
    <t>울산</t>
  </si>
  <si>
    <t>거북선축제</t>
  </si>
  <si>
    <t>마두희축제</t>
  </si>
  <si>
    <t>여수</t>
  </si>
  <si>
    <t>자갈치축제</t>
  </si>
  <si>
    <t>지역특산물</t>
  </si>
  <si>
    <t>군밤축제</t>
  </si>
  <si>
    <t>공주</t>
  </si>
  <si>
    <t>관리코드</t>
    <phoneticPr fontId="3" type="noConversion"/>
  </si>
  <si>
    <t>SEA-405</t>
    <phoneticPr fontId="3" type="noConversion"/>
  </si>
  <si>
    <t>FEA-210</t>
    <phoneticPr fontId="3" type="noConversion"/>
  </si>
  <si>
    <t>FEC-409</t>
    <phoneticPr fontId="3" type="noConversion"/>
  </si>
  <si>
    <t>AMF-410</t>
    <phoneticPr fontId="3" type="noConversion"/>
  </si>
  <si>
    <t>JSD-210</t>
    <phoneticPr fontId="3" type="noConversion"/>
  </si>
  <si>
    <t>FEL-106</t>
    <phoneticPr fontId="3" type="noConversion"/>
  </si>
  <si>
    <t>HED-105</t>
    <phoneticPr fontId="3" type="noConversion"/>
  </si>
  <si>
    <t>NTU-202</t>
    <phoneticPr fontId="3" type="noConversion"/>
  </si>
  <si>
    <t>개최 월</t>
    <phoneticPr fontId="3" type="noConversion"/>
  </si>
  <si>
    <t>문화예술 축제의 관람객 수 평균</t>
    <phoneticPr fontId="3" type="noConversion"/>
  </si>
  <si>
    <t>&lt;=100</t>
    <phoneticPr fontId="3" type="noConversion"/>
  </si>
  <si>
    <t>지역특산물 개수</t>
  </si>
  <si>
    <t>전통역사 개수</t>
  </si>
  <si>
    <t>문화예술 개수</t>
  </si>
  <si>
    <t>지역특산물 평균</t>
  </si>
  <si>
    <t>전통역사 평균</t>
  </si>
  <si>
    <t>문화예술 평균</t>
  </si>
  <si>
    <t>순위</t>
    <phoneticPr fontId="3" type="noConversion"/>
  </si>
  <si>
    <t>인천지역 축제의 관람객 수 합계</t>
    <phoneticPr fontId="3" type="noConversion"/>
  </si>
  <si>
    <t>전통역사 축제의 1인당 지출비용(단위:원) 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</si>
</sst>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명&quot;"/>
    <numFmt numFmtId="177" formatCode="_-* #,##0.000_-;\-* #,##0.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8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0" borderId="10" xfId="1" quotePrefix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41" fontId="2" fillId="0" borderId="11" xfId="1" quotePrefix="1" applyFont="1" applyBorder="1" applyAlignment="1">
      <alignment horizontal="center" vertical="center"/>
    </xf>
    <xf numFmtId="41" fontId="2" fillId="0" borderId="4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41" fontId="2" fillId="0" borderId="10" xfId="1" applyFont="1" applyBorder="1" applyAlignment="1">
      <alignment horizontal="right" vertical="center"/>
    </xf>
    <xf numFmtId="14" fontId="2" fillId="0" borderId="5" xfId="1" quotePrefix="1" applyNumberFormat="1" applyFont="1" applyBorder="1" applyAlignment="1">
      <alignment horizontal="center" vertical="center"/>
    </xf>
    <xf numFmtId="14" fontId="2" fillId="0" borderId="8" xfId="1" quotePrefix="1" applyNumberFormat="1" applyFont="1" applyBorder="1" applyAlignment="1">
      <alignment horizontal="center" vertical="center"/>
    </xf>
    <xf numFmtId="14" fontId="2" fillId="0" borderId="11" xfId="1" quotePrefix="1" applyNumberFormat="1" applyFont="1" applyBorder="1" applyAlignment="1">
      <alignment horizontal="center" vertical="center"/>
    </xf>
    <xf numFmtId="41" fontId="2" fillId="0" borderId="0" xfId="0" applyNumberFormat="1" applyFo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13" xfId="1" applyFont="1" applyBorder="1" applyAlignment="1">
      <alignment horizontal="right" vertical="center"/>
    </xf>
    <xf numFmtId="41" fontId="0" fillId="0" borderId="7" xfId="1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6" fontId="2" fillId="0" borderId="4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41" fontId="2" fillId="0" borderId="4" xfId="1" quotePrefix="1" applyFont="1" applyBorder="1" applyAlignment="1">
      <alignment horizontal="center" vertical="center"/>
    </xf>
    <xf numFmtId="41" fontId="2" fillId="0" borderId="7" xfId="1" quotePrefix="1" applyFont="1" applyBorder="1" applyAlignment="1">
      <alignment horizontal="center" vertical="center"/>
    </xf>
    <xf numFmtId="176" fontId="2" fillId="0" borderId="13" xfId="1" applyNumberFormat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41" fontId="2" fillId="0" borderId="4" xfId="1" applyNumberFormat="1" applyFont="1" applyBorder="1" applyAlignment="1">
      <alignment horizontal="right" vertical="center"/>
    </xf>
    <xf numFmtId="41" fontId="2" fillId="0" borderId="7" xfId="1" applyNumberFormat="1" applyFont="1" applyBorder="1" applyAlignment="1">
      <alignment horizontal="right" vertical="center"/>
    </xf>
    <xf numFmtId="41" fontId="2" fillId="0" borderId="10" xfId="1" applyNumberFormat="1" applyFont="1" applyBorder="1" applyAlignment="1">
      <alignment horizontal="right" vertical="center"/>
    </xf>
    <xf numFmtId="176" fontId="5" fillId="0" borderId="0" xfId="0" applyNumberFormat="1" applyFont="1">
      <alignment vertical="center"/>
    </xf>
    <xf numFmtId="177" fontId="2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4" xfId="1" quotePrefix="1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2" fillId="0" borderId="5" xfId="1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문화예술 및 전통역사 축제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관람객 수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69-44BF-9EEB-7C67D3B8A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(제1작업!$C$5:$C$8,제1작업!$C$10:$C$11)</c:f>
              <c:strCache>
                <c:ptCount val="6"/>
                <c:pt idx="0">
                  <c:v>송도불꽃축제</c:v>
                </c:pt>
                <c:pt idx="1">
                  <c:v>동래읍성축제</c:v>
                </c:pt>
                <c:pt idx="2">
                  <c:v>부평풍물대축제</c:v>
                </c:pt>
                <c:pt idx="3">
                  <c:v>탐라문화제</c:v>
                </c:pt>
                <c:pt idx="4">
                  <c:v>마두희축제</c:v>
                </c:pt>
                <c:pt idx="5">
                  <c:v>거북선축제</c:v>
                </c:pt>
              </c:strCache>
            </c:strRef>
          </c:cat>
          <c:val>
            <c:numRef>
              <c:f>(제1작업!$F$5:$F$8,제1작업!$F$10:$F$11)</c:f>
              <c:numCache>
                <c:formatCode>#,##0"명"</c:formatCode>
                <c:ptCount val="6"/>
                <c:pt idx="0">
                  <c:v>1520000</c:v>
                </c:pt>
                <c:pt idx="1">
                  <c:v>1170000</c:v>
                </c:pt>
                <c:pt idx="2">
                  <c:v>190000</c:v>
                </c:pt>
                <c:pt idx="3">
                  <c:v>1780000</c:v>
                </c:pt>
                <c:pt idx="4">
                  <c:v>400000</c:v>
                </c:pt>
                <c:pt idx="5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44BF-9EEB-7C67D3B8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8924928"/>
        <c:axId val="1688928256"/>
      </c:barChart>
      <c:lineChart>
        <c:grouping val="standard"/>
        <c:varyColors val="0"/>
        <c:ser>
          <c:idx val="1"/>
          <c:order val="1"/>
          <c:tx>
            <c:v>경제유발효과(단위:억원)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(제1작업!$C$5:$C$8,제1작업!$C$10:$C$11)</c:f>
              <c:strCache>
                <c:ptCount val="6"/>
                <c:pt idx="0">
                  <c:v>송도불꽃축제</c:v>
                </c:pt>
                <c:pt idx="1">
                  <c:v>동래읍성축제</c:v>
                </c:pt>
                <c:pt idx="2">
                  <c:v>부평풍물대축제</c:v>
                </c:pt>
                <c:pt idx="3">
                  <c:v>탐라문화제</c:v>
                </c:pt>
                <c:pt idx="4">
                  <c:v>마두희축제</c:v>
                </c:pt>
                <c:pt idx="5">
                  <c:v>거북선축제</c:v>
                </c:pt>
              </c:strCache>
            </c:strRef>
          </c:cat>
          <c:val>
            <c:numRef>
              <c:f>(제1작업!$H$5:$H$8,제1작업!$H$10:$H$11)</c:f>
              <c:numCache>
                <c:formatCode>_(* #,##0_);_(* \(#,##0\);_(* "-"_);_(@_)</c:formatCode>
                <c:ptCount val="6"/>
                <c:pt idx="0">
                  <c:v>131</c:v>
                </c:pt>
                <c:pt idx="1">
                  <c:v>186</c:v>
                </c:pt>
                <c:pt idx="2">
                  <c:v>290</c:v>
                </c:pt>
                <c:pt idx="3">
                  <c:v>260</c:v>
                </c:pt>
                <c:pt idx="4">
                  <c:v>73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4BF-9EEB-7C67D3B8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41920"/>
        <c:axId val="1688629232"/>
      </c:lineChart>
      <c:catAx>
        <c:axId val="168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88928256"/>
        <c:crosses val="autoZero"/>
        <c:auto val="1"/>
        <c:lblAlgn val="ctr"/>
        <c:lblOffset val="100"/>
        <c:noMultiLvlLbl val="0"/>
      </c:catAx>
      <c:valAx>
        <c:axId val="16889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88924928"/>
        <c:crosses val="autoZero"/>
        <c:crossBetween val="between"/>
      </c:valAx>
      <c:valAx>
        <c:axId val="1688629232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67841920"/>
        <c:crosses val="max"/>
        <c:crossBetween val="between"/>
        <c:majorUnit val="100"/>
      </c:valAx>
      <c:catAx>
        <c:axId val="136784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862923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117475</xdr:rowOff>
    </xdr:from>
    <xdr:to>
      <xdr:col>6</xdr:col>
      <xdr:colOff>571500</xdr:colOff>
      <xdr:row>2</xdr:row>
      <xdr:rowOff>165100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E5FE53BA-9301-4884-B574-F2B113715AB2}"/>
            </a:ext>
          </a:extLst>
        </xdr:cNvPr>
        <xdr:cNvSpPr/>
      </xdr:nvSpPr>
      <xdr:spPr>
        <a:xfrm>
          <a:off x="130175" y="117475"/>
          <a:ext cx="5232400" cy="619125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지역 축제 현황</a:t>
          </a:r>
        </a:p>
      </xdr:txBody>
    </xdr:sp>
    <xdr:clientData/>
  </xdr:twoCellAnchor>
  <xdr:twoCellAnchor>
    <xdr:from>
      <xdr:col>7</xdr:col>
      <xdr:colOff>0</xdr:colOff>
      <xdr:row>0</xdr:row>
      <xdr:rowOff>66675</xdr:rowOff>
    </xdr:from>
    <xdr:to>
      <xdr:col>10</xdr:col>
      <xdr:colOff>0</xdr:colOff>
      <xdr:row>2</xdr:row>
      <xdr:rowOff>200025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389C2F52-DB4C-42B5-BFA2-D9F7A062F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6425" y="66675"/>
          <a:ext cx="2514600" cy="704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DE2835-C6B6-D38D-3158-F20AC8CE89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0.70427</cdr:x>
      <cdr:y>0.12601</cdr:y>
    </cdr:from>
    <cdr:to>
      <cdr:x>0.84727</cdr:x>
      <cdr:y>0.22674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74FF6D09-158C-C628-D33D-F77631EB7156}"/>
            </a:ext>
          </a:extLst>
        </cdr:cNvPr>
        <cdr:cNvSpPr/>
      </cdr:nvSpPr>
      <cdr:spPr>
        <a:xfrm xmlns:a="http://schemas.openxmlformats.org/drawingml/2006/main">
          <a:off x="6551611" y="765174"/>
          <a:ext cx="1330326" cy="611645"/>
        </a:xfrm>
        <a:prstGeom xmlns:a="http://schemas.openxmlformats.org/drawingml/2006/main" prst="wedgeRoundRectCallout">
          <a:avLst>
            <a:gd name="adj1" fmla="val -70488"/>
            <a:gd name="adj2" fmla="val -1130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관람객 수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workbookViewId="0">
      <selection activeCell="L13" sqref="L13"/>
    </sheetView>
  </sheetViews>
  <sheetFormatPr defaultColWidth="9" defaultRowHeight="13.5" x14ac:dyDescent="0.3"/>
  <cols>
    <col min="1" max="1" width="1.625" style="1" customWidth="1"/>
    <col min="2" max="2" width="13.5" style="1" customWidth="1"/>
    <col min="3" max="3" width="16" style="1" customWidth="1"/>
    <col min="4" max="4" width="11.875" style="1" customWidth="1"/>
    <col min="5" max="5" width="11.875" style="1" bestFit="1" customWidth="1"/>
    <col min="6" max="6" width="13.125" style="1" customWidth="1"/>
    <col min="7" max="7" width="14.375" style="1" customWidth="1"/>
    <col min="8" max="8" width="12.625" style="1" customWidth="1"/>
    <col min="9" max="9" width="10.375" style="1" customWidth="1"/>
    <col min="10" max="10" width="11.3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43" t="s">
        <v>28</v>
      </c>
      <c r="C4" s="44" t="s">
        <v>2</v>
      </c>
      <c r="D4" s="44" t="s">
        <v>3</v>
      </c>
      <c r="E4" s="44" t="s">
        <v>8</v>
      </c>
      <c r="F4" s="45" t="s">
        <v>4</v>
      </c>
      <c r="G4" s="45" t="s">
        <v>5</v>
      </c>
      <c r="H4" s="45" t="s">
        <v>6</v>
      </c>
      <c r="I4" s="45" t="s">
        <v>46</v>
      </c>
      <c r="J4" s="46" t="s">
        <v>37</v>
      </c>
    </row>
    <row r="5" spans="2:10" ht="21" customHeight="1" x14ac:dyDescent="0.3">
      <c r="B5" s="5" t="s">
        <v>29</v>
      </c>
      <c r="C5" s="6" t="s">
        <v>9</v>
      </c>
      <c r="D5" s="6" t="s">
        <v>11</v>
      </c>
      <c r="E5" s="6" t="s">
        <v>13</v>
      </c>
      <c r="F5" s="30">
        <v>1520000</v>
      </c>
      <c r="G5" s="37">
        <v>50750</v>
      </c>
      <c r="H5" s="15">
        <v>131</v>
      </c>
      <c r="I5" s="33">
        <f t="shared" ref="I5:I12" si="0">IF(_xlfn.RANK.EQ(F5,$F$5:$F$12)&lt;=3,_xlfn.RANK.EQ(F5,$F$5:$F$12),"")</f>
        <v>2</v>
      </c>
      <c r="J5" s="18" t="str">
        <f t="shared" ref="J5:J12" si="1">RIGHT(B5,2)&amp;"월"</f>
        <v>05월</v>
      </c>
    </row>
    <row r="6" spans="2:10" ht="21" customHeight="1" x14ac:dyDescent="0.3">
      <c r="B6" s="7" t="s">
        <v>30</v>
      </c>
      <c r="C6" s="8" t="s">
        <v>17</v>
      </c>
      <c r="D6" s="8" t="s">
        <v>18</v>
      </c>
      <c r="E6" s="8" t="s">
        <v>19</v>
      </c>
      <c r="F6" s="31">
        <v>1170000</v>
      </c>
      <c r="G6" s="38">
        <v>61439</v>
      </c>
      <c r="H6" s="16">
        <v>186</v>
      </c>
      <c r="I6" s="34">
        <f t="shared" si="0"/>
        <v>3</v>
      </c>
      <c r="J6" s="19" t="str">
        <f t="shared" si="1"/>
        <v>10월</v>
      </c>
    </row>
    <row r="7" spans="2:10" ht="21" customHeight="1" x14ac:dyDescent="0.3">
      <c r="B7" s="7" t="s">
        <v>31</v>
      </c>
      <c r="C7" s="8" t="s">
        <v>12</v>
      </c>
      <c r="D7" s="8" t="s">
        <v>11</v>
      </c>
      <c r="E7" s="8" t="s">
        <v>13</v>
      </c>
      <c r="F7" s="31">
        <v>190000</v>
      </c>
      <c r="G7" s="38">
        <v>52720</v>
      </c>
      <c r="H7" s="16">
        <v>290</v>
      </c>
      <c r="I7" s="34" t="str">
        <f t="shared" si="0"/>
        <v/>
      </c>
      <c r="J7" s="19" t="str">
        <f t="shared" si="1"/>
        <v>09월</v>
      </c>
    </row>
    <row r="8" spans="2:10" ht="21" customHeight="1" x14ac:dyDescent="0.3">
      <c r="B8" s="7" t="s">
        <v>32</v>
      </c>
      <c r="C8" s="8" t="s">
        <v>14</v>
      </c>
      <c r="D8" s="8" t="s">
        <v>15</v>
      </c>
      <c r="E8" s="8" t="s">
        <v>13</v>
      </c>
      <c r="F8" s="31">
        <v>1780000</v>
      </c>
      <c r="G8" s="38">
        <v>32950</v>
      </c>
      <c r="H8" s="16">
        <v>260</v>
      </c>
      <c r="I8" s="34">
        <f t="shared" si="0"/>
        <v>1</v>
      </c>
      <c r="J8" s="19" t="str">
        <f t="shared" si="1"/>
        <v>10월</v>
      </c>
    </row>
    <row r="9" spans="2:10" ht="21" customHeight="1" x14ac:dyDescent="0.3">
      <c r="B9" s="7" t="s">
        <v>33</v>
      </c>
      <c r="C9" s="8" t="s">
        <v>24</v>
      </c>
      <c r="D9" s="8" t="s">
        <v>18</v>
      </c>
      <c r="E9" s="8" t="s">
        <v>25</v>
      </c>
      <c r="F9" s="31">
        <v>750000</v>
      </c>
      <c r="G9" s="38">
        <v>34705</v>
      </c>
      <c r="H9" s="16">
        <v>218</v>
      </c>
      <c r="I9" s="34" t="str">
        <f t="shared" si="0"/>
        <v/>
      </c>
      <c r="J9" s="19" t="str">
        <f t="shared" si="1"/>
        <v>10월</v>
      </c>
    </row>
    <row r="10" spans="2:10" ht="21" customHeight="1" x14ac:dyDescent="0.3">
      <c r="B10" s="7" t="s">
        <v>34</v>
      </c>
      <c r="C10" s="8" t="s">
        <v>22</v>
      </c>
      <c r="D10" s="8" t="s">
        <v>20</v>
      </c>
      <c r="E10" s="8" t="s">
        <v>19</v>
      </c>
      <c r="F10" s="31">
        <v>400000</v>
      </c>
      <c r="G10" s="38">
        <v>64000</v>
      </c>
      <c r="H10" s="16">
        <v>73</v>
      </c>
      <c r="I10" s="34" t="str">
        <f t="shared" si="0"/>
        <v/>
      </c>
      <c r="J10" s="19" t="str">
        <f t="shared" si="1"/>
        <v>06월</v>
      </c>
    </row>
    <row r="11" spans="2:10" ht="21" customHeight="1" x14ac:dyDescent="0.3">
      <c r="B11" s="7" t="s">
        <v>35</v>
      </c>
      <c r="C11" s="8" t="s">
        <v>21</v>
      </c>
      <c r="D11" s="8" t="s">
        <v>23</v>
      </c>
      <c r="E11" s="8" t="s">
        <v>19</v>
      </c>
      <c r="F11" s="31">
        <v>680000</v>
      </c>
      <c r="G11" s="38">
        <v>108345</v>
      </c>
      <c r="H11" s="16">
        <v>50</v>
      </c>
      <c r="I11" s="34" t="str">
        <f t="shared" si="0"/>
        <v/>
      </c>
      <c r="J11" s="19" t="str">
        <f t="shared" si="1"/>
        <v>05월</v>
      </c>
    </row>
    <row r="12" spans="2:10" ht="21" customHeight="1" thickBot="1" x14ac:dyDescent="0.35">
      <c r="B12" s="9" t="s">
        <v>36</v>
      </c>
      <c r="C12" s="10" t="s">
        <v>26</v>
      </c>
      <c r="D12" s="10" t="s">
        <v>27</v>
      </c>
      <c r="E12" s="10" t="s">
        <v>25</v>
      </c>
      <c r="F12" s="32">
        <v>820000</v>
      </c>
      <c r="G12" s="39">
        <v>45060</v>
      </c>
      <c r="H12" s="17">
        <v>72</v>
      </c>
      <c r="I12" s="11" t="str">
        <f t="shared" si="0"/>
        <v/>
      </c>
      <c r="J12" s="20" t="str">
        <f t="shared" si="1"/>
        <v>02월</v>
      </c>
    </row>
    <row r="13" spans="2:10" ht="21" customHeight="1" x14ac:dyDescent="0.3">
      <c r="B13" s="47" t="s">
        <v>48</v>
      </c>
      <c r="C13" s="48"/>
      <c r="D13" s="48"/>
      <c r="E13" s="49">
        <f>SUMIF(E5:E12,"전통역사",G5:G122)/COUNTIF(E5:E12,"전통역사")</f>
        <v>77928</v>
      </c>
      <c r="F13" s="50"/>
      <c r="G13" s="48" t="s">
        <v>7</v>
      </c>
      <c r="H13" s="48"/>
      <c r="I13" s="48"/>
      <c r="J13" s="51">
        <f>MAX(경제유발효과)</f>
        <v>290</v>
      </c>
    </row>
    <row r="14" spans="2:10" ht="21" customHeight="1" thickBot="1" x14ac:dyDescent="0.35">
      <c r="B14" s="52" t="s">
        <v>47</v>
      </c>
      <c r="C14" s="53"/>
      <c r="D14" s="53"/>
      <c r="E14" s="11">
        <f>DSUM(B4:H12,5,D4:D5)</f>
        <v>1710000</v>
      </c>
      <c r="F14" s="54"/>
      <c r="G14" s="12" t="s">
        <v>2</v>
      </c>
      <c r="H14" s="10" t="s">
        <v>10</v>
      </c>
      <c r="I14" s="13" t="s">
        <v>4</v>
      </c>
      <c r="J14" s="14">
        <f>VLOOKUP(H14,C5:H12,4,0)</f>
        <v>1520000</v>
      </c>
    </row>
    <row r="19" spans="5:14" x14ac:dyDescent="0.3">
      <c r="N19" s="21"/>
    </row>
    <row r="20" spans="5:14" x14ac:dyDescent="0.3">
      <c r="E20" s="41"/>
      <c r="G20" s="21"/>
    </row>
    <row r="22" spans="5:14" x14ac:dyDescent="0.3">
      <c r="F22" s="40"/>
    </row>
  </sheetData>
  <mergeCells count="4">
    <mergeCell ref="B13:D13"/>
    <mergeCell ref="F13:F14"/>
    <mergeCell ref="G13:I13"/>
    <mergeCell ref="B14:D14"/>
  </mergeCells>
  <phoneticPr fontId="3" type="noConversion"/>
  <conditionalFormatting sqref="B5:J12">
    <cfRule type="expression" dxfId="2" priority="1">
      <formula>$F5&gt;=1000000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D31" sqref="D31"/>
    </sheetView>
  </sheetViews>
  <sheetFormatPr defaultRowHeight="16.5" x14ac:dyDescent="0.3"/>
  <cols>
    <col min="1" max="1" width="1.625" customWidth="1"/>
    <col min="2" max="2" width="11.875" customWidth="1"/>
    <col min="3" max="3" width="15.375" customWidth="1"/>
    <col min="4" max="4" width="10.5" customWidth="1"/>
    <col min="5" max="5" width="11.875" bestFit="1" customWidth="1"/>
    <col min="6" max="6" width="13.125" customWidth="1"/>
    <col min="7" max="7" width="14.375" customWidth="1"/>
    <col min="8" max="8" width="12.625" customWidth="1"/>
  </cols>
  <sheetData>
    <row r="1" spans="2:8" ht="17.25" thickBot="1" x14ac:dyDescent="0.35"/>
    <row r="2" spans="2:8" ht="27.75" thickBot="1" x14ac:dyDescent="0.35">
      <c r="B2" s="2" t="s">
        <v>28</v>
      </c>
      <c r="C2" s="3" t="s">
        <v>2</v>
      </c>
      <c r="D2" s="3" t="s">
        <v>3</v>
      </c>
      <c r="E2" s="3" t="s">
        <v>8</v>
      </c>
      <c r="F2" s="4" t="s">
        <v>4</v>
      </c>
      <c r="G2" s="4" t="s">
        <v>5</v>
      </c>
      <c r="H2" s="4" t="s">
        <v>6</v>
      </c>
    </row>
    <row r="3" spans="2:8" x14ac:dyDescent="0.3">
      <c r="B3" s="5" t="s">
        <v>29</v>
      </c>
      <c r="C3" s="6" t="s">
        <v>9</v>
      </c>
      <c r="D3" s="6" t="s">
        <v>11</v>
      </c>
      <c r="E3" s="6" t="s">
        <v>13</v>
      </c>
      <c r="F3" s="30">
        <v>1839999.9999999995</v>
      </c>
      <c r="G3" s="15">
        <v>50750</v>
      </c>
      <c r="H3" s="15">
        <v>131</v>
      </c>
    </row>
    <row r="4" spans="2:8" x14ac:dyDescent="0.3">
      <c r="B4" s="7" t="s">
        <v>30</v>
      </c>
      <c r="C4" s="8" t="s">
        <v>17</v>
      </c>
      <c r="D4" s="8" t="s">
        <v>18</v>
      </c>
      <c r="E4" s="8" t="s">
        <v>19</v>
      </c>
      <c r="F4" s="31">
        <v>1170000</v>
      </c>
      <c r="G4" s="16">
        <v>61439</v>
      </c>
      <c r="H4" s="16">
        <v>186</v>
      </c>
    </row>
    <row r="5" spans="2:8" x14ac:dyDescent="0.3">
      <c r="B5" s="7" t="s">
        <v>31</v>
      </c>
      <c r="C5" s="8" t="s">
        <v>12</v>
      </c>
      <c r="D5" s="8" t="s">
        <v>11</v>
      </c>
      <c r="E5" s="8" t="s">
        <v>13</v>
      </c>
      <c r="F5" s="31">
        <v>190000</v>
      </c>
      <c r="G5" s="16">
        <v>52720</v>
      </c>
      <c r="H5" s="16">
        <v>290</v>
      </c>
    </row>
    <row r="6" spans="2:8" x14ac:dyDescent="0.3">
      <c r="B6" s="7" t="s">
        <v>32</v>
      </c>
      <c r="C6" s="8" t="s">
        <v>14</v>
      </c>
      <c r="D6" s="8" t="s">
        <v>15</v>
      </c>
      <c r="E6" s="8" t="s">
        <v>13</v>
      </c>
      <c r="F6" s="31">
        <v>1780000</v>
      </c>
      <c r="G6" s="16">
        <v>32950</v>
      </c>
      <c r="H6" s="16">
        <v>260</v>
      </c>
    </row>
    <row r="7" spans="2:8" x14ac:dyDescent="0.3">
      <c r="B7" s="7" t="s">
        <v>33</v>
      </c>
      <c r="C7" s="8" t="s">
        <v>24</v>
      </c>
      <c r="D7" s="8" t="s">
        <v>18</v>
      </c>
      <c r="E7" s="8" t="s">
        <v>25</v>
      </c>
      <c r="F7" s="31">
        <v>750000</v>
      </c>
      <c r="G7" s="16">
        <v>34705</v>
      </c>
      <c r="H7" s="16">
        <v>218</v>
      </c>
    </row>
    <row r="8" spans="2:8" x14ac:dyDescent="0.3">
      <c r="B8" s="7" t="s">
        <v>34</v>
      </c>
      <c r="C8" s="8" t="s">
        <v>22</v>
      </c>
      <c r="D8" s="8" t="s">
        <v>20</v>
      </c>
      <c r="E8" s="8" t="s">
        <v>19</v>
      </c>
      <c r="F8" s="31">
        <v>400000</v>
      </c>
      <c r="G8" s="16">
        <v>64000</v>
      </c>
      <c r="H8" s="16">
        <v>73</v>
      </c>
    </row>
    <row r="9" spans="2:8" x14ac:dyDescent="0.3">
      <c r="B9" s="7" t="s">
        <v>35</v>
      </c>
      <c r="C9" s="8" t="s">
        <v>21</v>
      </c>
      <c r="D9" s="8" t="s">
        <v>23</v>
      </c>
      <c r="E9" s="8" t="s">
        <v>19</v>
      </c>
      <c r="F9" s="31">
        <v>680000</v>
      </c>
      <c r="G9" s="16">
        <v>108345</v>
      </c>
      <c r="H9" s="16">
        <v>50</v>
      </c>
    </row>
    <row r="10" spans="2:8" x14ac:dyDescent="0.3">
      <c r="B10" s="22" t="s">
        <v>36</v>
      </c>
      <c r="C10" s="23" t="s">
        <v>26</v>
      </c>
      <c r="D10" s="23" t="s">
        <v>27</v>
      </c>
      <c r="E10" s="23" t="s">
        <v>25</v>
      </c>
      <c r="F10" s="35">
        <v>820000</v>
      </c>
      <c r="G10" s="24">
        <v>45060</v>
      </c>
      <c r="H10" s="24">
        <v>72</v>
      </c>
    </row>
    <row r="11" spans="2:8" x14ac:dyDescent="0.3">
      <c r="B11" s="42" t="s">
        <v>38</v>
      </c>
      <c r="C11" s="42"/>
      <c r="D11" s="42"/>
      <c r="E11" s="42"/>
      <c r="F11" s="42"/>
      <c r="G11" s="42"/>
      <c r="H11" s="25">
        <f>DAVERAGE(B2:H10,5,E2:E3)</f>
        <v>1269999.9999999998</v>
      </c>
    </row>
    <row r="13" spans="2:8" ht="17.25" thickBot="1" x14ac:dyDescent="0.35"/>
    <row r="14" spans="2:8" ht="27" x14ac:dyDescent="0.3">
      <c r="B14" s="3" t="s">
        <v>3</v>
      </c>
      <c r="C14" s="4" t="s">
        <v>6</v>
      </c>
    </row>
    <row r="15" spans="2:8" x14ac:dyDescent="0.3">
      <c r="B15" t="s">
        <v>16</v>
      </c>
    </row>
    <row r="16" spans="2:8" x14ac:dyDescent="0.3">
      <c r="C16" t="s">
        <v>39</v>
      </c>
    </row>
    <row r="17" spans="2:5" ht="17.25" thickBot="1" x14ac:dyDescent="0.35"/>
    <row r="18" spans="2:5" ht="27" x14ac:dyDescent="0.3">
      <c r="B18" s="3" t="s">
        <v>2</v>
      </c>
      <c r="C18" s="3" t="s">
        <v>3</v>
      </c>
      <c r="D18" s="4" t="s">
        <v>4</v>
      </c>
      <c r="E18" s="4" t="s">
        <v>6</v>
      </c>
    </row>
    <row r="19" spans="2:5" x14ac:dyDescent="0.3">
      <c r="B19" s="8" t="s">
        <v>14</v>
      </c>
      <c r="C19" s="8" t="s">
        <v>15</v>
      </c>
      <c r="D19" s="31">
        <v>1780000</v>
      </c>
      <c r="E19" s="16">
        <v>260</v>
      </c>
    </row>
    <row r="20" spans="2:5" x14ac:dyDescent="0.3">
      <c r="B20" s="8" t="s">
        <v>22</v>
      </c>
      <c r="C20" s="8" t="s">
        <v>20</v>
      </c>
      <c r="D20" s="31">
        <v>400000</v>
      </c>
      <c r="E20" s="16">
        <v>73</v>
      </c>
    </row>
    <row r="21" spans="2:5" x14ac:dyDescent="0.3">
      <c r="B21" s="8" t="s">
        <v>21</v>
      </c>
      <c r="C21" s="8" t="s">
        <v>23</v>
      </c>
      <c r="D21" s="31">
        <v>680000</v>
      </c>
      <c r="E21" s="16">
        <v>50</v>
      </c>
    </row>
    <row r="22" spans="2:5" x14ac:dyDescent="0.3">
      <c r="B22" s="23" t="s">
        <v>26</v>
      </c>
      <c r="C22" s="23" t="s">
        <v>27</v>
      </c>
      <c r="D22" s="35">
        <v>820000</v>
      </c>
      <c r="E22" s="24">
        <v>72</v>
      </c>
    </row>
  </sheetData>
  <mergeCells count="1">
    <mergeCell ref="B11:G11"/>
  </mergeCells>
  <phoneticPr fontId="3" type="noConversion"/>
  <conditionalFormatting sqref="B3:H10">
    <cfRule type="expression" dxfId="1" priority="2">
      <formula>$F3&gt;=1000000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E25" sqref="E25"/>
    </sheetView>
  </sheetViews>
  <sheetFormatPr defaultRowHeight="16.5" x14ac:dyDescent="0.3"/>
  <cols>
    <col min="1" max="1" width="1.625" customWidth="1"/>
    <col min="2" max="2" width="11.875" customWidth="1"/>
    <col min="3" max="3" width="15.375" customWidth="1"/>
    <col min="4" max="4" width="10.5" customWidth="1"/>
    <col min="5" max="5" width="17.125" bestFit="1" customWidth="1"/>
    <col min="6" max="6" width="13.125" customWidth="1"/>
    <col min="7" max="7" width="14.375" customWidth="1"/>
    <col min="8" max="8" width="12.625" customWidth="1"/>
  </cols>
  <sheetData>
    <row r="1" spans="2:8" ht="17.25" thickBot="1" x14ac:dyDescent="0.35"/>
    <row r="2" spans="2:8" ht="27.75" thickBot="1" x14ac:dyDescent="0.35">
      <c r="B2" s="2" t="s">
        <v>28</v>
      </c>
      <c r="C2" s="3" t="s">
        <v>2</v>
      </c>
      <c r="D2" s="3" t="s">
        <v>3</v>
      </c>
      <c r="E2" s="3" t="s">
        <v>8</v>
      </c>
      <c r="F2" s="4" t="s">
        <v>4</v>
      </c>
      <c r="G2" s="4" t="s">
        <v>5</v>
      </c>
      <c r="H2" s="4" t="s">
        <v>6</v>
      </c>
    </row>
    <row r="3" spans="2:8" x14ac:dyDescent="0.3">
      <c r="B3" s="5" t="s">
        <v>33</v>
      </c>
      <c r="C3" s="6" t="s">
        <v>24</v>
      </c>
      <c r="D3" s="6" t="s">
        <v>18</v>
      </c>
      <c r="E3" s="6" t="s">
        <v>25</v>
      </c>
      <c r="F3" s="30">
        <v>750000</v>
      </c>
      <c r="G3" s="15">
        <v>34705</v>
      </c>
      <c r="H3" s="15">
        <v>218</v>
      </c>
    </row>
    <row r="4" spans="2:8" x14ac:dyDescent="0.3">
      <c r="B4" s="7" t="s">
        <v>36</v>
      </c>
      <c r="C4" s="8" t="s">
        <v>26</v>
      </c>
      <c r="D4" s="8" t="s">
        <v>27</v>
      </c>
      <c r="E4" s="8" t="s">
        <v>25</v>
      </c>
      <c r="F4" s="31">
        <v>820000</v>
      </c>
      <c r="G4" s="16">
        <v>45060</v>
      </c>
      <c r="H4" s="16">
        <v>72</v>
      </c>
    </row>
    <row r="5" spans="2:8" x14ac:dyDescent="0.3">
      <c r="B5" s="7"/>
      <c r="C5" s="8"/>
      <c r="D5" s="8"/>
      <c r="E5" s="26" t="s">
        <v>43</v>
      </c>
      <c r="F5" s="31">
        <f>SUBTOTAL(1,F3:F4)</f>
        <v>785000</v>
      </c>
      <c r="G5" s="16"/>
      <c r="H5" s="16"/>
    </row>
    <row r="6" spans="2:8" x14ac:dyDescent="0.3">
      <c r="B6" s="7"/>
      <c r="C6" s="8">
        <f>SUBTOTAL(3,C3:C4)</f>
        <v>2</v>
      </c>
      <c r="D6" s="8"/>
      <c r="E6" s="26" t="s">
        <v>40</v>
      </c>
      <c r="F6" s="31"/>
      <c r="G6" s="16"/>
      <c r="H6" s="16"/>
    </row>
    <row r="7" spans="2:8" x14ac:dyDescent="0.3">
      <c r="B7" s="7" t="s">
        <v>30</v>
      </c>
      <c r="C7" s="8" t="s">
        <v>17</v>
      </c>
      <c r="D7" s="8" t="s">
        <v>18</v>
      </c>
      <c r="E7" s="8" t="s">
        <v>19</v>
      </c>
      <c r="F7" s="31">
        <v>1170000</v>
      </c>
      <c r="G7" s="16">
        <v>61439</v>
      </c>
      <c r="H7" s="16">
        <v>186</v>
      </c>
    </row>
    <row r="8" spans="2:8" x14ac:dyDescent="0.3">
      <c r="B8" s="7" t="s">
        <v>34</v>
      </c>
      <c r="C8" s="8" t="s">
        <v>22</v>
      </c>
      <c r="D8" s="8" t="s">
        <v>20</v>
      </c>
      <c r="E8" s="8" t="s">
        <v>19</v>
      </c>
      <c r="F8" s="31">
        <v>400000</v>
      </c>
      <c r="G8" s="16">
        <v>64000</v>
      </c>
      <c r="H8" s="16">
        <v>73</v>
      </c>
    </row>
    <row r="9" spans="2:8" x14ac:dyDescent="0.3">
      <c r="B9" s="7" t="s">
        <v>35</v>
      </c>
      <c r="C9" s="8" t="s">
        <v>21</v>
      </c>
      <c r="D9" s="8" t="s">
        <v>23</v>
      </c>
      <c r="E9" s="8" t="s">
        <v>19</v>
      </c>
      <c r="F9" s="31">
        <v>680000</v>
      </c>
      <c r="G9" s="16">
        <v>108345</v>
      </c>
      <c r="H9" s="16">
        <v>50</v>
      </c>
    </row>
    <row r="10" spans="2:8" x14ac:dyDescent="0.3">
      <c r="B10" s="7"/>
      <c r="C10" s="8"/>
      <c r="D10" s="8"/>
      <c r="E10" s="26" t="s">
        <v>44</v>
      </c>
      <c r="F10" s="31">
        <f>SUBTOTAL(1,F7:F9)</f>
        <v>750000</v>
      </c>
      <c r="G10" s="16"/>
      <c r="H10" s="16"/>
    </row>
    <row r="11" spans="2:8" x14ac:dyDescent="0.3">
      <c r="B11" s="7"/>
      <c r="C11" s="8">
        <f>SUBTOTAL(3,C7:C9)</f>
        <v>3</v>
      </c>
      <c r="D11" s="8"/>
      <c r="E11" s="26" t="s">
        <v>41</v>
      </c>
      <c r="F11" s="31"/>
      <c r="G11" s="16"/>
      <c r="H11" s="16"/>
    </row>
    <row r="12" spans="2:8" x14ac:dyDescent="0.3">
      <c r="B12" s="7" t="s">
        <v>29</v>
      </c>
      <c r="C12" s="8" t="s">
        <v>9</v>
      </c>
      <c r="D12" s="8" t="s">
        <v>11</v>
      </c>
      <c r="E12" s="8" t="s">
        <v>13</v>
      </c>
      <c r="F12" s="31">
        <v>1520000</v>
      </c>
      <c r="G12" s="16">
        <v>50750</v>
      </c>
      <c r="H12" s="16">
        <v>131</v>
      </c>
    </row>
    <row r="13" spans="2:8" x14ac:dyDescent="0.3">
      <c r="B13" s="7" t="s">
        <v>31</v>
      </c>
      <c r="C13" s="8" t="s">
        <v>12</v>
      </c>
      <c r="D13" s="8" t="s">
        <v>11</v>
      </c>
      <c r="E13" s="8" t="s">
        <v>13</v>
      </c>
      <c r="F13" s="31">
        <v>190000</v>
      </c>
      <c r="G13" s="16">
        <v>52720</v>
      </c>
      <c r="H13" s="16">
        <v>290</v>
      </c>
    </row>
    <row r="14" spans="2:8" ht="17.25" thickBot="1" x14ac:dyDescent="0.35">
      <c r="B14" s="9" t="s">
        <v>32</v>
      </c>
      <c r="C14" s="10" t="s">
        <v>14</v>
      </c>
      <c r="D14" s="10" t="s">
        <v>15</v>
      </c>
      <c r="E14" s="10" t="s">
        <v>13</v>
      </c>
      <c r="F14" s="32">
        <v>1780000</v>
      </c>
      <c r="G14" s="17">
        <v>32950</v>
      </c>
      <c r="H14" s="17">
        <v>260</v>
      </c>
    </row>
    <row r="15" spans="2:8" x14ac:dyDescent="0.3">
      <c r="B15" s="27"/>
      <c r="C15" s="27"/>
      <c r="D15" s="27"/>
      <c r="E15" s="29" t="s">
        <v>45</v>
      </c>
      <c r="F15" s="36">
        <f>SUBTOTAL(1,F12:F14)</f>
        <v>1163333.3333333333</v>
      </c>
      <c r="G15" s="28"/>
      <c r="H15" s="28"/>
    </row>
    <row r="16" spans="2:8" x14ac:dyDescent="0.3">
      <c r="B16" s="27"/>
      <c r="C16" s="27">
        <f>SUBTOTAL(3,C12:C14)</f>
        <v>3</v>
      </c>
      <c r="D16" s="27"/>
      <c r="E16" s="29" t="s">
        <v>42</v>
      </c>
      <c r="F16" s="36"/>
      <c r="G16" s="28"/>
      <c r="H16" s="28"/>
    </row>
    <row r="17" spans="2:8" x14ac:dyDescent="0.3">
      <c r="B17" s="27"/>
      <c r="C17" s="27"/>
      <c r="D17" s="27"/>
      <c r="E17" s="29" t="s">
        <v>1</v>
      </c>
      <c r="F17" s="36">
        <f>SUBTOTAL(1,F3:F14)</f>
        <v>913750</v>
      </c>
      <c r="G17" s="28"/>
      <c r="H17" s="28"/>
    </row>
    <row r="18" spans="2:8" x14ac:dyDescent="0.3">
      <c r="B18" s="27"/>
      <c r="C18" s="27">
        <f>SUBTOTAL(3,C3:C14)</f>
        <v>8</v>
      </c>
      <c r="D18" s="27"/>
      <c r="E18" s="29" t="s">
        <v>0</v>
      </c>
      <c r="F18" s="36"/>
      <c r="G18" s="28"/>
      <c r="H18" s="28"/>
    </row>
  </sheetData>
  <phoneticPr fontId="3" type="noConversion"/>
  <conditionalFormatting sqref="B3:H18">
    <cfRule type="expression" dxfId="0" priority="2">
      <formula>$F3&gt;=1000000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제1작업</vt:lpstr>
      <vt:lpstr>제2작업</vt:lpstr>
      <vt:lpstr>제3작업</vt:lpstr>
      <vt:lpstr>제4작업</vt:lpstr>
      <vt:lpstr>제2작업!Criteria</vt:lpstr>
      <vt:lpstr>경제유발효과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선경</dc:creator>
  <cp:lastModifiedBy>aso404</cp:lastModifiedBy>
  <dcterms:created xsi:type="dcterms:W3CDTF">2022-06-07T21:51:46Z</dcterms:created>
  <dcterms:modified xsi:type="dcterms:W3CDTF">2022-11-14T06:42:45Z</dcterms:modified>
</cp:coreProperties>
</file>