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4" r:id="rId1"/>
    <sheet name="제2작업" sheetId="2" r:id="rId2"/>
    <sheet name="제3작업" sheetId="3" r:id="rId3"/>
    <sheet name="제4작업" sheetId="1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농가면적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0" i="3"/>
  <c r="G5" i="3"/>
  <c r="G17" i="3" s="1"/>
  <c r="C16" i="3"/>
  <c r="C11" i="3"/>
  <c r="C6" i="3"/>
  <c r="H11" i="2"/>
  <c r="E13" i="14"/>
  <c r="E14" i="14"/>
  <c r="I10" i="14"/>
  <c r="I12" i="14"/>
  <c r="I11" i="14"/>
  <c r="I6" i="14"/>
  <c r="I9" i="14"/>
  <c r="I8" i="14"/>
  <c r="I5" i="14"/>
  <c r="I7" i="14"/>
  <c r="J14" i="14"/>
  <c r="J10" i="14"/>
  <c r="J12" i="14"/>
  <c r="J11" i="14"/>
  <c r="J6" i="14"/>
  <c r="J9" i="14"/>
  <c r="J8" i="14"/>
  <c r="J5" i="14"/>
  <c r="J7" i="14"/>
  <c r="J13" i="14"/>
  <c r="C18" i="3" l="1"/>
</calcChain>
</file>

<file path=xl/sharedStrings.xml><?xml version="1.0" encoding="utf-8"?>
<sst xmlns="http://schemas.openxmlformats.org/spreadsheetml/2006/main" count="145" uniqueCount="46">
  <si>
    <t>전체 개수</t>
  </si>
  <si>
    <t>전체 평균</t>
  </si>
  <si>
    <t>순위</t>
    <phoneticPr fontId="2" type="noConversion"/>
  </si>
  <si>
    <t>시공업체</t>
  </si>
  <si>
    <t>사과</t>
  </si>
  <si>
    <t>관수제어</t>
  </si>
  <si>
    <t>배</t>
  </si>
  <si>
    <t>관수/병해충제어</t>
  </si>
  <si>
    <t>복숭아</t>
  </si>
  <si>
    <t>병해충제어</t>
  </si>
  <si>
    <t>감귤</t>
  </si>
  <si>
    <t>딸기</t>
  </si>
  <si>
    <t>망고</t>
  </si>
  <si>
    <t>수박</t>
  </si>
  <si>
    <t>포도</t>
  </si>
  <si>
    <t>최대 농가면적</t>
  </si>
  <si>
    <t>농가면적</t>
    <phoneticPr fontId="2" type="noConversion"/>
  </si>
  <si>
    <t>시공비
(단위:천원)</t>
    <phoneticPr fontId="2" type="noConversion"/>
  </si>
  <si>
    <t>도입연도</t>
    <phoneticPr fontId="2" type="noConversion"/>
  </si>
  <si>
    <t>ICT 제어수준</t>
    <phoneticPr fontId="2" type="noConversion"/>
  </si>
  <si>
    <t>운영기간
(년)</t>
    <phoneticPr fontId="2" type="noConversion"/>
  </si>
  <si>
    <t>GRN</t>
    <phoneticPr fontId="2" type="noConversion"/>
  </si>
  <si>
    <t>SEON</t>
    <phoneticPr fontId="2" type="noConversion"/>
  </si>
  <si>
    <t>JUM</t>
    <phoneticPr fontId="2" type="noConversion"/>
  </si>
  <si>
    <t>PA5-918</t>
    <phoneticPr fontId="2" type="noConversion"/>
  </si>
  <si>
    <t>LS6-719</t>
    <phoneticPr fontId="2" type="noConversion"/>
  </si>
  <si>
    <t>KB8-518</t>
    <phoneticPr fontId="2" type="noConversion"/>
  </si>
  <si>
    <t>LM6-119</t>
    <phoneticPr fontId="2" type="noConversion"/>
  </si>
  <si>
    <t>SW4-118</t>
    <phoneticPr fontId="2" type="noConversion"/>
  </si>
  <si>
    <t>HG7-521</t>
    <phoneticPr fontId="2" type="noConversion"/>
  </si>
  <si>
    <t>병해충제어 농가면적 평균</t>
    <phoneticPr fontId="2" type="noConversion"/>
  </si>
  <si>
    <t>관수제어 시공비(단위:천원)의 합계</t>
    <phoneticPr fontId="2" type="noConversion"/>
  </si>
  <si>
    <t>SW4-118</t>
  </si>
  <si>
    <t>PE2-422</t>
    <phoneticPr fontId="2" type="noConversion"/>
  </si>
  <si>
    <t>PZ3-124</t>
    <phoneticPr fontId="2" type="noConversion"/>
  </si>
  <si>
    <t>품목명</t>
    <phoneticPr fontId="2" type="noConversion"/>
  </si>
  <si>
    <t>관리코드</t>
    <phoneticPr fontId="2" type="noConversion"/>
  </si>
  <si>
    <t>시공업체 JUM 품목의 시공비(단위:천원) 평균</t>
    <phoneticPr fontId="2" type="noConversion"/>
  </si>
  <si>
    <t>L*</t>
    <phoneticPr fontId="2" type="noConversion"/>
  </si>
  <si>
    <t>&lt;=5000</t>
    <phoneticPr fontId="2" type="noConversion"/>
  </si>
  <si>
    <t>SEON 개수</t>
  </si>
  <si>
    <t>JUM 개수</t>
  </si>
  <si>
    <t>GRN 개수</t>
  </si>
  <si>
    <t>SEON 평균</t>
  </si>
  <si>
    <t>JUM 평균</t>
  </si>
  <si>
    <t>GRN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</si>
</sst>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_-;\-* #,##0.0_-;_-* &quot;-&quot;_-;_-@_-"/>
    <numFmt numFmtId="177" formatCode="0.000"/>
    <numFmt numFmtId="178" formatCode="_-* #,##0.0000_-;\-* #,##0.0000_-;_-* &quot;-&quot;_-;_-@_-"/>
    <numFmt numFmtId="179" formatCode="#,##0&quot;평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8" xfId="1" quotePrefix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1" applyNumberFormat="1" applyFont="1">
      <alignment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76" fontId="3" fillId="0" borderId="11" xfId="1" applyNumberFormat="1" applyFont="1" applyBorder="1" applyAlignment="1">
      <alignment horizontal="right" vertical="center"/>
    </xf>
    <xf numFmtId="41" fontId="3" fillId="0" borderId="11" xfId="1" applyFont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41" fontId="3" fillId="0" borderId="8" xfId="1" quotePrefix="1" applyFont="1" applyBorder="1" applyAlignment="1">
      <alignment horizontal="right" vertical="center"/>
    </xf>
    <xf numFmtId="41" fontId="3" fillId="0" borderId="7" xfId="1" quotePrefix="1" applyNumberFormat="1" applyFont="1" applyBorder="1" applyAlignment="1">
      <alignment horizontal="right" vertical="center"/>
    </xf>
    <xf numFmtId="179" fontId="3" fillId="0" borderId="3" xfId="1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7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quotePrefix="1" applyNumberFormat="1" applyFont="1" applyBorder="1" applyAlignment="1">
      <alignment horizontal="right" vertical="center"/>
    </xf>
    <xf numFmtId="41" fontId="3" fillId="0" borderId="4" xfId="1" quotePrefix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3" fillId="0" borderId="3" xfId="1" quotePrefix="1" applyNumberFormat="1" applyFont="1" applyBorder="1" applyAlignment="1">
      <alignment horizontal="right" vertical="center"/>
    </xf>
    <xf numFmtId="0" fontId="3" fillId="0" borderId="1" xfId="1" quotePrefix="1" applyNumberFormat="1" applyFont="1" applyBorder="1" applyAlignment="1">
      <alignment horizontal="right" vertical="center"/>
    </xf>
    <xf numFmtId="0" fontId="3" fillId="0" borderId="7" xfId="1" quotePrefix="1" applyNumberFormat="1" applyFont="1" applyBorder="1" applyAlignment="1">
      <alignment horizontal="right" vertical="center"/>
    </xf>
    <xf numFmtId="179" fontId="3" fillId="0" borderId="11" xfId="1" applyNumberFormat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179" fontId="3" fillId="0" borderId="0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관수제어 및 관수</a:t>
            </a:r>
            <a:r>
              <a:rPr lang="en-US" altLang="ko-KR" sz="2000" b="1"/>
              <a:t>/</a:t>
            </a:r>
            <a:r>
              <a:rPr lang="ko-KR" altLang="en-US" sz="2000" b="1"/>
              <a:t>병해충제어 스마트 팜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시공비(단위:천원)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8C-45D0-99B1-24F8A3B5B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(제1작업!$C$5:$C$7,제1작업!$C$9:$C$10,제1작업!$C$12)</c:f>
              <c:strCache>
                <c:ptCount val="6"/>
                <c:pt idx="0">
                  <c:v>수박</c:v>
                </c:pt>
                <c:pt idx="1">
                  <c:v>감귤</c:v>
                </c:pt>
                <c:pt idx="2">
                  <c:v>포도</c:v>
                </c:pt>
                <c:pt idx="3">
                  <c:v>딸기</c:v>
                </c:pt>
                <c:pt idx="4">
                  <c:v>사과</c:v>
                </c:pt>
                <c:pt idx="5">
                  <c:v>배</c:v>
                </c:pt>
              </c:strCache>
            </c:strRef>
          </c:cat>
          <c:val>
            <c:numRef>
              <c:f>(제1작업!$G$5:$G$7,제1작업!$G$9:$G$10,제1작업!$G$12)</c:f>
              <c:numCache>
                <c:formatCode>_(* #,##0_);_(* \(#,##0\);_(* "-"_);_(@_)</c:formatCode>
                <c:ptCount val="6"/>
                <c:pt idx="0">
                  <c:v>1580</c:v>
                </c:pt>
                <c:pt idx="1">
                  <c:v>3250</c:v>
                </c:pt>
                <c:pt idx="2">
                  <c:v>3150</c:v>
                </c:pt>
                <c:pt idx="3">
                  <c:v>1850</c:v>
                </c:pt>
                <c:pt idx="4">
                  <c:v>1550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5D0-99B1-24F8A3B5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8787136"/>
        <c:axId val="718797120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농가면적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(제1작업!$C$5:$C$7,제1작업!$C$9:$C$10,제1작업!$C$12)</c:f>
              <c:strCache>
                <c:ptCount val="6"/>
                <c:pt idx="0">
                  <c:v>수박</c:v>
                </c:pt>
                <c:pt idx="1">
                  <c:v>감귤</c:v>
                </c:pt>
                <c:pt idx="2">
                  <c:v>포도</c:v>
                </c:pt>
                <c:pt idx="3">
                  <c:v>딸기</c:v>
                </c:pt>
                <c:pt idx="4">
                  <c:v>사과</c:v>
                </c:pt>
                <c:pt idx="5">
                  <c:v>배</c:v>
                </c:pt>
              </c:strCache>
            </c:strRef>
          </c:cat>
          <c:val>
            <c:numRef>
              <c:f>(제1작업!$H$5:$H$7,제1작업!$H$9:$H$10,제1작업!$H$12)</c:f>
              <c:numCache>
                <c:formatCode>#,##0"평"</c:formatCode>
                <c:ptCount val="6"/>
                <c:pt idx="0">
                  <c:v>6800</c:v>
                </c:pt>
                <c:pt idx="1">
                  <c:v>12500</c:v>
                </c:pt>
                <c:pt idx="2">
                  <c:v>11500</c:v>
                </c:pt>
                <c:pt idx="3">
                  <c:v>8250</c:v>
                </c:pt>
                <c:pt idx="4">
                  <c:v>5250</c:v>
                </c:pt>
                <c:pt idx="5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C-45D0-99B1-24F8A3B5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05440"/>
        <c:axId val="809108768"/>
      </c:lineChart>
      <c:catAx>
        <c:axId val="7187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18797120"/>
        <c:crosses val="autoZero"/>
        <c:auto val="1"/>
        <c:lblAlgn val="ctr"/>
        <c:lblOffset val="100"/>
        <c:noMultiLvlLbl val="0"/>
      </c:catAx>
      <c:valAx>
        <c:axId val="7187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18787136"/>
        <c:crosses val="autoZero"/>
        <c:crossBetween val="between"/>
      </c:valAx>
      <c:valAx>
        <c:axId val="809108768"/>
        <c:scaling>
          <c:orientation val="minMax"/>
        </c:scaling>
        <c:delete val="0"/>
        <c:axPos val="r"/>
        <c:numFmt formatCode="#,##0&quot;평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09105440"/>
        <c:crosses val="max"/>
        <c:crossBetween val="between"/>
        <c:majorUnit val="3000"/>
      </c:valAx>
      <c:catAx>
        <c:axId val="8091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10876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6</xdr:col>
      <xdr:colOff>438150</xdr:colOff>
      <xdr:row>2</xdr:row>
      <xdr:rowOff>161925</xdr:rowOff>
    </xdr:to>
    <xdr:sp macro="" textlink="">
      <xdr:nvSpPr>
        <xdr:cNvPr id="2" name="두루마리 모양: 가로로 말림 1">
          <a:extLst>
            <a:ext uri="{FF2B5EF4-FFF2-40B4-BE49-F238E27FC236}">
              <a16:creationId xmlns:a16="http://schemas.microsoft.com/office/drawing/2014/main" id="{83A71A14-5CBF-4AE5-BE44-6FCDD0507003}"/>
            </a:ext>
          </a:extLst>
        </xdr:cNvPr>
        <xdr:cNvSpPr/>
      </xdr:nvSpPr>
      <xdr:spPr>
        <a:xfrm>
          <a:off x="123825" y="114300"/>
          <a:ext cx="5715000" cy="619125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ICT</a:t>
          </a:r>
          <a:r>
            <a:rPr lang="en-US" altLang="ko-KR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기반 스마트 팜 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6</xdr:col>
      <xdr:colOff>1047749</xdr:colOff>
      <xdr:row>0</xdr:row>
      <xdr:rowOff>76200</xdr:rowOff>
    </xdr:from>
    <xdr:to>
      <xdr:col>9</xdr:col>
      <xdr:colOff>933449</xdr:colOff>
      <xdr:row>2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9E7A026-DCC1-47A5-829D-23C396788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799" y="76200"/>
          <a:ext cx="26384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7218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10AECD-D1DF-4A7D-A453-AF0BB9D9C2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0.08823</cdr:x>
      <cdr:y>0.11425</cdr:y>
    </cdr:from>
    <cdr:to>
      <cdr:x>0.20496</cdr:x>
      <cdr:y>0.1935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9D191E85-0F86-453B-94FE-556EB45B7A24}"/>
            </a:ext>
          </a:extLst>
        </cdr:cNvPr>
        <cdr:cNvSpPr/>
      </cdr:nvSpPr>
      <cdr:spPr>
        <a:xfrm xmlns:a="http://schemas.openxmlformats.org/drawingml/2006/main">
          <a:off x="820737" y="693737"/>
          <a:ext cx="1085909" cy="481234"/>
        </a:xfrm>
        <a:prstGeom xmlns:a="http://schemas.openxmlformats.org/drawingml/2006/main" prst="wedgeRoundRectCallout">
          <a:avLst>
            <a:gd name="adj1" fmla="val 82875"/>
            <a:gd name="adj2" fmla="val -23814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시공비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tabSelected="1" zoomScaleNormal="100" workbookViewId="0">
      <selection activeCell="L15" sqref="L15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.5" style="1" customWidth="1"/>
    <col min="4" max="4" width="17.75" style="1" customWidth="1"/>
    <col min="5" max="5" width="10.375" style="1" customWidth="1"/>
    <col min="6" max="6" width="10.5" style="1" customWidth="1"/>
    <col min="7" max="7" width="13.75" style="1" bestFit="1" customWidth="1"/>
    <col min="8" max="8" width="11.25" style="1" customWidth="1"/>
    <col min="9" max="9" width="11.125" style="1" customWidth="1"/>
    <col min="10" max="10" width="11.625" style="1" customWidth="1"/>
    <col min="11" max="13" width="9" style="1"/>
    <col min="14" max="14" width="17.5" style="1" customWidth="1"/>
    <col min="15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23" t="s">
        <v>36</v>
      </c>
      <c r="C4" s="24" t="s">
        <v>35</v>
      </c>
      <c r="D4" s="25" t="s">
        <v>19</v>
      </c>
      <c r="E4" s="24" t="s">
        <v>3</v>
      </c>
      <c r="F4" s="25" t="s">
        <v>20</v>
      </c>
      <c r="G4" s="25" t="s">
        <v>17</v>
      </c>
      <c r="H4" s="25" t="s">
        <v>16</v>
      </c>
      <c r="I4" s="24" t="s">
        <v>2</v>
      </c>
      <c r="J4" s="26" t="s">
        <v>18</v>
      </c>
    </row>
    <row r="5" spans="2:10" ht="18.75" customHeight="1" x14ac:dyDescent="0.3">
      <c r="B5" s="48" t="s">
        <v>28</v>
      </c>
      <c r="C5" s="49" t="s">
        <v>13</v>
      </c>
      <c r="D5" s="49" t="s">
        <v>5</v>
      </c>
      <c r="E5" s="49" t="s">
        <v>23</v>
      </c>
      <c r="F5" s="18">
        <v>4.0999999999999996</v>
      </c>
      <c r="G5" s="15">
        <v>1580</v>
      </c>
      <c r="H5" s="32">
        <v>6800</v>
      </c>
      <c r="I5" s="42" t="str">
        <f t="shared" ref="I5:I12" si="0">IF(_xlfn.RANK.EQ(G5,$G$5:$G$12)&lt;=3,_xlfn.RANK.EQ(G5,$G$5:$G$12),"")</f>
        <v/>
      </c>
      <c r="J5" s="8" t="str">
        <f t="shared" ref="J5:J12" si="1">RIGHT(B5,2)+2000&amp;"년"</f>
        <v>2018년</v>
      </c>
    </row>
    <row r="6" spans="2:10" ht="18.75" customHeight="1" x14ac:dyDescent="0.3">
      <c r="B6" s="2" t="s">
        <v>34</v>
      </c>
      <c r="C6" s="52" t="s">
        <v>10</v>
      </c>
      <c r="D6" s="52" t="s">
        <v>5</v>
      </c>
      <c r="E6" s="52" t="s">
        <v>21</v>
      </c>
      <c r="F6" s="19">
        <v>1.7</v>
      </c>
      <c r="G6" s="16">
        <v>3250</v>
      </c>
      <c r="H6" s="33">
        <v>12500</v>
      </c>
      <c r="I6" s="43">
        <f t="shared" si="0"/>
        <v>1</v>
      </c>
      <c r="J6" s="9" t="str">
        <f t="shared" si="1"/>
        <v>2024년</v>
      </c>
    </row>
    <row r="7" spans="2:10" ht="18.75" customHeight="1" x14ac:dyDescent="0.3">
      <c r="B7" s="2" t="s">
        <v>29</v>
      </c>
      <c r="C7" s="52" t="s">
        <v>14</v>
      </c>
      <c r="D7" s="52" t="s">
        <v>7</v>
      </c>
      <c r="E7" s="52" t="s">
        <v>21</v>
      </c>
      <c r="F7" s="19">
        <v>1.5</v>
      </c>
      <c r="G7" s="16">
        <v>3150</v>
      </c>
      <c r="H7" s="33">
        <v>11500</v>
      </c>
      <c r="I7" s="43">
        <f t="shared" si="0"/>
        <v>2</v>
      </c>
      <c r="J7" s="9" t="str">
        <f t="shared" si="1"/>
        <v>2021년</v>
      </c>
    </row>
    <row r="8" spans="2:10" ht="18.75" customHeight="1" x14ac:dyDescent="0.3">
      <c r="B8" s="2" t="s">
        <v>27</v>
      </c>
      <c r="C8" s="52" t="s">
        <v>12</v>
      </c>
      <c r="D8" s="52" t="s">
        <v>9</v>
      </c>
      <c r="E8" s="52" t="s">
        <v>23</v>
      </c>
      <c r="F8" s="19">
        <v>3.1</v>
      </c>
      <c r="G8" s="16">
        <v>1600</v>
      </c>
      <c r="H8" s="33">
        <v>7550</v>
      </c>
      <c r="I8" s="43" t="str">
        <f t="shared" si="0"/>
        <v/>
      </c>
      <c r="J8" s="9" t="str">
        <f t="shared" si="1"/>
        <v>2019년</v>
      </c>
    </row>
    <row r="9" spans="2:10" ht="18.75" customHeight="1" x14ac:dyDescent="0.3">
      <c r="B9" s="2" t="s">
        <v>26</v>
      </c>
      <c r="C9" s="52" t="s">
        <v>11</v>
      </c>
      <c r="D9" s="52" t="s">
        <v>7</v>
      </c>
      <c r="E9" s="52" t="s">
        <v>22</v>
      </c>
      <c r="F9" s="19">
        <v>4.2</v>
      </c>
      <c r="G9" s="16">
        <v>1850</v>
      </c>
      <c r="H9" s="33">
        <v>8250</v>
      </c>
      <c r="I9" s="43" t="str">
        <f t="shared" si="0"/>
        <v/>
      </c>
      <c r="J9" s="9" t="str">
        <f t="shared" si="1"/>
        <v>2018년</v>
      </c>
    </row>
    <row r="10" spans="2:10" ht="18.75" customHeight="1" x14ac:dyDescent="0.3">
      <c r="B10" s="2" t="s">
        <v>24</v>
      </c>
      <c r="C10" s="52" t="s">
        <v>4</v>
      </c>
      <c r="D10" s="52" t="s">
        <v>5</v>
      </c>
      <c r="E10" s="52" t="s">
        <v>21</v>
      </c>
      <c r="F10" s="19">
        <v>4.2</v>
      </c>
      <c r="G10" s="16">
        <v>1550</v>
      </c>
      <c r="H10" s="33">
        <v>5250</v>
      </c>
      <c r="I10" s="43" t="str">
        <f t="shared" si="0"/>
        <v/>
      </c>
      <c r="J10" s="9" t="str">
        <f t="shared" si="1"/>
        <v>2018년</v>
      </c>
    </row>
    <row r="11" spans="2:10" ht="18.75" customHeight="1" x14ac:dyDescent="0.3">
      <c r="B11" s="2" t="s">
        <v>33</v>
      </c>
      <c r="C11" s="52" t="s">
        <v>8</v>
      </c>
      <c r="D11" s="52" t="s">
        <v>9</v>
      </c>
      <c r="E11" s="52" t="s">
        <v>23</v>
      </c>
      <c r="F11" s="19">
        <v>2.5</v>
      </c>
      <c r="G11" s="16">
        <v>1200</v>
      </c>
      <c r="H11" s="33">
        <v>3200</v>
      </c>
      <c r="I11" s="43" t="str">
        <f t="shared" si="0"/>
        <v/>
      </c>
      <c r="J11" s="9" t="str">
        <f t="shared" si="1"/>
        <v>2022년</v>
      </c>
    </row>
    <row r="12" spans="2:10" ht="18.75" customHeight="1" thickBot="1" x14ac:dyDescent="0.35">
      <c r="B12" s="50" t="s">
        <v>25</v>
      </c>
      <c r="C12" s="51" t="s">
        <v>6</v>
      </c>
      <c r="D12" s="51" t="s">
        <v>7</v>
      </c>
      <c r="E12" s="51" t="s">
        <v>22</v>
      </c>
      <c r="F12" s="20">
        <v>3.2</v>
      </c>
      <c r="G12" s="17">
        <v>2000</v>
      </c>
      <c r="H12" s="34">
        <v>8500</v>
      </c>
      <c r="I12" s="44">
        <f t="shared" si="0"/>
        <v>3</v>
      </c>
      <c r="J12" s="10" t="str">
        <f t="shared" si="1"/>
        <v>2019년</v>
      </c>
    </row>
    <row r="13" spans="2:10" ht="18.75" customHeight="1" x14ac:dyDescent="0.3">
      <c r="B13" s="53" t="s">
        <v>31</v>
      </c>
      <c r="C13" s="54"/>
      <c r="D13" s="54"/>
      <c r="E13" s="37">
        <f>DSUM(B4:H12,G4,D4:D5)</f>
        <v>6380</v>
      </c>
      <c r="F13" s="55"/>
      <c r="G13" s="54" t="s">
        <v>15</v>
      </c>
      <c r="H13" s="54"/>
      <c r="I13" s="54"/>
      <c r="J13" s="38">
        <f>LARGE(H5:H12,1)</f>
        <v>12500</v>
      </c>
    </row>
    <row r="14" spans="2:10" ht="27.75" thickBot="1" x14ac:dyDescent="0.35">
      <c r="B14" s="57" t="s">
        <v>30</v>
      </c>
      <c r="C14" s="58"/>
      <c r="D14" s="58"/>
      <c r="E14" s="31">
        <f>SUMIF(D5:D12,"병해충제어",농가면적)/COUNTIF(D5:D12,"병해충제어")</f>
        <v>5375</v>
      </c>
      <c r="F14" s="56"/>
      <c r="G14" s="3" t="s">
        <v>36</v>
      </c>
      <c r="H14" s="51" t="s">
        <v>32</v>
      </c>
      <c r="I14" s="4" t="s">
        <v>17</v>
      </c>
      <c r="J14" s="30">
        <f>VLOOKUP(H14,B5:H12,6,0)</f>
        <v>1580</v>
      </c>
    </row>
    <row r="17" spans="5:14" x14ac:dyDescent="0.3">
      <c r="E17" s="41"/>
      <c r="N17" s="13"/>
    </row>
    <row r="20" spans="5:14" ht="17.100000000000001" customHeight="1" x14ac:dyDescent="0.3">
      <c r="N20" s="14"/>
    </row>
  </sheetData>
  <sortState ref="A5:N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$G5&gt;=3000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Normal="100" workbookViewId="0">
      <selection activeCell="S33" sqref="S33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.5" style="1" customWidth="1"/>
    <col min="4" max="4" width="17.75" style="1" customWidth="1"/>
    <col min="5" max="5" width="10.375" style="1" customWidth="1"/>
    <col min="6" max="6" width="10.5" style="1" customWidth="1"/>
    <col min="7" max="7" width="13.75" style="1" bestFit="1" customWidth="1"/>
    <col min="8" max="8" width="11.25" style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36</v>
      </c>
      <c r="C2" s="24" t="s">
        <v>35</v>
      </c>
      <c r="D2" s="25" t="s">
        <v>19</v>
      </c>
      <c r="E2" s="24" t="s">
        <v>3</v>
      </c>
      <c r="F2" s="25" t="s">
        <v>20</v>
      </c>
      <c r="G2" s="25" t="s">
        <v>17</v>
      </c>
      <c r="H2" s="25" t="s">
        <v>16</v>
      </c>
    </row>
    <row r="3" spans="2:8" x14ac:dyDescent="0.3">
      <c r="B3" s="35" t="s">
        <v>28</v>
      </c>
      <c r="C3" s="36" t="s">
        <v>13</v>
      </c>
      <c r="D3" s="36" t="s">
        <v>5</v>
      </c>
      <c r="E3" s="36" t="s">
        <v>23</v>
      </c>
      <c r="F3" s="18">
        <v>4.0999999999999996</v>
      </c>
      <c r="G3" s="15">
        <v>1700</v>
      </c>
      <c r="H3" s="32">
        <v>6800</v>
      </c>
    </row>
    <row r="4" spans="2:8" x14ac:dyDescent="0.3">
      <c r="B4" s="2" t="s">
        <v>34</v>
      </c>
      <c r="C4" s="29" t="s">
        <v>10</v>
      </c>
      <c r="D4" s="29" t="s">
        <v>5</v>
      </c>
      <c r="E4" s="29" t="s">
        <v>21</v>
      </c>
      <c r="F4" s="19">
        <v>1.7</v>
      </c>
      <c r="G4" s="16">
        <v>3250</v>
      </c>
      <c r="H4" s="33">
        <v>12500</v>
      </c>
    </row>
    <row r="5" spans="2:8" x14ac:dyDescent="0.3">
      <c r="B5" s="2" t="s">
        <v>29</v>
      </c>
      <c r="C5" s="29" t="s">
        <v>14</v>
      </c>
      <c r="D5" s="29" t="s">
        <v>7</v>
      </c>
      <c r="E5" s="29" t="s">
        <v>21</v>
      </c>
      <c r="F5" s="19">
        <v>1.5</v>
      </c>
      <c r="G5" s="16">
        <v>3150</v>
      </c>
      <c r="H5" s="33">
        <v>11500</v>
      </c>
    </row>
    <row r="6" spans="2:8" x14ac:dyDescent="0.3">
      <c r="B6" s="2" t="s">
        <v>27</v>
      </c>
      <c r="C6" s="29" t="s">
        <v>12</v>
      </c>
      <c r="D6" s="29" t="s">
        <v>9</v>
      </c>
      <c r="E6" s="29" t="s">
        <v>23</v>
      </c>
      <c r="F6" s="19">
        <v>3.1</v>
      </c>
      <c r="G6" s="16">
        <v>1600</v>
      </c>
      <c r="H6" s="33">
        <v>7550</v>
      </c>
    </row>
    <row r="7" spans="2:8" x14ac:dyDescent="0.3">
      <c r="B7" s="2" t="s">
        <v>26</v>
      </c>
      <c r="C7" s="29" t="s">
        <v>11</v>
      </c>
      <c r="D7" s="29" t="s">
        <v>7</v>
      </c>
      <c r="E7" s="29" t="s">
        <v>22</v>
      </c>
      <c r="F7" s="19">
        <v>4.2</v>
      </c>
      <c r="G7" s="16">
        <v>1850</v>
      </c>
      <c r="H7" s="33">
        <v>8250</v>
      </c>
    </row>
    <row r="8" spans="2:8" x14ac:dyDescent="0.3">
      <c r="B8" s="2" t="s">
        <v>24</v>
      </c>
      <c r="C8" s="29" t="s">
        <v>4</v>
      </c>
      <c r="D8" s="29" t="s">
        <v>5</v>
      </c>
      <c r="E8" s="29" t="s">
        <v>21</v>
      </c>
      <c r="F8" s="19">
        <v>4.2</v>
      </c>
      <c r="G8" s="16">
        <v>1550</v>
      </c>
      <c r="H8" s="33">
        <v>5250</v>
      </c>
    </row>
    <row r="9" spans="2:8" x14ac:dyDescent="0.3">
      <c r="B9" s="2" t="s">
        <v>33</v>
      </c>
      <c r="C9" s="29" t="s">
        <v>8</v>
      </c>
      <c r="D9" s="29" t="s">
        <v>9</v>
      </c>
      <c r="E9" s="29" t="s">
        <v>23</v>
      </c>
      <c r="F9" s="19">
        <v>2.5</v>
      </c>
      <c r="G9" s="16">
        <v>1200</v>
      </c>
      <c r="H9" s="33">
        <v>3200</v>
      </c>
    </row>
    <row r="10" spans="2:8" x14ac:dyDescent="0.3">
      <c r="B10" s="11" t="s">
        <v>25</v>
      </c>
      <c r="C10" s="12" t="s">
        <v>6</v>
      </c>
      <c r="D10" s="12" t="s">
        <v>7</v>
      </c>
      <c r="E10" s="12" t="s">
        <v>22</v>
      </c>
      <c r="F10" s="21">
        <v>3.2</v>
      </c>
      <c r="G10" s="22">
        <v>2000</v>
      </c>
      <c r="H10" s="45">
        <v>8500</v>
      </c>
    </row>
    <row r="11" spans="2:8" x14ac:dyDescent="0.3">
      <c r="B11" s="59" t="s">
        <v>37</v>
      </c>
      <c r="C11" s="59"/>
      <c r="D11" s="59"/>
      <c r="E11" s="59"/>
      <c r="F11" s="59"/>
      <c r="G11" s="59"/>
      <c r="H11" s="46">
        <f>DAVERAGE(B2:H10,6,E2:E3)</f>
        <v>1500</v>
      </c>
    </row>
    <row r="13" spans="2:8" ht="14.25" thickBot="1" x14ac:dyDescent="0.35"/>
    <row r="14" spans="2:8" ht="14.25" thickBot="1" x14ac:dyDescent="0.35">
      <c r="B14" s="23" t="s">
        <v>36</v>
      </c>
      <c r="C14" s="25" t="s">
        <v>16</v>
      </c>
    </row>
    <row r="15" spans="2:8" x14ac:dyDescent="0.3">
      <c r="B15" s="1" t="s">
        <v>38</v>
      </c>
    </row>
    <row r="16" spans="2:8" x14ac:dyDescent="0.3">
      <c r="C16" s="1" t="s">
        <v>39</v>
      </c>
    </row>
    <row r="17" spans="2:5" ht="14.25" thickBot="1" x14ac:dyDescent="0.35"/>
    <row r="18" spans="2:5" ht="27.75" thickBot="1" x14ac:dyDescent="0.35">
      <c r="B18" s="24" t="s">
        <v>35</v>
      </c>
      <c r="C18" s="25" t="s">
        <v>20</v>
      </c>
      <c r="D18" s="25" t="s">
        <v>17</v>
      </c>
      <c r="E18" s="25" t="s">
        <v>16</v>
      </c>
    </row>
    <row r="19" spans="2:5" x14ac:dyDescent="0.3">
      <c r="B19" s="29" t="s">
        <v>12</v>
      </c>
      <c r="C19" s="19">
        <v>3.1</v>
      </c>
      <c r="D19" s="16">
        <v>1600</v>
      </c>
      <c r="E19" s="33">
        <v>7550</v>
      </c>
    </row>
    <row r="20" spans="2:5" x14ac:dyDescent="0.3">
      <c r="B20" s="29" t="s">
        <v>8</v>
      </c>
      <c r="C20" s="19">
        <v>2.5</v>
      </c>
      <c r="D20" s="16">
        <v>1200</v>
      </c>
      <c r="E20" s="33">
        <v>3200</v>
      </c>
    </row>
    <row r="21" spans="2:5" x14ac:dyDescent="0.3">
      <c r="B21" s="12" t="s">
        <v>6</v>
      </c>
      <c r="C21" s="21">
        <v>3.2</v>
      </c>
      <c r="D21" s="22">
        <v>2000</v>
      </c>
      <c r="E21" s="45">
        <v>8500</v>
      </c>
    </row>
  </sheetData>
  <mergeCells count="1">
    <mergeCell ref="B11:G11"/>
  </mergeCells>
  <phoneticPr fontId="2" type="noConversion"/>
  <conditionalFormatting sqref="B3:H10">
    <cfRule type="expression" dxfId="1" priority="1">
      <formula>$G3&gt;=3000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L26" sqref="L26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.5" style="1" customWidth="1"/>
    <col min="4" max="4" width="17.75" style="1" customWidth="1"/>
    <col min="5" max="5" width="12.125" style="1" bestFit="1" customWidth="1"/>
    <col min="6" max="6" width="10.5" style="1" customWidth="1"/>
    <col min="7" max="7" width="13.75" style="1" bestFit="1" customWidth="1"/>
    <col min="8" max="8" width="11.25" style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36</v>
      </c>
      <c r="C2" s="24" t="s">
        <v>35</v>
      </c>
      <c r="D2" s="25" t="s">
        <v>19</v>
      </c>
      <c r="E2" s="24" t="s">
        <v>3</v>
      </c>
      <c r="F2" s="25" t="s">
        <v>20</v>
      </c>
      <c r="G2" s="25" t="s">
        <v>17</v>
      </c>
      <c r="H2" s="25" t="s">
        <v>16</v>
      </c>
    </row>
    <row r="3" spans="2:8" x14ac:dyDescent="0.3">
      <c r="B3" s="35" t="s">
        <v>26</v>
      </c>
      <c r="C3" s="36" t="s">
        <v>11</v>
      </c>
      <c r="D3" s="36" t="s">
        <v>7</v>
      </c>
      <c r="E3" s="36" t="s">
        <v>22</v>
      </c>
      <c r="F3" s="18">
        <v>4.2</v>
      </c>
      <c r="G3" s="15">
        <v>1850</v>
      </c>
      <c r="H3" s="32">
        <v>8250</v>
      </c>
    </row>
    <row r="4" spans="2:8" x14ac:dyDescent="0.3">
      <c r="B4" s="2" t="s">
        <v>25</v>
      </c>
      <c r="C4" s="29" t="s">
        <v>6</v>
      </c>
      <c r="D4" s="29" t="s">
        <v>7</v>
      </c>
      <c r="E4" s="29" t="s">
        <v>22</v>
      </c>
      <c r="F4" s="19">
        <v>3.2</v>
      </c>
      <c r="G4" s="16">
        <v>2000</v>
      </c>
      <c r="H4" s="33">
        <v>8500</v>
      </c>
    </row>
    <row r="5" spans="2:8" x14ac:dyDescent="0.3">
      <c r="B5" s="2"/>
      <c r="C5" s="29"/>
      <c r="D5" s="29"/>
      <c r="E5" s="5" t="s">
        <v>43</v>
      </c>
      <c r="F5" s="19"/>
      <c r="G5" s="16">
        <f>SUBTOTAL(1,G3:G4)</f>
        <v>1925</v>
      </c>
      <c r="H5" s="33"/>
    </row>
    <row r="6" spans="2:8" x14ac:dyDescent="0.3">
      <c r="B6" s="2"/>
      <c r="C6" s="29">
        <f>SUBTOTAL(3,C3:C4)</f>
        <v>2</v>
      </c>
      <c r="D6" s="29"/>
      <c r="E6" s="5" t="s">
        <v>40</v>
      </c>
      <c r="F6" s="19"/>
      <c r="G6" s="16"/>
      <c r="H6" s="33"/>
    </row>
    <row r="7" spans="2:8" x14ac:dyDescent="0.3">
      <c r="B7" s="2" t="s">
        <v>28</v>
      </c>
      <c r="C7" s="29" t="s">
        <v>13</v>
      </c>
      <c r="D7" s="29" t="s">
        <v>5</v>
      </c>
      <c r="E7" s="29" t="s">
        <v>23</v>
      </c>
      <c r="F7" s="19">
        <v>4.0999999999999996</v>
      </c>
      <c r="G7" s="16">
        <v>1580</v>
      </c>
      <c r="H7" s="33">
        <v>6800</v>
      </c>
    </row>
    <row r="8" spans="2:8" x14ac:dyDescent="0.3">
      <c r="B8" s="2" t="s">
        <v>27</v>
      </c>
      <c r="C8" s="29" t="s">
        <v>12</v>
      </c>
      <c r="D8" s="29" t="s">
        <v>9</v>
      </c>
      <c r="E8" s="29" t="s">
        <v>23</v>
      </c>
      <c r="F8" s="19">
        <v>3.1</v>
      </c>
      <c r="G8" s="16">
        <v>1600</v>
      </c>
      <c r="H8" s="33">
        <v>7550</v>
      </c>
    </row>
    <row r="9" spans="2:8" x14ac:dyDescent="0.3">
      <c r="B9" s="2" t="s">
        <v>33</v>
      </c>
      <c r="C9" s="29" t="s">
        <v>8</v>
      </c>
      <c r="D9" s="29" t="s">
        <v>9</v>
      </c>
      <c r="E9" s="29" t="s">
        <v>23</v>
      </c>
      <c r="F9" s="19">
        <v>2.5</v>
      </c>
      <c r="G9" s="16">
        <v>1200</v>
      </c>
      <c r="H9" s="33">
        <v>3200</v>
      </c>
    </row>
    <row r="10" spans="2:8" x14ac:dyDescent="0.3">
      <c r="B10" s="2"/>
      <c r="C10" s="29"/>
      <c r="D10" s="29"/>
      <c r="E10" s="5" t="s">
        <v>44</v>
      </c>
      <c r="F10" s="19"/>
      <c r="G10" s="16">
        <f>SUBTOTAL(1,G7:G9)</f>
        <v>1460</v>
      </c>
      <c r="H10" s="33"/>
    </row>
    <row r="11" spans="2:8" x14ac:dyDescent="0.3">
      <c r="B11" s="2"/>
      <c r="C11" s="29">
        <f>SUBTOTAL(3,C7:C9)</f>
        <v>3</v>
      </c>
      <c r="D11" s="29"/>
      <c r="E11" s="5" t="s">
        <v>41</v>
      </c>
      <c r="F11" s="19"/>
      <c r="G11" s="16"/>
      <c r="H11" s="33"/>
    </row>
    <row r="12" spans="2:8" x14ac:dyDescent="0.3">
      <c r="B12" s="2" t="s">
        <v>34</v>
      </c>
      <c r="C12" s="29" t="s">
        <v>10</v>
      </c>
      <c r="D12" s="29" t="s">
        <v>5</v>
      </c>
      <c r="E12" s="29" t="s">
        <v>21</v>
      </c>
      <c r="F12" s="19">
        <v>1.7</v>
      </c>
      <c r="G12" s="16">
        <v>3250</v>
      </c>
      <c r="H12" s="33">
        <v>12500</v>
      </c>
    </row>
    <row r="13" spans="2:8" x14ac:dyDescent="0.3">
      <c r="B13" s="2" t="s">
        <v>29</v>
      </c>
      <c r="C13" s="29" t="s">
        <v>14</v>
      </c>
      <c r="D13" s="29" t="s">
        <v>7</v>
      </c>
      <c r="E13" s="29" t="s">
        <v>21</v>
      </c>
      <c r="F13" s="19">
        <v>1.5</v>
      </c>
      <c r="G13" s="16">
        <v>3150</v>
      </c>
      <c r="H13" s="33">
        <v>11500</v>
      </c>
    </row>
    <row r="14" spans="2:8" ht="14.25" thickBot="1" x14ac:dyDescent="0.35">
      <c r="B14" s="39" t="s">
        <v>24</v>
      </c>
      <c r="C14" s="40" t="s">
        <v>4</v>
      </c>
      <c r="D14" s="40" t="s">
        <v>5</v>
      </c>
      <c r="E14" s="40" t="s">
        <v>21</v>
      </c>
      <c r="F14" s="20">
        <v>4.2</v>
      </c>
      <c r="G14" s="17">
        <v>1550</v>
      </c>
      <c r="H14" s="34">
        <v>5250</v>
      </c>
    </row>
    <row r="15" spans="2:8" x14ac:dyDescent="0.3">
      <c r="B15" s="6"/>
      <c r="C15" s="6"/>
      <c r="D15" s="6"/>
      <c r="E15" s="7" t="s">
        <v>45</v>
      </c>
      <c r="F15" s="27"/>
      <c r="G15" s="28">
        <f>SUBTOTAL(1,G12:G14)</f>
        <v>2650</v>
      </c>
      <c r="H15" s="47"/>
    </row>
    <row r="16" spans="2:8" x14ac:dyDescent="0.3">
      <c r="B16" s="6"/>
      <c r="C16" s="6">
        <f>SUBTOTAL(3,C12:C14)</f>
        <v>3</v>
      </c>
      <c r="D16" s="6"/>
      <c r="E16" s="7" t="s">
        <v>42</v>
      </c>
      <c r="F16" s="27"/>
      <c r="G16" s="28"/>
      <c r="H16" s="47"/>
    </row>
    <row r="17" spans="2:8" x14ac:dyDescent="0.3">
      <c r="B17" s="6"/>
      <c r="C17" s="6"/>
      <c r="D17" s="6"/>
      <c r="E17" s="7" t="s">
        <v>1</v>
      </c>
      <c r="F17" s="27"/>
      <c r="G17" s="28">
        <f>SUBTOTAL(1,G3:G14)</f>
        <v>2022.5</v>
      </c>
      <c r="H17" s="47"/>
    </row>
    <row r="18" spans="2:8" x14ac:dyDescent="0.3">
      <c r="B18" s="6"/>
      <c r="C18" s="6">
        <f>SUBTOTAL(3,C3:C14)</f>
        <v>8</v>
      </c>
      <c r="D18" s="6"/>
      <c r="E18" s="7" t="s">
        <v>0</v>
      </c>
      <c r="F18" s="27"/>
      <c r="G18" s="28"/>
      <c r="H18" s="47"/>
    </row>
  </sheetData>
  <sortState ref="B3:H14">
    <sortCondition descending="1" ref="E3:E14"/>
  </sortState>
  <phoneticPr fontId="2" type="noConversion"/>
  <conditionalFormatting sqref="B3:H18">
    <cfRule type="expression" dxfId="0" priority="1">
      <formula>$G3&gt;=3000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농가면적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2022-11-14T06:36:08Z</dcterms:modified>
</cp:coreProperties>
</file>