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1" r:id="rId1"/>
    <sheet name="제2작업" sheetId="2" r:id="rId2"/>
    <sheet name="제3작업" sheetId="4" r:id="rId3"/>
    <sheet name="제4작업" sheetId="16" r:id="rId4"/>
  </sheets>
  <definedNames>
    <definedName name="_xlnm._FilterDatabase" localSheetId="0" hidden="1">제1작업!#REF!</definedName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학교명">제1작업!$E$5:$E$12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0" i="4"/>
  <c r="G6" i="4"/>
  <c r="G17" i="4" s="1"/>
  <c r="D16" i="4"/>
  <c r="D11" i="4"/>
  <c r="D7" i="4"/>
  <c r="D18" i="4" l="1"/>
  <c r="H11" i="2"/>
  <c r="J13" i="11"/>
  <c r="E14" i="11"/>
  <c r="J14" i="11"/>
  <c r="J5" i="11"/>
  <c r="J6" i="11"/>
  <c r="J7" i="11"/>
  <c r="J8" i="11"/>
  <c r="J9" i="11"/>
  <c r="J10" i="11"/>
  <c r="J11" i="11"/>
  <c r="J12" i="11"/>
  <c r="I5" i="11"/>
  <c r="I6" i="11"/>
  <c r="I7" i="11"/>
  <c r="I8" i="11"/>
  <c r="I9" i="11"/>
  <c r="I10" i="11"/>
  <c r="I11" i="11"/>
  <c r="I12" i="11"/>
  <c r="E13" i="11"/>
</calcChain>
</file>

<file path=xl/sharedStrings.xml><?xml version="1.0" encoding="utf-8"?>
<sst xmlns="http://schemas.openxmlformats.org/spreadsheetml/2006/main" count="161" uniqueCount="50">
  <si>
    <t>전체 개수</t>
  </si>
  <si>
    <t>전체 평균</t>
  </si>
  <si>
    <t>관리코드</t>
  </si>
  <si>
    <t>대출도서</t>
  </si>
  <si>
    <t>3127-P</t>
  </si>
  <si>
    <t>3861-K</t>
  </si>
  <si>
    <t>3131-P</t>
  </si>
  <si>
    <t>책 읽는 도깨비</t>
  </si>
  <si>
    <t>3955-P</t>
  </si>
  <si>
    <t>3219-K</t>
  </si>
  <si>
    <t>3713-P</t>
  </si>
  <si>
    <t>학교명</t>
    <phoneticPr fontId="2" type="noConversion"/>
  </si>
  <si>
    <t>대출일</t>
    <phoneticPr fontId="2" type="noConversion"/>
  </si>
  <si>
    <t>출판사</t>
    <phoneticPr fontId="2" type="noConversion"/>
  </si>
  <si>
    <t>누적
대출권수</t>
    <phoneticPr fontId="2" type="noConversion"/>
  </si>
  <si>
    <t>도서 포인트</t>
    <phoneticPr fontId="2" type="noConversion"/>
  </si>
  <si>
    <t>포인트
순위</t>
    <phoneticPr fontId="2" type="noConversion"/>
  </si>
  <si>
    <t>바다 목욕탕</t>
  </si>
  <si>
    <t>바다 목욕탕</t>
    <phoneticPr fontId="2" type="noConversion"/>
  </si>
  <si>
    <t>땅콩 동그라미</t>
    <phoneticPr fontId="2" type="noConversion"/>
  </si>
  <si>
    <t>해리포터</t>
    <phoneticPr fontId="2" type="noConversion"/>
  </si>
  <si>
    <t>퀴즈 과학상식</t>
    <phoneticPr fontId="2" type="noConversion"/>
  </si>
  <si>
    <t>모치모치 나무</t>
    <phoneticPr fontId="2" type="noConversion"/>
  </si>
  <si>
    <t>꼬마 지빠귀</t>
    <phoneticPr fontId="2" type="noConversion"/>
  </si>
  <si>
    <t>아기 고둥 두마리</t>
    <phoneticPr fontId="2" type="noConversion"/>
  </si>
  <si>
    <t>3928-G</t>
    <phoneticPr fontId="2" type="noConversion"/>
  </si>
  <si>
    <t>3738-G</t>
    <phoneticPr fontId="2" type="noConversion"/>
  </si>
  <si>
    <t>전수민</t>
    <phoneticPr fontId="2" type="noConversion"/>
  </si>
  <si>
    <t>박지현</t>
    <phoneticPr fontId="2" type="noConversion"/>
  </si>
  <si>
    <t>김종환</t>
    <phoneticPr fontId="2" type="noConversion"/>
  </si>
  <si>
    <t>이지은</t>
    <phoneticPr fontId="2" type="noConversion"/>
  </si>
  <si>
    <t>정찬호</t>
    <phoneticPr fontId="2" type="noConversion"/>
  </si>
  <si>
    <t>권제인</t>
    <phoneticPr fontId="2" type="noConversion"/>
  </si>
  <si>
    <t>김승희</t>
    <phoneticPr fontId="2" type="noConversion"/>
  </si>
  <si>
    <t>유인혜</t>
    <phoneticPr fontId="2" type="noConversion"/>
  </si>
  <si>
    <t>월계초등학교</t>
    <phoneticPr fontId="2" type="noConversion"/>
  </si>
  <si>
    <t>산월초등학교</t>
    <phoneticPr fontId="2" type="noConversion"/>
  </si>
  <si>
    <t>수문초등학교</t>
    <phoneticPr fontId="2" type="noConversion"/>
  </si>
  <si>
    <t>최대 도서 포인트</t>
    <phoneticPr fontId="2" type="noConversion"/>
  </si>
  <si>
    <t>월계초등학교 학생의 도서 포인트 합계</t>
    <phoneticPr fontId="2" type="noConversion"/>
  </si>
  <si>
    <t>대출자</t>
    <phoneticPr fontId="2" type="noConversion"/>
  </si>
  <si>
    <t>수문초등학교 학생의 누적 대출권수 평균</t>
    <phoneticPr fontId="2" type="noConversion"/>
  </si>
  <si>
    <t>월계초등학교 학생의 누적 대출권수 평균</t>
    <phoneticPr fontId="2" type="noConversion"/>
  </si>
  <si>
    <t>&gt;=1200</t>
    <phoneticPr fontId="2" type="noConversion"/>
  </si>
  <si>
    <t>월계초등학교 개수</t>
  </si>
  <si>
    <t>수문초등학교 개수</t>
  </si>
  <si>
    <t>산월초등학교 개수</t>
  </si>
  <si>
    <t>월계초등학교 평균</t>
  </si>
  <si>
    <t>수문초등학교 평균</t>
  </si>
  <si>
    <t>산월초등학교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</si>
</sst>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&quot;명&quot;"/>
    <numFmt numFmtId="177" formatCode="0_);\(0\)"/>
    <numFmt numFmtId="178" formatCode="#,##0&quot;원&quot;"/>
    <numFmt numFmtId="179" formatCode="0_);[Red]\(0\)"/>
    <numFmt numFmtId="180" formatCode="#,##0&quot;권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9" fontId="3" fillId="0" borderId="0" xfId="5" applyFont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4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41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0" borderId="3" xfId="3" applyNumberFormat="1" applyFont="1" applyBorder="1" applyAlignment="1">
      <alignment horizontal="right" vertical="center"/>
    </xf>
    <xf numFmtId="179" fontId="3" fillId="0" borderId="7" xfId="0" applyNumberFormat="1" applyFont="1" applyBorder="1" applyAlignment="1">
      <alignment horizontal="right" vertical="center"/>
    </xf>
    <xf numFmtId="179" fontId="3" fillId="0" borderId="4" xfId="4" applyNumberFormat="1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78" fontId="3" fillId="0" borderId="10" xfId="1" applyNumberFormat="1" applyFont="1" applyBorder="1" applyAlignment="1">
      <alignment horizontal="center" vertical="center"/>
    </xf>
    <xf numFmtId="14" fontId="3" fillId="0" borderId="14" xfId="1" applyNumberFormat="1" applyFont="1" applyBorder="1" applyAlignment="1">
      <alignment horizontal="center" vertical="center"/>
    </xf>
    <xf numFmtId="178" fontId="3" fillId="0" borderId="7" xfId="1" applyNumberFormat="1" applyFont="1" applyBorder="1" applyAlignment="1">
      <alignment horizontal="center" vertical="center"/>
    </xf>
    <xf numFmtId="180" fontId="3" fillId="0" borderId="3" xfId="1" applyNumberFormat="1" applyFont="1" applyBorder="1" applyAlignment="1">
      <alignment horizontal="right" vertical="center"/>
    </xf>
    <xf numFmtId="180" fontId="3" fillId="0" borderId="1" xfId="1" applyNumberFormat="1" applyFont="1" applyBorder="1" applyAlignment="1">
      <alignment horizontal="right" vertical="center"/>
    </xf>
    <xf numFmtId="180" fontId="3" fillId="0" borderId="10" xfId="1" applyNumberFormat="1" applyFont="1" applyBorder="1" applyAlignment="1">
      <alignment horizontal="right" vertical="center"/>
    </xf>
    <xf numFmtId="180" fontId="3" fillId="0" borderId="7" xfId="1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178" fontId="3" fillId="0" borderId="16" xfId="1" applyNumberFormat="1" applyFont="1" applyBorder="1" applyAlignment="1">
      <alignment horizontal="center" vertical="center"/>
    </xf>
    <xf numFmtId="180" fontId="3" fillId="0" borderId="16" xfId="1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80" fontId="3" fillId="0" borderId="0" xfId="0" applyNumberFormat="1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4" fontId="3" fillId="0" borderId="0" xfId="1" applyNumberFormat="1" applyFont="1" applyBorder="1" applyAlignment="1">
      <alignment horizontal="center" vertical="center"/>
    </xf>
    <xf numFmtId="180" fontId="3" fillId="0" borderId="0" xfId="1" applyNumberFormat="1" applyFont="1" applyBorder="1" applyAlignment="1">
      <alignment horizontal="right" vertical="center"/>
    </xf>
    <xf numFmtId="178" fontId="4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6">
    <cellStyle name="백분율" xfId="5" builtinId="5"/>
    <cellStyle name="백분율 2" xfId="4"/>
    <cellStyle name="쉼표 [0]" xfId="1" builtinId="6"/>
    <cellStyle name="쉼표 [0] 2" xfId="3"/>
    <cellStyle name="표준" xfId="0" builtinId="0"/>
    <cellStyle name="표준 2" xfId="2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CD7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월계 및 산월초등학교 학생의 대출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도서 포인트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(제1작업!$D$5:$D$6,제1작업!$D$8:$D$9,제1작업!$D$11:$D$12)</c:f>
              <c:strCache>
                <c:ptCount val="6"/>
                <c:pt idx="0">
                  <c:v>전수민</c:v>
                </c:pt>
                <c:pt idx="1">
                  <c:v>박지현</c:v>
                </c:pt>
                <c:pt idx="2">
                  <c:v>이지은</c:v>
                </c:pt>
                <c:pt idx="3">
                  <c:v>정찬호</c:v>
                </c:pt>
                <c:pt idx="4">
                  <c:v>김승희</c:v>
                </c:pt>
                <c:pt idx="5">
                  <c:v>유인혜</c:v>
                </c:pt>
              </c:strCache>
            </c:strRef>
          </c:cat>
          <c:val>
            <c:numRef>
              <c:f>(제1작업!$H$5:$H$6,제1작업!$H$8:$H$9,제1작업!$H$11:$H$12)</c:f>
              <c:numCache>
                <c:formatCode>_(* #,##0_);_(* \(#,##0\);_(* "-"_);_(@_)</c:formatCode>
                <c:ptCount val="6"/>
                <c:pt idx="0">
                  <c:v>224</c:v>
                </c:pt>
                <c:pt idx="1">
                  <c:v>194</c:v>
                </c:pt>
                <c:pt idx="2">
                  <c:v>250</c:v>
                </c:pt>
                <c:pt idx="3">
                  <c:v>122</c:v>
                </c:pt>
                <c:pt idx="4">
                  <c:v>315</c:v>
                </c:pt>
                <c:pt idx="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5-4048-87B5-578E0C66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52176160"/>
        <c:axId val="1352179488"/>
      </c:barChart>
      <c:lineChart>
        <c:grouping val="standard"/>
        <c:varyColors val="0"/>
        <c:ser>
          <c:idx val="0"/>
          <c:order val="0"/>
          <c:tx>
            <c:v>누적 대출권수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A5-4048-87B5-578E0C6622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(제1작업!$D$5:$D$6,제1작업!$D$8:$D$9,제1작업!$D$11:$D$12)</c:f>
              <c:strCache>
                <c:ptCount val="6"/>
                <c:pt idx="0">
                  <c:v>전수민</c:v>
                </c:pt>
                <c:pt idx="1">
                  <c:v>박지현</c:v>
                </c:pt>
                <c:pt idx="2">
                  <c:v>이지은</c:v>
                </c:pt>
                <c:pt idx="3">
                  <c:v>정찬호</c:v>
                </c:pt>
                <c:pt idx="4">
                  <c:v>김승희</c:v>
                </c:pt>
                <c:pt idx="5">
                  <c:v>유인혜</c:v>
                </c:pt>
              </c:strCache>
            </c:strRef>
          </c:cat>
          <c:val>
            <c:numRef>
              <c:f>(제1작업!$G$5:$G$6,제1작업!$G$8:$G$9,제1작업!$G$11:$G$12)</c:f>
              <c:numCache>
                <c:formatCode>#,##0"권"</c:formatCode>
                <c:ptCount val="6"/>
                <c:pt idx="0">
                  <c:v>1024</c:v>
                </c:pt>
                <c:pt idx="1">
                  <c:v>954</c:v>
                </c:pt>
                <c:pt idx="2">
                  <c:v>1238</c:v>
                </c:pt>
                <c:pt idx="3">
                  <c:v>367</c:v>
                </c:pt>
                <c:pt idx="4">
                  <c:v>1501</c:v>
                </c:pt>
                <c:pt idx="5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5-4048-87B5-578E0C66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339632"/>
        <c:axId val="1209037712"/>
      </c:lineChart>
      <c:catAx>
        <c:axId val="13521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52179488"/>
        <c:crosses val="autoZero"/>
        <c:auto val="1"/>
        <c:lblAlgn val="ctr"/>
        <c:lblOffset val="100"/>
        <c:noMultiLvlLbl val="0"/>
      </c:catAx>
      <c:valAx>
        <c:axId val="13521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52176160"/>
        <c:crosses val="autoZero"/>
        <c:crossBetween val="between"/>
      </c:valAx>
      <c:valAx>
        <c:axId val="1209037712"/>
        <c:scaling>
          <c:orientation val="minMax"/>
        </c:scaling>
        <c:delete val="0"/>
        <c:axPos val="r"/>
        <c:numFmt formatCode="#,##0&quot;권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55339632"/>
        <c:crosses val="max"/>
        <c:crossBetween val="between"/>
        <c:majorUnit val="500"/>
      </c:valAx>
      <c:catAx>
        <c:axId val="135533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90377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100013</xdr:rowOff>
    </xdr:from>
    <xdr:to>
      <xdr:col>6</xdr:col>
      <xdr:colOff>381000</xdr:colOff>
      <xdr:row>2</xdr:row>
      <xdr:rowOff>185738</xdr:rowOff>
    </xdr:to>
    <xdr:sp macro="" textlink="">
      <xdr:nvSpPr>
        <xdr:cNvPr id="6" name="십자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3350" y="100013"/>
          <a:ext cx="5067300" cy="714375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푸른길 작은 도서관 대출 현황</a:t>
          </a:r>
        </a:p>
      </xdr:txBody>
    </xdr:sp>
    <xdr:clientData/>
  </xdr:twoCellAnchor>
  <xdr:twoCellAnchor>
    <xdr:from>
      <xdr:col>7</xdr:col>
      <xdr:colOff>0</xdr:colOff>
      <xdr:row>0</xdr:row>
      <xdr:rowOff>100013</xdr:rowOff>
    </xdr:from>
    <xdr:to>
      <xdr:col>10</xdr:col>
      <xdr:colOff>0</xdr:colOff>
      <xdr:row>2</xdr:row>
      <xdr:rowOff>185738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62D2666-1CA3-4AC8-8837-A27003FB3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6425" y="100013"/>
          <a:ext cx="2743200" cy="7143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193EF5-2DA9-41E2-829A-E62CC2908C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0.49608</cdr:x>
      <cdr:y>0.14431</cdr:y>
    </cdr:from>
    <cdr:to>
      <cdr:x>0.60278</cdr:x>
      <cdr:y>0.23668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FA2E2CE3-D46B-4640-A793-8F9F69ADDAC7}"/>
            </a:ext>
          </a:extLst>
        </cdr:cNvPr>
        <cdr:cNvSpPr/>
      </cdr:nvSpPr>
      <cdr:spPr>
        <a:xfrm xmlns:a="http://schemas.openxmlformats.org/drawingml/2006/main">
          <a:off x="4614862" y="876300"/>
          <a:ext cx="992663" cy="560841"/>
        </a:xfrm>
        <a:prstGeom xmlns:a="http://schemas.openxmlformats.org/drawingml/2006/main" prst="wedgeRoundRectCallout">
          <a:avLst>
            <a:gd name="adj1" fmla="val 98470"/>
            <a:gd name="adj2" fmla="val 58870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독서왕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workbookViewId="0">
      <selection activeCell="N17" sqref="N17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7.125" style="2" customWidth="1"/>
    <col min="4" max="4" width="10.625" style="2" customWidth="1"/>
    <col min="5" max="5" width="13.75" style="2" customWidth="1"/>
    <col min="6" max="6" width="14.375" style="2" customWidth="1"/>
    <col min="7" max="7" width="13.5" style="2" customWidth="1"/>
    <col min="8" max="8" width="11.5" style="2" customWidth="1"/>
    <col min="9" max="10" width="11.625" style="2" customWidth="1"/>
    <col min="11" max="16384" width="9" style="2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1.15" customHeight="1" thickBot="1" x14ac:dyDescent="0.35">
      <c r="B4" s="6" t="s">
        <v>2</v>
      </c>
      <c r="C4" s="7" t="s">
        <v>3</v>
      </c>
      <c r="D4" s="7" t="s">
        <v>40</v>
      </c>
      <c r="E4" s="8" t="s">
        <v>11</v>
      </c>
      <c r="F4" s="8" t="s">
        <v>12</v>
      </c>
      <c r="G4" s="8" t="s">
        <v>14</v>
      </c>
      <c r="H4" s="8" t="s">
        <v>15</v>
      </c>
      <c r="I4" s="8" t="s">
        <v>13</v>
      </c>
      <c r="J4" s="15" t="s">
        <v>16</v>
      </c>
    </row>
    <row r="5" spans="2:13" ht="21.95" customHeight="1" x14ac:dyDescent="0.3">
      <c r="B5" s="29" t="s">
        <v>4</v>
      </c>
      <c r="C5" s="30" t="s">
        <v>18</v>
      </c>
      <c r="D5" s="16" t="s">
        <v>27</v>
      </c>
      <c r="E5" s="40" t="s">
        <v>35</v>
      </c>
      <c r="F5" s="41">
        <v>44684</v>
      </c>
      <c r="G5" s="47">
        <v>1024</v>
      </c>
      <c r="H5" s="20">
        <v>224</v>
      </c>
      <c r="I5" s="39" t="str">
        <f t="shared" ref="I5:I12" si="0">IF(RIGHT(B5,1)="P","풀잎",IF(RIGHT(B5,1)="G","가람","글송이"))</f>
        <v>풀잎</v>
      </c>
      <c r="J5" s="17" t="str">
        <f t="shared" ref="J5:J12" si="1">_xlfn.RANK.EQ(H5,$H$5:$H$12)&amp;"위"</f>
        <v>3위</v>
      </c>
      <c r="M5" s="19"/>
    </row>
    <row r="6" spans="2:13" ht="21.95" customHeight="1" x14ac:dyDescent="0.3">
      <c r="B6" s="3" t="s">
        <v>5</v>
      </c>
      <c r="C6" s="63" t="s">
        <v>19</v>
      </c>
      <c r="D6" s="11" t="s">
        <v>28</v>
      </c>
      <c r="E6" s="42" t="s">
        <v>36</v>
      </c>
      <c r="F6" s="43">
        <v>44689</v>
      </c>
      <c r="G6" s="48">
        <v>954</v>
      </c>
      <c r="H6" s="21">
        <v>194</v>
      </c>
      <c r="I6" s="65" t="str">
        <f t="shared" si="0"/>
        <v>글송이</v>
      </c>
      <c r="J6" s="66" t="str">
        <f t="shared" si="1"/>
        <v>4위</v>
      </c>
      <c r="M6" s="19"/>
    </row>
    <row r="7" spans="2:13" ht="21.95" customHeight="1" x14ac:dyDescent="0.3">
      <c r="B7" s="3" t="s">
        <v>26</v>
      </c>
      <c r="C7" s="63" t="s">
        <v>22</v>
      </c>
      <c r="D7" s="11" t="s">
        <v>29</v>
      </c>
      <c r="E7" s="42" t="s">
        <v>37</v>
      </c>
      <c r="F7" s="43">
        <v>44683</v>
      </c>
      <c r="G7" s="48">
        <v>205</v>
      </c>
      <c r="H7" s="21">
        <v>121</v>
      </c>
      <c r="I7" s="65" t="str">
        <f t="shared" si="0"/>
        <v>가람</v>
      </c>
      <c r="J7" s="66" t="str">
        <f t="shared" si="1"/>
        <v>8위</v>
      </c>
      <c r="M7" s="19"/>
    </row>
    <row r="8" spans="2:13" ht="21.95" customHeight="1" x14ac:dyDescent="0.3">
      <c r="B8" s="3" t="s">
        <v>25</v>
      </c>
      <c r="C8" s="63" t="s">
        <v>20</v>
      </c>
      <c r="D8" s="11" t="s">
        <v>30</v>
      </c>
      <c r="E8" s="42" t="s">
        <v>36</v>
      </c>
      <c r="F8" s="43">
        <v>44688</v>
      </c>
      <c r="G8" s="48">
        <v>1238</v>
      </c>
      <c r="H8" s="21">
        <v>250</v>
      </c>
      <c r="I8" s="65" t="str">
        <f t="shared" si="0"/>
        <v>가람</v>
      </c>
      <c r="J8" s="66" t="str">
        <f t="shared" si="1"/>
        <v>2위</v>
      </c>
    </row>
    <row r="9" spans="2:13" ht="21.95" customHeight="1" x14ac:dyDescent="0.3">
      <c r="B9" s="3" t="s">
        <v>6</v>
      </c>
      <c r="C9" s="63" t="s">
        <v>7</v>
      </c>
      <c r="D9" s="11" t="s">
        <v>31</v>
      </c>
      <c r="E9" s="42" t="s">
        <v>35</v>
      </c>
      <c r="F9" s="43">
        <v>44690</v>
      </c>
      <c r="G9" s="48">
        <v>367</v>
      </c>
      <c r="H9" s="21">
        <v>122</v>
      </c>
      <c r="I9" s="65" t="str">
        <f t="shared" si="0"/>
        <v>풀잎</v>
      </c>
      <c r="J9" s="66" t="str">
        <f t="shared" si="1"/>
        <v>7위</v>
      </c>
    </row>
    <row r="10" spans="2:13" ht="21.95" customHeight="1" x14ac:dyDescent="0.3">
      <c r="B10" s="3" t="s">
        <v>8</v>
      </c>
      <c r="C10" s="63" t="s">
        <v>23</v>
      </c>
      <c r="D10" s="11" t="s">
        <v>32</v>
      </c>
      <c r="E10" s="42" t="s">
        <v>37</v>
      </c>
      <c r="F10" s="43">
        <v>44692</v>
      </c>
      <c r="G10" s="48">
        <v>107</v>
      </c>
      <c r="H10" s="21">
        <v>160</v>
      </c>
      <c r="I10" s="65" t="str">
        <f t="shared" si="0"/>
        <v>풀잎</v>
      </c>
      <c r="J10" s="66" t="str">
        <f t="shared" si="1"/>
        <v>5위</v>
      </c>
    </row>
    <row r="11" spans="2:13" ht="21.95" customHeight="1" x14ac:dyDescent="0.3">
      <c r="B11" s="3" t="s">
        <v>9</v>
      </c>
      <c r="C11" s="63" t="s">
        <v>21</v>
      </c>
      <c r="D11" s="11" t="s">
        <v>33</v>
      </c>
      <c r="E11" s="42" t="s">
        <v>35</v>
      </c>
      <c r="F11" s="43">
        <v>44683</v>
      </c>
      <c r="G11" s="48">
        <v>1501</v>
      </c>
      <c r="H11" s="21">
        <v>315</v>
      </c>
      <c r="I11" s="65" t="str">
        <f t="shared" si="0"/>
        <v>글송이</v>
      </c>
      <c r="J11" s="66" t="str">
        <f t="shared" si="1"/>
        <v>1위</v>
      </c>
    </row>
    <row r="12" spans="2:13" ht="21.95" customHeight="1" thickBot="1" x14ac:dyDescent="0.35">
      <c r="B12" s="31" t="s">
        <v>10</v>
      </c>
      <c r="C12" s="32" t="s">
        <v>24</v>
      </c>
      <c r="D12" s="13" t="s">
        <v>34</v>
      </c>
      <c r="E12" s="46" t="s">
        <v>36</v>
      </c>
      <c r="F12" s="62">
        <v>44688</v>
      </c>
      <c r="G12" s="50">
        <v>886</v>
      </c>
      <c r="H12" s="23">
        <v>154</v>
      </c>
      <c r="I12" s="67" t="str">
        <f t="shared" si="0"/>
        <v>풀잎</v>
      </c>
      <c r="J12" s="68" t="str">
        <f t="shared" si="1"/>
        <v>6위</v>
      </c>
    </row>
    <row r="13" spans="2:13" ht="21.95" customHeight="1" x14ac:dyDescent="0.3">
      <c r="B13" s="69" t="s">
        <v>38</v>
      </c>
      <c r="C13" s="70"/>
      <c r="D13" s="70"/>
      <c r="E13" s="35">
        <f>MAX(H5:H12)</f>
        <v>315</v>
      </c>
      <c r="F13" s="71"/>
      <c r="G13" s="70" t="s">
        <v>39</v>
      </c>
      <c r="H13" s="70"/>
      <c r="I13" s="70"/>
      <c r="J13" s="37">
        <f>DSUM(B4:H12,7,E4:E5)</f>
        <v>661</v>
      </c>
    </row>
    <row r="14" spans="2:13" ht="21.95" customHeight="1" thickBot="1" x14ac:dyDescent="0.35">
      <c r="B14" s="72" t="s">
        <v>41</v>
      </c>
      <c r="C14" s="73"/>
      <c r="D14" s="73"/>
      <c r="E14" s="36">
        <f>SUMIF(학교명,"수문초등학교",G5:G12)/COUNTIF(학교명,"수문초등학교")</f>
        <v>156</v>
      </c>
      <c r="F14" s="74"/>
      <c r="G14" s="9" t="s">
        <v>3</v>
      </c>
      <c r="H14" s="32" t="s">
        <v>17</v>
      </c>
      <c r="I14" s="9" t="s">
        <v>40</v>
      </c>
      <c r="J14" s="38" t="str">
        <f>VLOOKUP(H14,C5:H12,2,0)</f>
        <v>전수민</v>
      </c>
    </row>
    <row r="17" spans="5:10" x14ac:dyDescent="0.3">
      <c r="E17" s="28"/>
      <c r="J17" s="14"/>
    </row>
    <row r="18" spans="5:10" x14ac:dyDescent="0.3">
      <c r="F18" s="51"/>
      <c r="J18" s="14"/>
    </row>
    <row r="21" spans="5:10" x14ac:dyDescent="0.3">
      <c r="F21" s="28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$G5&gt;=1000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J30" sqref="J30"/>
    </sheetView>
  </sheetViews>
  <sheetFormatPr defaultColWidth="9" defaultRowHeight="13.5" x14ac:dyDescent="0.3"/>
  <cols>
    <col min="1" max="1" width="1.625" style="2" customWidth="1"/>
    <col min="2" max="2" width="9.625" style="2" customWidth="1"/>
    <col min="3" max="3" width="17.125" style="2" customWidth="1"/>
    <col min="4" max="4" width="10.625" style="2" customWidth="1"/>
    <col min="5" max="5" width="13.75" style="2" customWidth="1"/>
    <col min="6" max="6" width="14.375" style="2" customWidth="1"/>
    <col min="7" max="7" width="13.5" style="2" customWidth="1"/>
    <col min="8" max="8" width="11.5" style="2" customWidth="1"/>
    <col min="9" max="16384" width="9" style="2"/>
  </cols>
  <sheetData>
    <row r="1" spans="2:8" ht="14.25" thickBot="1" x14ac:dyDescent="0.35"/>
    <row r="2" spans="2:8" ht="27.75" thickBot="1" x14ac:dyDescent="0.35">
      <c r="B2" s="6" t="s">
        <v>2</v>
      </c>
      <c r="C2" s="7" t="s">
        <v>3</v>
      </c>
      <c r="D2" s="7" t="s">
        <v>40</v>
      </c>
      <c r="E2" s="8" t="s">
        <v>11</v>
      </c>
      <c r="F2" s="8" t="s">
        <v>12</v>
      </c>
      <c r="G2" s="8" t="s">
        <v>14</v>
      </c>
      <c r="H2" s="8" t="s">
        <v>15</v>
      </c>
    </row>
    <row r="3" spans="2:8" x14ac:dyDescent="0.3">
      <c r="B3" s="29" t="s">
        <v>4</v>
      </c>
      <c r="C3" s="30" t="s">
        <v>18</v>
      </c>
      <c r="D3" s="16" t="s">
        <v>27</v>
      </c>
      <c r="E3" s="40" t="s">
        <v>35</v>
      </c>
      <c r="F3" s="41">
        <v>44684</v>
      </c>
      <c r="G3" s="47">
        <v>1042.0000000000002</v>
      </c>
      <c r="H3" s="20">
        <v>224</v>
      </c>
    </row>
    <row r="4" spans="2:8" x14ac:dyDescent="0.3">
      <c r="B4" s="3" t="s">
        <v>5</v>
      </c>
      <c r="C4" s="33" t="s">
        <v>19</v>
      </c>
      <c r="D4" s="11" t="s">
        <v>28</v>
      </c>
      <c r="E4" s="42" t="s">
        <v>36</v>
      </c>
      <c r="F4" s="43">
        <v>44689</v>
      </c>
      <c r="G4" s="48">
        <v>954</v>
      </c>
      <c r="H4" s="21">
        <v>194</v>
      </c>
    </row>
    <row r="5" spans="2:8" x14ac:dyDescent="0.3">
      <c r="B5" s="4" t="s">
        <v>26</v>
      </c>
      <c r="C5" s="5" t="s">
        <v>22</v>
      </c>
      <c r="D5" s="10" t="s">
        <v>29</v>
      </c>
      <c r="E5" s="44" t="s">
        <v>37</v>
      </c>
      <c r="F5" s="45">
        <v>44683</v>
      </c>
      <c r="G5" s="49">
        <v>205</v>
      </c>
      <c r="H5" s="22">
        <v>121</v>
      </c>
    </row>
    <row r="6" spans="2:8" x14ac:dyDescent="0.3">
      <c r="B6" s="3" t="s">
        <v>25</v>
      </c>
      <c r="C6" s="33" t="s">
        <v>20</v>
      </c>
      <c r="D6" s="11" t="s">
        <v>30</v>
      </c>
      <c r="E6" s="42" t="s">
        <v>36</v>
      </c>
      <c r="F6" s="43">
        <v>44688</v>
      </c>
      <c r="G6" s="48">
        <v>1238</v>
      </c>
      <c r="H6" s="21">
        <v>250</v>
      </c>
    </row>
    <row r="7" spans="2:8" x14ac:dyDescent="0.3">
      <c r="B7" s="3" t="s">
        <v>6</v>
      </c>
      <c r="C7" s="33" t="s">
        <v>7</v>
      </c>
      <c r="D7" s="11" t="s">
        <v>31</v>
      </c>
      <c r="E7" s="42" t="s">
        <v>35</v>
      </c>
      <c r="F7" s="43">
        <v>44690</v>
      </c>
      <c r="G7" s="48">
        <v>367</v>
      </c>
      <c r="H7" s="21">
        <v>122</v>
      </c>
    </row>
    <row r="8" spans="2:8" x14ac:dyDescent="0.3">
      <c r="B8" s="3" t="s">
        <v>8</v>
      </c>
      <c r="C8" s="33" t="s">
        <v>23</v>
      </c>
      <c r="D8" s="11" t="s">
        <v>32</v>
      </c>
      <c r="E8" s="42" t="s">
        <v>37</v>
      </c>
      <c r="F8" s="43">
        <v>44692</v>
      </c>
      <c r="G8" s="48">
        <v>107</v>
      </c>
      <c r="H8" s="21">
        <v>160</v>
      </c>
    </row>
    <row r="9" spans="2:8" x14ac:dyDescent="0.3">
      <c r="B9" s="3" t="s">
        <v>9</v>
      </c>
      <c r="C9" s="33" t="s">
        <v>21</v>
      </c>
      <c r="D9" s="11" t="s">
        <v>33</v>
      </c>
      <c r="E9" s="42" t="s">
        <v>35</v>
      </c>
      <c r="F9" s="43">
        <v>44683</v>
      </c>
      <c r="G9" s="48">
        <v>1501</v>
      </c>
      <c r="H9" s="21">
        <v>315</v>
      </c>
    </row>
    <row r="10" spans="2:8" x14ac:dyDescent="0.3">
      <c r="B10" s="24" t="s">
        <v>10</v>
      </c>
      <c r="C10" s="25" t="s">
        <v>24</v>
      </c>
      <c r="D10" s="26" t="s">
        <v>34</v>
      </c>
      <c r="E10" s="52" t="s">
        <v>36</v>
      </c>
      <c r="F10" s="45">
        <v>44688</v>
      </c>
      <c r="G10" s="53">
        <v>886</v>
      </c>
      <c r="H10" s="22">
        <v>154</v>
      </c>
    </row>
    <row r="11" spans="2:8" x14ac:dyDescent="0.3">
      <c r="B11" s="64" t="s">
        <v>42</v>
      </c>
      <c r="C11" s="64"/>
      <c r="D11" s="64"/>
      <c r="E11" s="64"/>
      <c r="F11" s="64"/>
      <c r="G11" s="64"/>
      <c r="H11" s="54">
        <f>DAVERAGE(B2:H10,6,E2:E3)</f>
        <v>970</v>
      </c>
    </row>
    <row r="13" spans="2:8" ht="14.25" thickBot="1" x14ac:dyDescent="0.35"/>
    <row r="14" spans="2:8" ht="27.75" thickBot="1" x14ac:dyDescent="0.35">
      <c r="B14" s="8" t="s">
        <v>11</v>
      </c>
      <c r="C14" s="8" t="s">
        <v>14</v>
      </c>
    </row>
    <row r="15" spans="2:8" x14ac:dyDescent="0.3">
      <c r="B15" s="2" t="s">
        <v>37</v>
      </c>
    </row>
    <row r="16" spans="2:8" x14ac:dyDescent="0.3">
      <c r="C16" s="2" t="s">
        <v>43</v>
      </c>
      <c r="G16" s="55"/>
    </row>
    <row r="17" spans="2:8" ht="14.25" thickBot="1" x14ac:dyDescent="0.35"/>
    <row r="18" spans="2:8" ht="27.75" thickBot="1" x14ac:dyDescent="0.35">
      <c r="B18" s="6" t="s">
        <v>2</v>
      </c>
      <c r="C18" s="7" t="s">
        <v>3</v>
      </c>
      <c r="D18" s="7" t="s">
        <v>40</v>
      </c>
      <c r="E18" s="8" t="s">
        <v>11</v>
      </c>
      <c r="F18" s="8" t="s">
        <v>12</v>
      </c>
      <c r="G18" s="8" t="s">
        <v>14</v>
      </c>
      <c r="H18" s="8" t="s">
        <v>15</v>
      </c>
    </row>
    <row r="19" spans="2:8" x14ac:dyDescent="0.3">
      <c r="B19" s="4" t="s">
        <v>26</v>
      </c>
      <c r="C19" s="5" t="s">
        <v>22</v>
      </c>
      <c r="D19" s="10" t="s">
        <v>29</v>
      </c>
      <c r="E19" s="44" t="s">
        <v>37</v>
      </c>
      <c r="F19" s="45">
        <v>44683</v>
      </c>
      <c r="G19" s="49">
        <v>205</v>
      </c>
      <c r="H19" s="22">
        <v>121</v>
      </c>
    </row>
    <row r="20" spans="2:8" x14ac:dyDescent="0.3">
      <c r="B20" s="3" t="s">
        <v>25</v>
      </c>
      <c r="C20" s="34" t="s">
        <v>20</v>
      </c>
      <c r="D20" s="11" t="s">
        <v>30</v>
      </c>
      <c r="E20" s="42" t="s">
        <v>36</v>
      </c>
      <c r="F20" s="43">
        <v>44688</v>
      </c>
      <c r="G20" s="48">
        <v>1238</v>
      </c>
      <c r="H20" s="21">
        <v>250</v>
      </c>
    </row>
    <row r="21" spans="2:8" x14ac:dyDescent="0.3">
      <c r="B21" s="3" t="s">
        <v>8</v>
      </c>
      <c r="C21" s="34" t="s">
        <v>23</v>
      </c>
      <c r="D21" s="11" t="s">
        <v>32</v>
      </c>
      <c r="E21" s="42" t="s">
        <v>37</v>
      </c>
      <c r="F21" s="43">
        <v>44692</v>
      </c>
      <c r="G21" s="48">
        <v>107</v>
      </c>
      <c r="H21" s="21">
        <v>160</v>
      </c>
    </row>
    <row r="22" spans="2:8" x14ac:dyDescent="0.3">
      <c r="B22" s="3" t="s">
        <v>9</v>
      </c>
      <c r="C22" s="34" t="s">
        <v>21</v>
      </c>
      <c r="D22" s="11" t="s">
        <v>33</v>
      </c>
      <c r="E22" s="42" t="s">
        <v>35</v>
      </c>
      <c r="F22" s="43">
        <v>44683</v>
      </c>
      <c r="G22" s="48">
        <v>1501</v>
      </c>
      <c r="H22" s="21">
        <v>315</v>
      </c>
    </row>
  </sheetData>
  <mergeCells count="1">
    <mergeCell ref="B11:G11"/>
  </mergeCells>
  <phoneticPr fontId="2" type="noConversion"/>
  <conditionalFormatting sqref="B3:H10">
    <cfRule type="expression" dxfId="1" priority="1">
      <formula>$G3&gt;=1000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E33" sqref="E33"/>
    </sheetView>
  </sheetViews>
  <sheetFormatPr defaultColWidth="9" defaultRowHeight="13.5" x14ac:dyDescent="0.3"/>
  <cols>
    <col min="1" max="1" width="1.625" style="1" customWidth="1"/>
    <col min="2" max="2" width="9.625" style="1" customWidth="1"/>
    <col min="3" max="3" width="17.125" style="1" customWidth="1"/>
    <col min="4" max="4" width="10.625" style="1" customWidth="1"/>
    <col min="5" max="5" width="19.375" style="1" bestFit="1" customWidth="1"/>
    <col min="6" max="6" width="14.375" style="1" customWidth="1"/>
    <col min="7" max="7" width="13.5" style="1" customWidth="1"/>
    <col min="8" max="8" width="11.5" style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2</v>
      </c>
      <c r="C2" s="7" t="s">
        <v>3</v>
      </c>
      <c r="D2" s="7" t="s">
        <v>40</v>
      </c>
      <c r="E2" s="8" t="s">
        <v>11</v>
      </c>
      <c r="F2" s="8" t="s">
        <v>12</v>
      </c>
      <c r="G2" s="8" t="s">
        <v>14</v>
      </c>
      <c r="H2" s="8" t="s">
        <v>15</v>
      </c>
    </row>
    <row r="3" spans="2:8" x14ac:dyDescent="0.3">
      <c r="B3" s="29" t="s">
        <v>4</v>
      </c>
      <c r="C3" s="30" t="s">
        <v>18</v>
      </c>
      <c r="D3" s="16" t="s">
        <v>27</v>
      </c>
      <c r="E3" s="40" t="s">
        <v>35</v>
      </c>
      <c r="F3" s="41">
        <v>44684</v>
      </c>
      <c r="G3" s="47">
        <v>1024</v>
      </c>
      <c r="H3" s="20">
        <v>224</v>
      </c>
    </row>
    <row r="4" spans="2:8" x14ac:dyDescent="0.3">
      <c r="B4" s="3" t="s">
        <v>6</v>
      </c>
      <c r="C4" s="33" t="s">
        <v>7</v>
      </c>
      <c r="D4" s="11" t="s">
        <v>31</v>
      </c>
      <c r="E4" s="42" t="s">
        <v>35</v>
      </c>
      <c r="F4" s="43">
        <v>44690</v>
      </c>
      <c r="G4" s="48">
        <v>367</v>
      </c>
      <c r="H4" s="21">
        <v>122</v>
      </c>
    </row>
    <row r="5" spans="2:8" x14ac:dyDescent="0.3">
      <c r="B5" s="4" t="s">
        <v>9</v>
      </c>
      <c r="C5" s="33" t="s">
        <v>21</v>
      </c>
      <c r="D5" s="11" t="s">
        <v>33</v>
      </c>
      <c r="E5" s="42" t="s">
        <v>35</v>
      </c>
      <c r="F5" s="43">
        <v>44683</v>
      </c>
      <c r="G5" s="48">
        <v>1501</v>
      </c>
      <c r="H5" s="21">
        <v>315</v>
      </c>
    </row>
    <row r="6" spans="2:8" x14ac:dyDescent="0.3">
      <c r="B6" s="4"/>
      <c r="C6" s="33"/>
      <c r="D6" s="11"/>
      <c r="E6" s="56" t="s">
        <v>47</v>
      </c>
      <c r="F6" s="43"/>
      <c r="G6" s="48">
        <f>SUBTOTAL(1,G3:G5)</f>
        <v>964</v>
      </c>
      <c r="H6" s="21"/>
    </row>
    <row r="7" spans="2:8" x14ac:dyDescent="0.3">
      <c r="B7" s="4"/>
      <c r="C7" s="33"/>
      <c r="D7" s="57">
        <f>SUBTOTAL(3,D3:D5)</f>
        <v>3</v>
      </c>
      <c r="E7" s="56" t="s">
        <v>44</v>
      </c>
      <c r="F7" s="43"/>
      <c r="G7" s="48"/>
      <c r="H7" s="21"/>
    </row>
    <row r="8" spans="2:8" x14ac:dyDescent="0.3">
      <c r="B8" s="3" t="s">
        <v>26</v>
      </c>
      <c r="C8" s="33" t="s">
        <v>22</v>
      </c>
      <c r="D8" s="11" t="s">
        <v>29</v>
      </c>
      <c r="E8" s="42" t="s">
        <v>37</v>
      </c>
      <c r="F8" s="43">
        <v>44683</v>
      </c>
      <c r="G8" s="48">
        <v>205</v>
      </c>
      <c r="H8" s="21">
        <v>121</v>
      </c>
    </row>
    <row r="9" spans="2:8" x14ac:dyDescent="0.3">
      <c r="B9" s="3" t="s">
        <v>8</v>
      </c>
      <c r="C9" s="33" t="s">
        <v>23</v>
      </c>
      <c r="D9" s="11" t="s">
        <v>32</v>
      </c>
      <c r="E9" s="42" t="s">
        <v>37</v>
      </c>
      <c r="F9" s="43">
        <v>44692</v>
      </c>
      <c r="G9" s="48">
        <v>107</v>
      </c>
      <c r="H9" s="21">
        <v>160</v>
      </c>
    </row>
    <row r="10" spans="2:8" x14ac:dyDescent="0.3">
      <c r="B10" s="3"/>
      <c r="C10" s="33"/>
      <c r="D10" s="11"/>
      <c r="E10" s="56" t="s">
        <v>48</v>
      </c>
      <c r="F10" s="43"/>
      <c r="G10" s="48">
        <f>SUBTOTAL(1,G8:G9)</f>
        <v>156</v>
      </c>
      <c r="H10" s="21"/>
    </row>
    <row r="11" spans="2:8" x14ac:dyDescent="0.3">
      <c r="B11" s="3"/>
      <c r="C11" s="33"/>
      <c r="D11" s="57">
        <f>SUBTOTAL(3,D8:D9)</f>
        <v>2</v>
      </c>
      <c r="E11" s="56" t="s">
        <v>45</v>
      </c>
      <c r="F11" s="43"/>
      <c r="G11" s="48"/>
      <c r="H11" s="21"/>
    </row>
    <row r="12" spans="2:8" x14ac:dyDescent="0.3">
      <c r="B12" s="3" t="s">
        <v>5</v>
      </c>
      <c r="C12" s="33" t="s">
        <v>19</v>
      </c>
      <c r="D12" s="11" t="s">
        <v>28</v>
      </c>
      <c r="E12" s="42" t="s">
        <v>36</v>
      </c>
      <c r="F12" s="43">
        <v>44689</v>
      </c>
      <c r="G12" s="48">
        <v>954</v>
      </c>
      <c r="H12" s="21">
        <v>194</v>
      </c>
    </row>
    <row r="13" spans="2:8" x14ac:dyDescent="0.3">
      <c r="B13" s="3" t="s">
        <v>25</v>
      </c>
      <c r="C13" s="33" t="s">
        <v>20</v>
      </c>
      <c r="D13" s="11" t="s">
        <v>30</v>
      </c>
      <c r="E13" s="42" t="s">
        <v>36</v>
      </c>
      <c r="F13" s="43">
        <v>44688</v>
      </c>
      <c r="G13" s="48">
        <v>1238</v>
      </c>
      <c r="H13" s="21">
        <v>250</v>
      </c>
    </row>
    <row r="14" spans="2:8" ht="14.25" thickBot="1" x14ac:dyDescent="0.35">
      <c r="B14" s="31" t="s">
        <v>10</v>
      </c>
      <c r="C14" s="32" t="s">
        <v>24</v>
      </c>
      <c r="D14" s="13" t="s">
        <v>34</v>
      </c>
      <c r="E14" s="46" t="s">
        <v>36</v>
      </c>
      <c r="F14" s="62">
        <v>44688</v>
      </c>
      <c r="G14" s="50">
        <v>886</v>
      </c>
      <c r="H14" s="23">
        <v>154</v>
      </c>
    </row>
    <row r="15" spans="2:8" x14ac:dyDescent="0.3">
      <c r="B15" s="12"/>
      <c r="C15" s="12"/>
      <c r="D15" s="18"/>
      <c r="E15" s="60" t="s">
        <v>49</v>
      </c>
      <c r="F15" s="58"/>
      <c r="G15" s="59">
        <f>SUBTOTAL(1,G12:G14)</f>
        <v>1026</v>
      </c>
      <c r="H15" s="27"/>
    </row>
    <row r="16" spans="2:8" x14ac:dyDescent="0.3">
      <c r="B16" s="12"/>
      <c r="C16" s="12"/>
      <c r="D16" s="61">
        <f>SUBTOTAL(3,D12:D14)</f>
        <v>3</v>
      </c>
      <c r="E16" s="60" t="s">
        <v>46</v>
      </c>
      <c r="F16" s="58"/>
      <c r="G16" s="59"/>
      <c r="H16" s="27"/>
    </row>
    <row r="17" spans="2:8" x14ac:dyDescent="0.3">
      <c r="B17" s="12"/>
      <c r="C17" s="12"/>
      <c r="D17" s="61"/>
      <c r="E17" s="60" t="s">
        <v>1</v>
      </c>
      <c r="F17" s="58"/>
      <c r="G17" s="59">
        <f>SUBTOTAL(1,G3:G14)</f>
        <v>785.25</v>
      </c>
      <c r="H17" s="27"/>
    </row>
    <row r="18" spans="2:8" x14ac:dyDescent="0.3">
      <c r="B18" s="12"/>
      <c r="C18" s="12"/>
      <c r="D18" s="61">
        <f>SUBTOTAL(3,D3:D14)</f>
        <v>8</v>
      </c>
      <c r="E18" s="60" t="s">
        <v>0</v>
      </c>
      <c r="F18" s="58"/>
      <c r="G18" s="59"/>
      <c r="H18" s="27"/>
    </row>
  </sheetData>
  <sortState ref="B3:H14">
    <sortCondition descending="1" ref="E3:E14"/>
  </sortState>
  <phoneticPr fontId="2" type="noConversion"/>
  <conditionalFormatting sqref="B3:H18">
    <cfRule type="expression" dxfId="0" priority="1">
      <formula>$G3&gt;=1000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학교명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2017-01-14T00:02:21Z</dcterms:created>
  <dcterms:modified xsi:type="dcterms:W3CDTF">2022-11-14T06:37:11Z</dcterms:modified>
</cp:coreProperties>
</file>