
<file path=[Content_Types].xml><?xml version="1.0" encoding="utf-8"?>
<Types xmlns="http://schemas.openxmlformats.org/package/2006/content-types"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so404\Downloads\2023 이공자 ITQ 엑셀 2016_학습 자료\채점프로그램_20220801\소스 및 정답파일\출제예상 모의고사\"/>
    </mc:Choice>
  </mc:AlternateContent>
  <bookViews>
    <workbookView xWindow="0" yWindow="0" windowWidth="28800" windowHeight="12255"/>
  </bookViews>
  <sheets>
    <sheet name="제1작업" sheetId="1" r:id="rId1"/>
    <sheet name="제2작업" sheetId="2" r:id="rId2"/>
    <sheet name="제3작업" sheetId="3" r:id="rId3"/>
    <sheet name="제4작업" sheetId="11" r:id="rId4"/>
  </sheets>
  <definedNames>
    <definedName name="_xlnm._FilterDatabase" localSheetId="1" hidden="1">제2작업!$B$2:$H$10</definedName>
    <definedName name="_xlnm.Criteria" localSheetId="1">제2작업!$B$14:$C$15</definedName>
    <definedName name="_xlnm.Extract" localSheetId="1">제2작업!$B$18:$F$18</definedName>
    <definedName name="주말근무수당">제1작업!$H$5:$H$12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1" i="2" l="1"/>
  <c r="J14" i="1"/>
  <c r="J13" i="1"/>
  <c r="E14" i="1"/>
  <c r="E13" i="1"/>
  <c r="J5" i="1"/>
  <c r="I5" i="1"/>
  <c r="B16" i="3" l="1"/>
  <c r="H13" i="3"/>
  <c r="H8" i="3"/>
  <c r="H15" i="3" s="1"/>
  <c r="B14" i="3"/>
  <c r="B9" i="3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</calcChain>
</file>

<file path=xl/sharedStrings.xml><?xml version="1.0" encoding="utf-8"?>
<sst xmlns="http://schemas.openxmlformats.org/spreadsheetml/2006/main" count="125" uniqueCount="33">
  <si>
    <t>사원명</t>
  </si>
  <si>
    <t>부서</t>
  </si>
  <si>
    <t>성별</t>
  </si>
  <si>
    <t>근무일</t>
  </si>
  <si>
    <t>출근시간</t>
  </si>
  <si>
    <t>퇴근시간</t>
  </si>
  <si>
    <t>주말
근무수당</t>
  </si>
  <si>
    <t>주말
근무시간</t>
  </si>
  <si>
    <t>주말
근무요일</t>
  </si>
  <si>
    <t>홍미란</t>
  </si>
  <si>
    <t>영업</t>
  </si>
  <si>
    <t>여</t>
  </si>
  <si>
    <t>이현중</t>
  </si>
  <si>
    <t>총무</t>
  </si>
  <si>
    <t>남</t>
  </si>
  <si>
    <t>왕국희</t>
  </si>
  <si>
    <t>미래전략</t>
  </si>
  <si>
    <t>홍나영</t>
  </si>
  <si>
    <t>박준영</t>
  </si>
  <si>
    <t>김애란</t>
  </si>
  <si>
    <t>곽미래</t>
  </si>
  <si>
    <t>최미정</t>
  </si>
  <si>
    <t>12월 최대 주말 근무수당</t>
  </si>
  <si>
    <t>여성 중 최소 주말 근무수당</t>
  </si>
  <si>
    <t>미래전략 주말 근무수당 평균</t>
  </si>
  <si>
    <t>&gt;=50000</t>
    <phoneticPr fontId="1" type="noConversion"/>
  </si>
  <si>
    <t>전체 개수</t>
  </si>
  <si>
    <t>여 개수</t>
  </si>
  <si>
    <t>남 개수</t>
  </si>
  <si>
    <t>여 평균</t>
  </si>
  <si>
    <t>남 평균</t>
  </si>
  <si>
    <t>전체 평균</t>
  </si>
  <si>
    <t>여직원 주말 근무수당의 전체 평균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</si>
</sst>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2" formatCode="_-&quot;₩&quot;* #,##0_-;\-&quot;₩&quot;* #,##0_-;_-&quot;₩&quot;* &quot;-&quot;_-;_-@_-"/>
    <numFmt numFmtId="176" formatCode="@&quot;부&quot;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굴림"/>
      <family val="3"/>
      <charset val="129"/>
    </font>
    <font>
      <b/>
      <sz val="11"/>
      <color theme="1"/>
      <name val="굴림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 style="thin">
        <color indexed="64"/>
      </diagonal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 style="thin">
        <color indexed="64"/>
      </diagonal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8">
    <xf numFmtId="0" fontId="0" fillId="0" borderId="0" xfId="0">
      <alignment vertical="center"/>
    </xf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14" fontId="2" fillId="0" borderId="12" xfId="0" applyNumberFormat="1" applyFont="1" applyBorder="1" applyAlignment="1">
      <alignment horizontal="center" vertical="center"/>
    </xf>
    <xf numFmtId="20" fontId="2" fillId="0" borderId="12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20" fontId="2" fillId="0" borderId="1" xfId="0" applyNumberFormat="1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14" fontId="2" fillId="0" borderId="10" xfId="0" applyNumberFormat="1" applyFont="1" applyBorder="1" applyAlignment="1">
      <alignment horizontal="center" vertical="center"/>
    </xf>
    <xf numFmtId="20" fontId="2" fillId="0" borderId="10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 wrapText="1"/>
    </xf>
    <xf numFmtId="42" fontId="2" fillId="0" borderId="12" xfId="0" applyNumberFormat="1" applyFont="1" applyBorder="1" applyAlignment="1">
      <alignment horizontal="center" vertical="center"/>
    </xf>
    <xf numFmtId="42" fontId="2" fillId="0" borderId="1" xfId="0" applyNumberFormat="1" applyFont="1" applyBorder="1" applyAlignment="1">
      <alignment horizontal="center" vertical="center"/>
    </xf>
    <xf numFmtId="42" fontId="2" fillId="0" borderId="10" xfId="0" applyNumberFormat="1" applyFont="1" applyBorder="1" applyAlignment="1">
      <alignment horizontal="center" vertical="center"/>
    </xf>
    <xf numFmtId="176" fontId="2" fillId="0" borderId="12" xfId="0" applyNumberFormat="1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176" fontId="2" fillId="0" borderId="10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176" fontId="2" fillId="0" borderId="0" xfId="0" applyNumberFormat="1" applyFont="1" applyBorder="1" applyAlignment="1">
      <alignment horizontal="center" vertical="center"/>
    </xf>
    <xf numFmtId="14" fontId="2" fillId="0" borderId="0" xfId="0" applyNumberFormat="1" applyFont="1" applyBorder="1" applyAlignment="1">
      <alignment horizontal="center" vertical="center"/>
    </xf>
    <xf numFmtId="20" fontId="2" fillId="0" borderId="0" xfId="0" applyNumberFormat="1" applyFont="1" applyBorder="1" applyAlignment="1">
      <alignment horizontal="center" vertical="center"/>
    </xf>
    <xf numFmtId="42" fontId="2" fillId="0" borderId="0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42" fontId="2" fillId="0" borderId="1" xfId="0" applyNumberFormat="1" applyFont="1" applyBorder="1" applyAlignment="1">
      <alignment horizontal="right" vertical="center"/>
    </xf>
    <xf numFmtId="176" fontId="2" fillId="0" borderId="7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2" fillId="0" borderId="3" xfId="0" applyNumberFormat="1" applyFont="1" applyBorder="1" applyAlignment="1">
      <alignment horizontal="center" vertical="center"/>
    </xf>
    <xf numFmtId="14" fontId="2" fillId="0" borderId="3" xfId="0" applyNumberFormat="1" applyFont="1" applyBorder="1" applyAlignment="1">
      <alignment horizontal="center" vertical="center"/>
    </xf>
    <xf numFmtId="20" fontId="2" fillId="0" borderId="3" xfId="0" applyNumberFormat="1" applyFont="1" applyBorder="1" applyAlignment="1">
      <alignment horizontal="center" vertical="center"/>
    </xf>
    <xf numFmtId="42" fontId="2" fillId="0" borderId="3" xfId="0" applyNumberFormat="1" applyFont="1" applyBorder="1" applyAlignment="1">
      <alignment horizontal="right" vertical="center"/>
    </xf>
    <xf numFmtId="0" fontId="2" fillId="0" borderId="18" xfId="0" applyFont="1" applyBorder="1" applyAlignment="1">
      <alignment horizontal="center" vertical="center"/>
    </xf>
    <xf numFmtId="14" fontId="2" fillId="0" borderId="7" xfId="0" applyNumberFormat="1" applyFont="1" applyBorder="1" applyAlignment="1">
      <alignment horizontal="center" vertical="center"/>
    </xf>
    <xf numFmtId="20" fontId="2" fillId="0" borderId="7" xfId="0" applyNumberFormat="1" applyFont="1" applyBorder="1" applyAlignment="1">
      <alignment horizontal="center" vertical="center"/>
    </xf>
    <xf numFmtId="42" fontId="2" fillId="0" borderId="7" xfId="0" applyNumberFormat="1" applyFont="1" applyBorder="1" applyAlignment="1">
      <alignment horizontal="right" vertical="center"/>
    </xf>
  </cellXfs>
  <cellStyles count="1">
    <cellStyle name="표준" xfId="0" builtinId="0"/>
  </cellStyles>
  <dxfs count="3">
    <dxf>
      <font>
        <b/>
        <i val="0"/>
        <color rgb="FF0070C0"/>
      </font>
    </dxf>
    <dxf>
      <font>
        <b/>
        <i val="0"/>
        <color rgb="FF0070C0"/>
      </font>
    </dxf>
    <dxf>
      <font>
        <b/>
        <i val="0"/>
        <color rgb="FF0070C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microsoft.com/office/2011/relationships/chartColorStyle" Target="colors1.xml"/><Relationship Id="rId1" Type="http://schemas.microsoft.com/office/2011/relationships/chartStyle" Target="style1.xml"/><Relationship Id="rId4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r>
              <a:rPr lang="ko-KR" altLang="en-US" sz="2000" b="1"/>
              <a:t>여직원 주말 근무수당</a:t>
            </a:r>
          </a:p>
        </c:rich>
      </c:tx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굴림" panose="020B0600000101010101" pitchFamily="50" charset="-127"/>
              <a:ea typeface="굴림" panose="020B0600000101010101" pitchFamily="50" charset="-127"/>
              <a:cs typeface="+mn-cs"/>
            </a:defRPr>
          </a:pPr>
          <a:endParaRPr lang="ko-K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제1작업!$H$4</c:f>
              <c:strCache>
                <c:ptCount val="1"/>
                <c:pt idx="0">
                  <c:v>주말
근무수당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9ACA-4517-BB6E-0D6DDF05F4C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9ACA-4517-BB6E-0D6DDF05F4C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9ACA-4517-BB6E-0D6DDF05F4CE}"/>
              </c:ext>
            </c:extLst>
          </c:dPt>
          <c:dPt>
            <c:idx val="3"/>
            <c:bubble3D val="0"/>
            <c:explosion val="3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9ACA-4517-BB6E-0D6DDF05F4C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9ACA-4517-BB6E-0D6DDF05F4C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굴림" panose="020B0600000101010101" pitchFamily="50" charset="-127"/>
                    <a:ea typeface="굴림" panose="020B0600000101010101" pitchFamily="50" charset="-127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(제1작업!$B$5,제1작업!$B$8,제1작업!$B$10:$B$12)</c:f>
              <c:strCache>
                <c:ptCount val="5"/>
                <c:pt idx="0">
                  <c:v>홍미란</c:v>
                </c:pt>
                <c:pt idx="1">
                  <c:v>홍나영</c:v>
                </c:pt>
                <c:pt idx="2">
                  <c:v>김애란</c:v>
                </c:pt>
                <c:pt idx="3">
                  <c:v>곽미래</c:v>
                </c:pt>
                <c:pt idx="4">
                  <c:v>최미정</c:v>
                </c:pt>
              </c:strCache>
            </c:strRef>
          </c:cat>
          <c:val>
            <c:numRef>
              <c:f>(제1작업!$H$5,제1작업!$H$8,제1작업!$H$10:$H$12)</c:f>
              <c:numCache>
                <c:formatCode>_("₩"* #,##0_);_("₩"* \(#,##0\);_("₩"* "-"_);_(@_)</c:formatCode>
                <c:ptCount val="5"/>
                <c:pt idx="0">
                  <c:v>72500</c:v>
                </c:pt>
                <c:pt idx="1">
                  <c:v>77000</c:v>
                </c:pt>
                <c:pt idx="2">
                  <c:v>54500</c:v>
                </c:pt>
                <c:pt idx="3">
                  <c:v>45000</c:v>
                </c:pt>
                <c:pt idx="4">
                  <c:v>48000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ACA-4517-BB6E-0D6DDF05F4CE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굴림" panose="020B0600000101010101" pitchFamily="50" charset="-127"/>
              <a:ea typeface="굴림" panose="020B0600000101010101" pitchFamily="50" charset="-127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blipFill>
      <a:blip xmlns:r="http://schemas.openxmlformats.org/officeDocument/2006/relationships" r:embed="rId3"/>
      <a:tile tx="0" ty="0" sx="100000" sy="100000" flip="none" algn="tl"/>
    </a:blip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굴림" panose="020B0600000101010101" pitchFamily="50" charset="-127"/>
          <a:ea typeface="굴림" panose="020B0600000101010101" pitchFamily="50" charset="-127"/>
        </a:defRPr>
      </a:pPr>
      <a:endParaRPr lang="ko-KR"/>
    </a:p>
  </c:txPr>
  <c:userShapes r:id="rId4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0</xdr:row>
      <xdr:rowOff>76200</xdr:rowOff>
    </xdr:from>
    <xdr:to>
      <xdr:col>6</xdr:col>
      <xdr:colOff>514350</xdr:colOff>
      <xdr:row>2</xdr:row>
      <xdr:rowOff>247650</xdr:rowOff>
    </xdr:to>
    <xdr:sp macro="" textlink="">
      <xdr:nvSpPr>
        <xdr:cNvPr id="2" name="순서도: 문서 1"/>
        <xdr:cNvSpPr/>
      </xdr:nvSpPr>
      <xdr:spPr>
        <a:xfrm>
          <a:off x="133350" y="76200"/>
          <a:ext cx="4714875" cy="800100"/>
        </a:xfrm>
        <a:prstGeom prst="flowChartDocument">
          <a:avLst/>
        </a:prstGeom>
        <a:solidFill>
          <a:srgbClr val="FFFF00"/>
        </a:solidFill>
        <a:effectLst>
          <a:innerShdw blurRad="63500" dist="50800" dir="18900000">
            <a:prstClr val="black">
              <a:alpha val="50000"/>
            </a:prstClr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2200" b="1">
              <a:solidFill>
                <a:schemeClr val="tx1"/>
              </a:solidFill>
              <a:latin typeface="돋움" panose="020B0600000101010101" pitchFamily="50" charset="-127"/>
              <a:ea typeface="돋움" panose="020B0600000101010101" pitchFamily="50" charset="-127"/>
            </a:rPr>
            <a:t>대한물산 </a:t>
          </a:r>
          <a:r>
            <a:rPr lang="en-US" altLang="ko-KR" sz="2200" b="1">
              <a:solidFill>
                <a:schemeClr val="tx1"/>
              </a:solidFill>
              <a:latin typeface="돋움" panose="020B0600000101010101" pitchFamily="50" charset="-127"/>
              <a:ea typeface="돋움" panose="020B0600000101010101" pitchFamily="50" charset="-127"/>
            </a:rPr>
            <a:t>12</a:t>
          </a:r>
          <a:r>
            <a:rPr lang="ko-KR" altLang="en-US" sz="2200" b="1">
              <a:solidFill>
                <a:schemeClr val="tx1"/>
              </a:solidFill>
              <a:latin typeface="돋움" panose="020B0600000101010101" pitchFamily="50" charset="-127"/>
              <a:ea typeface="돋움" panose="020B0600000101010101" pitchFamily="50" charset="-127"/>
            </a:rPr>
            <a:t>월 주말 근무현황</a:t>
          </a:r>
        </a:p>
      </xdr:txBody>
    </xdr:sp>
    <xdr:clientData/>
  </xdr:twoCellAnchor>
  <xdr:twoCellAnchor editAs="oneCell">
    <xdr:from>
      <xdr:col>7</xdr:col>
      <xdr:colOff>9525</xdr:colOff>
      <xdr:row>0</xdr:row>
      <xdr:rowOff>47625</xdr:rowOff>
    </xdr:from>
    <xdr:to>
      <xdr:col>10</xdr:col>
      <xdr:colOff>9525</xdr:colOff>
      <xdr:row>2</xdr:row>
      <xdr:rowOff>263690</xdr:rowOff>
    </xdr:to>
    <xdr:pic>
      <xdr:nvPicPr>
        <xdr:cNvPr id="3" name="그림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53025" y="47625"/>
          <a:ext cx="2705100" cy="8447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5925" cy="6076950"/>
    <xdr:graphicFrame macro="">
      <xdr:nvGraphicFramePr>
        <xdr:cNvPr id="2" name="차트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0.04278</cdr:x>
      <cdr:y>0.72786</cdr:y>
    </cdr:from>
    <cdr:to>
      <cdr:x>0.21728</cdr:x>
      <cdr:y>0.81386</cdr:y>
    </cdr:to>
    <cdr:sp macro="" textlink="">
      <cdr:nvSpPr>
        <cdr:cNvPr id="3" name="사각형 설명선 2"/>
        <cdr:cNvSpPr/>
      </cdr:nvSpPr>
      <cdr:spPr>
        <a:xfrm xmlns:a="http://schemas.openxmlformats.org/drawingml/2006/main">
          <a:off x="398174" y="4426782"/>
          <a:ext cx="1623935" cy="523094"/>
        </a:xfrm>
        <a:prstGeom xmlns:a="http://schemas.openxmlformats.org/drawingml/2006/main" prst="wedgeRectCallout">
          <a:avLst>
            <a:gd name="adj1" fmla="val -9551"/>
            <a:gd name="adj2" fmla="val -200635"/>
          </a:avLst>
        </a:prstGeom>
        <a:solidFill xmlns:a="http://schemas.openxmlformats.org/drawingml/2006/main">
          <a:schemeClr val="bg1"/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 anchor="ctr"/>
        <a:lstStyle xmlns:a="http://schemas.openxmlformats.org/drawingml/2006/main"/>
        <a:p xmlns:a="http://schemas.openxmlformats.org/drawingml/2006/main">
          <a:pPr algn="ctr"/>
          <a:r>
            <a:rPr lang="ko-KR" altLang="en-US">
              <a:solidFill>
                <a:schemeClr val="tx1"/>
              </a:solidFill>
            </a:rPr>
            <a:t>최저 주말</a:t>
          </a:r>
          <a:r>
            <a:rPr lang="ko-KR" altLang="en-US" baseline="0">
              <a:solidFill>
                <a:schemeClr val="tx1"/>
              </a:solidFill>
            </a:rPr>
            <a:t> 근무수당</a:t>
          </a:r>
          <a:endParaRPr lang="ko-KR">
            <a:solidFill>
              <a:schemeClr val="tx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4"/>
  <sheetViews>
    <sheetView tabSelected="1" workbookViewId="0">
      <selection activeCell="N18" sqref="N18"/>
    </sheetView>
  </sheetViews>
  <sheetFormatPr defaultRowHeight="13.5" x14ac:dyDescent="0.3"/>
  <cols>
    <col min="1" max="1" width="1.625" style="2" customWidth="1"/>
    <col min="2" max="2" width="10.625" style="2" customWidth="1"/>
    <col min="3" max="3" width="11.625" style="2" customWidth="1"/>
    <col min="4" max="4" width="10.625" style="2" customWidth="1"/>
    <col min="5" max="5" width="12.75" style="2" customWidth="1"/>
    <col min="6" max="7" width="10.625" style="2" customWidth="1"/>
    <col min="8" max="8" width="14.375" style="2" customWidth="1"/>
    <col min="9" max="9" width="10.625" style="2" customWidth="1"/>
    <col min="10" max="10" width="10.5" style="2" customWidth="1"/>
    <col min="11" max="16384" width="9" style="2"/>
  </cols>
  <sheetData>
    <row r="1" spans="2:10" ht="24.95" customHeight="1" x14ac:dyDescent="0.3"/>
    <row r="2" spans="2:10" ht="24.95" customHeight="1" x14ac:dyDescent="0.3"/>
    <row r="3" spans="2:10" ht="24.95" customHeight="1" thickBot="1" x14ac:dyDescent="0.35"/>
    <row r="4" spans="2:10" ht="32.1" customHeight="1" thickBot="1" x14ac:dyDescent="0.35">
      <c r="B4" s="17" t="s">
        <v>0</v>
      </c>
      <c r="C4" s="18" t="s">
        <v>1</v>
      </c>
      <c r="D4" s="18" t="s">
        <v>2</v>
      </c>
      <c r="E4" s="18" t="s">
        <v>3</v>
      </c>
      <c r="F4" s="18" t="s">
        <v>4</v>
      </c>
      <c r="G4" s="18" t="s">
        <v>5</v>
      </c>
      <c r="H4" s="19" t="s">
        <v>6</v>
      </c>
      <c r="I4" s="19" t="s">
        <v>7</v>
      </c>
      <c r="J4" s="20" t="s">
        <v>8</v>
      </c>
    </row>
    <row r="5" spans="2:10" ht="21.95" customHeight="1" x14ac:dyDescent="0.3">
      <c r="B5" s="42" t="s">
        <v>9</v>
      </c>
      <c r="C5" s="50" t="s">
        <v>10</v>
      </c>
      <c r="D5" s="39" t="s">
        <v>11</v>
      </c>
      <c r="E5" s="51">
        <v>44194</v>
      </c>
      <c r="F5" s="52">
        <v>0.39305555555555555</v>
      </c>
      <c r="G5" s="52">
        <v>0.83333333333333337</v>
      </c>
      <c r="H5" s="53">
        <v>72500</v>
      </c>
      <c r="I5" s="39" t="str">
        <f>IF(MINUTE(G5-F5)&gt;=30,HOUR(G5-F5)+1,HOUR(G5-F5))&amp;"시간"</f>
        <v>11시간</v>
      </c>
      <c r="J5" s="15" t="str">
        <f>CHOOSE(WEEKDAY(E5,2),"월요일","화요일","수요일","목요일","금요일","토요일","일요일")</f>
        <v>화요일</v>
      </c>
    </row>
    <row r="6" spans="2:10" ht="21.95" customHeight="1" x14ac:dyDescent="0.3">
      <c r="B6" s="7" t="s">
        <v>12</v>
      </c>
      <c r="C6" s="27" t="s">
        <v>13</v>
      </c>
      <c r="D6" s="8" t="s">
        <v>14</v>
      </c>
      <c r="E6" s="9">
        <v>44179</v>
      </c>
      <c r="F6" s="10">
        <v>0.39305555555555555</v>
      </c>
      <c r="G6" s="10">
        <v>0.75</v>
      </c>
      <c r="H6" s="37">
        <v>63500</v>
      </c>
      <c r="I6" s="8" t="str">
        <f t="shared" ref="I6:I12" si="0">IF(MINUTE(G6-F6)&gt;=30,HOUR(G6-F6)+1,HOUR(G6-F6))&amp;"시간"</f>
        <v>9시간</v>
      </c>
      <c r="J6" s="54" t="str">
        <f t="shared" ref="J6:J12" si="1">CHOOSE(WEEKDAY(E6,2),"월요일","화요일","수요일","목요일","금요일","토요일","일요일")</f>
        <v>월요일</v>
      </c>
    </row>
    <row r="7" spans="2:10" ht="21.95" customHeight="1" x14ac:dyDescent="0.3">
      <c r="B7" s="7" t="s">
        <v>15</v>
      </c>
      <c r="C7" s="27" t="s">
        <v>16</v>
      </c>
      <c r="D7" s="8" t="s">
        <v>14</v>
      </c>
      <c r="E7" s="9">
        <v>44193</v>
      </c>
      <c r="F7" s="10">
        <v>0.32291666666666669</v>
      </c>
      <c r="G7" s="10">
        <v>0.83333333333333337</v>
      </c>
      <c r="H7" s="37">
        <v>51000</v>
      </c>
      <c r="I7" s="8" t="str">
        <f t="shared" si="0"/>
        <v>12시간</v>
      </c>
      <c r="J7" s="54" t="str">
        <f t="shared" si="1"/>
        <v>월요일</v>
      </c>
    </row>
    <row r="8" spans="2:10" ht="21.95" customHeight="1" x14ac:dyDescent="0.3">
      <c r="B8" s="7" t="s">
        <v>17</v>
      </c>
      <c r="C8" s="27" t="s">
        <v>13</v>
      </c>
      <c r="D8" s="8" t="s">
        <v>11</v>
      </c>
      <c r="E8" s="9">
        <v>44186</v>
      </c>
      <c r="F8" s="10">
        <v>0.37638888888888888</v>
      </c>
      <c r="G8" s="10">
        <v>0.875</v>
      </c>
      <c r="H8" s="37">
        <v>77000</v>
      </c>
      <c r="I8" s="8" t="str">
        <f t="shared" si="0"/>
        <v>12시간</v>
      </c>
      <c r="J8" s="54" t="str">
        <f t="shared" si="1"/>
        <v>월요일</v>
      </c>
    </row>
    <row r="9" spans="2:10" ht="21.95" customHeight="1" x14ac:dyDescent="0.3">
      <c r="B9" s="7" t="s">
        <v>18</v>
      </c>
      <c r="C9" s="27" t="s">
        <v>16</v>
      </c>
      <c r="D9" s="8" t="s">
        <v>14</v>
      </c>
      <c r="E9" s="9">
        <v>44186</v>
      </c>
      <c r="F9" s="10">
        <v>0.3576388888888889</v>
      </c>
      <c r="G9" s="10">
        <v>0.83333333333333337</v>
      </c>
      <c r="H9" s="37">
        <v>48000</v>
      </c>
      <c r="I9" s="8" t="str">
        <f t="shared" si="0"/>
        <v>11시간</v>
      </c>
      <c r="J9" s="54" t="str">
        <f t="shared" si="1"/>
        <v>월요일</v>
      </c>
    </row>
    <row r="10" spans="2:10" ht="21.95" customHeight="1" x14ac:dyDescent="0.3">
      <c r="B10" s="7" t="s">
        <v>19</v>
      </c>
      <c r="C10" s="27" t="s">
        <v>16</v>
      </c>
      <c r="D10" s="8" t="s">
        <v>11</v>
      </c>
      <c r="E10" s="9">
        <v>44187</v>
      </c>
      <c r="F10" s="10">
        <v>0.47569444444444442</v>
      </c>
      <c r="G10" s="10">
        <v>0.75</v>
      </c>
      <c r="H10" s="37">
        <v>54500</v>
      </c>
      <c r="I10" s="8" t="str">
        <f t="shared" si="0"/>
        <v>7시간</v>
      </c>
      <c r="J10" s="54" t="str">
        <f t="shared" si="1"/>
        <v>화요일</v>
      </c>
    </row>
    <row r="11" spans="2:10" ht="21.95" customHeight="1" x14ac:dyDescent="0.3">
      <c r="B11" s="7" t="s">
        <v>20</v>
      </c>
      <c r="C11" s="27" t="s">
        <v>10</v>
      </c>
      <c r="D11" s="8" t="s">
        <v>11</v>
      </c>
      <c r="E11" s="9">
        <v>44180</v>
      </c>
      <c r="F11" s="10">
        <v>0.42708333333333331</v>
      </c>
      <c r="G11" s="10">
        <v>0.83333333333333337</v>
      </c>
      <c r="H11" s="37">
        <v>45000</v>
      </c>
      <c r="I11" s="8" t="str">
        <f t="shared" si="0"/>
        <v>10시간</v>
      </c>
      <c r="J11" s="54" t="str">
        <f t="shared" si="1"/>
        <v>화요일</v>
      </c>
    </row>
    <row r="12" spans="2:10" ht="21.95" customHeight="1" thickBot="1" x14ac:dyDescent="0.35">
      <c r="B12" s="40" t="s">
        <v>21</v>
      </c>
      <c r="C12" s="38" t="s">
        <v>16</v>
      </c>
      <c r="D12" s="41" t="s">
        <v>11</v>
      </c>
      <c r="E12" s="55">
        <v>44172</v>
      </c>
      <c r="F12" s="56">
        <v>0.34930555555555554</v>
      </c>
      <c r="G12" s="56">
        <v>0.8125</v>
      </c>
      <c r="H12" s="57">
        <v>48000</v>
      </c>
      <c r="I12" s="41" t="str">
        <f t="shared" si="0"/>
        <v>11시간</v>
      </c>
      <c r="J12" s="16" t="str">
        <f t="shared" si="1"/>
        <v>월요일</v>
      </c>
    </row>
    <row r="13" spans="2:10" ht="21.95" customHeight="1" x14ac:dyDescent="0.3">
      <c r="B13" s="48" t="s">
        <v>22</v>
      </c>
      <c r="C13" s="45"/>
      <c r="D13" s="45"/>
      <c r="E13" s="39">
        <f>MAX(주말근무수당)</f>
        <v>77000</v>
      </c>
      <c r="F13" s="43"/>
      <c r="G13" s="45" t="s">
        <v>23</v>
      </c>
      <c r="H13" s="45"/>
      <c r="I13" s="45"/>
      <c r="J13" s="15">
        <f>DMIN(B4:H12,H4,D4:D5)</f>
        <v>45000</v>
      </c>
    </row>
    <row r="14" spans="2:10" ht="32.25" customHeight="1" thickBot="1" x14ac:dyDescent="0.35">
      <c r="B14" s="46" t="s">
        <v>24</v>
      </c>
      <c r="C14" s="47"/>
      <c r="D14" s="47"/>
      <c r="E14" s="38">
        <f>SUMIF(C5:C12,"미래전략",주말근무수당)/COUNTIF(C5:C12,"미래전략")</f>
        <v>50375</v>
      </c>
      <c r="F14" s="44"/>
      <c r="G14" s="21" t="s">
        <v>0</v>
      </c>
      <c r="H14" s="41" t="s">
        <v>9</v>
      </c>
      <c r="I14" s="22" t="s">
        <v>6</v>
      </c>
      <c r="J14" s="16">
        <f>VLOOKUP(H14,B5:H12,7,0)</f>
        <v>72500</v>
      </c>
    </row>
  </sheetData>
  <mergeCells count="4">
    <mergeCell ref="F13:F14"/>
    <mergeCell ref="G13:I13"/>
    <mergeCell ref="B14:D14"/>
    <mergeCell ref="B13:D13"/>
  </mergeCells>
  <phoneticPr fontId="1" type="noConversion"/>
  <conditionalFormatting sqref="B5:J12">
    <cfRule type="expression" dxfId="2" priority="1">
      <formula>$D5="남"</formula>
    </cfRule>
  </conditionalFormatting>
  <dataValidations count="1">
    <dataValidation type="list" allowBlank="1" showInputMessage="1" showErrorMessage="1" sqref="H14">
      <formula1>$B$5:$B$12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2"/>
  <sheetViews>
    <sheetView workbookViewId="0">
      <selection activeCell="B2" sqref="B2"/>
    </sheetView>
  </sheetViews>
  <sheetFormatPr defaultRowHeight="16.5" x14ac:dyDescent="0.3"/>
  <cols>
    <col min="1" max="1" width="1.625" customWidth="1"/>
    <col min="2" max="2" width="9" style="1"/>
    <col min="3" max="3" width="11.875" style="1" bestFit="1" customWidth="1"/>
    <col min="4" max="4" width="9" style="1"/>
    <col min="5" max="5" width="13.875" style="1" customWidth="1"/>
    <col min="6" max="6" width="11" style="1" bestFit="1" customWidth="1"/>
    <col min="8" max="8" width="14.375" customWidth="1"/>
  </cols>
  <sheetData>
    <row r="1" spans="2:8" ht="17.25" thickBot="1" x14ac:dyDescent="0.35">
      <c r="B1"/>
      <c r="C1"/>
      <c r="D1"/>
      <c r="E1"/>
      <c r="F1"/>
    </row>
    <row r="2" spans="2:8" ht="27.75" thickBot="1" x14ac:dyDescent="0.35">
      <c r="B2" s="17" t="s">
        <v>0</v>
      </c>
      <c r="C2" s="18" t="s">
        <v>1</v>
      </c>
      <c r="D2" s="18" t="s">
        <v>2</v>
      </c>
      <c r="E2" s="18" t="s">
        <v>3</v>
      </c>
      <c r="F2" s="18" t="s">
        <v>4</v>
      </c>
      <c r="G2" s="18" t="s">
        <v>5</v>
      </c>
      <c r="H2" s="19" t="s">
        <v>6</v>
      </c>
    </row>
    <row r="3" spans="2:8" x14ac:dyDescent="0.3">
      <c r="B3" s="3" t="s">
        <v>9</v>
      </c>
      <c r="C3" s="26" t="s">
        <v>10</v>
      </c>
      <c r="D3" s="4" t="s">
        <v>11</v>
      </c>
      <c r="E3" s="5">
        <v>44194</v>
      </c>
      <c r="F3" s="6">
        <v>0.39305555555555555</v>
      </c>
      <c r="G3" s="6">
        <v>0.83333333333333337</v>
      </c>
      <c r="H3" s="23">
        <v>72500</v>
      </c>
    </row>
    <row r="4" spans="2:8" x14ac:dyDescent="0.3">
      <c r="B4" s="7" t="s">
        <v>12</v>
      </c>
      <c r="C4" s="27" t="s">
        <v>13</v>
      </c>
      <c r="D4" s="8" t="s">
        <v>14</v>
      </c>
      <c r="E4" s="9">
        <v>44179</v>
      </c>
      <c r="F4" s="10">
        <v>0.39305555555555555</v>
      </c>
      <c r="G4" s="10">
        <v>0.75</v>
      </c>
      <c r="H4" s="24">
        <v>63500</v>
      </c>
    </row>
    <row r="5" spans="2:8" x14ac:dyDescent="0.3">
      <c r="B5" s="7" t="s">
        <v>15</v>
      </c>
      <c r="C5" s="27" t="s">
        <v>16</v>
      </c>
      <c r="D5" s="8" t="s">
        <v>14</v>
      </c>
      <c r="E5" s="9">
        <v>44193</v>
      </c>
      <c r="F5" s="10">
        <v>0.32291666666666669</v>
      </c>
      <c r="G5" s="10">
        <v>0.83333333333333337</v>
      </c>
      <c r="H5" s="24">
        <v>51000</v>
      </c>
    </row>
    <row r="6" spans="2:8" x14ac:dyDescent="0.3">
      <c r="B6" s="7" t="s">
        <v>17</v>
      </c>
      <c r="C6" s="27" t="s">
        <v>13</v>
      </c>
      <c r="D6" s="8" t="s">
        <v>11</v>
      </c>
      <c r="E6" s="9">
        <v>44186</v>
      </c>
      <c r="F6" s="10">
        <v>0.37638888888888888</v>
      </c>
      <c r="G6" s="10">
        <v>0.875</v>
      </c>
      <c r="H6" s="24">
        <v>77000</v>
      </c>
    </row>
    <row r="7" spans="2:8" x14ac:dyDescent="0.3">
      <c r="B7" s="7" t="s">
        <v>18</v>
      </c>
      <c r="C7" s="27" t="s">
        <v>16</v>
      </c>
      <c r="D7" s="8" t="s">
        <v>14</v>
      </c>
      <c r="E7" s="9">
        <v>44186</v>
      </c>
      <c r="F7" s="10">
        <v>0.3576388888888889</v>
      </c>
      <c r="G7" s="10">
        <v>0.83333333333333337</v>
      </c>
      <c r="H7" s="24">
        <v>48000</v>
      </c>
    </row>
    <row r="8" spans="2:8" x14ac:dyDescent="0.3">
      <c r="B8" s="7" t="s">
        <v>19</v>
      </c>
      <c r="C8" s="27" t="s">
        <v>16</v>
      </c>
      <c r="D8" s="8" t="s">
        <v>11</v>
      </c>
      <c r="E8" s="9">
        <v>44187</v>
      </c>
      <c r="F8" s="10">
        <v>0.47569444444444442</v>
      </c>
      <c r="G8" s="10">
        <v>0.75</v>
      </c>
      <c r="H8" s="24">
        <v>54500</v>
      </c>
    </row>
    <row r="9" spans="2:8" x14ac:dyDescent="0.3">
      <c r="B9" s="7" t="s">
        <v>20</v>
      </c>
      <c r="C9" s="27" t="s">
        <v>10</v>
      </c>
      <c r="D9" s="8" t="s">
        <v>11</v>
      </c>
      <c r="E9" s="9">
        <v>44180</v>
      </c>
      <c r="F9" s="10">
        <v>0.42708333333333331</v>
      </c>
      <c r="G9" s="10">
        <v>0.83333333333333337</v>
      </c>
      <c r="H9" s="24">
        <v>45000</v>
      </c>
    </row>
    <row r="10" spans="2:8" x14ac:dyDescent="0.3">
      <c r="B10" s="11" t="s">
        <v>21</v>
      </c>
      <c r="C10" s="28" t="s">
        <v>16</v>
      </c>
      <c r="D10" s="12" t="s">
        <v>11</v>
      </c>
      <c r="E10" s="13">
        <v>44172</v>
      </c>
      <c r="F10" s="14">
        <v>0.34930555555555554</v>
      </c>
      <c r="G10" s="14">
        <v>0.8125</v>
      </c>
      <c r="H10" s="25">
        <v>51000</v>
      </c>
    </row>
    <row r="11" spans="2:8" x14ac:dyDescent="0.3">
      <c r="B11" s="49" t="s">
        <v>32</v>
      </c>
      <c r="C11" s="49"/>
      <c r="D11" s="49"/>
      <c r="E11" s="49"/>
      <c r="F11" s="49"/>
      <c r="G11" s="49"/>
      <c r="H11" s="29">
        <f>DAVERAGE(B2:H10,H2,D2:D3)</f>
        <v>60000</v>
      </c>
    </row>
    <row r="13" spans="2:8" ht="17.25" thickBot="1" x14ac:dyDescent="0.35">
      <c r="B13"/>
      <c r="C13"/>
      <c r="D13"/>
      <c r="E13"/>
      <c r="F13"/>
    </row>
    <row r="14" spans="2:8" ht="27.75" thickBot="1" x14ac:dyDescent="0.35">
      <c r="B14" s="18" t="s">
        <v>2</v>
      </c>
      <c r="C14" s="19" t="s">
        <v>6</v>
      </c>
      <c r="D14"/>
      <c r="E14"/>
      <c r="F14"/>
    </row>
    <row r="15" spans="2:8" x14ac:dyDescent="0.3">
      <c r="B15" s="1" t="s">
        <v>11</v>
      </c>
      <c r="C15" t="s">
        <v>25</v>
      </c>
      <c r="D15"/>
      <c r="E15"/>
      <c r="F15"/>
    </row>
    <row r="17" spans="2:6" ht="17.25" thickBot="1" x14ac:dyDescent="0.35">
      <c r="B17"/>
      <c r="C17"/>
      <c r="D17"/>
      <c r="E17"/>
      <c r="F17"/>
    </row>
    <row r="18" spans="2:6" ht="27.75" thickBot="1" x14ac:dyDescent="0.35">
      <c r="B18" s="17" t="s">
        <v>0</v>
      </c>
      <c r="C18" s="18" t="s">
        <v>1</v>
      </c>
      <c r="D18" s="18" t="s">
        <v>4</v>
      </c>
      <c r="E18" s="18" t="s">
        <v>5</v>
      </c>
      <c r="F18" s="19" t="s">
        <v>6</v>
      </c>
    </row>
    <row r="19" spans="2:6" x14ac:dyDescent="0.3">
      <c r="B19" s="3" t="s">
        <v>9</v>
      </c>
      <c r="C19" s="26" t="s">
        <v>10</v>
      </c>
      <c r="D19" s="6">
        <v>0.39305555555555555</v>
      </c>
      <c r="E19" s="6">
        <v>0.83333333333333337</v>
      </c>
      <c r="F19" s="23">
        <v>72500</v>
      </c>
    </row>
    <row r="20" spans="2:6" x14ac:dyDescent="0.3">
      <c r="B20" s="7" t="s">
        <v>17</v>
      </c>
      <c r="C20" s="27" t="s">
        <v>13</v>
      </c>
      <c r="D20" s="10">
        <v>0.37638888888888888</v>
      </c>
      <c r="E20" s="10">
        <v>0.875</v>
      </c>
      <c r="F20" s="24">
        <v>77000</v>
      </c>
    </row>
    <row r="21" spans="2:6" x14ac:dyDescent="0.3">
      <c r="B21" s="7" t="s">
        <v>19</v>
      </c>
      <c r="C21" s="27" t="s">
        <v>16</v>
      </c>
      <c r="D21" s="10">
        <v>0.47569444444444442</v>
      </c>
      <c r="E21" s="10">
        <v>0.75</v>
      </c>
      <c r="F21" s="24">
        <v>54500</v>
      </c>
    </row>
    <row r="22" spans="2:6" x14ac:dyDescent="0.3">
      <c r="B22" s="11" t="s">
        <v>21</v>
      </c>
      <c r="C22" s="28" t="s">
        <v>16</v>
      </c>
      <c r="D22" s="14">
        <v>0.34930555555555554</v>
      </c>
      <c r="E22" s="14">
        <v>0.8125</v>
      </c>
      <c r="F22" s="25">
        <v>51000</v>
      </c>
    </row>
  </sheetData>
  <mergeCells count="1">
    <mergeCell ref="B11:G11"/>
  </mergeCells>
  <phoneticPr fontId="1" type="noConversion"/>
  <conditionalFormatting sqref="B3:H10">
    <cfRule type="expression" dxfId="1" priority="1">
      <formula>$D3="남"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6"/>
  <sheetViews>
    <sheetView zoomScaleNormal="100" workbookViewId="0">
      <selection activeCell="B2" sqref="B2"/>
    </sheetView>
  </sheetViews>
  <sheetFormatPr defaultRowHeight="16.5" x14ac:dyDescent="0.3"/>
  <cols>
    <col min="1" max="1" width="1.625" customWidth="1"/>
    <col min="3" max="3" width="11.875" bestFit="1" customWidth="1"/>
    <col min="5" max="5" width="13.25" bestFit="1" customWidth="1"/>
    <col min="8" max="8" width="12.5" bestFit="1" customWidth="1"/>
  </cols>
  <sheetData>
    <row r="1" spans="2:8" ht="17.25" thickBot="1" x14ac:dyDescent="0.35"/>
    <row r="2" spans="2:8" ht="27.75" thickBot="1" x14ac:dyDescent="0.35">
      <c r="B2" s="17" t="s">
        <v>0</v>
      </c>
      <c r="C2" s="18" t="s">
        <v>1</v>
      </c>
      <c r="D2" s="18" t="s">
        <v>2</v>
      </c>
      <c r="E2" s="18" t="s">
        <v>3</v>
      </c>
      <c r="F2" s="18" t="s">
        <v>4</v>
      </c>
      <c r="G2" s="18" t="s">
        <v>5</v>
      </c>
      <c r="H2" s="19" t="s">
        <v>6</v>
      </c>
    </row>
    <row r="3" spans="2:8" x14ac:dyDescent="0.3">
      <c r="B3" s="3" t="s">
        <v>17</v>
      </c>
      <c r="C3" s="26" t="s">
        <v>13</v>
      </c>
      <c r="D3" s="4" t="s">
        <v>11</v>
      </c>
      <c r="E3" s="5">
        <v>44186</v>
      </c>
      <c r="F3" s="6">
        <v>0.37638888888888888</v>
      </c>
      <c r="G3" s="6">
        <v>0.875</v>
      </c>
      <c r="H3" s="23">
        <v>77000</v>
      </c>
    </row>
    <row r="4" spans="2:8" x14ac:dyDescent="0.3">
      <c r="B4" s="7" t="s">
        <v>9</v>
      </c>
      <c r="C4" s="27" t="s">
        <v>10</v>
      </c>
      <c r="D4" s="8" t="s">
        <v>11</v>
      </c>
      <c r="E4" s="9">
        <v>44194</v>
      </c>
      <c r="F4" s="10">
        <v>0.39305555555555555</v>
      </c>
      <c r="G4" s="10">
        <v>0.83333333333333337</v>
      </c>
      <c r="H4" s="24">
        <v>72500</v>
      </c>
    </row>
    <row r="5" spans="2:8" x14ac:dyDescent="0.3">
      <c r="B5" s="7" t="s">
        <v>20</v>
      </c>
      <c r="C5" s="27" t="s">
        <v>10</v>
      </c>
      <c r="D5" s="8" t="s">
        <v>11</v>
      </c>
      <c r="E5" s="9">
        <v>44180</v>
      </c>
      <c r="F5" s="10">
        <v>0.42708333333333331</v>
      </c>
      <c r="G5" s="10">
        <v>0.83333333333333337</v>
      </c>
      <c r="H5" s="24">
        <v>45000</v>
      </c>
    </row>
    <row r="6" spans="2:8" x14ac:dyDescent="0.3">
      <c r="B6" s="7" t="s">
        <v>19</v>
      </c>
      <c r="C6" s="27" t="s">
        <v>16</v>
      </c>
      <c r="D6" s="8" t="s">
        <v>11</v>
      </c>
      <c r="E6" s="9">
        <v>44187</v>
      </c>
      <c r="F6" s="10">
        <v>0.47569444444444442</v>
      </c>
      <c r="G6" s="10">
        <v>0.75</v>
      </c>
      <c r="H6" s="24">
        <v>54500</v>
      </c>
    </row>
    <row r="7" spans="2:8" x14ac:dyDescent="0.3">
      <c r="B7" s="7" t="s">
        <v>21</v>
      </c>
      <c r="C7" s="27" t="s">
        <v>16</v>
      </c>
      <c r="D7" s="8" t="s">
        <v>11</v>
      </c>
      <c r="E7" s="9">
        <v>44172</v>
      </c>
      <c r="F7" s="10">
        <v>0.34930555555555554</v>
      </c>
      <c r="G7" s="10">
        <v>0.8125</v>
      </c>
      <c r="H7" s="24">
        <v>48000</v>
      </c>
    </row>
    <row r="8" spans="2:8" s="1" customFormat="1" x14ac:dyDescent="0.3">
      <c r="B8" s="7"/>
      <c r="C8" s="27"/>
      <c r="D8" s="35" t="s">
        <v>29</v>
      </c>
      <c r="E8" s="9"/>
      <c r="F8" s="10"/>
      <c r="G8" s="10"/>
      <c r="H8" s="24">
        <f>SUBTOTAL(1,H3:H7)</f>
        <v>59400</v>
      </c>
    </row>
    <row r="9" spans="2:8" s="1" customFormat="1" x14ac:dyDescent="0.3">
      <c r="B9" s="7">
        <f>SUBTOTAL(3,B3:B7)</f>
        <v>5</v>
      </c>
      <c r="C9" s="27"/>
      <c r="D9" s="35" t="s">
        <v>27</v>
      </c>
      <c r="E9" s="9"/>
      <c r="F9" s="10"/>
      <c r="G9" s="10"/>
      <c r="H9" s="24"/>
    </row>
    <row r="10" spans="2:8" x14ac:dyDescent="0.3">
      <c r="B10" s="7" t="s">
        <v>12</v>
      </c>
      <c r="C10" s="27" t="s">
        <v>13</v>
      </c>
      <c r="D10" s="8" t="s">
        <v>14</v>
      </c>
      <c r="E10" s="9">
        <v>44179</v>
      </c>
      <c r="F10" s="10">
        <v>0.39305555555555555</v>
      </c>
      <c r="G10" s="10">
        <v>0.75</v>
      </c>
      <c r="H10" s="24">
        <v>63500</v>
      </c>
    </row>
    <row r="11" spans="2:8" x14ac:dyDescent="0.3">
      <c r="B11" s="7" t="s">
        <v>15</v>
      </c>
      <c r="C11" s="27" t="s">
        <v>16</v>
      </c>
      <c r="D11" s="8" t="s">
        <v>14</v>
      </c>
      <c r="E11" s="9">
        <v>44193</v>
      </c>
      <c r="F11" s="10">
        <v>0.32291666666666669</v>
      </c>
      <c r="G11" s="10">
        <v>0.83333333333333337</v>
      </c>
      <c r="H11" s="24">
        <v>51000</v>
      </c>
    </row>
    <row r="12" spans="2:8" x14ac:dyDescent="0.3">
      <c r="B12" s="11" t="s">
        <v>18</v>
      </c>
      <c r="C12" s="28" t="s">
        <v>16</v>
      </c>
      <c r="D12" s="12" t="s">
        <v>14</v>
      </c>
      <c r="E12" s="13">
        <v>44186</v>
      </c>
      <c r="F12" s="14">
        <v>0.3576388888888889</v>
      </c>
      <c r="G12" s="14">
        <v>0.83333333333333337</v>
      </c>
      <c r="H12" s="25">
        <v>48000</v>
      </c>
    </row>
    <row r="13" spans="2:8" s="1" customFormat="1" x14ac:dyDescent="0.3">
      <c r="B13" s="30"/>
      <c r="C13" s="31"/>
      <c r="D13" s="36" t="s">
        <v>30</v>
      </c>
      <c r="E13" s="32"/>
      <c r="F13" s="33"/>
      <c r="G13" s="33"/>
      <c r="H13" s="34">
        <f>SUBTOTAL(1,H10:H12)</f>
        <v>54166.666666666664</v>
      </c>
    </row>
    <row r="14" spans="2:8" s="1" customFormat="1" x14ac:dyDescent="0.3">
      <c r="B14" s="30">
        <f>SUBTOTAL(3,B10:B12)</f>
        <v>3</v>
      </c>
      <c r="C14" s="31"/>
      <c r="D14" s="36" t="s">
        <v>28</v>
      </c>
      <c r="E14" s="32"/>
      <c r="F14" s="33"/>
      <c r="G14" s="33"/>
      <c r="H14" s="34"/>
    </row>
    <row r="15" spans="2:8" s="1" customFormat="1" x14ac:dyDescent="0.3">
      <c r="B15" s="30"/>
      <c r="C15" s="31"/>
      <c r="D15" s="36" t="s">
        <v>31</v>
      </c>
      <c r="E15" s="32"/>
      <c r="F15" s="33"/>
      <c r="G15" s="33"/>
      <c r="H15" s="34">
        <f>SUBTOTAL(1,H3:H12)</f>
        <v>57437.5</v>
      </c>
    </row>
    <row r="16" spans="2:8" s="1" customFormat="1" x14ac:dyDescent="0.3">
      <c r="B16" s="30">
        <f>SUBTOTAL(3,B3:B12)</f>
        <v>8</v>
      </c>
      <c r="C16" s="31"/>
      <c r="D16" s="36" t="s">
        <v>26</v>
      </c>
      <c r="E16" s="32"/>
      <c r="F16" s="33"/>
      <c r="G16" s="33"/>
      <c r="H16" s="34"/>
    </row>
  </sheetData>
  <sortState ref="B3:H10">
    <sortCondition descending="1" ref="D3:D10"/>
    <sortCondition descending="1" ref="C3:C10"/>
  </sortState>
  <phoneticPr fontId="1" type="noConversion"/>
  <conditionalFormatting sqref="B3:H16">
    <cfRule type="expression" dxfId="0" priority="1">
      <formula>$D3="남"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워크시트</vt:lpstr>
      </vt:variant>
      <vt:variant>
        <vt:i4>3</vt:i4>
      </vt:variant>
      <vt:variant>
        <vt:lpstr>차트</vt:lpstr>
      </vt:variant>
      <vt:variant>
        <vt:i4>1</vt:i4>
      </vt:variant>
      <vt:variant>
        <vt:lpstr>이름이 지정된 범위</vt:lpstr>
      </vt:variant>
      <vt:variant>
        <vt:i4>3</vt:i4>
      </vt:variant>
    </vt:vector>
  </HeadingPairs>
  <TitlesOfParts>
    <vt:vector size="7" baseType="lpstr">
      <vt:lpstr>제1작업</vt:lpstr>
      <vt:lpstr>제2작업</vt:lpstr>
      <vt:lpstr>제3작업</vt:lpstr>
      <vt:lpstr>제4작업</vt:lpstr>
      <vt:lpstr>제2작업!Criteria</vt:lpstr>
      <vt:lpstr>제2작업!Extract</vt:lpstr>
      <vt:lpstr>주말근무수당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aso404</cp:lastModifiedBy>
  <dcterms:created xsi:type="dcterms:W3CDTF">2020-02-28T08:56:05Z</dcterms:created>
  <dcterms:modified xsi:type="dcterms:W3CDTF">2022-11-14T06:32:31Z</dcterms:modified>
</cp:coreProperties>
</file>