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6-1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판매량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G10" i="3"/>
  <c r="G5" i="3"/>
  <c r="G17" i="3" s="1"/>
  <c r="C16" i="3"/>
  <c r="C11" i="3"/>
  <c r="C6" i="3"/>
  <c r="C18" i="3" s="1"/>
  <c r="J13" i="1" l="1"/>
  <c r="H11" i="2" l="1"/>
  <c r="J6" i="1" l="1"/>
  <c r="J7" i="1"/>
  <c r="J8" i="1"/>
  <c r="J9" i="1"/>
  <c r="J10" i="1"/>
  <c r="J11" i="1"/>
  <c r="J12" i="1"/>
  <c r="J5" i="1"/>
  <c r="J14" i="1" l="1"/>
  <c r="E14" i="1"/>
  <c r="E13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<sst xmlns="http://schemas.openxmlformats.org/spreadsheetml/2006/main" count="121" uniqueCount="42">
  <si>
    <t>상품코드</t>
  </si>
  <si>
    <t>상품명</t>
  </si>
  <si>
    <t>구분</t>
  </si>
  <si>
    <t>상품입고일</t>
  </si>
  <si>
    <t>가격
(단위:원)</t>
  </si>
  <si>
    <t>전월 판매량</t>
  </si>
  <si>
    <t>재고수량</t>
  </si>
  <si>
    <t>전월 판매금
(단위:원)</t>
  </si>
  <si>
    <t>비고</t>
  </si>
  <si>
    <t>H3-081</t>
  </si>
  <si>
    <t>블랙체리</t>
  </si>
  <si>
    <t>워머용</t>
  </si>
  <si>
    <t>B5-102</t>
  </si>
  <si>
    <t>레몬 라벤더</t>
  </si>
  <si>
    <t>차량용</t>
  </si>
  <si>
    <t>H7-028</t>
  </si>
  <si>
    <t>핑크샌드</t>
  </si>
  <si>
    <t>N2-102</t>
  </si>
  <si>
    <t>썸머비치</t>
  </si>
  <si>
    <t>옷장용</t>
  </si>
  <si>
    <t>B6-019</t>
  </si>
  <si>
    <t>유칼립투스</t>
  </si>
  <si>
    <t>N7-093</t>
  </si>
  <si>
    <t>클린코튼</t>
  </si>
  <si>
    <t>N4-077</t>
  </si>
  <si>
    <t>가든스윗피</t>
  </si>
  <si>
    <t>H1-093</t>
  </si>
  <si>
    <t>씨에어</t>
  </si>
  <si>
    <t>블랙체리 입고 요일</t>
  </si>
  <si>
    <t>최소 전월 판매량</t>
  </si>
  <si>
    <t>전월 전체 매출액(단위:원)</t>
  </si>
  <si>
    <t>워머용 전월 판매량의 전체 평균</t>
    <phoneticPr fontId="1" type="noConversion"/>
  </si>
  <si>
    <t>&gt;=2018-12-05</t>
    <phoneticPr fontId="1" type="noConversion"/>
  </si>
  <si>
    <t>&lt;=15</t>
    <phoneticPr fontId="1" type="noConversion"/>
  </si>
  <si>
    <t>차량용 개수</t>
  </si>
  <si>
    <t>워머용 개수</t>
  </si>
  <si>
    <t>옷장용 개수</t>
  </si>
  <si>
    <t>전체 개수</t>
  </si>
  <si>
    <t>차량용 최대값</t>
  </si>
  <si>
    <t>워머용 최대값</t>
  </si>
  <si>
    <t>옷장용 최대값</t>
  </si>
  <si>
    <t>전체 최대값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</si>
</sst>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EA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1" fontId="2" fillId="0" borderId="12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10" xfId="1" applyFont="1" applyBorder="1" applyAlignment="1">
      <alignment horizontal="center" vertical="center"/>
    </xf>
    <xf numFmtId="176" fontId="2" fillId="0" borderId="12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10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41" fontId="2" fillId="0" borderId="0" xfId="1" applyFont="1" applyBorder="1" applyAlignment="1">
      <alignment horizontal="center" vertical="center"/>
    </xf>
    <xf numFmtId="176" fontId="2" fillId="0" borderId="0" xfId="1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6</xdr:col>
      <xdr:colOff>495300</xdr:colOff>
      <xdr:row>2</xdr:row>
      <xdr:rowOff>209550</xdr:rowOff>
    </xdr:to>
    <xdr:sp macro="" textlink="">
      <xdr:nvSpPr>
        <xdr:cNvPr id="2" name="대각선 방향의 모서리가 잘린 사각형 1"/>
        <xdr:cNvSpPr/>
      </xdr:nvSpPr>
      <xdr:spPr>
        <a:xfrm>
          <a:off x="114300" y="66675"/>
          <a:ext cx="4867275" cy="771525"/>
        </a:xfrm>
        <a:prstGeom prst="snip2Diag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양키캔들 판매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66675</xdr:rowOff>
    </xdr:from>
    <xdr:to>
      <xdr:col>10</xdr:col>
      <xdr:colOff>19050</xdr:colOff>
      <xdr:row>2</xdr:row>
      <xdr:rowOff>266700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66675"/>
          <a:ext cx="25908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2" width="10.625" style="1" customWidth="1"/>
    <col min="3" max="3" width="11.625" style="1" bestFit="1" customWidth="1"/>
    <col min="4" max="4" width="10.625" style="1" customWidth="1"/>
    <col min="5" max="5" width="12.625" style="1" customWidth="1"/>
    <col min="6" max="6" width="11.75" style="1" customWidth="1"/>
    <col min="7" max="7" width="11.625" style="1" customWidth="1"/>
    <col min="8" max="8" width="10.625" style="1" customWidth="1"/>
    <col min="9" max="9" width="12.625" style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7" t="s">
        <v>0</v>
      </c>
      <c r="C4" s="18" t="s">
        <v>1</v>
      </c>
      <c r="D4" s="18" t="s">
        <v>2</v>
      </c>
      <c r="E4" s="18" t="s">
        <v>3</v>
      </c>
      <c r="F4" s="19" t="s">
        <v>4</v>
      </c>
      <c r="G4" s="18" t="s">
        <v>5</v>
      </c>
      <c r="H4" s="18" t="s">
        <v>6</v>
      </c>
      <c r="I4" s="19" t="s">
        <v>7</v>
      </c>
      <c r="J4" s="20" t="s">
        <v>8</v>
      </c>
    </row>
    <row r="5" spans="2:10" ht="21.95" customHeight="1" x14ac:dyDescent="0.3">
      <c r="B5" s="11" t="s">
        <v>9</v>
      </c>
      <c r="C5" s="12" t="s">
        <v>10</v>
      </c>
      <c r="D5" s="12" t="s">
        <v>11</v>
      </c>
      <c r="E5" s="13">
        <v>43835</v>
      </c>
      <c r="F5" s="22">
        <v>37000</v>
      </c>
      <c r="G5" s="25">
        <v>54</v>
      </c>
      <c r="H5" s="25">
        <v>27</v>
      </c>
      <c r="I5" s="12">
        <f>ROUNDUP(F5*G5,-4)</f>
        <v>2000000</v>
      </c>
      <c r="J5" s="14" t="str">
        <f>IF(YEAR(E5)=2020,"신상품",IF(YEAR(E5)=2019,"재고상품","이월상품"))</f>
        <v>신상품</v>
      </c>
    </row>
    <row r="6" spans="2:10" ht="21.95" customHeight="1" x14ac:dyDescent="0.3">
      <c r="B6" s="5" t="s">
        <v>12</v>
      </c>
      <c r="C6" s="2" t="s">
        <v>13</v>
      </c>
      <c r="D6" s="2" t="s">
        <v>14</v>
      </c>
      <c r="E6" s="3">
        <v>43804</v>
      </c>
      <c r="F6" s="23">
        <v>14000</v>
      </c>
      <c r="G6" s="26">
        <v>44</v>
      </c>
      <c r="H6" s="26">
        <v>13</v>
      </c>
      <c r="I6" s="12">
        <f t="shared" ref="I6:I12" si="0">ROUNDUP(F6*G6,-4)</f>
        <v>620000</v>
      </c>
      <c r="J6" s="14" t="str">
        <f t="shared" ref="J6:J12" si="1">IF(YEAR(E6)=2020,"신상품",IF(YEAR(E6)=2019,"재고상품","이월상품"))</f>
        <v>재고상품</v>
      </c>
    </row>
    <row r="7" spans="2:10" ht="21.95" customHeight="1" x14ac:dyDescent="0.3">
      <c r="B7" s="5" t="s">
        <v>15</v>
      </c>
      <c r="C7" s="2" t="s">
        <v>16</v>
      </c>
      <c r="D7" s="2" t="s">
        <v>11</v>
      </c>
      <c r="E7" s="3">
        <v>43104</v>
      </c>
      <c r="F7" s="23">
        <v>55000</v>
      </c>
      <c r="G7" s="26">
        <v>46</v>
      </c>
      <c r="H7" s="26">
        <v>14</v>
      </c>
      <c r="I7" s="12">
        <f t="shared" si="0"/>
        <v>2530000</v>
      </c>
      <c r="J7" s="14" t="str">
        <f t="shared" si="1"/>
        <v>이월상품</v>
      </c>
    </row>
    <row r="8" spans="2:10" ht="21.95" customHeight="1" x14ac:dyDescent="0.3">
      <c r="B8" s="5" t="s">
        <v>17</v>
      </c>
      <c r="C8" s="2" t="s">
        <v>18</v>
      </c>
      <c r="D8" s="2" t="s">
        <v>19</v>
      </c>
      <c r="E8" s="3">
        <v>43439</v>
      </c>
      <c r="F8" s="23">
        <v>15000</v>
      </c>
      <c r="G8" s="26">
        <v>36</v>
      </c>
      <c r="H8" s="26">
        <v>19</v>
      </c>
      <c r="I8" s="12">
        <f t="shared" si="0"/>
        <v>540000</v>
      </c>
      <c r="J8" s="14" t="str">
        <f t="shared" si="1"/>
        <v>이월상품</v>
      </c>
    </row>
    <row r="9" spans="2:10" ht="21.95" customHeight="1" x14ac:dyDescent="0.3">
      <c r="B9" s="5" t="s">
        <v>20</v>
      </c>
      <c r="C9" s="2" t="s">
        <v>21</v>
      </c>
      <c r="D9" s="2" t="s">
        <v>14</v>
      </c>
      <c r="E9" s="3">
        <v>43835</v>
      </c>
      <c r="F9" s="23">
        <v>13000</v>
      </c>
      <c r="G9" s="26">
        <v>26</v>
      </c>
      <c r="H9" s="26">
        <v>15</v>
      </c>
      <c r="I9" s="12">
        <f t="shared" si="0"/>
        <v>340000</v>
      </c>
      <c r="J9" s="14" t="str">
        <f t="shared" si="1"/>
        <v>신상품</v>
      </c>
    </row>
    <row r="10" spans="2:10" ht="21.95" customHeight="1" x14ac:dyDescent="0.3">
      <c r="B10" s="5" t="s">
        <v>22</v>
      </c>
      <c r="C10" s="2" t="s">
        <v>23</v>
      </c>
      <c r="D10" s="2" t="s">
        <v>19</v>
      </c>
      <c r="E10" s="3">
        <v>43818</v>
      </c>
      <c r="F10" s="23">
        <v>14000</v>
      </c>
      <c r="G10" s="26">
        <v>32</v>
      </c>
      <c r="H10" s="26">
        <v>19</v>
      </c>
      <c r="I10" s="12">
        <f t="shared" si="0"/>
        <v>450000</v>
      </c>
      <c r="J10" s="14" t="str">
        <f t="shared" si="1"/>
        <v>재고상품</v>
      </c>
    </row>
    <row r="11" spans="2:10" ht="21.95" customHeight="1" x14ac:dyDescent="0.3">
      <c r="B11" s="5" t="s">
        <v>24</v>
      </c>
      <c r="C11" s="2" t="s">
        <v>25</v>
      </c>
      <c r="D11" s="2" t="s">
        <v>19</v>
      </c>
      <c r="E11" s="3">
        <v>43419</v>
      </c>
      <c r="F11" s="23">
        <v>15000</v>
      </c>
      <c r="G11" s="26">
        <v>28</v>
      </c>
      <c r="H11" s="26">
        <v>17</v>
      </c>
      <c r="I11" s="12">
        <f t="shared" si="0"/>
        <v>420000</v>
      </c>
      <c r="J11" s="14" t="str">
        <f t="shared" si="1"/>
        <v>이월상품</v>
      </c>
    </row>
    <row r="12" spans="2:10" ht="21.95" customHeight="1" thickBot="1" x14ac:dyDescent="0.35">
      <c r="B12" s="8" t="s">
        <v>26</v>
      </c>
      <c r="C12" s="9" t="s">
        <v>27</v>
      </c>
      <c r="D12" s="9" t="s">
        <v>11</v>
      </c>
      <c r="E12" s="10">
        <v>43835</v>
      </c>
      <c r="F12" s="24">
        <v>32000</v>
      </c>
      <c r="G12" s="27">
        <v>22</v>
      </c>
      <c r="H12" s="27">
        <v>10</v>
      </c>
      <c r="I12" s="12">
        <f t="shared" si="0"/>
        <v>710000</v>
      </c>
      <c r="J12" s="14" t="str">
        <f t="shared" si="1"/>
        <v>신상품</v>
      </c>
    </row>
    <row r="13" spans="2:10" ht="21.95" customHeight="1" x14ac:dyDescent="0.3">
      <c r="B13" s="40" t="s">
        <v>28</v>
      </c>
      <c r="C13" s="35"/>
      <c r="D13" s="35"/>
      <c r="E13" s="15" t="str">
        <f>CHOOSE(WEEKDAY(E5,2),"월요일","화요일","수요일","목요일","금요일","토요일","일요일")</f>
        <v>일요일</v>
      </c>
      <c r="F13" s="36"/>
      <c r="G13" s="35" t="s">
        <v>29</v>
      </c>
      <c r="H13" s="35"/>
      <c r="I13" s="35"/>
      <c r="J13" s="4">
        <f>SMALL(판매량,1)</f>
        <v>22</v>
      </c>
    </row>
    <row r="14" spans="2:10" ht="21.95" customHeight="1" thickBot="1" x14ac:dyDescent="0.35">
      <c r="B14" s="38" t="s">
        <v>30</v>
      </c>
      <c r="C14" s="39"/>
      <c r="D14" s="39"/>
      <c r="E14" s="16">
        <f>SUMPRODUCT(F5:F12,G5:G12)</f>
        <v>7594000</v>
      </c>
      <c r="F14" s="37"/>
      <c r="G14" s="21" t="s">
        <v>1</v>
      </c>
      <c r="H14" s="6" t="s">
        <v>10</v>
      </c>
      <c r="I14" s="21" t="s">
        <v>6</v>
      </c>
      <c r="J14" s="7">
        <f>VLOOKUP(H14,C5:H12,6,0)</f>
        <v>27</v>
      </c>
    </row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2" priority="1">
      <formula>$G5&gt;=40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4.125" bestFit="1" customWidth="1"/>
    <col min="3" max="3" width="11.625" bestFit="1" customWidth="1"/>
    <col min="4" max="4" width="10.625" customWidth="1"/>
    <col min="5" max="5" width="12.625" customWidth="1"/>
    <col min="6" max="6" width="11.75" customWidth="1"/>
    <col min="7" max="7" width="11.625" customWidth="1"/>
    <col min="8" max="8" width="10.625" customWidth="1"/>
  </cols>
  <sheetData>
    <row r="1" spans="2:8" ht="17.25" thickBot="1" x14ac:dyDescent="0.35"/>
    <row r="2" spans="2:8" ht="27.75" thickBot="1" x14ac:dyDescent="0.35">
      <c r="B2" s="17" t="s">
        <v>0</v>
      </c>
      <c r="C2" s="18" t="s">
        <v>1</v>
      </c>
      <c r="D2" s="18" t="s">
        <v>2</v>
      </c>
      <c r="E2" s="18" t="s">
        <v>3</v>
      </c>
      <c r="F2" s="19" t="s">
        <v>4</v>
      </c>
      <c r="G2" s="18" t="s">
        <v>5</v>
      </c>
      <c r="H2" s="18" t="s">
        <v>6</v>
      </c>
    </row>
    <row r="3" spans="2:8" x14ac:dyDescent="0.3">
      <c r="B3" s="11" t="s">
        <v>9</v>
      </c>
      <c r="C3" s="12" t="s">
        <v>10</v>
      </c>
      <c r="D3" s="12" t="s">
        <v>11</v>
      </c>
      <c r="E3" s="13">
        <v>43835</v>
      </c>
      <c r="F3" s="22">
        <v>37000</v>
      </c>
      <c r="G3" s="25">
        <v>54</v>
      </c>
      <c r="H3" s="25">
        <v>27</v>
      </c>
    </row>
    <row r="4" spans="2:8" x14ac:dyDescent="0.3">
      <c r="B4" s="5" t="s">
        <v>12</v>
      </c>
      <c r="C4" s="2" t="s">
        <v>13</v>
      </c>
      <c r="D4" s="2" t="s">
        <v>14</v>
      </c>
      <c r="E4" s="3">
        <v>43804</v>
      </c>
      <c r="F4" s="23">
        <v>14000</v>
      </c>
      <c r="G4" s="26">
        <v>44</v>
      </c>
      <c r="H4" s="26">
        <v>13</v>
      </c>
    </row>
    <row r="5" spans="2:8" x14ac:dyDescent="0.3">
      <c r="B5" s="5" t="s">
        <v>15</v>
      </c>
      <c r="C5" s="2" t="s">
        <v>16</v>
      </c>
      <c r="D5" s="2" t="s">
        <v>11</v>
      </c>
      <c r="E5" s="3">
        <v>43104</v>
      </c>
      <c r="F5" s="23">
        <v>55000</v>
      </c>
      <c r="G5" s="26">
        <v>46</v>
      </c>
      <c r="H5" s="26">
        <v>14</v>
      </c>
    </row>
    <row r="6" spans="2:8" x14ac:dyDescent="0.3">
      <c r="B6" s="5" t="s">
        <v>17</v>
      </c>
      <c r="C6" s="2" t="s">
        <v>18</v>
      </c>
      <c r="D6" s="2" t="s">
        <v>19</v>
      </c>
      <c r="E6" s="3">
        <v>43439</v>
      </c>
      <c r="F6" s="23">
        <v>15000</v>
      </c>
      <c r="G6" s="26">
        <v>36</v>
      </c>
      <c r="H6" s="26">
        <v>19</v>
      </c>
    </row>
    <row r="7" spans="2:8" x14ac:dyDescent="0.3">
      <c r="B7" s="5" t="s">
        <v>20</v>
      </c>
      <c r="C7" s="2" t="s">
        <v>21</v>
      </c>
      <c r="D7" s="2" t="s">
        <v>14</v>
      </c>
      <c r="E7" s="3">
        <v>43835</v>
      </c>
      <c r="F7" s="23">
        <v>13000</v>
      </c>
      <c r="G7" s="26">
        <v>26</v>
      </c>
      <c r="H7" s="26">
        <v>15</v>
      </c>
    </row>
    <row r="8" spans="2:8" x14ac:dyDescent="0.3">
      <c r="B8" s="5" t="s">
        <v>22</v>
      </c>
      <c r="C8" s="2" t="s">
        <v>23</v>
      </c>
      <c r="D8" s="2" t="s">
        <v>19</v>
      </c>
      <c r="E8" s="3">
        <v>43818</v>
      </c>
      <c r="F8" s="23">
        <v>14000</v>
      </c>
      <c r="G8" s="26">
        <v>32</v>
      </c>
      <c r="H8" s="26">
        <v>19</v>
      </c>
    </row>
    <row r="9" spans="2:8" x14ac:dyDescent="0.3">
      <c r="B9" s="5" t="s">
        <v>24</v>
      </c>
      <c r="C9" s="2" t="s">
        <v>25</v>
      </c>
      <c r="D9" s="2" t="s">
        <v>19</v>
      </c>
      <c r="E9" s="3">
        <v>43419</v>
      </c>
      <c r="F9" s="23">
        <v>15000</v>
      </c>
      <c r="G9" s="26">
        <v>28</v>
      </c>
      <c r="H9" s="26">
        <v>17</v>
      </c>
    </row>
    <row r="10" spans="2:8" x14ac:dyDescent="0.3">
      <c r="B10" s="8" t="s">
        <v>26</v>
      </c>
      <c r="C10" s="9" t="s">
        <v>27</v>
      </c>
      <c r="D10" s="9" t="s">
        <v>11</v>
      </c>
      <c r="E10" s="10">
        <v>43835</v>
      </c>
      <c r="F10" s="24">
        <v>32000</v>
      </c>
      <c r="G10" s="27">
        <v>35.000000000000028</v>
      </c>
      <c r="H10" s="27">
        <v>10</v>
      </c>
    </row>
    <row r="11" spans="2:8" x14ac:dyDescent="0.3">
      <c r="B11" s="41" t="s">
        <v>31</v>
      </c>
      <c r="C11" s="41"/>
      <c r="D11" s="41"/>
      <c r="E11" s="41"/>
      <c r="F11" s="41"/>
      <c r="G11" s="41"/>
      <c r="H11" s="28">
        <f>DAVERAGE(B2:H10,G2,D2:D3)</f>
        <v>45.000000000000007</v>
      </c>
    </row>
    <row r="13" spans="2:8" ht="17.25" thickBot="1" x14ac:dyDescent="0.35"/>
    <row r="14" spans="2:8" ht="17.25" thickBot="1" x14ac:dyDescent="0.35">
      <c r="B14" s="18" t="s">
        <v>3</v>
      </c>
      <c r="C14" s="18" t="s">
        <v>6</v>
      </c>
    </row>
    <row r="15" spans="2:8" x14ac:dyDescent="0.3">
      <c r="B15" t="s">
        <v>32</v>
      </c>
      <c r="C15" t="s">
        <v>33</v>
      </c>
    </row>
    <row r="17" spans="2:5" ht="17.25" thickBot="1" x14ac:dyDescent="0.35"/>
    <row r="18" spans="2:5" ht="17.25" thickBot="1" x14ac:dyDescent="0.35">
      <c r="B18" s="18" t="s">
        <v>1</v>
      </c>
      <c r="C18" s="18" t="s">
        <v>3</v>
      </c>
      <c r="D18" s="18" t="s">
        <v>5</v>
      </c>
      <c r="E18" s="18" t="s">
        <v>6</v>
      </c>
    </row>
    <row r="19" spans="2:5" x14ac:dyDescent="0.3">
      <c r="B19" s="2" t="s">
        <v>13</v>
      </c>
      <c r="C19" s="3">
        <v>43804</v>
      </c>
      <c r="D19" s="26">
        <v>44</v>
      </c>
      <c r="E19" s="26">
        <v>13</v>
      </c>
    </row>
    <row r="20" spans="2:5" x14ac:dyDescent="0.3">
      <c r="B20" s="2" t="s">
        <v>21</v>
      </c>
      <c r="C20" s="3">
        <v>43835</v>
      </c>
      <c r="D20" s="26">
        <v>26</v>
      </c>
      <c r="E20" s="26">
        <v>15</v>
      </c>
    </row>
    <row r="21" spans="2:5" x14ac:dyDescent="0.3">
      <c r="B21" s="9" t="s">
        <v>27</v>
      </c>
      <c r="C21" s="10">
        <v>43835</v>
      </c>
      <c r="D21" s="27">
        <v>35.000000000000028</v>
      </c>
      <c r="E21" s="27">
        <v>10</v>
      </c>
    </row>
  </sheetData>
  <mergeCells count="1">
    <mergeCell ref="B11:G11"/>
  </mergeCells>
  <phoneticPr fontId="1" type="noConversion"/>
  <conditionalFormatting sqref="B3:H10">
    <cfRule type="expression" dxfId="1" priority="1">
      <formula>$G3&gt;=40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1.625" bestFit="1" customWidth="1"/>
    <col min="4" max="4" width="15" bestFit="1" customWidth="1"/>
    <col min="5" max="5" width="12.625" customWidth="1"/>
    <col min="6" max="6" width="11.75" customWidth="1"/>
    <col min="7" max="7" width="11.625" customWidth="1"/>
    <col min="8" max="8" width="10.625" customWidth="1"/>
  </cols>
  <sheetData>
    <row r="1" spans="2:8" ht="17.25" thickBot="1" x14ac:dyDescent="0.35"/>
    <row r="2" spans="2:8" ht="27.75" thickBot="1" x14ac:dyDescent="0.35">
      <c r="B2" s="17" t="s">
        <v>0</v>
      </c>
      <c r="C2" s="18" t="s">
        <v>1</v>
      </c>
      <c r="D2" s="18" t="s">
        <v>2</v>
      </c>
      <c r="E2" s="18" t="s">
        <v>3</v>
      </c>
      <c r="F2" s="19" t="s">
        <v>4</v>
      </c>
      <c r="G2" s="18" t="s">
        <v>5</v>
      </c>
      <c r="H2" s="18" t="s">
        <v>6</v>
      </c>
    </row>
    <row r="3" spans="2:8" x14ac:dyDescent="0.3">
      <c r="B3" s="11" t="s">
        <v>20</v>
      </c>
      <c r="C3" s="12" t="s">
        <v>21</v>
      </c>
      <c r="D3" s="12" t="s">
        <v>14</v>
      </c>
      <c r="E3" s="13">
        <v>43835</v>
      </c>
      <c r="F3" s="22">
        <v>13000</v>
      </c>
      <c r="G3" s="25">
        <v>26</v>
      </c>
      <c r="H3" s="25">
        <v>15</v>
      </c>
    </row>
    <row r="4" spans="2:8" x14ac:dyDescent="0.3">
      <c r="B4" s="5" t="s">
        <v>12</v>
      </c>
      <c r="C4" s="2" t="s">
        <v>13</v>
      </c>
      <c r="D4" s="2" t="s">
        <v>14</v>
      </c>
      <c r="E4" s="3">
        <v>43804</v>
      </c>
      <c r="F4" s="23">
        <v>14000</v>
      </c>
      <c r="G4" s="26">
        <v>44</v>
      </c>
      <c r="H4" s="26">
        <v>13</v>
      </c>
    </row>
    <row r="5" spans="2:8" x14ac:dyDescent="0.3">
      <c r="B5" s="5"/>
      <c r="C5" s="2"/>
      <c r="D5" s="29" t="s">
        <v>38</v>
      </c>
      <c r="E5" s="3"/>
      <c r="F5" s="23"/>
      <c r="G5" s="26">
        <f>SUBTOTAL(4,G3:G4)</f>
        <v>44</v>
      </c>
      <c r="H5" s="26"/>
    </row>
    <row r="6" spans="2:8" x14ac:dyDescent="0.3">
      <c r="B6" s="5"/>
      <c r="C6" s="2">
        <f>SUBTOTAL(3,C3:C4)</f>
        <v>2</v>
      </c>
      <c r="D6" s="29" t="s">
        <v>34</v>
      </c>
      <c r="E6" s="3"/>
      <c r="F6" s="23"/>
      <c r="G6" s="26"/>
      <c r="H6" s="26"/>
    </row>
    <row r="7" spans="2:8" x14ac:dyDescent="0.3">
      <c r="B7" s="5" t="s">
        <v>9</v>
      </c>
      <c r="C7" s="2" t="s">
        <v>10</v>
      </c>
      <c r="D7" s="2" t="s">
        <v>11</v>
      </c>
      <c r="E7" s="3">
        <v>43835</v>
      </c>
      <c r="F7" s="23">
        <v>37000</v>
      </c>
      <c r="G7" s="26">
        <v>54</v>
      </c>
      <c r="H7" s="26">
        <v>27</v>
      </c>
    </row>
    <row r="8" spans="2:8" x14ac:dyDescent="0.3">
      <c r="B8" s="5" t="s">
        <v>26</v>
      </c>
      <c r="C8" s="2" t="s">
        <v>27</v>
      </c>
      <c r="D8" s="2" t="s">
        <v>11</v>
      </c>
      <c r="E8" s="3">
        <v>43835</v>
      </c>
      <c r="F8" s="23">
        <v>32000</v>
      </c>
      <c r="G8" s="26">
        <v>22</v>
      </c>
      <c r="H8" s="26">
        <v>10</v>
      </c>
    </row>
    <row r="9" spans="2:8" x14ac:dyDescent="0.3">
      <c r="B9" s="5" t="s">
        <v>15</v>
      </c>
      <c r="C9" s="2" t="s">
        <v>16</v>
      </c>
      <c r="D9" s="2" t="s">
        <v>11</v>
      </c>
      <c r="E9" s="3">
        <v>43104</v>
      </c>
      <c r="F9" s="23">
        <v>55000</v>
      </c>
      <c r="G9" s="26">
        <v>46</v>
      </c>
      <c r="H9" s="26">
        <v>14</v>
      </c>
    </row>
    <row r="10" spans="2:8" x14ac:dyDescent="0.3">
      <c r="B10" s="5"/>
      <c r="C10" s="2"/>
      <c r="D10" s="29" t="s">
        <v>39</v>
      </c>
      <c r="E10" s="3"/>
      <c r="F10" s="23"/>
      <c r="G10" s="26">
        <f>SUBTOTAL(4,G7:G9)</f>
        <v>54</v>
      </c>
      <c r="H10" s="26"/>
    </row>
    <row r="11" spans="2:8" x14ac:dyDescent="0.3">
      <c r="B11" s="5"/>
      <c r="C11" s="2">
        <f>SUBTOTAL(3,C7:C9)</f>
        <v>3</v>
      </c>
      <c r="D11" s="29" t="s">
        <v>35</v>
      </c>
      <c r="E11" s="3"/>
      <c r="F11" s="23"/>
      <c r="G11" s="26"/>
      <c r="H11" s="26"/>
    </row>
    <row r="12" spans="2:8" x14ac:dyDescent="0.3">
      <c r="B12" s="5" t="s">
        <v>22</v>
      </c>
      <c r="C12" s="2" t="s">
        <v>23</v>
      </c>
      <c r="D12" s="2" t="s">
        <v>19</v>
      </c>
      <c r="E12" s="3">
        <v>43818</v>
      </c>
      <c r="F12" s="23">
        <v>14000</v>
      </c>
      <c r="G12" s="26">
        <v>32</v>
      </c>
      <c r="H12" s="26">
        <v>19</v>
      </c>
    </row>
    <row r="13" spans="2:8" x14ac:dyDescent="0.3">
      <c r="B13" s="5" t="s">
        <v>17</v>
      </c>
      <c r="C13" s="2" t="s">
        <v>18</v>
      </c>
      <c r="D13" s="2" t="s">
        <v>19</v>
      </c>
      <c r="E13" s="3">
        <v>43439</v>
      </c>
      <c r="F13" s="23">
        <v>15000</v>
      </c>
      <c r="G13" s="26">
        <v>36</v>
      </c>
      <c r="H13" s="26">
        <v>19</v>
      </c>
    </row>
    <row r="14" spans="2:8" x14ac:dyDescent="0.3">
      <c r="B14" s="8" t="s">
        <v>24</v>
      </c>
      <c r="C14" s="9" t="s">
        <v>25</v>
      </c>
      <c r="D14" s="9" t="s">
        <v>19</v>
      </c>
      <c r="E14" s="10">
        <v>43419</v>
      </c>
      <c r="F14" s="24">
        <v>15000</v>
      </c>
      <c r="G14" s="27">
        <v>28</v>
      </c>
      <c r="H14" s="27">
        <v>17</v>
      </c>
    </row>
    <row r="15" spans="2:8" x14ac:dyDescent="0.3">
      <c r="B15" s="30"/>
      <c r="C15" s="30"/>
      <c r="D15" s="34" t="s">
        <v>40</v>
      </c>
      <c r="E15" s="31"/>
      <c r="F15" s="32"/>
      <c r="G15" s="33">
        <f>SUBTOTAL(4,G12:G14)</f>
        <v>36</v>
      </c>
      <c r="H15" s="33"/>
    </row>
    <row r="16" spans="2:8" x14ac:dyDescent="0.3">
      <c r="B16" s="30"/>
      <c r="C16" s="30">
        <f>SUBTOTAL(3,C12:C14)</f>
        <v>3</v>
      </c>
      <c r="D16" s="34" t="s">
        <v>36</v>
      </c>
      <c r="E16" s="31"/>
      <c r="F16" s="32"/>
      <c r="G16" s="33"/>
      <c r="H16" s="33"/>
    </row>
    <row r="17" spans="2:8" x14ac:dyDescent="0.3">
      <c r="B17" s="30"/>
      <c r="C17" s="30"/>
      <c r="D17" s="34" t="s">
        <v>41</v>
      </c>
      <c r="E17" s="31"/>
      <c r="F17" s="32"/>
      <c r="G17" s="33">
        <f>SUBTOTAL(4,G3:G14)</f>
        <v>54</v>
      </c>
      <c r="H17" s="33"/>
    </row>
    <row r="18" spans="2:8" x14ac:dyDescent="0.3">
      <c r="B18" s="30"/>
      <c r="C18" s="30">
        <f>SUBTOTAL(3,C3:C14)</f>
        <v>8</v>
      </c>
      <c r="D18" s="34" t="s">
        <v>37</v>
      </c>
      <c r="E18" s="31"/>
      <c r="F18" s="32"/>
      <c r="G18" s="33"/>
      <c r="H18" s="33"/>
    </row>
  </sheetData>
  <sortState ref="B3:H10">
    <sortCondition descending="1" ref="D3:D10"/>
    <sortCondition descending="1" ref="E3:E10"/>
  </sortState>
  <phoneticPr fontId="1" type="noConversion"/>
  <conditionalFormatting sqref="B3:H18">
    <cfRule type="expression" dxfId="0" priority="1">
      <formula>$G3&gt;=40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2020-03-06T07:03:47Z</dcterms:created>
  <dcterms:modified xsi:type="dcterms:W3CDTF">2020-03-26T09:47:05Z</dcterms:modified>
</cp:coreProperties>
</file>