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6-2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제2작업!$B$18:$F$18</definedName>
    <definedName name="성수기요금">제1작업!$F$5:$F$12</definedName>
  </definedNames>
  <calcPr calcId="162913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4" i="1" l="1"/>
  <c r="E14" i="1"/>
  <c r="E1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5" i="1"/>
  <c r="I5" i="1"/>
</calcChain>
</file>

<file path=xl/sharedStrings.xml><?xml version="1.0" encoding="utf-8"?>
<sst xmlns="http://schemas.openxmlformats.org/spreadsheetml/2006/main" count="108" uniqueCount="39">
  <si>
    <t>관리코드</t>
  </si>
  <si>
    <t>구분</t>
  </si>
  <si>
    <t>전국 지점</t>
  </si>
  <si>
    <t>객실수</t>
  </si>
  <si>
    <t>성수기
요금</t>
  </si>
  <si>
    <t>비수기
요금</t>
  </si>
  <si>
    <t>예약률</t>
  </si>
  <si>
    <t>순위</t>
  </si>
  <si>
    <t>JP-001</t>
  </si>
  <si>
    <t>호텔</t>
  </si>
  <si>
    <t>대명 쏠비치</t>
  </si>
  <si>
    <t>JE-002</t>
  </si>
  <si>
    <t>리조트</t>
  </si>
  <si>
    <t>대명 변산</t>
  </si>
  <si>
    <t>SW-001</t>
  </si>
  <si>
    <t>대명 제주</t>
  </si>
  <si>
    <t>SW-002</t>
  </si>
  <si>
    <t>대명 샤인빌</t>
  </si>
  <si>
    <t>ST-003</t>
  </si>
  <si>
    <t>펜션</t>
  </si>
  <si>
    <t>대명 천안</t>
  </si>
  <si>
    <t>ST-002</t>
  </si>
  <si>
    <t>대명 거제마리나</t>
  </si>
  <si>
    <t>XQ-001</t>
  </si>
  <si>
    <t>대명 송파</t>
  </si>
  <si>
    <t>XV-003</t>
  </si>
  <si>
    <t>대명 양평</t>
  </si>
  <si>
    <t>호텔의 객실수 평균</t>
  </si>
  <si>
    <t>세 번째로 비싼 성수기 요금</t>
  </si>
  <si>
    <t>펜션의 성수기 요금 평균</t>
  </si>
  <si>
    <t>호텔</t>
    <phoneticPr fontId="2" type="noConversion"/>
  </si>
  <si>
    <t>&gt;=250000</t>
    <phoneticPr fontId="2" type="noConversion"/>
  </si>
  <si>
    <t>총합계</t>
  </si>
  <si>
    <t>개수 : 전국 지점</t>
  </si>
  <si>
    <t>101-200</t>
  </si>
  <si>
    <t>201-300</t>
  </si>
  <si>
    <t>301-400</t>
  </si>
  <si>
    <t>평균 : 성수기 요금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</si>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</sst>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_ "/>
    <numFmt numFmtId="177" formatCode="#0&quot;개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6" fontId="1" fillId="0" borderId="10" xfId="0" applyNumberFormat="1" applyFont="1" applyBorder="1" applyAlignment="1">
      <alignment horizontal="right" vertical="center"/>
    </xf>
    <xf numFmtId="10" fontId="1" fillId="0" borderId="10" xfId="0" applyNumberFormat="1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76" fontId="1" fillId="0" borderId="16" xfId="0" applyNumberFormat="1" applyFont="1" applyBorder="1" applyAlignment="1">
      <alignment horizontal="right" vertical="center"/>
    </xf>
    <xf numFmtId="10" fontId="1" fillId="0" borderId="16" xfId="0" applyNumberFormat="1" applyFont="1" applyBorder="1" applyAlignment="1">
      <alignment horizontal="right" vertical="center"/>
    </xf>
    <xf numFmtId="177" fontId="1" fillId="0" borderId="10" xfId="0" applyNumberFormat="1" applyFont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 vertical="center"/>
    </xf>
    <xf numFmtId="177" fontId="1" fillId="0" borderId="16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177" fontId="1" fillId="0" borderId="10" xfId="0" applyNumberFormat="1" applyFont="1" applyFill="1" applyBorder="1" applyAlignment="1">
      <alignment horizontal="right" vertical="center"/>
    </xf>
    <xf numFmtId="176" fontId="1" fillId="0" borderId="10" xfId="0" applyNumberFormat="1" applyFont="1" applyFill="1" applyBorder="1" applyAlignment="1">
      <alignment horizontal="right" vertical="center"/>
    </xf>
    <xf numFmtId="0" fontId="1" fillId="0" borderId="19" xfId="0" applyFont="1" applyFill="1" applyBorder="1" applyAlignment="1">
      <alignment horizontal="center" vertical="center"/>
    </xf>
    <xf numFmtId="10" fontId="1" fillId="0" borderId="20" xfId="0" applyNumberFormat="1" applyFont="1" applyFill="1" applyBorder="1" applyAlignment="1">
      <alignment horizontal="right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177" fontId="1" fillId="0" borderId="16" xfId="0" applyNumberFormat="1" applyFont="1" applyFill="1" applyBorder="1" applyAlignment="1">
      <alignment horizontal="right" vertical="center"/>
    </xf>
    <xf numFmtId="176" fontId="1" fillId="0" borderId="16" xfId="0" applyNumberFormat="1" applyFont="1" applyFill="1" applyBorder="1" applyAlignment="1">
      <alignment horizontal="right" vertical="center"/>
    </xf>
    <xf numFmtId="10" fontId="1" fillId="0" borderId="25" xfId="0" applyNumberFormat="1" applyFont="1" applyFill="1" applyBorder="1" applyAlignment="1">
      <alignment horizontal="right" vertical="center"/>
    </xf>
    <xf numFmtId="0" fontId="0" fillId="0" borderId="0" xfId="0" pivotButton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9">
    <dxf>
      <alignment horizontal="center" readingOrder="0"/>
    </dxf>
    <dxf>
      <alignment horizontal="center" readingOrder="0"/>
    </dxf>
    <dxf>
      <alignment horizontal="center" readingOrder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alignment horizontal="center" readingOrder="0"/>
    </dxf>
    <dxf>
      <alignment horizontal="general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7" formatCode="#0&quot;개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66675</xdr:rowOff>
    </xdr:from>
    <xdr:to>
      <xdr:col>6</xdr:col>
      <xdr:colOff>523875</xdr:colOff>
      <xdr:row>2</xdr:row>
      <xdr:rowOff>247650</xdr:rowOff>
    </xdr:to>
    <xdr:sp macro="" textlink="">
      <xdr:nvSpPr>
        <xdr:cNvPr id="2" name="배지 1"/>
        <xdr:cNvSpPr/>
      </xdr:nvSpPr>
      <xdr:spPr>
        <a:xfrm>
          <a:off x="133350" y="66675"/>
          <a:ext cx="5172075" cy="809625"/>
        </a:xfrm>
        <a:prstGeom prst="plaque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대명레저산업 객실 예약 현황</a:t>
          </a:r>
        </a:p>
      </xdr:txBody>
    </xdr:sp>
    <xdr:clientData/>
  </xdr:twoCellAnchor>
  <xdr:twoCellAnchor editAs="oneCell">
    <xdr:from>
      <xdr:col>7</xdr:col>
      <xdr:colOff>0</xdr:colOff>
      <xdr:row>0</xdr:row>
      <xdr:rowOff>76200</xdr:rowOff>
    </xdr:from>
    <xdr:to>
      <xdr:col>10</xdr:col>
      <xdr:colOff>19050</xdr:colOff>
      <xdr:row>2</xdr:row>
      <xdr:rowOff>254563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6200"/>
          <a:ext cx="2600325" cy="807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897.566679050928" createdVersion="6" refreshedVersion="6" minRefreshableVersion="3" recordCount="8">
  <cacheSource type="worksheet">
    <worksheetSource ref="B4:H12" sheet="제1작업"/>
  </cacheSource>
  <cacheFields count="7">
    <cacheField name="관리코드" numFmtId="0">
      <sharedItems/>
    </cacheField>
    <cacheField name="구분" numFmtId="0">
      <sharedItems count="3">
        <s v="호텔"/>
        <s v="리조트"/>
        <s v="펜션"/>
      </sharedItems>
    </cacheField>
    <cacheField name="전국 지점" numFmtId="0">
      <sharedItems/>
    </cacheField>
    <cacheField name="객실수" numFmtId="177">
      <sharedItems containsSemiMixedTypes="0" containsString="0" containsNumber="1" containsInteger="1" minValue="101" maxValue="353" count="7">
        <n v="176"/>
        <n v="212"/>
        <n v="125"/>
        <n v="101"/>
        <n v="353"/>
        <n v="198"/>
        <n v="105"/>
      </sharedItems>
      <fieldGroup base="3">
        <rangePr autoStart="0" autoEnd="0" startNum="101" endNum="400" groupInterval="100"/>
        <groupItems count="5">
          <s v="&lt;101"/>
          <s v="101-200"/>
          <s v="201-300"/>
          <s v="301-400"/>
          <s v="&gt;401"/>
        </groupItems>
      </fieldGroup>
    </cacheField>
    <cacheField name="성수기_x000a_요금" numFmtId="176">
      <sharedItems containsSemiMixedTypes="0" containsString="0" containsNumber="1" containsInteger="1" minValue="125000" maxValue="350000"/>
    </cacheField>
    <cacheField name="비수기_x000a_요금" numFmtId="176">
      <sharedItems containsSemiMixedTypes="0" containsString="0" containsNumber="1" containsInteger="1" minValue="87000" maxValue="245000"/>
    </cacheField>
    <cacheField name="예약률" numFmtId="10">
      <sharedItems containsSemiMixedTypes="0" containsString="0" containsNumber="1" minValue="0.72499999999999998" maxValue="0.8970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JP-001"/>
    <x v="0"/>
    <s v="대명 쏠비치"/>
    <x v="0"/>
    <n v="350000"/>
    <n v="245000"/>
    <n v="0.85499999999999998"/>
  </r>
  <r>
    <s v="JE-002"/>
    <x v="1"/>
    <s v="대명 변산"/>
    <x v="1"/>
    <n v="275000"/>
    <n v="190000"/>
    <n v="0.72499999999999998"/>
  </r>
  <r>
    <s v="SW-001"/>
    <x v="0"/>
    <s v="대명 제주"/>
    <x v="2"/>
    <n v="250000"/>
    <n v="175000"/>
    <n v="0.89700000000000002"/>
  </r>
  <r>
    <s v="SW-002"/>
    <x v="1"/>
    <s v="대명 샤인빌"/>
    <x v="1"/>
    <n v="232000"/>
    <n v="160000"/>
    <n v="0.81699999999999995"/>
  </r>
  <r>
    <s v="ST-003"/>
    <x v="2"/>
    <s v="대명 천안"/>
    <x v="3"/>
    <n v="295000"/>
    <n v="210000"/>
    <n v="0.79400000000000004"/>
  </r>
  <r>
    <s v="ST-002"/>
    <x v="1"/>
    <s v="대명 거제마리나"/>
    <x v="4"/>
    <n v="254000"/>
    <n v="180000"/>
    <n v="0.79100000000000004"/>
  </r>
  <r>
    <s v="XQ-001"/>
    <x v="0"/>
    <s v="대명 송파"/>
    <x v="5"/>
    <n v="195000"/>
    <n v="130000"/>
    <n v="0.81399999999999995"/>
  </r>
  <r>
    <s v="XV-003"/>
    <x v="2"/>
    <s v="대명 양평"/>
    <x v="6"/>
    <n v="125000"/>
    <n v="87000"/>
    <n v="0.7940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2" applyNumberFormats="0" applyBorderFormats="0" applyFontFormats="0" applyPatternFormats="0" applyAlignmentFormats="0" applyWidthHeightFormats="1" dataCaption="값" missingCaption="***" updatedVersion="6" minRefreshableVersion="3" useAutoFormatting="1" colGrandTotals="0" itemPrintTitles="1" mergeItem="1" createdVersion="6" indent="0" outline="1" outlineData="1" multipleFieldFilters="0" rowHeaderCaption="객실수" colHeaderCaption="구분">
  <location ref="B2:H8" firstHeaderRow="1" firstDataRow="3" firstDataCol="1"/>
  <pivotFields count="7">
    <pivotField showAll="0"/>
    <pivotField axis="axisCol" showAll="0" sortType="descending">
      <items count="4">
        <item x="0"/>
        <item x="2"/>
        <item x="1"/>
        <item t="default"/>
      </items>
    </pivotField>
    <pivotField dataField="1" showAll="0"/>
    <pivotField axis="axisRow" numFmtId="177" showAll="0">
      <items count="6">
        <item x="0"/>
        <item x="1"/>
        <item x="2"/>
        <item x="3"/>
        <item x="4"/>
        <item t="default"/>
      </items>
    </pivotField>
    <pivotField dataField="1" numFmtId="176" showAll="0"/>
    <pivotField numFmtId="176" showAll="0"/>
    <pivotField numFmtId="10" showAll="0"/>
  </pivotFields>
  <rowFields count="1">
    <field x="3"/>
  </rowFields>
  <rowItems count="4">
    <i>
      <x v="1"/>
    </i>
    <i>
      <x v="2"/>
    </i>
    <i>
      <x v="3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전국 지점" fld="2" subtotal="count" baseField="0" baseItem="0"/>
    <dataField name="평균 : 성수기 요금" fld="4" subtotal="average" baseField="3" baseItem="1"/>
  </dataFields>
  <formats count="9"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3" count="3">
            <x v="1"/>
            <x v="2"/>
            <x v="3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F20" totalsRowShown="0" headerRowDxfId="16" headerRowBorderDxfId="15" tableBorderDxfId="14">
  <autoFilter ref="B18:F20"/>
  <tableColumns count="5">
    <tableColumn id="1" name="구분" dataDxfId="13"/>
    <tableColumn id="2" name="전국 지점" dataDxfId="12"/>
    <tableColumn id="3" name="객실수" dataDxfId="11"/>
    <tableColumn id="4" name="성수기_x000a_요금" dataDxfId="10"/>
    <tableColumn id="5" name="예약률" dataDxfId="9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1" customWidth="1"/>
    <col min="2" max="3" width="10.625" style="11" customWidth="1"/>
    <col min="4" max="4" width="16.625" style="11" customWidth="1"/>
    <col min="5" max="5" width="10.625" style="11" customWidth="1"/>
    <col min="6" max="8" width="12.625" style="11" customWidth="1"/>
    <col min="9" max="10" width="10.625" style="11" customWidth="1"/>
    <col min="11" max="16384" width="9" style="1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  <c r="G4" s="14" t="s">
        <v>5</v>
      </c>
      <c r="H4" s="13" t="s">
        <v>6</v>
      </c>
      <c r="I4" s="13" t="s">
        <v>7</v>
      </c>
      <c r="J4" s="15" t="s">
        <v>1</v>
      </c>
    </row>
    <row r="5" spans="2:10" ht="21.95" customHeight="1" x14ac:dyDescent="0.3">
      <c r="B5" s="6" t="s">
        <v>8</v>
      </c>
      <c r="C5" s="7" t="s">
        <v>9</v>
      </c>
      <c r="D5" s="7" t="s">
        <v>10</v>
      </c>
      <c r="E5" s="23">
        <v>176</v>
      </c>
      <c r="F5" s="17">
        <v>350000</v>
      </c>
      <c r="G5" s="17">
        <v>245000</v>
      </c>
      <c r="H5" s="18">
        <v>0.85499999999999998</v>
      </c>
      <c r="I5" s="7" t="str">
        <f>_xlfn.RANK.EQ(F5,$F$5:$F$12)&amp;"위"</f>
        <v>1위</v>
      </c>
      <c r="J5" s="8" t="str">
        <f>CHOOSE(RIGHT(B5,1),"특급","고급","기본")</f>
        <v>특급</v>
      </c>
    </row>
    <row r="6" spans="2:10" ht="21.95" customHeight="1" x14ac:dyDescent="0.3">
      <c r="B6" s="3" t="s">
        <v>11</v>
      </c>
      <c r="C6" s="1" t="s">
        <v>12</v>
      </c>
      <c r="D6" s="1" t="s">
        <v>13</v>
      </c>
      <c r="E6" s="24">
        <v>212</v>
      </c>
      <c r="F6" s="19">
        <v>275000</v>
      </c>
      <c r="G6" s="19">
        <v>190000</v>
      </c>
      <c r="H6" s="20">
        <v>0.72499999999999998</v>
      </c>
      <c r="I6" s="7" t="str">
        <f t="shared" ref="I6:I12" si="0">_xlfn.RANK.EQ(F6,$F$5:$F$12)&amp;"위"</f>
        <v>3위</v>
      </c>
      <c r="J6" s="8" t="str">
        <f t="shared" ref="J6:J12" si="1">CHOOSE(RIGHT(B6,1),"특급","고급","기본")</f>
        <v>고급</v>
      </c>
    </row>
    <row r="7" spans="2:10" ht="21.95" customHeight="1" x14ac:dyDescent="0.3">
      <c r="B7" s="3" t="s">
        <v>14</v>
      </c>
      <c r="C7" s="1" t="s">
        <v>9</v>
      </c>
      <c r="D7" s="1" t="s">
        <v>15</v>
      </c>
      <c r="E7" s="24">
        <v>125</v>
      </c>
      <c r="F7" s="19">
        <v>250000</v>
      </c>
      <c r="G7" s="19">
        <v>175000</v>
      </c>
      <c r="H7" s="20">
        <v>0.89700000000000002</v>
      </c>
      <c r="I7" s="7" t="str">
        <f t="shared" si="0"/>
        <v>5위</v>
      </c>
      <c r="J7" s="8" t="str">
        <f t="shared" si="1"/>
        <v>특급</v>
      </c>
    </row>
    <row r="8" spans="2:10" ht="21.95" customHeight="1" x14ac:dyDescent="0.3">
      <c r="B8" s="3" t="s">
        <v>16</v>
      </c>
      <c r="C8" s="1" t="s">
        <v>12</v>
      </c>
      <c r="D8" s="1" t="s">
        <v>17</v>
      </c>
      <c r="E8" s="24">
        <v>212</v>
      </c>
      <c r="F8" s="19">
        <v>232000</v>
      </c>
      <c r="G8" s="19">
        <v>160000</v>
      </c>
      <c r="H8" s="20">
        <v>0.81699999999999995</v>
      </c>
      <c r="I8" s="7" t="str">
        <f t="shared" si="0"/>
        <v>6위</v>
      </c>
      <c r="J8" s="8" t="str">
        <f t="shared" si="1"/>
        <v>고급</v>
      </c>
    </row>
    <row r="9" spans="2:10" ht="21.95" customHeight="1" x14ac:dyDescent="0.3">
      <c r="B9" s="3" t="s">
        <v>18</v>
      </c>
      <c r="C9" s="1" t="s">
        <v>19</v>
      </c>
      <c r="D9" s="1" t="s">
        <v>20</v>
      </c>
      <c r="E9" s="24">
        <v>101</v>
      </c>
      <c r="F9" s="19">
        <v>295000</v>
      </c>
      <c r="G9" s="19">
        <v>210000</v>
      </c>
      <c r="H9" s="20">
        <v>0.79400000000000004</v>
      </c>
      <c r="I9" s="7" t="str">
        <f t="shared" si="0"/>
        <v>2위</v>
      </c>
      <c r="J9" s="8" t="str">
        <f t="shared" si="1"/>
        <v>기본</v>
      </c>
    </row>
    <row r="10" spans="2:10" ht="21.95" customHeight="1" x14ac:dyDescent="0.3">
      <c r="B10" s="3" t="s">
        <v>21</v>
      </c>
      <c r="C10" s="1" t="s">
        <v>12</v>
      </c>
      <c r="D10" s="1" t="s">
        <v>22</v>
      </c>
      <c r="E10" s="24">
        <v>353</v>
      </c>
      <c r="F10" s="19">
        <v>254000</v>
      </c>
      <c r="G10" s="19">
        <v>180000</v>
      </c>
      <c r="H10" s="20">
        <v>0.79100000000000004</v>
      </c>
      <c r="I10" s="7" t="str">
        <f t="shared" si="0"/>
        <v>4위</v>
      </c>
      <c r="J10" s="8" t="str">
        <f t="shared" si="1"/>
        <v>고급</v>
      </c>
    </row>
    <row r="11" spans="2:10" ht="21.95" customHeight="1" x14ac:dyDescent="0.3">
      <c r="B11" s="3" t="s">
        <v>23</v>
      </c>
      <c r="C11" s="1" t="s">
        <v>9</v>
      </c>
      <c r="D11" s="1" t="s">
        <v>24</v>
      </c>
      <c r="E11" s="24">
        <v>198</v>
      </c>
      <c r="F11" s="19">
        <v>195000</v>
      </c>
      <c r="G11" s="19">
        <v>130000</v>
      </c>
      <c r="H11" s="20">
        <v>0.81399999999999995</v>
      </c>
      <c r="I11" s="7" t="str">
        <f t="shared" si="0"/>
        <v>7위</v>
      </c>
      <c r="J11" s="8" t="str">
        <f t="shared" si="1"/>
        <v>특급</v>
      </c>
    </row>
    <row r="12" spans="2:10" ht="21.95" customHeight="1" thickBot="1" x14ac:dyDescent="0.35">
      <c r="B12" s="9" t="s">
        <v>25</v>
      </c>
      <c r="C12" s="10" t="s">
        <v>19</v>
      </c>
      <c r="D12" s="10" t="s">
        <v>26</v>
      </c>
      <c r="E12" s="25">
        <v>105</v>
      </c>
      <c r="F12" s="21">
        <v>125000</v>
      </c>
      <c r="G12" s="21">
        <v>87000</v>
      </c>
      <c r="H12" s="22">
        <v>0.79400000000000004</v>
      </c>
      <c r="I12" s="7" t="str">
        <f t="shared" si="0"/>
        <v>8위</v>
      </c>
      <c r="J12" s="8" t="str">
        <f t="shared" si="1"/>
        <v>기본</v>
      </c>
    </row>
    <row r="13" spans="2:10" ht="21.95" customHeight="1" x14ac:dyDescent="0.3">
      <c r="B13" s="52" t="s">
        <v>27</v>
      </c>
      <c r="C13" s="47"/>
      <c r="D13" s="47"/>
      <c r="E13" s="26">
        <f>ROUNDDOWN(DAVERAGE(B4:H12,E4,C4:C5),0)</f>
        <v>166</v>
      </c>
      <c r="F13" s="48"/>
      <c r="G13" s="47" t="s">
        <v>28</v>
      </c>
      <c r="H13" s="47"/>
      <c r="I13" s="47"/>
      <c r="J13" s="2">
        <f>LARGE(성수기요금,3)</f>
        <v>275000</v>
      </c>
    </row>
    <row r="14" spans="2:10" ht="21.95" customHeight="1" thickBot="1" x14ac:dyDescent="0.35">
      <c r="B14" s="50" t="s">
        <v>29</v>
      </c>
      <c r="C14" s="51"/>
      <c r="D14" s="51"/>
      <c r="E14" s="27">
        <f>SUMIF(C5:C12,"펜션",F5:F12)/COUNTIF(C5:C12,"펜션")</f>
        <v>210000</v>
      </c>
      <c r="F14" s="49"/>
      <c r="G14" s="16" t="s">
        <v>0</v>
      </c>
      <c r="H14" s="4" t="s">
        <v>8</v>
      </c>
      <c r="I14" s="16" t="s">
        <v>6</v>
      </c>
      <c r="J14" s="5">
        <f>VLOOKUP(H14,B5:H12,7,0)</f>
        <v>0.85499999999999998</v>
      </c>
    </row>
  </sheetData>
  <mergeCells count="4">
    <mergeCell ref="G13:I13"/>
    <mergeCell ref="F13:F14"/>
    <mergeCell ref="B14:D14"/>
    <mergeCell ref="B13:D13"/>
  </mergeCells>
  <phoneticPr fontId="2" type="noConversion"/>
  <conditionalFormatting sqref="B5:J12">
    <cfRule type="expression" dxfId="18" priority="1">
      <formula>$F5&gt;=270000</formula>
    </cfRule>
  </conditionalFormatting>
  <dataValidations disablePrompts="1"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0.625" customWidth="1"/>
    <col min="3" max="3" width="10.875" customWidth="1"/>
    <col min="4" max="4" width="16.625" customWidth="1"/>
    <col min="5" max="5" width="10.625" customWidth="1"/>
    <col min="6" max="8" width="12.625" customWidth="1"/>
  </cols>
  <sheetData>
    <row r="1" spans="2:8" ht="17.25" thickBot="1" x14ac:dyDescent="0.35"/>
    <row r="2" spans="2:8" ht="27.75" thickBot="1" x14ac:dyDescent="0.35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  <c r="G2" s="14" t="s">
        <v>5</v>
      </c>
      <c r="H2" s="13" t="s">
        <v>6</v>
      </c>
    </row>
    <row r="3" spans="2:8" x14ac:dyDescent="0.3">
      <c r="B3" s="6" t="s">
        <v>8</v>
      </c>
      <c r="C3" s="7" t="s">
        <v>9</v>
      </c>
      <c r="D3" s="7" t="s">
        <v>10</v>
      </c>
      <c r="E3" s="23">
        <v>176</v>
      </c>
      <c r="F3" s="17">
        <v>350000</v>
      </c>
      <c r="G3" s="17">
        <v>245000</v>
      </c>
      <c r="H3" s="18">
        <v>0.85499999999999998</v>
      </c>
    </row>
    <row r="4" spans="2:8" x14ac:dyDescent="0.3">
      <c r="B4" s="3" t="s">
        <v>11</v>
      </c>
      <c r="C4" s="1" t="s">
        <v>12</v>
      </c>
      <c r="D4" s="1" t="s">
        <v>13</v>
      </c>
      <c r="E4" s="24">
        <v>212</v>
      </c>
      <c r="F4" s="19">
        <v>275000</v>
      </c>
      <c r="G4" s="19">
        <v>190000</v>
      </c>
      <c r="H4" s="20">
        <v>0.72499999999999998</v>
      </c>
    </row>
    <row r="5" spans="2:8" x14ac:dyDescent="0.3">
      <c r="B5" s="3" t="s">
        <v>14</v>
      </c>
      <c r="C5" s="1" t="s">
        <v>9</v>
      </c>
      <c r="D5" s="1" t="s">
        <v>15</v>
      </c>
      <c r="E5" s="24">
        <v>125</v>
      </c>
      <c r="F5" s="19">
        <v>250000</v>
      </c>
      <c r="G5" s="19">
        <v>175000</v>
      </c>
      <c r="H5" s="20">
        <v>0.89700000000000002</v>
      </c>
    </row>
    <row r="6" spans="2:8" x14ac:dyDescent="0.3">
      <c r="B6" s="3" t="s">
        <v>16</v>
      </c>
      <c r="C6" s="1" t="s">
        <v>12</v>
      </c>
      <c r="D6" s="1" t="s">
        <v>17</v>
      </c>
      <c r="E6" s="24">
        <v>212</v>
      </c>
      <c r="F6" s="19">
        <v>232000</v>
      </c>
      <c r="G6" s="19">
        <v>160000</v>
      </c>
      <c r="H6" s="20">
        <v>0.81699999999999995</v>
      </c>
    </row>
    <row r="7" spans="2:8" x14ac:dyDescent="0.3">
      <c r="B7" s="3" t="s">
        <v>18</v>
      </c>
      <c r="C7" s="1" t="s">
        <v>19</v>
      </c>
      <c r="D7" s="1" t="s">
        <v>20</v>
      </c>
      <c r="E7" s="24">
        <v>101</v>
      </c>
      <c r="F7" s="19">
        <v>295000</v>
      </c>
      <c r="G7" s="19">
        <v>210000</v>
      </c>
      <c r="H7" s="20">
        <v>0.79400000000000004</v>
      </c>
    </row>
    <row r="8" spans="2:8" x14ac:dyDescent="0.3">
      <c r="B8" s="3" t="s">
        <v>21</v>
      </c>
      <c r="C8" s="1" t="s">
        <v>12</v>
      </c>
      <c r="D8" s="1" t="s">
        <v>22</v>
      </c>
      <c r="E8" s="24">
        <v>353</v>
      </c>
      <c r="F8" s="19">
        <v>254000</v>
      </c>
      <c r="G8" s="19">
        <v>180000</v>
      </c>
      <c r="H8" s="20">
        <v>0.79100000000000004</v>
      </c>
    </row>
    <row r="9" spans="2:8" x14ac:dyDescent="0.3">
      <c r="B9" s="3" t="s">
        <v>23</v>
      </c>
      <c r="C9" s="1" t="s">
        <v>9</v>
      </c>
      <c r="D9" s="1" t="s">
        <v>24</v>
      </c>
      <c r="E9" s="24">
        <v>198</v>
      </c>
      <c r="F9" s="19">
        <v>195000</v>
      </c>
      <c r="G9" s="19">
        <v>130000</v>
      </c>
      <c r="H9" s="20">
        <v>0.81399999999999995</v>
      </c>
    </row>
    <row r="10" spans="2:8" x14ac:dyDescent="0.3">
      <c r="B10" s="9" t="s">
        <v>25</v>
      </c>
      <c r="C10" s="10" t="s">
        <v>19</v>
      </c>
      <c r="D10" s="10" t="s">
        <v>26</v>
      </c>
      <c r="E10" s="25">
        <v>105</v>
      </c>
      <c r="F10" s="21">
        <v>125000</v>
      </c>
      <c r="G10" s="21">
        <v>87000</v>
      </c>
      <c r="H10" s="22">
        <v>0.79400000000000004</v>
      </c>
    </row>
    <row r="13" spans="2:8" ht="17.25" thickBot="1" x14ac:dyDescent="0.35"/>
    <row r="14" spans="2:8" ht="27.75" thickBot="1" x14ac:dyDescent="0.35">
      <c r="B14" s="13" t="s">
        <v>1</v>
      </c>
      <c r="C14" s="14" t="s">
        <v>4</v>
      </c>
    </row>
    <row r="15" spans="2:8" x14ac:dyDescent="0.3">
      <c r="B15" t="s">
        <v>30</v>
      </c>
      <c r="C15" t="s">
        <v>31</v>
      </c>
    </row>
    <row r="18" spans="2:6" ht="27.75" thickBot="1" x14ac:dyDescent="0.35">
      <c r="B18" s="33" t="s">
        <v>1</v>
      </c>
      <c r="C18" s="34" t="s">
        <v>2</v>
      </c>
      <c r="D18" s="34" t="s">
        <v>3</v>
      </c>
      <c r="E18" s="35" t="s">
        <v>4</v>
      </c>
      <c r="F18" s="36" t="s">
        <v>6</v>
      </c>
    </row>
    <row r="19" spans="2:6" x14ac:dyDescent="0.3">
      <c r="B19" s="31" t="s">
        <v>9</v>
      </c>
      <c r="C19" s="28" t="s">
        <v>10</v>
      </c>
      <c r="D19" s="29">
        <v>176</v>
      </c>
      <c r="E19" s="30">
        <v>350000</v>
      </c>
      <c r="F19" s="32">
        <v>0.85499999999999998</v>
      </c>
    </row>
    <row r="20" spans="2:6" x14ac:dyDescent="0.3">
      <c r="B20" s="37" t="s">
        <v>9</v>
      </c>
      <c r="C20" s="38" t="s">
        <v>15</v>
      </c>
      <c r="D20" s="39">
        <v>125</v>
      </c>
      <c r="E20" s="40">
        <v>250000</v>
      </c>
      <c r="F20" s="41">
        <v>0.89700000000000002</v>
      </c>
    </row>
  </sheetData>
  <phoneticPr fontId="2" type="noConversion"/>
  <conditionalFormatting sqref="B3:H10">
    <cfRule type="expression" dxfId="17" priority="1">
      <formula>$F3&gt;=270000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zoomScaleNormal="100" workbookViewId="0">
      <selection activeCell="B1" sqref="B1"/>
    </sheetView>
  </sheetViews>
  <sheetFormatPr defaultRowHeight="16.5" x14ac:dyDescent="0.3"/>
  <cols>
    <col min="1" max="1" width="1.625" customWidth="1"/>
    <col min="2" max="2" width="11.375" bestFit="1" customWidth="1"/>
    <col min="3" max="3" width="15.875" bestFit="1" customWidth="1"/>
    <col min="4" max="4" width="18" customWidth="1"/>
    <col min="5" max="5" width="15.875" customWidth="1"/>
    <col min="6" max="6" width="18" customWidth="1"/>
    <col min="7" max="7" width="15.875" bestFit="1" customWidth="1"/>
    <col min="8" max="8" width="18" customWidth="1"/>
    <col min="9" max="9" width="20.75" bestFit="1" customWidth="1"/>
    <col min="10" max="10" width="18" customWidth="1"/>
  </cols>
  <sheetData>
    <row r="2" spans="2:8" x14ac:dyDescent="0.3">
      <c r="B2" s="45"/>
      <c r="C2" s="42" t="s">
        <v>1</v>
      </c>
      <c r="D2" s="45"/>
      <c r="E2" s="45"/>
      <c r="F2" s="45"/>
      <c r="G2" s="45"/>
      <c r="H2" s="45"/>
    </row>
    <row r="3" spans="2:8" x14ac:dyDescent="0.3">
      <c r="B3" s="45"/>
      <c r="C3" s="53" t="s">
        <v>9</v>
      </c>
      <c r="D3" s="54"/>
      <c r="E3" s="53" t="s">
        <v>19</v>
      </c>
      <c r="F3" s="54"/>
      <c r="G3" s="53" t="s">
        <v>12</v>
      </c>
      <c r="H3" s="54"/>
    </row>
    <row r="4" spans="2:8" x14ac:dyDescent="0.3">
      <c r="B4" s="42" t="s">
        <v>3</v>
      </c>
      <c r="C4" s="44" t="s">
        <v>33</v>
      </c>
      <c r="D4" s="44" t="s">
        <v>37</v>
      </c>
      <c r="E4" s="44" t="s">
        <v>33</v>
      </c>
      <c r="F4" s="44" t="s">
        <v>37</v>
      </c>
      <c r="G4" s="44" t="s">
        <v>33</v>
      </c>
      <c r="H4" s="44" t="s">
        <v>37</v>
      </c>
    </row>
    <row r="5" spans="2:8" x14ac:dyDescent="0.3">
      <c r="B5" s="46" t="s">
        <v>34</v>
      </c>
      <c r="C5" s="43">
        <v>3</v>
      </c>
      <c r="D5" s="43">
        <v>265000</v>
      </c>
      <c r="E5" s="43">
        <v>2</v>
      </c>
      <c r="F5" s="43">
        <v>210000</v>
      </c>
      <c r="G5" s="43" t="s">
        <v>38</v>
      </c>
      <c r="H5" s="43" t="s">
        <v>38</v>
      </c>
    </row>
    <row r="6" spans="2:8" x14ac:dyDescent="0.3">
      <c r="B6" s="46" t="s">
        <v>35</v>
      </c>
      <c r="C6" s="43" t="s">
        <v>38</v>
      </c>
      <c r="D6" s="43" t="s">
        <v>38</v>
      </c>
      <c r="E6" s="43" t="s">
        <v>38</v>
      </c>
      <c r="F6" s="43" t="s">
        <v>38</v>
      </c>
      <c r="G6" s="43">
        <v>2</v>
      </c>
      <c r="H6" s="43">
        <v>253500</v>
      </c>
    </row>
    <row r="7" spans="2:8" x14ac:dyDescent="0.3">
      <c r="B7" s="46" t="s">
        <v>36</v>
      </c>
      <c r="C7" s="43" t="s">
        <v>38</v>
      </c>
      <c r="D7" s="43" t="s">
        <v>38</v>
      </c>
      <c r="E7" s="43" t="s">
        <v>38</v>
      </c>
      <c r="F7" s="43" t="s">
        <v>38</v>
      </c>
      <c r="G7" s="43">
        <v>1</v>
      </c>
      <c r="H7" s="43">
        <v>254000</v>
      </c>
    </row>
    <row r="8" spans="2:8" x14ac:dyDescent="0.3">
      <c r="B8" s="46" t="s">
        <v>32</v>
      </c>
      <c r="C8" s="43">
        <v>3</v>
      </c>
      <c r="D8" s="43">
        <v>265000</v>
      </c>
      <c r="E8" s="43">
        <v>2</v>
      </c>
      <c r="F8" s="43">
        <v>210000</v>
      </c>
      <c r="G8" s="43">
        <v>3</v>
      </c>
      <c r="H8" s="43">
        <v>253666.66666666666</v>
      </c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성수기요금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2020-03-06T06:57:37Z</dcterms:created>
  <dcterms:modified xsi:type="dcterms:W3CDTF">2020-03-26T09:51:13Z</dcterms:modified>
</cp:coreProperties>
</file>