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40" windowWidth="20100" windowHeight="7365" activeTab="2"/>
  </bookViews>
  <sheets>
    <sheet name="OPIS" sheetId="1" r:id="rId1"/>
    <sheet name="(pomoc)" sheetId="7" r:id="rId2"/>
    <sheet name="DANE" sheetId="2" r:id="rId3"/>
    <sheet name="TABLICA" sheetId="3" r:id="rId4"/>
    <sheet name="histogram" sheetId="6" r:id="rId5"/>
  </sheets>
  <calcPr calcId="125725"/>
  <pivotCaches>
    <pivotCache cacheId="7" r:id="rId6"/>
  </pivotCaches>
</workbook>
</file>

<file path=xl/calcChain.xml><?xml version="1.0" encoding="utf-8"?>
<calcChain xmlns="http://schemas.openxmlformats.org/spreadsheetml/2006/main">
  <c r="P12" i="2"/>
  <c r="P8"/>
  <c r="P22" l="1"/>
  <c r="P21"/>
  <c r="P20"/>
  <c r="P18"/>
  <c r="P17"/>
  <c r="P16"/>
  <c r="P14"/>
  <c r="P13"/>
  <c r="P11"/>
  <c r="P10"/>
  <c r="P9"/>
  <c r="P6"/>
  <c r="P5"/>
  <c r="P19"/>
  <c r="S3"/>
  <c r="S4" s="1"/>
  <c r="S5" s="1"/>
  <c r="S6" s="1"/>
  <c r="S7" s="1"/>
  <c r="S8" s="1"/>
  <c r="S9" s="1"/>
  <c r="S10" s="1"/>
  <c r="S11" s="1"/>
  <c r="S12" s="1"/>
  <c r="S13" s="1"/>
  <c r="S14" s="1"/>
</calcChain>
</file>

<file path=xl/comments1.xml><?xml version="1.0" encoding="utf-8"?>
<comments xmlns="http://schemas.openxmlformats.org/spreadsheetml/2006/main">
  <authors>
    <author>Agata</author>
  </authors>
  <commentList>
    <comment ref="O19" authorId="0">
      <text>
        <r>
          <rPr>
            <b/>
            <sz val="9"/>
            <color indexed="81"/>
            <rFont val="Tahoma"/>
            <charset val="1"/>
          </rPr>
          <t>Agata:</t>
        </r>
        <r>
          <rPr>
            <sz val="9"/>
            <color indexed="81"/>
            <rFont val="Tahoma"/>
            <charset val="1"/>
          </rPr>
          <t xml:space="preserve">
odchylenie ćwiartkowe</t>
        </r>
      </text>
    </comment>
  </commentList>
</comments>
</file>

<file path=xl/sharedStrings.xml><?xml version="1.0" encoding="utf-8"?>
<sst xmlns="http://schemas.openxmlformats.org/spreadsheetml/2006/main" count="730" uniqueCount="204">
  <si>
    <t>Kategoria:</t>
  </si>
  <si>
    <t>KULTURA FIZYCZNA, SPORT I REKREACJA</t>
  </si>
  <si>
    <t>Dane dotyczące klubów sportowych (łącznie z klubami resortów obrony narodowej i spraw wewnętrznych, SALOS i UKS oraz wyznaniowymi) i ćwiczących w sekcjach sportowych wg dyscyplin - (spr. KFT-1). Osoba ćwicząca może być wykazana wielokrotnie, jeśli uprawia więcej niż jedną dyscyplinę sportu.</t>
  </si>
  <si>
    <t>Grupa:</t>
  </si>
  <si>
    <t>SPORT</t>
  </si>
  <si>
    <t>Od roku 2002 dane zbierane co 2 lata.</t>
  </si>
  <si>
    <t>Podgrupa:</t>
  </si>
  <si>
    <t>Ćwiczący w sekcjach sportowych wg sportów - gry zespołowe</t>
  </si>
  <si>
    <t>Ćwiczący mogą być liczeni kilkakrotnie jeśli w klubie sportowym występują w kilku dziedzinach czy dyscyplinach.</t>
  </si>
  <si>
    <t>Data ostatniej aktualizacji:</t>
  </si>
  <si>
    <t>2016-02-06</t>
  </si>
  <si>
    <t>Wymiary:</t>
  </si>
  <si>
    <t>Gry zespołowe; Grupy osób; Rok</t>
  </si>
  <si>
    <t>Przypisy:</t>
  </si>
  <si>
    <t>Znak '-' oznacza brak danych</t>
  </si>
  <si>
    <t>Kod</t>
  </si>
  <si>
    <t>Nazwa</t>
  </si>
  <si>
    <t>Gry zespołowe</t>
  </si>
  <si>
    <t>Grupy osób</t>
  </si>
  <si>
    <t>Rok</t>
  </si>
  <si>
    <t>Wartosc</t>
  </si>
  <si>
    <t>Jednostka miary</t>
  </si>
  <si>
    <t>Atrybut</t>
  </si>
  <si>
    <t>1101500000</t>
  </si>
  <si>
    <t>PODREGION 15 - ŁÓDZKI</t>
  </si>
  <si>
    <t>piłka nożna (łącznie z halową i plażową)</t>
  </si>
  <si>
    <t>ogółem</t>
  </si>
  <si>
    <t>2010</t>
  </si>
  <si>
    <t>osoba</t>
  </si>
  <si>
    <t xml:space="preserve"> </t>
  </si>
  <si>
    <t>1101600000</t>
  </si>
  <si>
    <t>PODREGION 16 - M. ŁÓDŹ</t>
  </si>
  <si>
    <t>1101700000</t>
  </si>
  <si>
    <t>PODREGION 17 - PIOTRKOWSKI</t>
  </si>
  <si>
    <t>1101800000</t>
  </si>
  <si>
    <t>PODREGION 18 - SIERADZKI</t>
  </si>
  <si>
    <t>1101900000</t>
  </si>
  <si>
    <t>PODREGION 19 - SKIERNIEWICKI</t>
  </si>
  <si>
    <t>1142500000</t>
  </si>
  <si>
    <t>PODREGION 25 - CIECHANOWSKI</t>
  </si>
  <si>
    <t>1142600000</t>
  </si>
  <si>
    <t>PODREGION 26 - OSTROŁĘCKI</t>
  </si>
  <si>
    <t>1142700000</t>
  </si>
  <si>
    <t>PODREGION 27 - RADOMSKI</t>
  </si>
  <si>
    <t>1142800000</t>
  </si>
  <si>
    <t>PODREGION 28 - M. ST. WARSZAWA</t>
  </si>
  <si>
    <t>1142900000</t>
  </si>
  <si>
    <t>PODREGION 29 - WARSZAWSKI WSCHODNI</t>
  </si>
  <si>
    <t>1143000000</t>
  </si>
  <si>
    <t>PODREGION 30 - WARSZAWSKI ZACHODNI</t>
  </si>
  <si>
    <t>1147000000</t>
  </si>
  <si>
    <t>PODREGION 70 - PŁOCKI</t>
  </si>
  <si>
    <t>1147100000</t>
  </si>
  <si>
    <t>PODREGION 71 - SIEDLECKI</t>
  </si>
  <si>
    <t>2122000000</t>
  </si>
  <si>
    <t>PODREGION 20 - KRAKOWSKI</t>
  </si>
  <si>
    <t>2122100000</t>
  </si>
  <si>
    <t>PODREGION 21 - M. KRAKÓW</t>
  </si>
  <si>
    <t>2122200000</t>
  </si>
  <si>
    <t>PODREGION 22 - NOWOSĄDECKI</t>
  </si>
  <si>
    <t>2122300000</t>
  </si>
  <si>
    <t>PODREGION 23 - OŚWIĘCIMSKI</t>
  </si>
  <si>
    <t>2122400000</t>
  </si>
  <si>
    <t>PODREGION 24 - TARNOWSKI</t>
  </si>
  <si>
    <t>2126900000</t>
  </si>
  <si>
    <t>PODREGION 69 - NOWOTARSKI</t>
  </si>
  <si>
    <t>2244400000</t>
  </si>
  <si>
    <t>PODREGION 44 - BIELSKI</t>
  </si>
  <si>
    <t>2244500000</t>
  </si>
  <si>
    <t>PODREGION 45 - BYTOMSKI</t>
  </si>
  <si>
    <t>2244600000</t>
  </si>
  <si>
    <t>PODREGION 46 - CZĘSTOCHOWSKI</t>
  </si>
  <si>
    <t>2244700000</t>
  </si>
  <si>
    <t>PODREGION 47 - GLIWICKI</t>
  </si>
  <si>
    <t>2244800000</t>
  </si>
  <si>
    <t>PODREGION 48 - KATOWICKI</t>
  </si>
  <si>
    <t>2244900000</t>
  </si>
  <si>
    <t>PODREGION 49 - RYBNICKI</t>
  </si>
  <si>
    <t>2245000000</t>
  </si>
  <si>
    <t>PODREGION 50 - SOSNOWIECKI</t>
  </si>
  <si>
    <t>2245100000</t>
  </si>
  <si>
    <t>PODREGION 51 - TYSKI</t>
  </si>
  <si>
    <t>3060900000</t>
  </si>
  <si>
    <t>PODREGION   9 - BIALSKI</t>
  </si>
  <si>
    <t>3061000000</t>
  </si>
  <si>
    <t>PODREGION 10 - CHEŁMSKO-ZAMOJSKI</t>
  </si>
  <si>
    <t>3061100000</t>
  </si>
  <si>
    <t>PODREGION 11 - LUBELSKI</t>
  </si>
  <si>
    <t>3061200000</t>
  </si>
  <si>
    <t>PODREGION 12 - PUŁAWSKI</t>
  </si>
  <si>
    <t>3183300000</t>
  </si>
  <si>
    <t>PODREGION 33 - KROŚNIEŃSKI</t>
  </si>
  <si>
    <t>3183400000</t>
  </si>
  <si>
    <t>PODREGION 34 - PRZEMYSKI</t>
  </si>
  <si>
    <t>3183500000</t>
  </si>
  <si>
    <t>PODREGION 35 - RZESZOWSKI</t>
  </si>
  <si>
    <t>3183600000</t>
  </si>
  <si>
    <t>PODREGION 36 - TARNOBRZESKI</t>
  </si>
  <si>
    <t>3203700000</t>
  </si>
  <si>
    <t>PODREGION 37 - BIAŁOSTOCKI</t>
  </si>
  <si>
    <t>3203800000</t>
  </si>
  <si>
    <t>PODREGION 38 - ŁOMŻYŃSKI</t>
  </si>
  <si>
    <t>3203900000</t>
  </si>
  <si>
    <t>PODREGION 39 - SUWALSKI</t>
  </si>
  <si>
    <t>3265200000</t>
  </si>
  <si>
    <t>PODREGION 52 - KIELECKI</t>
  </si>
  <si>
    <t>3265300000</t>
  </si>
  <si>
    <t>PODREGION 53 - SANDOMIERSKO-JĘDRZEJOWSKI</t>
  </si>
  <si>
    <t>4081300000</t>
  </si>
  <si>
    <t>PODREGION 13 - GORZOWSKI</t>
  </si>
  <si>
    <t>4081400000</t>
  </si>
  <si>
    <t>PODREGION 14 - ZIELONOGÓRSKI</t>
  </si>
  <si>
    <t>4305700000</t>
  </si>
  <si>
    <t>PODREGION 57 - KALISKI</t>
  </si>
  <si>
    <t>4305800000</t>
  </si>
  <si>
    <t>PODREGION 58 - KONIŃSKI</t>
  </si>
  <si>
    <t>4305900000</t>
  </si>
  <si>
    <t>PODREGION 59 - LESZCZYŃSKI</t>
  </si>
  <si>
    <t>4306000000</t>
  </si>
  <si>
    <t>PODREGION 60 - PILSKI</t>
  </si>
  <si>
    <t>4306100000</t>
  </si>
  <si>
    <t>PODREGION 61 - POZNAŃSKI</t>
  </si>
  <si>
    <t>4306200000</t>
  </si>
  <si>
    <t>PODREGION 62 - M. POZNAŃ</t>
  </si>
  <si>
    <t>4326300000</t>
  </si>
  <si>
    <t>PODREGION 63 - KOSZALIŃSKI</t>
  </si>
  <si>
    <t>4326400000</t>
  </si>
  <si>
    <t>PODREGION 64 - SZCZECINECKO-PYRZYCKI</t>
  </si>
  <si>
    <t>4326500000</t>
  </si>
  <si>
    <t>PODREGION 65 - M. SZCZECIN</t>
  </si>
  <si>
    <t>4326600000</t>
  </si>
  <si>
    <t>PODREGION 66 - SZCZECIŃSKI</t>
  </si>
  <si>
    <t>5020100000</t>
  </si>
  <si>
    <t>PODREGION 1 - JELENIOGÓRSKI</t>
  </si>
  <si>
    <t>5020200000</t>
  </si>
  <si>
    <t>PODREGION 2 - LEGNICKO-GŁOGOWSKI</t>
  </si>
  <si>
    <t>5020300000</t>
  </si>
  <si>
    <t>PODREGION 3 - WAŁBRZYSKI</t>
  </si>
  <si>
    <t>5020400000</t>
  </si>
  <si>
    <t>PODREGION 4 - WROCŁAWSKI</t>
  </si>
  <si>
    <t>5020500000</t>
  </si>
  <si>
    <t>PODREGION 5 - M. WROCŁAW</t>
  </si>
  <si>
    <t>5163100000</t>
  </si>
  <si>
    <t>PODREGION 31 - NYSKI</t>
  </si>
  <si>
    <t>5163200000</t>
  </si>
  <si>
    <t>PODREGION 32 - OPOLSKI</t>
  </si>
  <si>
    <t>6040600000</t>
  </si>
  <si>
    <t>PODREGION 6 - BYDGOSKO-TORUŃSKI</t>
  </si>
  <si>
    <t>6040700000</t>
  </si>
  <si>
    <t>PODREGION 7 - GRUDZIĄDZKI</t>
  </si>
  <si>
    <t>6040800000</t>
  </si>
  <si>
    <t>PODREGION 8 - WŁOCŁAWSKI</t>
  </si>
  <si>
    <t>6046700000</t>
  </si>
  <si>
    <t>PODREGION 67 - INOWROCŁAWSKI</t>
  </si>
  <si>
    <t>6046800000</t>
  </si>
  <si>
    <t>PODREGION 68 - ŚWIECKI</t>
  </si>
  <si>
    <t>6224000000</t>
  </si>
  <si>
    <t>PODREGION 40 - GDAŃSKI</t>
  </si>
  <si>
    <t>6224100000</t>
  </si>
  <si>
    <t>PODREGION 41 - SŁUPSKI</t>
  </si>
  <si>
    <t>6224200000</t>
  </si>
  <si>
    <t>PODREGION 42 - STAROGARDZKI</t>
  </si>
  <si>
    <t>6224300000</t>
  </si>
  <si>
    <t>PODREGION 43 - TRÓJMIEJSKI</t>
  </si>
  <si>
    <t>6227200000</t>
  </si>
  <si>
    <t>PODREGION 72 - CHOJNICKI</t>
  </si>
  <si>
    <t>6285400000</t>
  </si>
  <si>
    <t>PODREGION 54 - ELBLĄSKI</t>
  </si>
  <si>
    <t>6285500000</t>
  </si>
  <si>
    <t>PODREGION 55 - EŁCKI</t>
  </si>
  <si>
    <t>6285600000</t>
  </si>
  <si>
    <t>PODREGION 56 - OLSZTYŃSKI</t>
  </si>
  <si>
    <t>Etykiety kolumn</t>
  </si>
  <si>
    <t>Etykiety wierszy</t>
  </si>
  <si>
    <t>Średnia</t>
  </si>
  <si>
    <t>Błąd standardowy</t>
  </si>
  <si>
    <t>Mediana</t>
  </si>
  <si>
    <t>Tryb</t>
  </si>
  <si>
    <t>Odchylenie standardowe</t>
  </si>
  <si>
    <t>Wariancja próbki</t>
  </si>
  <si>
    <t>Kurtoza</t>
  </si>
  <si>
    <t>Skośność</t>
  </si>
  <si>
    <t>Zakres</t>
  </si>
  <si>
    <t>Minimum</t>
  </si>
  <si>
    <t>Maksimum</t>
  </si>
  <si>
    <t>Suma</t>
  </si>
  <si>
    <t>Licznik</t>
  </si>
  <si>
    <t>Miary klasyczne</t>
  </si>
  <si>
    <t>Miary pozycyjne</t>
  </si>
  <si>
    <t>Q1</t>
  </si>
  <si>
    <t>Q2 (mediana)</t>
  </si>
  <si>
    <t>Q3</t>
  </si>
  <si>
    <t>Q</t>
  </si>
  <si>
    <t>Vq</t>
  </si>
  <si>
    <t>Aq</t>
  </si>
  <si>
    <t>Dominanta</t>
  </si>
  <si>
    <t>Zbiór danych (koszyk)</t>
  </si>
  <si>
    <t>Więcej</t>
  </si>
  <si>
    <t>Częstość</t>
  </si>
  <si>
    <t>brak</t>
  </si>
  <si>
    <t>typ.obsz-lewy koniec</t>
  </si>
  <si>
    <t>typ.obsz-prawy koniec</t>
  </si>
  <si>
    <t>współczynnik zmienności</t>
  </si>
  <si>
    <t>Kolumna1</t>
  </si>
</sst>
</file>

<file path=xl/styles.xml><?xml version="1.0" encoding="utf-8"?>
<styleSheet xmlns="http://schemas.openxmlformats.org/spreadsheetml/2006/main">
  <fonts count="6">
    <font>
      <sz val="11"/>
      <name val="Calibri"/>
    </font>
    <font>
      <i/>
      <sz val="11"/>
      <name val="Calibri"/>
      <family val="2"/>
      <charset val="238"/>
    </font>
    <font>
      <sz val="11"/>
      <name val="Calibri"/>
      <family val="2"/>
      <charset val="238"/>
    </font>
    <font>
      <sz val="1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 applyNumberFormat="1" applyFont="1"/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 wrapText="1"/>
    </xf>
    <xf numFmtId="1" fontId="0" fillId="0" borderId="0" xfId="0" applyNumberFormat="1" applyFont="1"/>
    <xf numFmtId="0" fontId="0" fillId="0" borderId="0" xfId="0" pivotButton="1" applyNumberFormat="1" applyFont="1"/>
    <xf numFmtId="0" fontId="1" fillId="0" borderId="1" xfId="0" applyNumberFormat="1" applyFont="1" applyFill="1" applyBorder="1" applyAlignment="1">
      <alignment horizontal="centerContinuous"/>
    </xf>
    <xf numFmtId="0" fontId="0" fillId="0" borderId="0" xfId="0" applyNumberFormat="1" applyFill="1" applyBorder="1" applyAlignment="1"/>
    <xf numFmtId="0" fontId="0" fillId="0" borderId="2" xfId="0" applyNumberFormat="1" applyFill="1" applyBorder="1" applyAlignment="1"/>
    <xf numFmtId="1" fontId="0" fillId="0" borderId="0" xfId="0" applyNumberFormat="1" applyFill="1" applyBorder="1" applyAlignment="1"/>
    <xf numFmtId="2" fontId="0" fillId="0" borderId="0" xfId="0" applyNumberFormat="1" applyFill="1" applyBorder="1" applyAlignment="1"/>
    <xf numFmtId="0" fontId="2" fillId="0" borderId="0" xfId="0" applyNumberFormat="1" applyFont="1"/>
    <xf numFmtId="2" fontId="0" fillId="0" borderId="0" xfId="0" applyNumberFormat="1" applyFont="1"/>
    <xf numFmtId="0" fontId="1" fillId="0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vertical="top" wrapText="1"/>
    </xf>
    <xf numFmtId="0" fontId="0" fillId="0" borderId="0" xfId="0" applyNumberFormat="1"/>
    <xf numFmtId="9" fontId="0" fillId="0" borderId="0" xfId="1" applyFont="1"/>
  </cellXfs>
  <cellStyles count="2">
    <cellStyle name="Normalny" xfId="0" builtinId="0"/>
    <cellStyle name="Procentowy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5"/>
  <c:chart>
    <c:autoTitleDeleted val="1"/>
    <c:plotArea>
      <c:layout/>
      <c:barChart>
        <c:barDir val="col"/>
        <c:grouping val="clustered"/>
        <c:ser>
          <c:idx val="0"/>
          <c:order val="0"/>
          <c:dLbls>
            <c:delete val="1"/>
          </c:dLbls>
          <c:cat>
            <c:strRef>
              <c:f>DANE!$B$2:$B$73</c:f>
              <c:strCache>
                <c:ptCount val="72"/>
                <c:pt idx="0">
                  <c:v>PODREGION 15 - ŁÓDZKI</c:v>
                </c:pt>
                <c:pt idx="1">
                  <c:v>PODREGION 16 - M. ŁÓDŹ</c:v>
                </c:pt>
                <c:pt idx="2">
                  <c:v>PODREGION 17 - PIOTRKOWSKI</c:v>
                </c:pt>
                <c:pt idx="3">
                  <c:v>PODREGION 18 - SIERADZKI</c:v>
                </c:pt>
                <c:pt idx="4">
                  <c:v>PODREGION 19 - SKIERNIEWICKI</c:v>
                </c:pt>
                <c:pt idx="5">
                  <c:v>PODREGION 25 - CIECHANOWSKI</c:v>
                </c:pt>
                <c:pt idx="6">
                  <c:v>PODREGION 26 - OSTROŁĘCKI</c:v>
                </c:pt>
                <c:pt idx="7">
                  <c:v>PODREGION 27 - RADOMSKI</c:v>
                </c:pt>
                <c:pt idx="8">
                  <c:v>PODREGION 28 - M. ST. WARSZAWA</c:v>
                </c:pt>
                <c:pt idx="9">
                  <c:v>PODREGION 29 - WARSZAWSKI WSCHODNI</c:v>
                </c:pt>
                <c:pt idx="10">
                  <c:v>PODREGION 30 - WARSZAWSKI ZACHODNI</c:v>
                </c:pt>
                <c:pt idx="11">
                  <c:v>PODREGION 70 - PŁOCKI</c:v>
                </c:pt>
                <c:pt idx="12">
                  <c:v>PODREGION 71 - SIEDLECKI</c:v>
                </c:pt>
                <c:pt idx="13">
                  <c:v>PODREGION 20 - KRAKOWSKI</c:v>
                </c:pt>
                <c:pt idx="14">
                  <c:v>PODREGION 21 - M. KRAKÓW</c:v>
                </c:pt>
                <c:pt idx="15">
                  <c:v>PODREGION 22 - NOWOSĄDECKI</c:v>
                </c:pt>
                <c:pt idx="16">
                  <c:v>PODREGION 23 - OŚWIĘCIMSKI</c:v>
                </c:pt>
                <c:pt idx="17">
                  <c:v>PODREGION 24 - TARNOWSKI</c:v>
                </c:pt>
                <c:pt idx="18">
                  <c:v>PODREGION 69 - NOWOTARSKI</c:v>
                </c:pt>
                <c:pt idx="19">
                  <c:v>PODREGION 44 - BIELSKI</c:v>
                </c:pt>
                <c:pt idx="20">
                  <c:v>PODREGION 45 - BYTOMSKI</c:v>
                </c:pt>
                <c:pt idx="21">
                  <c:v>PODREGION 46 - CZĘSTOCHOWSKI</c:v>
                </c:pt>
                <c:pt idx="22">
                  <c:v>PODREGION 47 - GLIWICKI</c:v>
                </c:pt>
                <c:pt idx="23">
                  <c:v>PODREGION 48 - KATOWICKI</c:v>
                </c:pt>
                <c:pt idx="24">
                  <c:v>PODREGION 49 - RYBNICKI</c:v>
                </c:pt>
                <c:pt idx="25">
                  <c:v>PODREGION 50 - SOSNOWIECKI</c:v>
                </c:pt>
                <c:pt idx="26">
                  <c:v>PODREGION 51 - TYSKI</c:v>
                </c:pt>
                <c:pt idx="27">
                  <c:v>PODREGION   9 - BIALSKI</c:v>
                </c:pt>
                <c:pt idx="28">
                  <c:v>PODREGION 10 - CHEŁMSKO-ZAMOJSKI</c:v>
                </c:pt>
                <c:pt idx="29">
                  <c:v>PODREGION 11 - LUBELSKI</c:v>
                </c:pt>
                <c:pt idx="30">
                  <c:v>PODREGION 12 - PUŁAWSKI</c:v>
                </c:pt>
                <c:pt idx="31">
                  <c:v>PODREGION 33 - KROŚNIEŃSKI</c:v>
                </c:pt>
                <c:pt idx="32">
                  <c:v>PODREGION 34 - PRZEMYSKI</c:v>
                </c:pt>
                <c:pt idx="33">
                  <c:v>PODREGION 35 - RZESZOWSKI</c:v>
                </c:pt>
                <c:pt idx="34">
                  <c:v>PODREGION 36 - TARNOBRZESKI</c:v>
                </c:pt>
                <c:pt idx="35">
                  <c:v>PODREGION 37 - BIAŁOSTOCKI</c:v>
                </c:pt>
                <c:pt idx="36">
                  <c:v>PODREGION 38 - ŁOMŻYŃSKI</c:v>
                </c:pt>
                <c:pt idx="37">
                  <c:v>PODREGION 39 - SUWALSKI</c:v>
                </c:pt>
                <c:pt idx="38">
                  <c:v>PODREGION 52 - KIELECKI</c:v>
                </c:pt>
                <c:pt idx="39">
                  <c:v>PODREGION 53 - SANDOMIERSKO-JĘDRZEJOWSKI</c:v>
                </c:pt>
                <c:pt idx="40">
                  <c:v>PODREGION 13 - GORZOWSKI</c:v>
                </c:pt>
                <c:pt idx="41">
                  <c:v>PODREGION 14 - ZIELONOGÓRSKI</c:v>
                </c:pt>
                <c:pt idx="42">
                  <c:v>PODREGION 57 - KALISKI</c:v>
                </c:pt>
                <c:pt idx="43">
                  <c:v>PODREGION 58 - KONIŃSKI</c:v>
                </c:pt>
                <c:pt idx="44">
                  <c:v>PODREGION 59 - LESZCZYŃSKI</c:v>
                </c:pt>
                <c:pt idx="45">
                  <c:v>PODREGION 60 - PILSKI</c:v>
                </c:pt>
                <c:pt idx="46">
                  <c:v>PODREGION 61 - POZNAŃSKI</c:v>
                </c:pt>
                <c:pt idx="47">
                  <c:v>PODREGION 62 - M. POZNAŃ</c:v>
                </c:pt>
                <c:pt idx="48">
                  <c:v>PODREGION 63 - KOSZALIŃSKI</c:v>
                </c:pt>
                <c:pt idx="49">
                  <c:v>PODREGION 64 - SZCZECINECKO-PYRZYCKI</c:v>
                </c:pt>
                <c:pt idx="50">
                  <c:v>PODREGION 65 - M. SZCZECIN</c:v>
                </c:pt>
                <c:pt idx="51">
                  <c:v>PODREGION 66 - SZCZECIŃSKI</c:v>
                </c:pt>
                <c:pt idx="52">
                  <c:v>PODREGION 1 - JELENIOGÓRSKI</c:v>
                </c:pt>
                <c:pt idx="53">
                  <c:v>PODREGION 2 - LEGNICKO-GŁOGOWSKI</c:v>
                </c:pt>
                <c:pt idx="54">
                  <c:v>PODREGION 3 - WAŁBRZYSKI</c:v>
                </c:pt>
                <c:pt idx="55">
                  <c:v>PODREGION 4 - WROCŁAWSKI</c:v>
                </c:pt>
                <c:pt idx="56">
                  <c:v>PODREGION 5 - M. WROCŁAW</c:v>
                </c:pt>
                <c:pt idx="57">
                  <c:v>PODREGION 31 - NYSKI</c:v>
                </c:pt>
                <c:pt idx="58">
                  <c:v>PODREGION 32 - OPOLSKI</c:v>
                </c:pt>
                <c:pt idx="59">
                  <c:v>PODREGION 6 - BYDGOSKO-TORUŃSKI</c:v>
                </c:pt>
                <c:pt idx="60">
                  <c:v>PODREGION 7 - GRUDZIĄDZKI</c:v>
                </c:pt>
                <c:pt idx="61">
                  <c:v>PODREGION 8 - WŁOCŁAWSKI</c:v>
                </c:pt>
                <c:pt idx="62">
                  <c:v>PODREGION 67 - INOWROCŁAWSKI</c:v>
                </c:pt>
                <c:pt idx="63">
                  <c:v>PODREGION 68 - ŚWIECKI</c:v>
                </c:pt>
                <c:pt idx="64">
                  <c:v>PODREGION 40 - GDAŃSKI</c:v>
                </c:pt>
                <c:pt idx="65">
                  <c:v>PODREGION 41 - SŁUPSKI</c:v>
                </c:pt>
                <c:pt idx="66">
                  <c:v>PODREGION 42 - STAROGARDZKI</c:v>
                </c:pt>
                <c:pt idx="67">
                  <c:v>PODREGION 43 - TRÓJMIEJSKI</c:v>
                </c:pt>
                <c:pt idx="68">
                  <c:v>PODREGION 72 - CHOJNICKI</c:v>
                </c:pt>
                <c:pt idx="69">
                  <c:v>PODREGION 54 - ELBLĄSKI</c:v>
                </c:pt>
                <c:pt idx="70">
                  <c:v>PODREGION 55 - EŁCKI</c:v>
                </c:pt>
                <c:pt idx="71">
                  <c:v>PODREGION 56 - OLSZTYŃSKI</c:v>
                </c:pt>
              </c:strCache>
            </c:strRef>
          </c:cat>
          <c:val>
            <c:numRef>
              <c:f>DANE!$F$2:$F$73</c:f>
              <c:numCache>
                <c:formatCode>0</c:formatCode>
                <c:ptCount val="72"/>
                <c:pt idx="0">
                  <c:v>3307</c:v>
                </c:pt>
                <c:pt idx="1">
                  <c:v>2289</c:v>
                </c:pt>
                <c:pt idx="2">
                  <c:v>4896</c:v>
                </c:pt>
                <c:pt idx="3">
                  <c:v>4814</c:v>
                </c:pt>
                <c:pt idx="4">
                  <c:v>3589</c:v>
                </c:pt>
                <c:pt idx="5">
                  <c:v>2303</c:v>
                </c:pt>
                <c:pt idx="6">
                  <c:v>3655</c:v>
                </c:pt>
                <c:pt idx="7">
                  <c:v>4450</c:v>
                </c:pt>
                <c:pt idx="8">
                  <c:v>4457</c:v>
                </c:pt>
                <c:pt idx="9">
                  <c:v>5320</c:v>
                </c:pt>
                <c:pt idx="10">
                  <c:v>4525</c:v>
                </c:pt>
                <c:pt idx="11">
                  <c:v>2406</c:v>
                </c:pt>
                <c:pt idx="12">
                  <c:v>2793</c:v>
                </c:pt>
                <c:pt idx="13">
                  <c:v>10219</c:v>
                </c:pt>
                <c:pt idx="14">
                  <c:v>5597</c:v>
                </c:pt>
                <c:pt idx="15">
                  <c:v>8583</c:v>
                </c:pt>
                <c:pt idx="16">
                  <c:v>6859</c:v>
                </c:pt>
                <c:pt idx="17">
                  <c:v>7615</c:v>
                </c:pt>
                <c:pt idx="18">
                  <c:v>4441</c:v>
                </c:pt>
                <c:pt idx="19">
                  <c:v>5428</c:v>
                </c:pt>
                <c:pt idx="20">
                  <c:v>4469</c:v>
                </c:pt>
                <c:pt idx="21">
                  <c:v>5664</c:v>
                </c:pt>
                <c:pt idx="22">
                  <c:v>3884</c:v>
                </c:pt>
                <c:pt idx="23">
                  <c:v>4719</c:v>
                </c:pt>
                <c:pt idx="24">
                  <c:v>7338</c:v>
                </c:pt>
                <c:pt idx="25">
                  <c:v>3439</c:v>
                </c:pt>
                <c:pt idx="26">
                  <c:v>3620</c:v>
                </c:pt>
                <c:pt idx="27">
                  <c:v>3987</c:v>
                </c:pt>
                <c:pt idx="28">
                  <c:v>6338</c:v>
                </c:pt>
                <c:pt idx="29">
                  <c:v>4838</c:v>
                </c:pt>
                <c:pt idx="30">
                  <c:v>5042</c:v>
                </c:pt>
                <c:pt idx="31">
                  <c:v>8623</c:v>
                </c:pt>
                <c:pt idx="32">
                  <c:v>7748</c:v>
                </c:pt>
                <c:pt idx="33">
                  <c:v>8685</c:v>
                </c:pt>
                <c:pt idx="34">
                  <c:v>11564</c:v>
                </c:pt>
                <c:pt idx="35">
                  <c:v>3578</c:v>
                </c:pt>
                <c:pt idx="36">
                  <c:v>2831</c:v>
                </c:pt>
                <c:pt idx="37">
                  <c:v>1693</c:v>
                </c:pt>
                <c:pt idx="38">
                  <c:v>5653</c:v>
                </c:pt>
                <c:pt idx="39">
                  <c:v>5036</c:v>
                </c:pt>
                <c:pt idx="40">
                  <c:v>4595</c:v>
                </c:pt>
                <c:pt idx="41">
                  <c:v>6123</c:v>
                </c:pt>
                <c:pt idx="42">
                  <c:v>6535</c:v>
                </c:pt>
                <c:pt idx="43">
                  <c:v>6075</c:v>
                </c:pt>
                <c:pt idx="44">
                  <c:v>5985</c:v>
                </c:pt>
                <c:pt idx="45">
                  <c:v>4138</c:v>
                </c:pt>
                <c:pt idx="46">
                  <c:v>5356</c:v>
                </c:pt>
                <c:pt idx="47">
                  <c:v>1775</c:v>
                </c:pt>
                <c:pt idx="48">
                  <c:v>3997</c:v>
                </c:pt>
                <c:pt idx="49">
                  <c:v>6538</c:v>
                </c:pt>
                <c:pt idx="50">
                  <c:v>2297</c:v>
                </c:pt>
                <c:pt idx="51">
                  <c:v>6915</c:v>
                </c:pt>
                <c:pt idx="52">
                  <c:v>6121</c:v>
                </c:pt>
                <c:pt idx="53">
                  <c:v>3559</c:v>
                </c:pt>
                <c:pt idx="54">
                  <c:v>7140</c:v>
                </c:pt>
                <c:pt idx="55">
                  <c:v>6277</c:v>
                </c:pt>
                <c:pt idx="56">
                  <c:v>2085</c:v>
                </c:pt>
                <c:pt idx="57">
                  <c:v>4037</c:v>
                </c:pt>
                <c:pt idx="58">
                  <c:v>7303</c:v>
                </c:pt>
                <c:pt idx="59">
                  <c:v>3598</c:v>
                </c:pt>
                <c:pt idx="60">
                  <c:v>2646</c:v>
                </c:pt>
                <c:pt idx="61">
                  <c:v>3184</c:v>
                </c:pt>
                <c:pt idx="62">
                  <c:v>3137</c:v>
                </c:pt>
                <c:pt idx="63">
                  <c:v>1965</c:v>
                </c:pt>
                <c:pt idx="64">
                  <c:v>3568</c:v>
                </c:pt>
                <c:pt idx="65">
                  <c:v>3696</c:v>
                </c:pt>
                <c:pt idx="66">
                  <c:v>3002</c:v>
                </c:pt>
                <c:pt idx="67">
                  <c:v>2112</c:v>
                </c:pt>
                <c:pt idx="68">
                  <c:v>2322</c:v>
                </c:pt>
                <c:pt idx="69">
                  <c:v>5159</c:v>
                </c:pt>
                <c:pt idx="70">
                  <c:v>2704</c:v>
                </c:pt>
                <c:pt idx="71">
                  <c:v>4699</c:v>
                </c:pt>
              </c:numCache>
            </c:numRef>
          </c:val>
        </c:ser>
        <c:dLbls>
          <c:showVal val="1"/>
        </c:dLbls>
        <c:axId val="48329088"/>
        <c:axId val="48330624"/>
      </c:barChart>
      <c:catAx>
        <c:axId val="48329088"/>
        <c:scaling>
          <c:orientation val="minMax"/>
        </c:scaling>
        <c:axPos val="b"/>
        <c:tickLblPos val="nextTo"/>
        <c:spPr>
          <a:ln w="0"/>
        </c:spPr>
        <c:crossAx val="48330624"/>
        <c:crosses val="autoZero"/>
        <c:auto val="1"/>
        <c:lblAlgn val="ctr"/>
        <c:lblOffset val="100"/>
      </c:catAx>
      <c:valAx>
        <c:axId val="48330624"/>
        <c:scaling>
          <c:orientation val="minMax"/>
        </c:scaling>
        <c:axPos val="l"/>
        <c:majorGridlines/>
        <c:numFmt formatCode="0" sourceLinked="1"/>
        <c:tickLblPos val="nextTo"/>
        <c:crossAx val="48329088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29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Częstość</c:v>
          </c:tx>
          <c:dLbls>
            <c:txPr>
              <a:bodyPr/>
              <a:lstStyle/>
              <a:p>
                <a:pPr>
                  <a:defRPr sz="1100" b="1"/>
                </a:pPr>
                <a:endParaRPr lang="pl-PL"/>
              </a:p>
            </c:txPr>
            <c:dLblPos val="inEnd"/>
            <c:showVal val="1"/>
          </c:dLbls>
          <c:cat>
            <c:strRef>
              <c:f>histogram!$A$2:$A$15</c:f>
              <c:strCache>
                <c:ptCount val="1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Więcej</c:v>
                </c:pt>
              </c:strCache>
            </c:strRef>
          </c:cat>
          <c:val>
            <c:numRef>
              <c:f>histogram!$B$2:$B$15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11</c:v>
                </c:pt>
                <c:pt idx="4">
                  <c:v>16</c:v>
                </c:pt>
                <c:pt idx="5">
                  <c:v>13</c:v>
                </c:pt>
                <c:pt idx="6">
                  <c:v>10</c:v>
                </c:pt>
                <c:pt idx="7">
                  <c:v>9</c:v>
                </c:pt>
                <c:pt idx="8">
                  <c:v>5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gapWidth val="75"/>
        <c:overlap val="40"/>
        <c:axId val="48536576"/>
        <c:axId val="48382720"/>
      </c:barChart>
      <c:catAx>
        <c:axId val="4853657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100" b="0"/>
            </a:pPr>
            <a:endParaRPr lang="pl-PL"/>
          </a:p>
        </c:txPr>
        <c:crossAx val="48382720"/>
        <c:crosses val="autoZero"/>
        <c:auto val="1"/>
        <c:lblAlgn val="ctr"/>
        <c:lblOffset val="100"/>
      </c:catAx>
      <c:valAx>
        <c:axId val="4838272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sz="1100" b="0"/>
            </a:pPr>
            <a:endParaRPr lang="pl-PL"/>
          </a:p>
        </c:txPr>
        <c:crossAx val="48536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466724</xdr:colOff>
      <xdr:row>23</xdr:row>
      <xdr:rowOff>104774</xdr:rowOff>
    </xdr:from>
    <xdr:to>
      <xdr:col>16</xdr:col>
      <xdr:colOff>619124</xdr:colOff>
      <xdr:row>52</xdr:row>
      <xdr:rowOff>47625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11</xdr:col>
      <xdr:colOff>381000</xdr:colOff>
      <xdr:row>14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ata" refreshedDate="42855.575662847223" createdVersion="3" refreshedVersion="3" recordCount="72">
  <cacheSource type="worksheet">
    <worksheetSource ref="A1:F73" sheet="DANE"/>
  </cacheSource>
  <cacheFields count="6">
    <cacheField name="Kod" numFmtId="0">
      <sharedItems count="72">
        <s v="1101500000"/>
        <s v="1101600000"/>
        <s v="1101700000"/>
        <s v="1101800000"/>
        <s v="1101900000"/>
        <s v="1142500000"/>
        <s v="1142600000"/>
        <s v="1142700000"/>
        <s v="1142800000"/>
        <s v="1142900000"/>
        <s v="1143000000"/>
        <s v="1147000000"/>
        <s v="1147100000"/>
        <s v="2122000000"/>
        <s v="2122100000"/>
        <s v="2122200000"/>
        <s v="2122300000"/>
        <s v="2122400000"/>
        <s v="2126900000"/>
        <s v="2244400000"/>
        <s v="2244500000"/>
        <s v="2244600000"/>
        <s v="2244700000"/>
        <s v="2244800000"/>
        <s v="2244900000"/>
        <s v="2245000000"/>
        <s v="2245100000"/>
        <s v="3060900000"/>
        <s v="3061000000"/>
        <s v="3061100000"/>
        <s v="3061200000"/>
        <s v="3183300000"/>
        <s v="3183400000"/>
        <s v="3183500000"/>
        <s v="3183600000"/>
        <s v="3203700000"/>
        <s v="3203800000"/>
        <s v="3203900000"/>
        <s v="3265200000"/>
        <s v="3265300000"/>
        <s v="4081300000"/>
        <s v="4081400000"/>
        <s v="4305700000"/>
        <s v="4305800000"/>
        <s v="4305900000"/>
        <s v="4306000000"/>
        <s v="4306100000"/>
        <s v="4306200000"/>
        <s v="4326300000"/>
        <s v="4326400000"/>
        <s v="4326500000"/>
        <s v="4326600000"/>
        <s v="5020100000"/>
        <s v="5020200000"/>
        <s v="5020300000"/>
        <s v="5020400000"/>
        <s v="5020500000"/>
        <s v="5163100000"/>
        <s v="5163200000"/>
        <s v="6040600000"/>
        <s v="6040700000"/>
        <s v="6040800000"/>
        <s v="6046700000"/>
        <s v="6046800000"/>
        <s v="6224000000"/>
        <s v="6224100000"/>
        <s v="6224200000"/>
        <s v="6224300000"/>
        <s v="6227200000"/>
        <s v="6285400000"/>
        <s v="6285500000"/>
        <s v="6285600000"/>
      </sharedItems>
    </cacheField>
    <cacheField name="Nazwa" numFmtId="0">
      <sharedItems count="72">
        <s v="PODREGION 15 - ŁÓDZKI"/>
        <s v="PODREGION 16 - M. ŁÓDŹ"/>
        <s v="PODREGION 17 - PIOTRKOWSKI"/>
        <s v="PODREGION 18 - SIERADZKI"/>
        <s v="PODREGION 19 - SKIERNIEWICKI"/>
        <s v="PODREGION 25 - CIECHANOWSKI"/>
        <s v="PODREGION 26 - OSTROŁĘCKI"/>
        <s v="PODREGION 27 - RADOMSKI"/>
        <s v="PODREGION 28 - M. ST. WARSZAWA"/>
        <s v="PODREGION 29 - WARSZAWSKI WSCHODNI"/>
        <s v="PODREGION 30 - WARSZAWSKI ZACHODNI"/>
        <s v="PODREGION 70 - PŁOCKI"/>
        <s v="PODREGION 71 - SIEDLECKI"/>
        <s v="PODREGION 20 - KRAKOWSKI"/>
        <s v="PODREGION 21 - M. KRAKÓW"/>
        <s v="PODREGION 22 - NOWOSĄDECKI"/>
        <s v="PODREGION 23 - OŚWIĘCIMSKI"/>
        <s v="PODREGION 24 - TARNOWSKI"/>
        <s v="PODREGION 69 - NOWOTARSKI"/>
        <s v="PODREGION 44 - BIELSKI"/>
        <s v="PODREGION 45 - BYTOMSKI"/>
        <s v="PODREGION 46 - CZĘSTOCHOWSKI"/>
        <s v="PODREGION 47 - GLIWICKI"/>
        <s v="PODREGION 48 - KATOWICKI"/>
        <s v="PODREGION 49 - RYBNICKI"/>
        <s v="PODREGION 50 - SOSNOWIECKI"/>
        <s v="PODREGION 51 - TYSKI"/>
        <s v="PODREGION   9 - BIALSKI"/>
        <s v="PODREGION 10 - CHEŁMSKO-ZAMOJSKI"/>
        <s v="PODREGION 11 - LUBELSKI"/>
        <s v="PODREGION 12 - PUŁAWSKI"/>
        <s v="PODREGION 33 - KROŚNIEŃSKI"/>
        <s v="PODREGION 34 - PRZEMYSKI"/>
        <s v="PODREGION 35 - RZESZOWSKI"/>
        <s v="PODREGION 36 - TARNOBRZESKI"/>
        <s v="PODREGION 37 - BIAŁOSTOCKI"/>
        <s v="PODREGION 38 - ŁOMŻYŃSKI"/>
        <s v="PODREGION 39 - SUWALSKI"/>
        <s v="PODREGION 52 - KIELECKI"/>
        <s v="PODREGION 53 - SANDOMIERSKO-JĘDRZEJOWSKI"/>
        <s v="PODREGION 13 - GORZOWSKI"/>
        <s v="PODREGION 14 - ZIELONOGÓRSKI"/>
        <s v="PODREGION 57 - KALISKI"/>
        <s v="PODREGION 58 - KONIŃSKI"/>
        <s v="PODREGION 59 - LESZCZYŃSKI"/>
        <s v="PODREGION 60 - PILSKI"/>
        <s v="PODREGION 61 - POZNAŃSKI"/>
        <s v="PODREGION 62 - M. POZNAŃ"/>
        <s v="PODREGION 63 - KOSZALIŃSKI"/>
        <s v="PODREGION 64 - SZCZECINECKO-PYRZYCKI"/>
        <s v="PODREGION 65 - M. SZCZECIN"/>
        <s v="PODREGION 66 - SZCZECIŃSKI"/>
        <s v="PODREGION 1 - JELENIOGÓRSKI"/>
        <s v="PODREGION 2 - LEGNICKO-GŁOGOWSKI"/>
        <s v="PODREGION 3 - WAŁBRZYSKI"/>
        <s v="PODREGION 4 - WROCŁAWSKI"/>
        <s v="PODREGION 5 - M. WROCŁAW"/>
        <s v="PODREGION 31 - NYSKI"/>
        <s v="PODREGION 32 - OPOLSKI"/>
        <s v="PODREGION 6 - BYDGOSKO-TORUŃSKI"/>
        <s v="PODREGION 7 - GRUDZIĄDZKI"/>
        <s v="PODREGION 8 - WŁOCŁAWSKI"/>
        <s v="PODREGION 67 - INOWROCŁAWSKI"/>
        <s v="PODREGION 68 - ŚWIECKI"/>
        <s v="PODREGION 40 - GDAŃSKI"/>
        <s v="PODREGION 41 - SŁUPSKI"/>
        <s v="PODREGION 42 - STAROGARDZKI"/>
        <s v="PODREGION 43 - TRÓJMIEJSKI"/>
        <s v="PODREGION 72 - CHOJNICKI"/>
        <s v="PODREGION 54 - ELBLĄSKI"/>
        <s v="PODREGION 55 - EŁCKI"/>
        <s v="PODREGION 56 - OLSZTYŃSKI"/>
      </sharedItems>
    </cacheField>
    <cacheField name="Gry zespołowe" numFmtId="0">
      <sharedItems count="1">
        <s v="piłka nożna (łącznie z halową i plażową)"/>
      </sharedItems>
    </cacheField>
    <cacheField name="Grupy osób" numFmtId="0">
      <sharedItems count="1">
        <s v="ogółem"/>
      </sharedItems>
    </cacheField>
    <cacheField name="Rok" numFmtId="0">
      <sharedItems count="1">
        <s v="2010"/>
      </sharedItems>
    </cacheField>
    <cacheField name="Wartosc" numFmtId="1">
      <sharedItems containsSemiMixedTypes="0" containsString="0" containsNumber="1" containsInteger="1" minValue="1693" maxValue="1156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x v="0"/>
    <x v="0"/>
    <x v="0"/>
    <x v="0"/>
    <x v="0"/>
    <n v="3307"/>
  </r>
  <r>
    <x v="1"/>
    <x v="1"/>
    <x v="0"/>
    <x v="0"/>
    <x v="0"/>
    <n v="2289"/>
  </r>
  <r>
    <x v="2"/>
    <x v="2"/>
    <x v="0"/>
    <x v="0"/>
    <x v="0"/>
    <n v="4896"/>
  </r>
  <r>
    <x v="3"/>
    <x v="3"/>
    <x v="0"/>
    <x v="0"/>
    <x v="0"/>
    <n v="4814"/>
  </r>
  <r>
    <x v="4"/>
    <x v="4"/>
    <x v="0"/>
    <x v="0"/>
    <x v="0"/>
    <n v="3589"/>
  </r>
  <r>
    <x v="5"/>
    <x v="5"/>
    <x v="0"/>
    <x v="0"/>
    <x v="0"/>
    <n v="2303"/>
  </r>
  <r>
    <x v="6"/>
    <x v="6"/>
    <x v="0"/>
    <x v="0"/>
    <x v="0"/>
    <n v="3655"/>
  </r>
  <r>
    <x v="7"/>
    <x v="7"/>
    <x v="0"/>
    <x v="0"/>
    <x v="0"/>
    <n v="4450"/>
  </r>
  <r>
    <x v="8"/>
    <x v="8"/>
    <x v="0"/>
    <x v="0"/>
    <x v="0"/>
    <n v="4457"/>
  </r>
  <r>
    <x v="9"/>
    <x v="9"/>
    <x v="0"/>
    <x v="0"/>
    <x v="0"/>
    <n v="5320"/>
  </r>
  <r>
    <x v="10"/>
    <x v="10"/>
    <x v="0"/>
    <x v="0"/>
    <x v="0"/>
    <n v="4525"/>
  </r>
  <r>
    <x v="11"/>
    <x v="11"/>
    <x v="0"/>
    <x v="0"/>
    <x v="0"/>
    <n v="2406"/>
  </r>
  <r>
    <x v="12"/>
    <x v="12"/>
    <x v="0"/>
    <x v="0"/>
    <x v="0"/>
    <n v="2793"/>
  </r>
  <r>
    <x v="13"/>
    <x v="13"/>
    <x v="0"/>
    <x v="0"/>
    <x v="0"/>
    <n v="10219"/>
  </r>
  <r>
    <x v="14"/>
    <x v="14"/>
    <x v="0"/>
    <x v="0"/>
    <x v="0"/>
    <n v="5597"/>
  </r>
  <r>
    <x v="15"/>
    <x v="15"/>
    <x v="0"/>
    <x v="0"/>
    <x v="0"/>
    <n v="8583"/>
  </r>
  <r>
    <x v="16"/>
    <x v="16"/>
    <x v="0"/>
    <x v="0"/>
    <x v="0"/>
    <n v="6859"/>
  </r>
  <r>
    <x v="17"/>
    <x v="17"/>
    <x v="0"/>
    <x v="0"/>
    <x v="0"/>
    <n v="7615"/>
  </r>
  <r>
    <x v="18"/>
    <x v="18"/>
    <x v="0"/>
    <x v="0"/>
    <x v="0"/>
    <n v="4441"/>
  </r>
  <r>
    <x v="19"/>
    <x v="19"/>
    <x v="0"/>
    <x v="0"/>
    <x v="0"/>
    <n v="5428"/>
  </r>
  <r>
    <x v="20"/>
    <x v="20"/>
    <x v="0"/>
    <x v="0"/>
    <x v="0"/>
    <n v="4469"/>
  </r>
  <r>
    <x v="21"/>
    <x v="21"/>
    <x v="0"/>
    <x v="0"/>
    <x v="0"/>
    <n v="5664"/>
  </r>
  <r>
    <x v="22"/>
    <x v="22"/>
    <x v="0"/>
    <x v="0"/>
    <x v="0"/>
    <n v="3884"/>
  </r>
  <r>
    <x v="23"/>
    <x v="23"/>
    <x v="0"/>
    <x v="0"/>
    <x v="0"/>
    <n v="4719"/>
  </r>
  <r>
    <x v="24"/>
    <x v="24"/>
    <x v="0"/>
    <x v="0"/>
    <x v="0"/>
    <n v="7338"/>
  </r>
  <r>
    <x v="25"/>
    <x v="25"/>
    <x v="0"/>
    <x v="0"/>
    <x v="0"/>
    <n v="3439"/>
  </r>
  <r>
    <x v="26"/>
    <x v="26"/>
    <x v="0"/>
    <x v="0"/>
    <x v="0"/>
    <n v="3620"/>
  </r>
  <r>
    <x v="27"/>
    <x v="27"/>
    <x v="0"/>
    <x v="0"/>
    <x v="0"/>
    <n v="3987"/>
  </r>
  <r>
    <x v="28"/>
    <x v="28"/>
    <x v="0"/>
    <x v="0"/>
    <x v="0"/>
    <n v="6338"/>
  </r>
  <r>
    <x v="29"/>
    <x v="29"/>
    <x v="0"/>
    <x v="0"/>
    <x v="0"/>
    <n v="4838"/>
  </r>
  <r>
    <x v="30"/>
    <x v="30"/>
    <x v="0"/>
    <x v="0"/>
    <x v="0"/>
    <n v="5042"/>
  </r>
  <r>
    <x v="31"/>
    <x v="31"/>
    <x v="0"/>
    <x v="0"/>
    <x v="0"/>
    <n v="8623"/>
  </r>
  <r>
    <x v="32"/>
    <x v="32"/>
    <x v="0"/>
    <x v="0"/>
    <x v="0"/>
    <n v="7748"/>
  </r>
  <r>
    <x v="33"/>
    <x v="33"/>
    <x v="0"/>
    <x v="0"/>
    <x v="0"/>
    <n v="8685"/>
  </r>
  <r>
    <x v="34"/>
    <x v="34"/>
    <x v="0"/>
    <x v="0"/>
    <x v="0"/>
    <n v="11564"/>
  </r>
  <r>
    <x v="35"/>
    <x v="35"/>
    <x v="0"/>
    <x v="0"/>
    <x v="0"/>
    <n v="3578"/>
  </r>
  <r>
    <x v="36"/>
    <x v="36"/>
    <x v="0"/>
    <x v="0"/>
    <x v="0"/>
    <n v="2831"/>
  </r>
  <r>
    <x v="37"/>
    <x v="37"/>
    <x v="0"/>
    <x v="0"/>
    <x v="0"/>
    <n v="1693"/>
  </r>
  <r>
    <x v="38"/>
    <x v="38"/>
    <x v="0"/>
    <x v="0"/>
    <x v="0"/>
    <n v="5653"/>
  </r>
  <r>
    <x v="39"/>
    <x v="39"/>
    <x v="0"/>
    <x v="0"/>
    <x v="0"/>
    <n v="5036"/>
  </r>
  <r>
    <x v="40"/>
    <x v="40"/>
    <x v="0"/>
    <x v="0"/>
    <x v="0"/>
    <n v="4595"/>
  </r>
  <r>
    <x v="41"/>
    <x v="41"/>
    <x v="0"/>
    <x v="0"/>
    <x v="0"/>
    <n v="6123"/>
  </r>
  <r>
    <x v="42"/>
    <x v="42"/>
    <x v="0"/>
    <x v="0"/>
    <x v="0"/>
    <n v="6535"/>
  </r>
  <r>
    <x v="43"/>
    <x v="43"/>
    <x v="0"/>
    <x v="0"/>
    <x v="0"/>
    <n v="6075"/>
  </r>
  <r>
    <x v="44"/>
    <x v="44"/>
    <x v="0"/>
    <x v="0"/>
    <x v="0"/>
    <n v="5985"/>
  </r>
  <r>
    <x v="45"/>
    <x v="45"/>
    <x v="0"/>
    <x v="0"/>
    <x v="0"/>
    <n v="4138"/>
  </r>
  <r>
    <x v="46"/>
    <x v="46"/>
    <x v="0"/>
    <x v="0"/>
    <x v="0"/>
    <n v="5356"/>
  </r>
  <r>
    <x v="47"/>
    <x v="47"/>
    <x v="0"/>
    <x v="0"/>
    <x v="0"/>
    <n v="1775"/>
  </r>
  <r>
    <x v="48"/>
    <x v="48"/>
    <x v="0"/>
    <x v="0"/>
    <x v="0"/>
    <n v="3997"/>
  </r>
  <r>
    <x v="49"/>
    <x v="49"/>
    <x v="0"/>
    <x v="0"/>
    <x v="0"/>
    <n v="6538"/>
  </r>
  <r>
    <x v="50"/>
    <x v="50"/>
    <x v="0"/>
    <x v="0"/>
    <x v="0"/>
    <n v="2297"/>
  </r>
  <r>
    <x v="51"/>
    <x v="51"/>
    <x v="0"/>
    <x v="0"/>
    <x v="0"/>
    <n v="6915"/>
  </r>
  <r>
    <x v="52"/>
    <x v="52"/>
    <x v="0"/>
    <x v="0"/>
    <x v="0"/>
    <n v="6121"/>
  </r>
  <r>
    <x v="53"/>
    <x v="53"/>
    <x v="0"/>
    <x v="0"/>
    <x v="0"/>
    <n v="3559"/>
  </r>
  <r>
    <x v="54"/>
    <x v="54"/>
    <x v="0"/>
    <x v="0"/>
    <x v="0"/>
    <n v="7140"/>
  </r>
  <r>
    <x v="55"/>
    <x v="55"/>
    <x v="0"/>
    <x v="0"/>
    <x v="0"/>
    <n v="6277"/>
  </r>
  <r>
    <x v="56"/>
    <x v="56"/>
    <x v="0"/>
    <x v="0"/>
    <x v="0"/>
    <n v="2112"/>
  </r>
  <r>
    <x v="57"/>
    <x v="57"/>
    <x v="0"/>
    <x v="0"/>
    <x v="0"/>
    <n v="4037"/>
  </r>
  <r>
    <x v="58"/>
    <x v="58"/>
    <x v="0"/>
    <x v="0"/>
    <x v="0"/>
    <n v="7303"/>
  </r>
  <r>
    <x v="59"/>
    <x v="59"/>
    <x v="0"/>
    <x v="0"/>
    <x v="0"/>
    <n v="3598"/>
  </r>
  <r>
    <x v="60"/>
    <x v="60"/>
    <x v="0"/>
    <x v="0"/>
    <x v="0"/>
    <n v="2646"/>
  </r>
  <r>
    <x v="61"/>
    <x v="61"/>
    <x v="0"/>
    <x v="0"/>
    <x v="0"/>
    <n v="3184"/>
  </r>
  <r>
    <x v="62"/>
    <x v="62"/>
    <x v="0"/>
    <x v="0"/>
    <x v="0"/>
    <n v="3137"/>
  </r>
  <r>
    <x v="63"/>
    <x v="63"/>
    <x v="0"/>
    <x v="0"/>
    <x v="0"/>
    <n v="1965"/>
  </r>
  <r>
    <x v="64"/>
    <x v="64"/>
    <x v="0"/>
    <x v="0"/>
    <x v="0"/>
    <n v="3568"/>
  </r>
  <r>
    <x v="65"/>
    <x v="65"/>
    <x v="0"/>
    <x v="0"/>
    <x v="0"/>
    <n v="3696"/>
  </r>
  <r>
    <x v="66"/>
    <x v="66"/>
    <x v="0"/>
    <x v="0"/>
    <x v="0"/>
    <n v="3002"/>
  </r>
  <r>
    <x v="67"/>
    <x v="67"/>
    <x v="0"/>
    <x v="0"/>
    <x v="0"/>
    <n v="2112"/>
  </r>
  <r>
    <x v="68"/>
    <x v="68"/>
    <x v="0"/>
    <x v="0"/>
    <x v="0"/>
    <n v="2322"/>
  </r>
  <r>
    <x v="69"/>
    <x v="69"/>
    <x v="0"/>
    <x v="0"/>
    <x v="0"/>
    <n v="5159"/>
  </r>
  <r>
    <x v="70"/>
    <x v="70"/>
    <x v="0"/>
    <x v="0"/>
    <x v="0"/>
    <n v="2704"/>
  </r>
  <r>
    <x v="71"/>
    <x v="71"/>
    <x v="0"/>
    <x v="0"/>
    <x v="0"/>
    <n v="46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" cacheId="7" applyNumberFormats="0" applyBorderFormats="0" applyFontFormats="0" applyPatternFormats="0" applyAlignmentFormats="0" applyWidthHeightFormats="1" dataCaption="Data" updatedVersion="3" showMemberPropertyTips="0" useAutoFormatting="1" rowGrandTotals="0" colGrandTotals="0" itemPrintTitles="1" createdVersion="4" indent="0" compact="0" compactData="0" gridDropZones="1">
  <location ref="A1:E76" firstHeaderRow="1" firstDataRow="4" firstDataCol="2"/>
  <pivotFields count="6">
    <pivotField axis="axisRow" compact="0" outline="0" subtotalTop="0" showAll="0" defaultSubtota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</items>
    </pivotField>
    <pivotField axis="axisRow" compact="0" outline="0" subtotalTop="0" showAll="0" defaultSubtota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</items>
    </pivotField>
    <pivotField axis="axisCol" showAll="0" defaultSubtotal="0">
      <items count="1">
        <item x="0"/>
      </items>
    </pivotField>
    <pivotField axis="axisCol" showAll="0" defaultSubtotal="0">
      <items count="1">
        <item x="0"/>
      </items>
    </pivotField>
    <pivotField axis="axisCol" showAll="0" defaultSubtotal="0">
      <items count="1">
        <item x="0"/>
      </items>
    </pivotField>
    <pivotField dataField="1" showAll="0"/>
  </pivotFields>
  <rowFields count="2">
    <field x="0"/>
    <field x="1"/>
  </rowFields>
  <rowItems count="72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  <i>
      <x v="17"/>
      <x v="17"/>
    </i>
    <i>
      <x v="18"/>
      <x v="18"/>
    </i>
    <i>
      <x v="19"/>
      <x v="19"/>
    </i>
    <i>
      <x v="20"/>
      <x v="20"/>
    </i>
    <i>
      <x v="21"/>
      <x v="21"/>
    </i>
    <i>
      <x v="22"/>
      <x v="22"/>
    </i>
    <i>
      <x v="23"/>
      <x v="23"/>
    </i>
    <i>
      <x v="24"/>
      <x v="24"/>
    </i>
    <i>
      <x v="25"/>
      <x v="25"/>
    </i>
    <i>
      <x v="26"/>
      <x v="26"/>
    </i>
    <i>
      <x v="27"/>
      <x v="27"/>
    </i>
    <i>
      <x v="28"/>
      <x v="28"/>
    </i>
    <i>
      <x v="29"/>
      <x v="29"/>
    </i>
    <i>
      <x v="30"/>
      <x v="30"/>
    </i>
    <i>
      <x v="31"/>
      <x v="31"/>
    </i>
    <i>
      <x v="32"/>
      <x v="32"/>
    </i>
    <i>
      <x v="33"/>
      <x v="33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4"/>
    </i>
    <i>
      <x v="45"/>
      <x v="45"/>
    </i>
    <i>
      <x v="46"/>
      <x v="46"/>
    </i>
    <i>
      <x v="47"/>
      <x v="47"/>
    </i>
    <i>
      <x v="48"/>
      <x v="48"/>
    </i>
    <i>
      <x v="49"/>
      <x v="49"/>
    </i>
    <i>
      <x v="50"/>
      <x v="50"/>
    </i>
    <i>
      <x v="51"/>
      <x v="51"/>
    </i>
    <i>
      <x v="52"/>
      <x v="52"/>
    </i>
    <i>
      <x v="53"/>
      <x v="53"/>
    </i>
    <i>
      <x v="54"/>
      <x v="54"/>
    </i>
    <i>
      <x v="55"/>
      <x v="55"/>
    </i>
    <i>
      <x v="56"/>
      <x v="56"/>
    </i>
    <i>
      <x v="57"/>
      <x v="57"/>
    </i>
    <i>
      <x v="58"/>
      <x v="58"/>
    </i>
    <i>
      <x v="59"/>
      <x v="59"/>
    </i>
    <i>
      <x v="60"/>
      <x v="60"/>
    </i>
    <i>
      <x v="61"/>
      <x v="61"/>
    </i>
    <i>
      <x v="62"/>
      <x v="62"/>
    </i>
    <i>
      <x v="63"/>
      <x v="63"/>
    </i>
    <i>
      <x v="64"/>
      <x v="64"/>
    </i>
    <i>
      <x v="65"/>
      <x v="65"/>
    </i>
    <i>
      <x v="66"/>
      <x v="66"/>
    </i>
    <i>
      <x v="67"/>
      <x v="67"/>
    </i>
    <i>
      <x v="68"/>
      <x v="68"/>
    </i>
    <i>
      <x v="69"/>
      <x v="69"/>
    </i>
    <i>
      <x v="70"/>
      <x v="70"/>
    </i>
    <i>
      <x v="71"/>
      <x v="71"/>
    </i>
  </rowItems>
  <colFields count="3">
    <field x="2"/>
    <field x="3"/>
    <field x="4"/>
  </colFields>
  <colItems count="1">
    <i>
      <x/>
      <x/>
      <x/>
    </i>
  </colItems>
  <dataFields count="1">
    <dataField name="Wartosc" fld="5"/>
  </dataFields>
  <pivotTableStyleInfo name="PivotStyleMedium9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B9" sqref="B9"/>
    </sheetView>
  </sheetViews>
  <sheetFormatPr defaultRowHeight="15"/>
  <cols>
    <col min="1" max="1" width="20" customWidth="1"/>
    <col min="2" max="2" width="200" customWidth="1"/>
  </cols>
  <sheetData>
    <row r="1" spans="1:2">
      <c r="A1" t="s">
        <v>0</v>
      </c>
      <c r="B1" t="s">
        <v>1</v>
      </c>
    </row>
    <row r="2" spans="1:2" ht="50.1" customHeight="1">
      <c r="B2" s="13" t="s">
        <v>2</v>
      </c>
    </row>
    <row r="3" spans="1:2">
      <c r="A3" t="s">
        <v>3</v>
      </c>
      <c r="B3" t="s">
        <v>4</v>
      </c>
    </row>
    <row r="4" spans="1:2" ht="50.1" customHeight="1">
      <c r="B4" s="2" t="s">
        <v>5</v>
      </c>
    </row>
    <row r="5" spans="1:2">
      <c r="A5" t="s">
        <v>6</v>
      </c>
      <c r="B5" s="14" t="s">
        <v>7</v>
      </c>
    </row>
    <row r="6" spans="1:2" ht="50.1" customHeight="1">
      <c r="B6" s="2" t="s">
        <v>8</v>
      </c>
    </row>
    <row r="7" spans="1:2">
      <c r="A7" t="s">
        <v>9</v>
      </c>
      <c r="B7" t="s">
        <v>10</v>
      </c>
    </row>
    <row r="8" spans="1:2">
      <c r="A8" t="s">
        <v>11</v>
      </c>
      <c r="B8" t="s">
        <v>12</v>
      </c>
    </row>
    <row r="9" spans="1:2" ht="50.1" customHeight="1">
      <c r="A9" s="1" t="s">
        <v>13</v>
      </c>
      <c r="B9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A3" sqref="A3:B15"/>
    </sheetView>
  </sheetViews>
  <sheetFormatPr defaultRowHeight="15"/>
  <cols>
    <col min="1" max="1" width="19.28515625" customWidth="1"/>
  </cols>
  <sheetData>
    <row r="1" spans="1:2">
      <c r="A1" s="5" t="s">
        <v>203</v>
      </c>
      <c r="B1" s="5"/>
    </row>
    <row r="2" spans="1:2">
      <c r="A2" s="6"/>
      <c r="B2" s="6"/>
    </row>
    <row r="3" spans="1:2">
      <c r="A3" s="6" t="s">
        <v>174</v>
      </c>
      <c r="B3" s="6">
        <v>4790.8055555555557</v>
      </c>
    </row>
    <row r="4" spans="1:2">
      <c r="A4" s="6" t="s">
        <v>175</v>
      </c>
      <c r="B4" s="6">
        <v>242.2458121517121</v>
      </c>
    </row>
    <row r="5" spans="1:2">
      <c r="A5" s="6" t="s">
        <v>176</v>
      </c>
      <c r="B5" s="6">
        <v>4497</v>
      </c>
    </row>
    <row r="6" spans="1:2">
      <c r="A6" s="6" t="s">
        <v>177</v>
      </c>
      <c r="B6" s="6" t="e">
        <v>#N/A</v>
      </c>
    </row>
    <row r="7" spans="1:2">
      <c r="A7" s="6" t="s">
        <v>178</v>
      </c>
      <c r="B7" s="6">
        <v>2055.5238778382181</v>
      </c>
    </row>
    <row r="8" spans="1:2">
      <c r="A8" s="6" t="s">
        <v>179</v>
      </c>
      <c r="B8" s="6">
        <v>4225178.4123630654</v>
      </c>
    </row>
    <row r="9" spans="1:2">
      <c r="A9" s="6" t="s">
        <v>180</v>
      </c>
      <c r="B9" s="6">
        <v>0.8260323289383078</v>
      </c>
    </row>
    <row r="10" spans="1:2">
      <c r="A10" s="6" t="s">
        <v>181</v>
      </c>
      <c r="B10" s="6">
        <v>0.86221542789958061</v>
      </c>
    </row>
    <row r="11" spans="1:2">
      <c r="A11" s="6" t="s">
        <v>182</v>
      </c>
      <c r="B11" s="6">
        <v>9871</v>
      </c>
    </row>
    <row r="12" spans="1:2">
      <c r="A12" s="6" t="s">
        <v>183</v>
      </c>
      <c r="B12" s="6">
        <v>1693</v>
      </c>
    </row>
    <row r="13" spans="1:2">
      <c r="A13" s="6" t="s">
        <v>184</v>
      </c>
      <c r="B13" s="6">
        <v>11564</v>
      </c>
    </row>
    <row r="14" spans="1:2">
      <c r="A14" s="6" t="s">
        <v>185</v>
      </c>
      <c r="B14" s="6">
        <v>344938</v>
      </c>
    </row>
    <row r="15" spans="1:2" ht="15.75" thickBot="1">
      <c r="A15" s="7" t="s">
        <v>186</v>
      </c>
      <c r="B15" s="7">
        <v>72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73"/>
  <sheetViews>
    <sheetView tabSelected="1" topLeftCell="C1" zoomScale="85" zoomScaleNormal="85" workbookViewId="0">
      <selection activeCell="H10" sqref="H10"/>
    </sheetView>
  </sheetViews>
  <sheetFormatPr defaultRowHeight="15"/>
  <cols>
    <col min="2" max="2" width="40.7109375" customWidth="1"/>
    <col min="3" max="3" width="10.85546875" customWidth="1"/>
    <col min="11" max="11" width="20.42578125" customWidth="1"/>
    <col min="15" max="15" width="24.42578125" customWidth="1"/>
    <col min="16" max="16" width="9.42578125" bestFit="1" customWidth="1"/>
    <col min="17" max="17" width="15.7109375" customWidth="1"/>
  </cols>
  <sheetData>
    <row r="1" spans="1:19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19" ht="15.75" thickBot="1">
      <c r="A2" t="s">
        <v>23</v>
      </c>
      <c r="B2" t="s">
        <v>24</v>
      </c>
      <c r="C2" t="s">
        <v>25</v>
      </c>
      <c r="D2" t="s">
        <v>26</v>
      </c>
      <c r="E2" t="s">
        <v>27</v>
      </c>
      <c r="F2" s="3">
        <v>3307</v>
      </c>
      <c r="G2" t="s">
        <v>28</v>
      </c>
      <c r="H2" t="s">
        <v>29</v>
      </c>
      <c r="S2">
        <v>0</v>
      </c>
    </row>
    <row r="3" spans="1:19">
      <c r="A3" t="s">
        <v>30</v>
      </c>
      <c r="B3" t="s">
        <v>31</v>
      </c>
      <c r="C3" t="s">
        <v>25</v>
      </c>
      <c r="D3" t="s">
        <v>26</v>
      </c>
      <c r="E3" t="s">
        <v>27</v>
      </c>
      <c r="F3" s="3">
        <v>2289</v>
      </c>
      <c r="G3" t="s">
        <v>28</v>
      </c>
      <c r="H3" t="s">
        <v>29</v>
      </c>
      <c r="K3" s="5" t="s">
        <v>20</v>
      </c>
      <c r="L3" s="5"/>
      <c r="O3" s="5" t="s">
        <v>187</v>
      </c>
      <c r="P3" s="5"/>
      <c r="S3">
        <f>S2+1000</f>
        <v>1000</v>
      </c>
    </row>
    <row r="4" spans="1:19">
      <c r="A4" t="s">
        <v>32</v>
      </c>
      <c r="B4" t="s">
        <v>33</v>
      </c>
      <c r="C4" t="s">
        <v>25</v>
      </c>
      <c r="D4" t="s">
        <v>26</v>
      </c>
      <c r="E4" t="s">
        <v>27</v>
      </c>
      <c r="F4" s="3">
        <v>4896</v>
      </c>
      <c r="G4" t="s">
        <v>28</v>
      </c>
      <c r="H4" t="s">
        <v>29</v>
      </c>
      <c r="K4" s="6"/>
      <c r="L4" s="6"/>
      <c r="O4" s="6" t="s">
        <v>186</v>
      </c>
      <c r="P4" s="9">
        <v>72</v>
      </c>
      <c r="S4">
        <f t="shared" ref="S4:S14" si="0">S3+1000</f>
        <v>2000</v>
      </c>
    </row>
    <row r="5" spans="1:19">
      <c r="A5" t="s">
        <v>34</v>
      </c>
      <c r="B5" t="s">
        <v>35</v>
      </c>
      <c r="C5" t="s">
        <v>25</v>
      </c>
      <c r="D5" t="s">
        <v>26</v>
      </c>
      <c r="E5" t="s">
        <v>27</v>
      </c>
      <c r="F5" s="3">
        <v>4814</v>
      </c>
      <c r="G5" t="s">
        <v>28</v>
      </c>
      <c r="H5" t="s">
        <v>29</v>
      </c>
      <c r="K5" s="6" t="s">
        <v>174</v>
      </c>
      <c r="L5" s="6">
        <v>4790.8055555555557</v>
      </c>
      <c r="O5" s="6" t="s">
        <v>183</v>
      </c>
      <c r="P5" s="8">
        <f>MIN(F2:F73)</f>
        <v>1693</v>
      </c>
      <c r="S5">
        <f t="shared" si="0"/>
        <v>3000</v>
      </c>
    </row>
    <row r="6" spans="1:19">
      <c r="A6" t="s">
        <v>36</v>
      </c>
      <c r="B6" t="s">
        <v>37</v>
      </c>
      <c r="C6" s="14" t="s">
        <v>25</v>
      </c>
      <c r="D6" t="s">
        <v>26</v>
      </c>
      <c r="E6" t="s">
        <v>27</v>
      </c>
      <c r="F6" s="3">
        <v>3589</v>
      </c>
      <c r="G6" t="s">
        <v>28</v>
      </c>
      <c r="H6" t="s">
        <v>29</v>
      </c>
      <c r="K6" s="6" t="s">
        <v>175</v>
      </c>
      <c r="L6" s="6">
        <v>242.2458121517121</v>
      </c>
      <c r="O6" s="6" t="s">
        <v>184</v>
      </c>
      <c r="P6" s="8">
        <f>MAX(F2:F73)</f>
        <v>11564</v>
      </c>
      <c r="S6">
        <f t="shared" si="0"/>
        <v>4000</v>
      </c>
    </row>
    <row r="7" spans="1:19">
      <c r="A7" t="s">
        <v>38</v>
      </c>
      <c r="B7" t="s">
        <v>39</v>
      </c>
      <c r="C7" t="s">
        <v>25</v>
      </c>
      <c r="D7" t="s">
        <v>26</v>
      </c>
      <c r="E7" t="s">
        <v>27</v>
      </c>
      <c r="F7" s="3">
        <v>2303</v>
      </c>
      <c r="G7" t="s">
        <v>28</v>
      </c>
      <c r="H7" t="s">
        <v>29</v>
      </c>
      <c r="K7" s="6" t="s">
        <v>176</v>
      </c>
      <c r="L7" s="6">
        <v>4497</v>
      </c>
      <c r="O7" s="6" t="s">
        <v>182</v>
      </c>
      <c r="P7" s="9">
        <v>9871</v>
      </c>
      <c r="S7">
        <f t="shared" si="0"/>
        <v>5000</v>
      </c>
    </row>
    <row r="8" spans="1:19">
      <c r="A8" t="s">
        <v>40</v>
      </c>
      <c r="B8" t="s">
        <v>41</v>
      </c>
      <c r="C8" t="s">
        <v>25</v>
      </c>
      <c r="D8" t="s">
        <v>26</v>
      </c>
      <c r="E8" t="s">
        <v>27</v>
      </c>
      <c r="F8" s="3">
        <v>3655</v>
      </c>
      <c r="G8" t="s">
        <v>28</v>
      </c>
      <c r="H8" t="s">
        <v>29</v>
      </c>
      <c r="K8" s="6" t="s">
        <v>177</v>
      </c>
      <c r="L8" s="6" t="e">
        <v>#N/A</v>
      </c>
      <c r="O8" s="6" t="s">
        <v>174</v>
      </c>
      <c r="P8" s="9">
        <f>AVERAGE(F2:F73)</f>
        <v>4790.8055555555557</v>
      </c>
      <c r="S8">
        <f t="shared" si="0"/>
        <v>6000</v>
      </c>
    </row>
    <row r="9" spans="1:19">
      <c r="A9" t="s">
        <v>42</v>
      </c>
      <c r="B9" t="s">
        <v>43</v>
      </c>
      <c r="C9" t="s">
        <v>25</v>
      </c>
      <c r="D9" t="s">
        <v>26</v>
      </c>
      <c r="E9" t="s">
        <v>27</v>
      </c>
      <c r="F9" s="3">
        <v>4450</v>
      </c>
      <c r="G9" t="s">
        <v>28</v>
      </c>
      <c r="H9" t="s">
        <v>29</v>
      </c>
      <c r="K9" s="6" t="s">
        <v>178</v>
      </c>
      <c r="L9" s="6">
        <v>2055.5238778382181</v>
      </c>
      <c r="O9" s="6" t="s">
        <v>178</v>
      </c>
      <c r="P9" s="9">
        <f>STDEV(F2:F73)</f>
        <v>2055.5238778382181</v>
      </c>
      <c r="S9">
        <f t="shared" si="0"/>
        <v>7000</v>
      </c>
    </row>
    <row r="10" spans="1:19">
      <c r="A10" t="s">
        <v>44</v>
      </c>
      <c r="B10" t="s">
        <v>45</v>
      </c>
      <c r="C10" t="s">
        <v>25</v>
      </c>
      <c r="D10" t="s">
        <v>26</v>
      </c>
      <c r="E10" t="s">
        <v>27</v>
      </c>
      <c r="F10" s="3">
        <v>4457</v>
      </c>
      <c r="G10" t="s">
        <v>28</v>
      </c>
      <c r="H10" t="s">
        <v>29</v>
      </c>
      <c r="K10" s="6" t="s">
        <v>179</v>
      </c>
      <c r="L10" s="6">
        <v>4225178.4123630654</v>
      </c>
      <c r="O10" s="10" t="s">
        <v>202</v>
      </c>
      <c r="P10" s="15">
        <f>P9/P8</f>
        <v>0.42905600196079208</v>
      </c>
      <c r="S10">
        <f t="shared" si="0"/>
        <v>8000</v>
      </c>
    </row>
    <row r="11" spans="1:19">
      <c r="A11" t="s">
        <v>46</v>
      </c>
      <c r="B11" t="s">
        <v>47</v>
      </c>
      <c r="C11" t="s">
        <v>25</v>
      </c>
      <c r="D11" t="s">
        <v>26</v>
      </c>
      <c r="E11" t="s">
        <v>27</v>
      </c>
      <c r="F11" s="3">
        <v>5320</v>
      </c>
      <c r="G11" t="s">
        <v>28</v>
      </c>
      <c r="H11" t="s">
        <v>29</v>
      </c>
      <c r="K11" s="6" t="s">
        <v>180</v>
      </c>
      <c r="L11" s="6">
        <v>0.8260323289383078</v>
      </c>
      <c r="O11" s="10" t="s">
        <v>200</v>
      </c>
      <c r="P11" s="11">
        <f>P8-P9</f>
        <v>2735.2816777173375</v>
      </c>
      <c r="S11">
        <f t="shared" si="0"/>
        <v>9000</v>
      </c>
    </row>
    <row r="12" spans="1:19">
      <c r="A12" t="s">
        <v>48</v>
      </c>
      <c r="B12" t="s">
        <v>49</v>
      </c>
      <c r="C12" t="s">
        <v>25</v>
      </c>
      <c r="D12" t="s">
        <v>26</v>
      </c>
      <c r="E12" t="s">
        <v>27</v>
      </c>
      <c r="F12" s="3">
        <v>4525</v>
      </c>
      <c r="G12" t="s">
        <v>28</v>
      </c>
      <c r="H12" t="s">
        <v>29</v>
      </c>
      <c r="K12" s="6" t="s">
        <v>181</v>
      </c>
      <c r="L12" s="6">
        <v>0.86221542789958061</v>
      </c>
      <c r="O12" s="6" t="s">
        <v>201</v>
      </c>
      <c r="P12" s="11">
        <f>P8+P9</f>
        <v>6846.3294333937738</v>
      </c>
      <c r="S12">
        <f t="shared" si="0"/>
        <v>10000</v>
      </c>
    </row>
    <row r="13" spans="1:19">
      <c r="A13" t="s">
        <v>50</v>
      </c>
      <c r="B13" t="s">
        <v>51</v>
      </c>
      <c r="C13" t="s">
        <v>25</v>
      </c>
      <c r="D13" t="s">
        <v>26</v>
      </c>
      <c r="E13" t="s">
        <v>27</v>
      </c>
      <c r="F13" s="3">
        <v>2406</v>
      </c>
      <c r="G13" t="s">
        <v>28</v>
      </c>
      <c r="H13" t="s">
        <v>29</v>
      </c>
      <c r="K13" s="6" t="s">
        <v>182</v>
      </c>
      <c r="L13" s="6">
        <v>9871</v>
      </c>
      <c r="O13" s="6" t="s">
        <v>180</v>
      </c>
      <c r="P13" s="9">
        <f>KURT(F2:F73)</f>
        <v>0.8260323289383078</v>
      </c>
      <c r="S13">
        <f>S12+1000</f>
        <v>11000</v>
      </c>
    </row>
    <row r="14" spans="1:19" ht="15.75" thickBot="1">
      <c r="A14" t="s">
        <v>52</v>
      </c>
      <c r="B14" t="s">
        <v>53</v>
      </c>
      <c r="C14" t="s">
        <v>25</v>
      </c>
      <c r="D14" t="s">
        <v>26</v>
      </c>
      <c r="E14" t="s">
        <v>27</v>
      </c>
      <c r="F14" s="3">
        <v>2793</v>
      </c>
      <c r="G14" t="s">
        <v>28</v>
      </c>
      <c r="H14" t="s">
        <v>29</v>
      </c>
      <c r="K14" s="6" t="s">
        <v>183</v>
      </c>
      <c r="L14" s="6">
        <v>1693</v>
      </c>
      <c r="O14" s="6" t="s">
        <v>181</v>
      </c>
      <c r="P14" s="9">
        <f>SKEW(F2:F73)</f>
        <v>0.86221542789958061</v>
      </c>
      <c r="S14">
        <f t="shared" si="0"/>
        <v>12000</v>
      </c>
    </row>
    <row r="15" spans="1:19">
      <c r="A15" t="s">
        <v>54</v>
      </c>
      <c r="B15" t="s">
        <v>55</v>
      </c>
      <c r="C15" t="s">
        <v>25</v>
      </c>
      <c r="D15" t="s">
        <v>26</v>
      </c>
      <c r="E15" t="s">
        <v>27</v>
      </c>
      <c r="F15" s="3">
        <v>10219</v>
      </c>
      <c r="G15" t="s">
        <v>28</v>
      </c>
      <c r="H15" t="s">
        <v>29</v>
      </c>
      <c r="K15" s="6" t="s">
        <v>184</v>
      </c>
      <c r="L15" s="6">
        <v>11564</v>
      </c>
      <c r="O15" s="5" t="s">
        <v>188</v>
      </c>
      <c r="P15" s="5"/>
    </row>
    <row r="16" spans="1:19">
      <c r="A16" t="s">
        <v>56</v>
      </c>
      <c r="B16" t="s">
        <v>57</v>
      </c>
      <c r="C16" t="s">
        <v>25</v>
      </c>
      <c r="D16" t="s">
        <v>26</v>
      </c>
      <c r="E16" t="s">
        <v>27</v>
      </c>
      <c r="F16" s="3">
        <v>5597</v>
      </c>
      <c r="G16" t="s">
        <v>28</v>
      </c>
      <c r="H16" t="s">
        <v>29</v>
      </c>
      <c r="K16" s="6" t="s">
        <v>185</v>
      </c>
      <c r="L16" s="6">
        <v>344938</v>
      </c>
      <c r="O16" s="10" t="s">
        <v>189</v>
      </c>
      <c r="P16" s="11">
        <f>QUARTILE($F$2:$F$73,1)</f>
        <v>3406</v>
      </c>
    </row>
    <row r="17" spans="1:17" ht="15.75" thickBot="1">
      <c r="A17" t="s">
        <v>58</v>
      </c>
      <c r="B17" t="s">
        <v>59</v>
      </c>
      <c r="C17" t="s">
        <v>25</v>
      </c>
      <c r="D17" t="s">
        <v>26</v>
      </c>
      <c r="E17" t="s">
        <v>27</v>
      </c>
      <c r="F17" s="3">
        <v>8583</v>
      </c>
      <c r="G17" t="s">
        <v>28</v>
      </c>
      <c r="H17" t="s">
        <v>29</v>
      </c>
      <c r="K17" s="7" t="s">
        <v>186</v>
      </c>
      <c r="L17" s="7">
        <v>72</v>
      </c>
      <c r="O17" s="10" t="s">
        <v>190</v>
      </c>
      <c r="P17" s="11">
        <f>QUARTILE($F$2:$F$73,2)</f>
        <v>4497</v>
      </c>
    </row>
    <row r="18" spans="1:17">
      <c r="A18" t="s">
        <v>60</v>
      </c>
      <c r="B18" t="s">
        <v>61</v>
      </c>
      <c r="C18" t="s">
        <v>25</v>
      </c>
      <c r="D18" t="s">
        <v>26</v>
      </c>
      <c r="E18" t="s">
        <v>27</v>
      </c>
      <c r="F18" s="3">
        <v>6859</v>
      </c>
      <c r="G18" t="s">
        <v>28</v>
      </c>
      <c r="H18" t="s">
        <v>29</v>
      </c>
      <c r="O18" s="10" t="s">
        <v>191</v>
      </c>
      <c r="P18" s="11">
        <f>QUARTILE($F$2:$F$73,3)</f>
        <v>6086.5</v>
      </c>
    </row>
    <row r="19" spans="1:17">
      <c r="A19" t="s">
        <v>62</v>
      </c>
      <c r="B19" t="s">
        <v>63</v>
      </c>
      <c r="C19" t="s">
        <v>25</v>
      </c>
      <c r="D19" t="s">
        <v>26</v>
      </c>
      <c r="E19" t="s">
        <v>27</v>
      </c>
      <c r="F19" s="3">
        <v>7615</v>
      </c>
      <c r="G19" t="s">
        <v>28</v>
      </c>
      <c r="H19" t="s">
        <v>29</v>
      </c>
      <c r="O19" s="10" t="s">
        <v>192</v>
      </c>
      <c r="P19" s="11">
        <f>(P18-P16)/2</f>
        <v>1340.25</v>
      </c>
    </row>
    <row r="20" spans="1:17">
      <c r="A20" t="s">
        <v>64</v>
      </c>
      <c r="B20" t="s">
        <v>65</v>
      </c>
      <c r="C20" t="s">
        <v>25</v>
      </c>
      <c r="D20" t="s">
        <v>26</v>
      </c>
      <c r="E20" t="s">
        <v>27</v>
      </c>
      <c r="F20" s="3">
        <v>4441</v>
      </c>
      <c r="G20" t="s">
        <v>28</v>
      </c>
      <c r="H20" t="s">
        <v>29</v>
      </c>
      <c r="O20" s="10" t="s">
        <v>193</v>
      </c>
      <c r="P20">
        <f>P19/P17</f>
        <v>0.29803202134756507</v>
      </c>
    </row>
    <row r="21" spans="1:17">
      <c r="A21" t="s">
        <v>66</v>
      </c>
      <c r="B21" t="s">
        <v>67</v>
      </c>
      <c r="C21" t="s">
        <v>25</v>
      </c>
      <c r="D21" t="s">
        <v>26</v>
      </c>
      <c r="E21" t="s">
        <v>27</v>
      </c>
      <c r="F21" s="3">
        <v>5428</v>
      </c>
      <c r="G21" t="s">
        <v>28</v>
      </c>
      <c r="H21" t="s">
        <v>29</v>
      </c>
      <c r="O21" s="10" t="s">
        <v>194</v>
      </c>
      <c r="P21">
        <f>(P16+P18-2*P17)/P19</f>
        <v>0.37194553254989743</v>
      </c>
    </row>
    <row r="22" spans="1:17">
      <c r="A22" t="s">
        <v>68</v>
      </c>
      <c r="B22" t="s">
        <v>69</v>
      </c>
      <c r="C22" t="s">
        <v>25</v>
      </c>
      <c r="D22" t="s">
        <v>26</v>
      </c>
      <c r="E22" t="s">
        <v>27</v>
      </c>
      <c r="F22" s="3">
        <v>4469</v>
      </c>
      <c r="G22" t="s">
        <v>28</v>
      </c>
      <c r="H22" t="s">
        <v>29</v>
      </c>
      <c r="O22" s="10" t="s">
        <v>195</v>
      </c>
      <c r="P22" t="e">
        <f>MODE(F2:F73)</f>
        <v>#N/A</v>
      </c>
      <c r="Q22" s="10" t="s">
        <v>199</v>
      </c>
    </row>
    <row r="23" spans="1:17">
      <c r="A23" t="s">
        <v>70</v>
      </c>
      <c r="B23" t="s">
        <v>71</v>
      </c>
      <c r="C23" t="s">
        <v>25</v>
      </c>
      <c r="D23" t="s">
        <v>26</v>
      </c>
      <c r="E23" t="s">
        <v>27</v>
      </c>
      <c r="F23" s="3">
        <v>5664</v>
      </c>
      <c r="G23" t="s">
        <v>28</v>
      </c>
      <c r="H23" t="s">
        <v>29</v>
      </c>
    </row>
    <row r="24" spans="1:17">
      <c r="A24" t="s">
        <v>72</v>
      </c>
      <c r="B24" t="s">
        <v>73</v>
      </c>
      <c r="C24" t="s">
        <v>25</v>
      </c>
      <c r="D24" t="s">
        <v>26</v>
      </c>
      <c r="E24" t="s">
        <v>27</v>
      </c>
      <c r="F24" s="3">
        <v>3884</v>
      </c>
      <c r="G24" t="s">
        <v>28</v>
      </c>
      <c r="H24" t="s">
        <v>29</v>
      </c>
      <c r="O24" s="10"/>
    </row>
    <row r="25" spans="1:17">
      <c r="A25" t="s">
        <v>74</v>
      </c>
      <c r="B25" t="s">
        <v>75</v>
      </c>
      <c r="C25" t="s">
        <v>25</v>
      </c>
      <c r="D25" t="s">
        <v>26</v>
      </c>
      <c r="E25" t="s">
        <v>27</v>
      </c>
      <c r="F25" s="3">
        <v>4719</v>
      </c>
      <c r="G25" t="s">
        <v>28</v>
      </c>
      <c r="H25" t="s">
        <v>29</v>
      </c>
    </row>
    <row r="26" spans="1:17">
      <c r="A26" t="s">
        <v>76</v>
      </c>
      <c r="B26" t="s">
        <v>77</v>
      </c>
      <c r="C26" t="s">
        <v>25</v>
      </c>
      <c r="D26" t="s">
        <v>26</v>
      </c>
      <c r="E26" t="s">
        <v>27</v>
      </c>
      <c r="F26" s="3">
        <v>7338</v>
      </c>
      <c r="G26" t="s">
        <v>28</v>
      </c>
      <c r="H26" t="s">
        <v>29</v>
      </c>
    </row>
    <row r="27" spans="1:17">
      <c r="A27" t="s">
        <v>78</v>
      </c>
      <c r="B27" t="s">
        <v>79</v>
      </c>
      <c r="C27" t="s">
        <v>25</v>
      </c>
      <c r="D27" t="s">
        <v>26</v>
      </c>
      <c r="E27" t="s">
        <v>27</v>
      </c>
      <c r="F27" s="3">
        <v>3439</v>
      </c>
      <c r="G27" t="s">
        <v>28</v>
      </c>
      <c r="H27" t="s">
        <v>29</v>
      </c>
    </row>
    <row r="28" spans="1:17">
      <c r="A28" t="s">
        <v>80</v>
      </c>
      <c r="B28" t="s">
        <v>81</v>
      </c>
      <c r="C28" t="s">
        <v>25</v>
      </c>
      <c r="D28" t="s">
        <v>26</v>
      </c>
      <c r="E28" t="s">
        <v>27</v>
      </c>
      <c r="F28" s="3">
        <v>3620</v>
      </c>
      <c r="G28" t="s">
        <v>28</v>
      </c>
      <c r="H28" t="s">
        <v>29</v>
      </c>
    </row>
    <row r="29" spans="1:17">
      <c r="A29" t="s">
        <v>82</v>
      </c>
      <c r="B29" t="s">
        <v>83</v>
      </c>
      <c r="C29" t="s">
        <v>25</v>
      </c>
      <c r="D29" t="s">
        <v>26</v>
      </c>
      <c r="E29" t="s">
        <v>27</v>
      </c>
      <c r="F29" s="3">
        <v>3987</v>
      </c>
      <c r="G29" t="s">
        <v>28</v>
      </c>
      <c r="H29" t="s">
        <v>29</v>
      </c>
    </row>
    <row r="30" spans="1:17">
      <c r="A30" t="s">
        <v>84</v>
      </c>
      <c r="B30" t="s">
        <v>85</v>
      </c>
      <c r="C30" t="s">
        <v>25</v>
      </c>
      <c r="D30" t="s">
        <v>26</v>
      </c>
      <c r="E30" t="s">
        <v>27</v>
      </c>
      <c r="F30" s="3">
        <v>6338</v>
      </c>
      <c r="G30" t="s">
        <v>28</v>
      </c>
      <c r="H30" t="s">
        <v>29</v>
      </c>
    </row>
    <row r="31" spans="1:17">
      <c r="A31" t="s">
        <v>86</v>
      </c>
      <c r="B31" t="s">
        <v>87</v>
      </c>
      <c r="C31" t="s">
        <v>25</v>
      </c>
      <c r="D31" t="s">
        <v>26</v>
      </c>
      <c r="E31" t="s">
        <v>27</v>
      </c>
      <c r="F31" s="3">
        <v>4838</v>
      </c>
      <c r="G31" t="s">
        <v>28</v>
      </c>
      <c r="H31" t="s">
        <v>29</v>
      </c>
    </row>
    <row r="32" spans="1:17">
      <c r="A32" t="s">
        <v>88</v>
      </c>
      <c r="B32" t="s">
        <v>89</v>
      </c>
      <c r="C32" t="s">
        <v>25</v>
      </c>
      <c r="D32" t="s">
        <v>26</v>
      </c>
      <c r="E32" t="s">
        <v>27</v>
      </c>
      <c r="F32" s="3">
        <v>5042</v>
      </c>
      <c r="G32" t="s">
        <v>28</v>
      </c>
      <c r="H32" t="s">
        <v>29</v>
      </c>
    </row>
    <row r="33" spans="1:8">
      <c r="A33" t="s">
        <v>90</v>
      </c>
      <c r="B33" t="s">
        <v>91</v>
      </c>
      <c r="C33" t="s">
        <v>25</v>
      </c>
      <c r="D33" t="s">
        <v>26</v>
      </c>
      <c r="E33" t="s">
        <v>27</v>
      </c>
      <c r="F33" s="3">
        <v>8623</v>
      </c>
      <c r="G33" t="s">
        <v>28</v>
      </c>
      <c r="H33" t="s">
        <v>29</v>
      </c>
    </row>
    <row r="34" spans="1:8">
      <c r="A34" t="s">
        <v>92</v>
      </c>
      <c r="B34" t="s">
        <v>93</v>
      </c>
      <c r="C34" t="s">
        <v>25</v>
      </c>
      <c r="D34" t="s">
        <v>26</v>
      </c>
      <c r="E34" t="s">
        <v>27</v>
      </c>
      <c r="F34" s="3">
        <v>7748</v>
      </c>
      <c r="G34" t="s">
        <v>28</v>
      </c>
      <c r="H34" t="s">
        <v>29</v>
      </c>
    </row>
    <row r="35" spans="1:8">
      <c r="A35" t="s">
        <v>94</v>
      </c>
      <c r="B35" t="s">
        <v>95</v>
      </c>
      <c r="C35" t="s">
        <v>25</v>
      </c>
      <c r="D35" t="s">
        <v>26</v>
      </c>
      <c r="E35" t="s">
        <v>27</v>
      </c>
      <c r="F35" s="3">
        <v>8685</v>
      </c>
      <c r="G35" t="s">
        <v>28</v>
      </c>
      <c r="H35" t="s">
        <v>29</v>
      </c>
    </row>
    <row r="36" spans="1:8">
      <c r="A36" t="s">
        <v>96</v>
      </c>
      <c r="B36" t="s">
        <v>97</v>
      </c>
      <c r="C36" t="s">
        <v>25</v>
      </c>
      <c r="D36" t="s">
        <v>26</v>
      </c>
      <c r="E36" t="s">
        <v>27</v>
      </c>
      <c r="F36" s="3">
        <v>11564</v>
      </c>
      <c r="G36" t="s">
        <v>28</v>
      </c>
      <c r="H36" t="s">
        <v>29</v>
      </c>
    </row>
    <row r="37" spans="1:8">
      <c r="A37" t="s">
        <v>98</v>
      </c>
      <c r="B37" t="s">
        <v>99</v>
      </c>
      <c r="C37" t="s">
        <v>25</v>
      </c>
      <c r="D37" t="s">
        <v>26</v>
      </c>
      <c r="E37" t="s">
        <v>27</v>
      </c>
      <c r="F37" s="3">
        <v>3578</v>
      </c>
      <c r="G37" t="s">
        <v>28</v>
      </c>
      <c r="H37" t="s">
        <v>29</v>
      </c>
    </row>
    <row r="38" spans="1:8">
      <c r="A38" t="s">
        <v>100</v>
      </c>
      <c r="B38" t="s">
        <v>101</v>
      </c>
      <c r="C38" t="s">
        <v>25</v>
      </c>
      <c r="D38" t="s">
        <v>26</v>
      </c>
      <c r="E38" t="s">
        <v>27</v>
      </c>
      <c r="F38" s="3">
        <v>2831</v>
      </c>
      <c r="G38" t="s">
        <v>28</v>
      </c>
      <c r="H38" t="s">
        <v>29</v>
      </c>
    </row>
    <row r="39" spans="1:8">
      <c r="A39" t="s">
        <v>102</v>
      </c>
      <c r="B39" t="s">
        <v>103</v>
      </c>
      <c r="C39" t="s">
        <v>25</v>
      </c>
      <c r="D39" t="s">
        <v>26</v>
      </c>
      <c r="E39" t="s">
        <v>27</v>
      </c>
      <c r="F39" s="3">
        <v>1693</v>
      </c>
      <c r="G39" t="s">
        <v>28</v>
      </c>
      <c r="H39" t="s">
        <v>29</v>
      </c>
    </row>
    <row r="40" spans="1:8">
      <c r="A40" t="s">
        <v>104</v>
      </c>
      <c r="B40" t="s">
        <v>105</v>
      </c>
      <c r="C40" t="s">
        <v>25</v>
      </c>
      <c r="D40" t="s">
        <v>26</v>
      </c>
      <c r="E40" t="s">
        <v>27</v>
      </c>
      <c r="F40" s="3">
        <v>5653</v>
      </c>
      <c r="G40" t="s">
        <v>28</v>
      </c>
      <c r="H40" t="s">
        <v>29</v>
      </c>
    </row>
    <row r="41" spans="1:8">
      <c r="A41" t="s">
        <v>106</v>
      </c>
      <c r="B41" t="s">
        <v>107</v>
      </c>
      <c r="C41" t="s">
        <v>25</v>
      </c>
      <c r="D41" t="s">
        <v>26</v>
      </c>
      <c r="E41" t="s">
        <v>27</v>
      </c>
      <c r="F41" s="3">
        <v>5036</v>
      </c>
      <c r="G41" t="s">
        <v>28</v>
      </c>
      <c r="H41" t="s">
        <v>29</v>
      </c>
    </row>
    <row r="42" spans="1:8">
      <c r="A42" t="s">
        <v>108</v>
      </c>
      <c r="B42" t="s">
        <v>109</v>
      </c>
      <c r="C42" t="s">
        <v>25</v>
      </c>
      <c r="D42" t="s">
        <v>26</v>
      </c>
      <c r="E42" t="s">
        <v>27</v>
      </c>
      <c r="F42" s="3">
        <v>4595</v>
      </c>
      <c r="G42" t="s">
        <v>28</v>
      </c>
      <c r="H42" t="s">
        <v>29</v>
      </c>
    </row>
    <row r="43" spans="1:8">
      <c r="A43" t="s">
        <v>110</v>
      </c>
      <c r="B43" t="s">
        <v>111</v>
      </c>
      <c r="C43" t="s">
        <v>25</v>
      </c>
      <c r="D43" t="s">
        <v>26</v>
      </c>
      <c r="E43" t="s">
        <v>27</v>
      </c>
      <c r="F43" s="3">
        <v>6123</v>
      </c>
      <c r="G43" t="s">
        <v>28</v>
      </c>
      <c r="H43" t="s">
        <v>29</v>
      </c>
    </row>
    <row r="44" spans="1:8">
      <c r="A44" t="s">
        <v>112</v>
      </c>
      <c r="B44" t="s">
        <v>113</v>
      </c>
      <c r="C44" t="s">
        <v>25</v>
      </c>
      <c r="D44" t="s">
        <v>26</v>
      </c>
      <c r="E44" t="s">
        <v>27</v>
      </c>
      <c r="F44" s="3">
        <v>6535</v>
      </c>
      <c r="G44" t="s">
        <v>28</v>
      </c>
      <c r="H44" t="s">
        <v>29</v>
      </c>
    </row>
    <row r="45" spans="1:8">
      <c r="A45" t="s">
        <v>114</v>
      </c>
      <c r="B45" t="s">
        <v>115</v>
      </c>
      <c r="C45" t="s">
        <v>25</v>
      </c>
      <c r="D45" t="s">
        <v>26</v>
      </c>
      <c r="E45" t="s">
        <v>27</v>
      </c>
      <c r="F45" s="3">
        <v>6075</v>
      </c>
      <c r="G45" t="s">
        <v>28</v>
      </c>
      <c r="H45" t="s">
        <v>29</v>
      </c>
    </row>
    <row r="46" spans="1:8">
      <c r="A46" t="s">
        <v>116</v>
      </c>
      <c r="B46" t="s">
        <v>117</v>
      </c>
      <c r="C46" t="s">
        <v>25</v>
      </c>
      <c r="D46" t="s">
        <v>26</v>
      </c>
      <c r="E46" t="s">
        <v>27</v>
      </c>
      <c r="F46" s="3">
        <v>5985</v>
      </c>
      <c r="G46" t="s">
        <v>28</v>
      </c>
      <c r="H46" t="s">
        <v>29</v>
      </c>
    </row>
    <row r="47" spans="1:8">
      <c r="A47" t="s">
        <v>118</v>
      </c>
      <c r="B47" t="s">
        <v>119</v>
      </c>
      <c r="C47" t="s">
        <v>25</v>
      </c>
      <c r="D47" t="s">
        <v>26</v>
      </c>
      <c r="E47" t="s">
        <v>27</v>
      </c>
      <c r="F47" s="3">
        <v>4138</v>
      </c>
      <c r="G47" t="s">
        <v>28</v>
      </c>
      <c r="H47" t="s">
        <v>29</v>
      </c>
    </row>
    <row r="48" spans="1:8">
      <c r="A48" t="s">
        <v>120</v>
      </c>
      <c r="B48" t="s">
        <v>121</v>
      </c>
      <c r="C48" t="s">
        <v>25</v>
      </c>
      <c r="D48" t="s">
        <v>26</v>
      </c>
      <c r="E48" t="s">
        <v>27</v>
      </c>
      <c r="F48" s="3">
        <v>5356</v>
      </c>
      <c r="G48" t="s">
        <v>28</v>
      </c>
      <c r="H48" t="s">
        <v>29</v>
      </c>
    </row>
    <row r="49" spans="1:8">
      <c r="A49" t="s">
        <v>122</v>
      </c>
      <c r="B49" t="s">
        <v>123</v>
      </c>
      <c r="C49" t="s">
        <v>25</v>
      </c>
      <c r="D49" t="s">
        <v>26</v>
      </c>
      <c r="E49" t="s">
        <v>27</v>
      </c>
      <c r="F49" s="3">
        <v>1775</v>
      </c>
      <c r="G49" t="s">
        <v>28</v>
      </c>
      <c r="H49" t="s">
        <v>29</v>
      </c>
    </row>
    <row r="50" spans="1:8">
      <c r="A50" t="s">
        <v>124</v>
      </c>
      <c r="B50" t="s">
        <v>125</v>
      </c>
      <c r="C50" t="s">
        <v>25</v>
      </c>
      <c r="D50" t="s">
        <v>26</v>
      </c>
      <c r="E50" t="s">
        <v>27</v>
      </c>
      <c r="F50" s="3">
        <v>3997</v>
      </c>
      <c r="G50" t="s">
        <v>28</v>
      </c>
      <c r="H50" t="s">
        <v>29</v>
      </c>
    </row>
    <row r="51" spans="1:8">
      <c r="A51" t="s">
        <v>126</v>
      </c>
      <c r="B51" t="s">
        <v>127</v>
      </c>
      <c r="C51" t="s">
        <v>25</v>
      </c>
      <c r="D51" t="s">
        <v>26</v>
      </c>
      <c r="E51" t="s">
        <v>27</v>
      </c>
      <c r="F51" s="3">
        <v>6538</v>
      </c>
      <c r="G51" t="s">
        <v>28</v>
      </c>
      <c r="H51" t="s">
        <v>29</v>
      </c>
    </row>
    <row r="52" spans="1:8">
      <c r="A52" t="s">
        <v>128</v>
      </c>
      <c r="B52" t="s">
        <v>129</v>
      </c>
      <c r="C52" t="s">
        <v>25</v>
      </c>
      <c r="D52" t="s">
        <v>26</v>
      </c>
      <c r="E52" t="s">
        <v>27</v>
      </c>
      <c r="F52" s="3">
        <v>2297</v>
      </c>
      <c r="G52" t="s">
        <v>28</v>
      </c>
      <c r="H52" t="s">
        <v>29</v>
      </c>
    </row>
    <row r="53" spans="1:8">
      <c r="A53" t="s">
        <v>130</v>
      </c>
      <c r="B53" t="s">
        <v>131</v>
      </c>
      <c r="C53" t="s">
        <v>25</v>
      </c>
      <c r="D53" t="s">
        <v>26</v>
      </c>
      <c r="E53" t="s">
        <v>27</v>
      </c>
      <c r="F53" s="3">
        <v>6915</v>
      </c>
      <c r="G53" t="s">
        <v>28</v>
      </c>
      <c r="H53" t="s">
        <v>29</v>
      </c>
    </row>
    <row r="54" spans="1:8">
      <c r="A54" t="s">
        <v>132</v>
      </c>
      <c r="B54" t="s">
        <v>133</v>
      </c>
      <c r="C54" t="s">
        <v>25</v>
      </c>
      <c r="D54" t="s">
        <v>26</v>
      </c>
      <c r="E54" t="s">
        <v>27</v>
      </c>
      <c r="F54" s="3">
        <v>6121</v>
      </c>
      <c r="G54" t="s">
        <v>28</v>
      </c>
      <c r="H54" t="s">
        <v>29</v>
      </c>
    </row>
    <row r="55" spans="1:8">
      <c r="A55" t="s">
        <v>134</v>
      </c>
      <c r="B55" t="s">
        <v>135</v>
      </c>
      <c r="C55" t="s">
        <v>25</v>
      </c>
      <c r="D55" t="s">
        <v>26</v>
      </c>
      <c r="E55" t="s">
        <v>27</v>
      </c>
      <c r="F55" s="3">
        <v>3559</v>
      </c>
      <c r="G55" t="s">
        <v>28</v>
      </c>
      <c r="H55" t="s">
        <v>29</v>
      </c>
    </row>
    <row r="56" spans="1:8">
      <c r="A56" t="s">
        <v>136</v>
      </c>
      <c r="B56" t="s">
        <v>137</v>
      </c>
      <c r="C56" t="s">
        <v>25</v>
      </c>
      <c r="D56" t="s">
        <v>26</v>
      </c>
      <c r="E56" t="s">
        <v>27</v>
      </c>
      <c r="F56" s="3">
        <v>7140</v>
      </c>
      <c r="G56" t="s">
        <v>28</v>
      </c>
      <c r="H56" t="s">
        <v>29</v>
      </c>
    </row>
    <row r="57" spans="1:8">
      <c r="A57" t="s">
        <v>138</v>
      </c>
      <c r="B57" t="s">
        <v>139</v>
      </c>
      <c r="C57" t="s">
        <v>25</v>
      </c>
      <c r="D57" t="s">
        <v>26</v>
      </c>
      <c r="E57" t="s">
        <v>27</v>
      </c>
      <c r="F57" s="3">
        <v>6277</v>
      </c>
      <c r="G57" t="s">
        <v>28</v>
      </c>
      <c r="H57" t="s">
        <v>29</v>
      </c>
    </row>
    <row r="58" spans="1:8">
      <c r="A58" t="s">
        <v>140</v>
      </c>
      <c r="B58" t="s">
        <v>141</v>
      </c>
      <c r="C58" t="s">
        <v>25</v>
      </c>
      <c r="D58" t="s">
        <v>26</v>
      </c>
      <c r="E58" t="s">
        <v>27</v>
      </c>
      <c r="F58" s="3">
        <v>2085</v>
      </c>
      <c r="G58" t="s">
        <v>28</v>
      </c>
      <c r="H58" t="s">
        <v>29</v>
      </c>
    </row>
    <row r="59" spans="1:8">
      <c r="A59" t="s">
        <v>142</v>
      </c>
      <c r="B59" t="s">
        <v>143</v>
      </c>
      <c r="C59" t="s">
        <v>25</v>
      </c>
      <c r="D59" t="s">
        <v>26</v>
      </c>
      <c r="E59" t="s">
        <v>27</v>
      </c>
      <c r="F59" s="3">
        <v>4037</v>
      </c>
      <c r="G59" t="s">
        <v>28</v>
      </c>
      <c r="H59" t="s">
        <v>29</v>
      </c>
    </row>
    <row r="60" spans="1:8">
      <c r="A60" t="s">
        <v>144</v>
      </c>
      <c r="B60" t="s">
        <v>145</v>
      </c>
      <c r="C60" t="s">
        <v>25</v>
      </c>
      <c r="D60" t="s">
        <v>26</v>
      </c>
      <c r="E60" t="s">
        <v>27</v>
      </c>
      <c r="F60" s="3">
        <v>7303</v>
      </c>
      <c r="G60" t="s">
        <v>28</v>
      </c>
      <c r="H60" t="s">
        <v>29</v>
      </c>
    </row>
    <row r="61" spans="1:8">
      <c r="A61" t="s">
        <v>146</v>
      </c>
      <c r="B61" t="s">
        <v>147</v>
      </c>
      <c r="C61" t="s">
        <v>25</v>
      </c>
      <c r="D61" t="s">
        <v>26</v>
      </c>
      <c r="E61" t="s">
        <v>27</v>
      </c>
      <c r="F61" s="3">
        <v>3598</v>
      </c>
      <c r="G61" t="s">
        <v>28</v>
      </c>
      <c r="H61" t="s">
        <v>29</v>
      </c>
    </row>
    <row r="62" spans="1:8">
      <c r="A62" t="s">
        <v>148</v>
      </c>
      <c r="B62" t="s">
        <v>149</v>
      </c>
      <c r="C62" t="s">
        <v>25</v>
      </c>
      <c r="D62" t="s">
        <v>26</v>
      </c>
      <c r="E62" t="s">
        <v>27</v>
      </c>
      <c r="F62" s="3">
        <v>2646</v>
      </c>
      <c r="G62" t="s">
        <v>28</v>
      </c>
      <c r="H62" t="s">
        <v>29</v>
      </c>
    </row>
    <row r="63" spans="1:8">
      <c r="A63" t="s">
        <v>150</v>
      </c>
      <c r="B63" t="s">
        <v>151</v>
      </c>
      <c r="C63" t="s">
        <v>25</v>
      </c>
      <c r="D63" t="s">
        <v>26</v>
      </c>
      <c r="E63" t="s">
        <v>27</v>
      </c>
      <c r="F63" s="3">
        <v>3184</v>
      </c>
      <c r="G63" t="s">
        <v>28</v>
      </c>
      <c r="H63" t="s">
        <v>29</v>
      </c>
    </row>
    <row r="64" spans="1:8">
      <c r="A64" t="s">
        <v>152</v>
      </c>
      <c r="B64" t="s">
        <v>153</v>
      </c>
      <c r="C64" t="s">
        <v>25</v>
      </c>
      <c r="D64" t="s">
        <v>26</v>
      </c>
      <c r="E64" t="s">
        <v>27</v>
      </c>
      <c r="F64" s="3">
        <v>3137</v>
      </c>
      <c r="G64" t="s">
        <v>28</v>
      </c>
      <c r="H64" t="s">
        <v>29</v>
      </c>
    </row>
    <row r="65" spans="1:8">
      <c r="A65" t="s">
        <v>154</v>
      </c>
      <c r="B65" t="s">
        <v>155</v>
      </c>
      <c r="C65" t="s">
        <v>25</v>
      </c>
      <c r="D65" t="s">
        <v>26</v>
      </c>
      <c r="E65" t="s">
        <v>27</v>
      </c>
      <c r="F65" s="3">
        <v>1965</v>
      </c>
      <c r="G65" t="s">
        <v>28</v>
      </c>
      <c r="H65" t="s">
        <v>29</v>
      </c>
    </row>
    <row r="66" spans="1:8">
      <c r="A66" t="s">
        <v>156</v>
      </c>
      <c r="B66" t="s">
        <v>157</v>
      </c>
      <c r="C66" t="s">
        <v>25</v>
      </c>
      <c r="D66" t="s">
        <v>26</v>
      </c>
      <c r="E66" t="s">
        <v>27</v>
      </c>
      <c r="F66" s="3">
        <v>3568</v>
      </c>
      <c r="G66" t="s">
        <v>28</v>
      </c>
      <c r="H66" t="s">
        <v>29</v>
      </c>
    </row>
    <row r="67" spans="1:8">
      <c r="A67" t="s">
        <v>158</v>
      </c>
      <c r="B67" t="s">
        <v>159</v>
      </c>
      <c r="C67" t="s">
        <v>25</v>
      </c>
      <c r="D67" t="s">
        <v>26</v>
      </c>
      <c r="E67" t="s">
        <v>27</v>
      </c>
      <c r="F67" s="3">
        <v>3696</v>
      </c>
      <c r="G67" t="s">
        <v>28</v>
      </c>
      <c r="H67" t="s">
        <v>29</v>
      </c>
    </row>
    <row r="68" spans="1:8">
      <c r="A68" t="s">
        <v>160</v>
      </c>
      <c r="B68" t="s">
        <v>161</v>
      </c>
      <c r="C68" t="s">
        <v>25</v>
      </c>
      <c r="D68" t="s">
        <v>26</v>
      </c>
      <c r="E68" t="s">
        <v>27</v>
      </c>
      <c r="F68" s="3">
        <v>3002</v>
      </c>
      <c r="G68" t="s">
        <v>28</v>
      </c>
      <c r="H68" t="s">
        <v>29</v>
      </c>
    </row>
    <row r="69" spans="1:8">
      <c r="A69" t="s">
        <v>162</v>
      </c>
      <c r="B69" t="s">
        <v>163</v>
      </c>
      <c r="C69" t="s">
        <v>25</v>
      </c>
      <c r="D69" t="s">
        <v>26</v>
      </c>
      <c r="E69" t="s">
        <v>27</v>
      </c>
      <c r="F69" s="3">
        <v>2112</v>
      </c>
      <c r="G69" t="s">
        <v>28</v>
      </c>
      <c r="H69" t="s">
        <v>29</v>
      </c>
    </row>
    <row r="70" spans="1:8">
      <c r="A70" t="s">
        <v>164</v>
      </c>
      <c r="B70" t="s">
        <v>165</v>
      </c>
      <c r="C70" t="s">
        <v>25</v>
      </c>
      <c r="D70" t="s">
        <v>26</v>
      </c>
      <c r="E70" t="s">
        <v>27</v>
      </c>
      <c r="F70" s="3">
        <v>2322</v>
      </c>
      <c r="G70" t="s">
        <v>28</v>
      </c>
      <c r="H70" t="s">
        <v>29</v>
      </c>
    </row>
    <row r="71" spans="1:8">
      <c r="A71" t="s">
        <v>166</v>
      </c>
      <c r="B71" t="s">
        <v>167</v>
      </c>
      <c r="C71" t="s">
        <v>25</v>
      </c>
      <c r="D71" t="s">
        <v>26</v>
      </c>
      <c r="E71" t="s">
        <v>27</v>
      </c>
      <c r="F71" s="3">
        <v>5159</v>
      </c>
      <c r="G71" t="s">
        <v>28</v>
      </c>
      <c r="H71" t="s">
        <v>29</v>
      </c>
    </row>
    <row r="72" spans="1:8">
      <c r="A72" t="s">
        <v>168</v>
      </c>
      <c r="B72" t="s">
        <v>169</v>
      </c>
      <c r="C72" t="s">
        <v>25</v>
      </c>
      <c r="D72" t="s">
        <v>26</v>
      </c>
      <c r="E72" t="s">
        <v>27</v>
      </c>
      <c r="F72" s="3">
        <v>2704</v>
      </c>
      <c r="G72" t="s">
        <v>28</v>
      </c>
      <c r="H72" t="s">
        <v>29</v>
      </c>
    </row>
    <row r="73" spans="1:8">
      <c r="A73" t="s">
        <v>170</v>
      </c>
      <c r="B73" t="s">
        <v>171</v>
      </c>
      <c r="C73" t="s">
        <v>25</v>
      </c>
      <c r="D73" t="s">
        <v>26</v>
      </c>
      <c r="E73" t="s">
        <v>27</v>
      </c>
      <c r="F73" s="3">
        <v>4699</v>
      </c>
      <c r="G73" t="s">
        <v>28</v>
      </c>
      <c r="H73" t="s">
        <v>29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17.7109375" bestFit="1" customWidth="1"/>
    <col min="2" max="2" width="44.85546875" bestFit="1" customWidth="1"/>
    <col min="3" max="3" width="38.5703125" bestFit="1" customWidth="1"/>
  </cols>
  <sheetData>
    <row r="1" spans="1:3">
      <c r="A1" s="4" t="s">
        <v>20</v>
      </c>
      <c r="C1" s="4" t="s">
        <v>172</v>
      </c>
    </row>
    <row r="2" spans="1:3">
      <c r="C2" t="s">
        <v>25</v>
      </c>
    </row>
    <row r="3" spans="1:3">
      <c r="C3" t="s">
        <v>26</v>
      </c>
    </row>
    <row r="4" spans="1:3">
      <c r="A4" s="4" t="s">
        <v>173</v>
      </c>
      <c r="B4" s="4" t="s">
        <v>16</v>
      </c>
      <c r="C4" t="s">
        <v>27</v>
      </c>
    </row>
    <row r="5" spans="1:3">
      <c r="A5" t="s">
        <v>23</v>
      </c>
      <c r="B5" t="s">
        <v>24</v>
      </c>
      <c r="C5">
        <v>3307</v>
      </c>
    </row>
    <row r="6" spans="1:3">
      <c r="A6" t="s">
        <v>30</v>
      </c>
      <c r="B6" t="s">
        <v>31</v>
      </c>
      <c r="C6">
        <v>2289</v>
      </c>
    </row>
    <row r="7" spans="1:3">
      <c r="A7" t="s">
        <v>32</v>
      </c>
      <c r="B7" t="s">
        <v>33</v>
      </c>
      <c r="C7">
        <v>4896</v>
      </c>
    </row>
    <row r="8" spans="1:3">
      <c r="A8" t="s">
        <v>34</v>
      </c>
      <c r="B8" t="s">
        <v>35</v>
      </c>
      <c r="C8">
        <v>4814</v>
      </c>
    </row>
    <row r="9" spans="1:3">
      <c r="A9" t="s">
        <v>36</v>
      </c>
      <c r="B9" t="s">
        <v>37</v>
      </c>
      <c r="C9">
        <v>3589</v>
      </c>
    </row>
    <row r="10" spans="1:3">
      <c r="A10" t="s">
        <v>38</v>
      </c>
      <c r="B10" t="s">
        <v>39</v>
      </c>
      <c r="C10">
        <v>2303</v>
      </c>
    </row>
    <row r="11" spans="1:3">
      <c r="A11" t="s">
        <v>40</v>
      </c>
      <c r="B11" t="s">
        <v>41</v>
      </c>
      <c r="C11">
        <v>3655</v>
      </c>
    </row>
    <row r="12" spans="1:3">
      <c r="A12" t="s">
        <v>42</v>
      </c>
      <c r="B12" t="s">
        <v>43</v>
      </c>
      <c r="C12">
        <v>4450</v>
      </c>
    </row>
    <row r="13" spans="1:3">
      <c r="A13" t="s">
        <v>44</v>
      </c>
      <c r="B13" t="s">
        <v>45</v>
      </c>
      <c r="C13">
        <v>4457</v>
      </c>
    </row>
    <row r="14" spans="1:3">
      <c r="A14" t="s">
        <v>46</v>
      </c>
      <c r="B14" t="s">
        <v>47</v>
      </c>
      <c r="C14">
        <v>5320</v>
      </c>
    </row>
    <row r="15" spans="1:3">
      <c r="A15" t="s">
        <v>48</v>
      </c>
      <c r="B15" t="s">
        <v>49</v>
      </c>
      <c r="C15">
        <v>4525</v>
      </c>
    </row>
    <row r="16" spans="1:3">
      <c r="A16" t="s">
        <v>50</v>
      </c>
      <c r="B16" t="s">
        <v>51</v>
      </c>
      <c r="C16">
        <v>2406</v>
      </c>
    </row>
    <row r="17" spans="1:3">
      <c r="A17" t="s">
        <v>52</v>
      </c>
      <c r="B17" t="s">
        <v>53</v>
      </c>
      <c r="C17">
        <v>2793</v>
      </c>
    </row>
    <row r="18" spans="1:3">
      <c r="A18" t="s">
        <v>54</v>
      </c>
      <c r="B18" t="s">
        <v>55</v>
      </c>
      <c r="C18">
        <v>10219</v>
      </c>
    </row>
    <row r="19" spans="1:3">
      <c r="A19" t="s">
        <v>56</v>
      </c>
      <c r="B19" t="s">
        <v>57</v>
      </c>
      <c r="C19">
        <v>5597</v>
      </c>
    </row>
    <row r="20" spans="1:3">
      <c r="A20" t="s">
        <v>58</v>
      </c>
      <c r="B20" t="s">
        <v>59</v>
      </c>
      <c r="C20">
        <v>8583</v>
      </c>
    </row>
    <row r="21" spans="1:3">
      <c r="A21" t="s">
        <v>60</v>
      </c>
      <c r="B21" t="s">
        <v>61</v>
      </c>
      <c r="C21">
        <v>6859</v>
      </c>
    </row>
    <row r="22" spans="1:3">
      <c r="A22" t="s">
        <v>62</v>
      </c>
      <c r="B22" t="s">
        <v>63</v>
      </c>
      <c r="C22">
        <v>7615</v>
      </c>
    </row>
    <row r="23" spans="1:3">
      <c r="A23" t="s">
        <v>64</v>
      </c>
      <c r="B23" t="s">
        <v>65</v>
      </c>
      <c r="C23">
        <v>4441</v>
      </c>
    </row>
    <row r="24" spans="1:3">
      <c r="A24" t="s">
        <v>66</v>
      </c>
      <c r="B24" t="s">
        <v>67</v>
      </c>
      <c r="C24">
        <v>5428</v>
      </c>
    </row>
    <row r="25" spans="1:3">
      <c r="A25" t="s">
        <v>68</v>
      </c>
      <c r="B25" t="s">
        <v>69</v>
      </c>
      <c r="C25">
        <v>4469</v>
      </c>
    </row>
    <row r="26" spans="1:3">
      <c r="A26" t="s">
        <v>70</v>
      </c>
      <c r="B26" t="s">
        <v>71</v>
      </c>
      <c r="C26">
        <v>5664</v>
      </c>
    </row>
    <row r="27" spans="1:3">
      <c r="A27" t="s">
        <v>72</v>
      </c>
      <c r="B27" t="s">
        <v>73</v>
      </c>
      <c r="C27">
        <v>3884</v>
      </c>
    </row>
    <row r="28" spans="1:3">
      <c r="A28" t="s">
        <v>74</v>
      </c>
      <c r="B28" t="s">
        <v>75</v>
      </c>
      <c r="C28">
        <v>4719</v>
      </c>
    </row>
    <row r="29" spans="1:3">
      <c r="A29" t="s">
        <v>76</v>
      </c>
      <c r="B29" t="s">
        <v>77</v>
      </c>
      <c r="C29">
        <v>7338</v>
      </c>
    </row>
    <row r="30" spans="1:3">
      <c r="A30" t="s">
        <v>78</v>
      </c>
      <c r="B30" t="s">
        <v>79</v>
      </c>
      <c r="C30">
        <v>3439</v>
      </c>
    </row>
    <row r="31" spans="1:3">
      <c r="A31" t="s">
        <v>80</v>
      </c>
      <c r="B31" t="s">
        <v>81</v>
      </c>
      <c r="C31">
        <v>3620</v>
      </c>
    </row>
    <row r="32" spans="1:3">
      <c r="A32" t="s">
        <v>82</v>
      </c>
      <c r="B32" t="s">
        <v>83</v>
      </c>
      <c r="C32">
        <v>3987</v>
      </c>
    </row>
    <row r="33" spans="1:3">
      <c r="A33" t="s">
        <v>84</v>
      </c>
      <c r="B33" t="s">
        <v>85</v>
      </c>
      <c r="C33">
        <v>6338</v>
      </c>
    </row>
    <row r="34" spans="1:3">
      <c r="A34" t="s">
        <v>86</v>
      </c>
      <c r="B34" t="s">
        <v>87</v>
      </c>
      <c r="C34">
        <v>4838</v>
      </c>
    </row>
    <row r="35" spans="1:3">
      <c r="A35" t="s">
        <v>88</v>
      </c>
      <c r="B35" t="s">
        <v>89</v>
      </c>
      <c r="C35">
        <v>5042</v>
      </c>
    </row>
    <row r="36" spans="1:3">
      <c r="A36" t="s">
        <v>90</v>
      </c>
      <c r="B36" t="s">
        <v>91</v>
      </c>
      <c r="C36">
        <v>8623</v>
      </c>
    </row>
    <row r="37" spans="1:3">
      <c r="A37" t="s">
        <v>92</v>
      </c>
      <c r="B37" t="s">
        <v>93</v>
      </c>
      <c r="C37">
        <v>7748</v>
      </c>
    </row>
    <row r="38" spans="1:3">
      <c r="A38" t="s">
        <v>94</v>
      </c>
      <c r="B38" t="s">
        <v>95</v>
      </c>
      <c r="C38">
        <v>8685</v>
      </c>
    </row>
    <row r="39" spans="1:3">
      <c r="A39" t="s">
        <v>96</v>
      </c>
      <c r="B39" t="s">
        <v>97</v>
      </c>
      <c r="C39">
        <v>11564</v>
      </c>
    </row>
    <row r="40" spans="1:3">
      <c r="A40" t="s">
        <v>98</v>
      </c>
      <c r="B40" t="s">
        <v>99</v>
      </c>
      <c r="C40">
        <v>3578</v>
      </c>
    </row>
    <row r="41" spans="1:3">
      <c r="A41" t="s">
        <v>100</v>
      </c>
      <c r="B41" t="s">
        <v>101</v>
      </c>
      <c r="C41">
        <v>2831</v>
      </c>
    </row>
    <row r="42" spans="1:3">
      <c r="A42" t="s">
        <v>102</v>
      </c>
      <c r="B42" t="s">
        <v>103</v>
      </c>
      <c r="C42">
        <v>1693</v>
      </c>
    </row>
    <row r="43" spans="1:3">
      <c r="A43" t="s">
        <v>104</v>
      </c>
      <c r="B43" t="s">
        <v>105</v>
      </c>
      <c r="C43">
        <v>5653</v>
      </c>
    </row>
    <row r="44" spans="1:3">
      <c r="A44" t="s">
        <v>106</v>
      </c>
      <c r="B44" t="s">
        <v>107</v>
      </c>
      <c r="C44">
        <v>5036</v>
      </c>
    </row>
    <row r="45" spans="1:3">
      <c r="A45" t="s">
        <v>108</v>
      </c>
      <c r="B45" t="s">
        <v>109</v>
      </c>
      <c r="C45">
        <v>4595</v>
      </c>
    </row>
    <row r="46" spans="1:3">
      <c r="A46" t="s">
        <v>110</v>
      </c>
      <c r="B46" t="s">
        <v>111</v>
      </c>
      <c r="C46">
        <v>6123</v>
      </c>
    </row>
    <row r="47" spans="1:3">
      <c r="A47" t="s">
        <v>112</v>
      </c>
      <c r="B47" t="s">
        <v>113</v>
      </c>
      <c r="C47">
        <v>6535</v>
      </c>
    </row>
    <row r="48" spans="1:3">
      <c r="A48" t="s">
        <v>114</v>
      </c>
      <c r="B48" t="s">
        <v>115</v>
      </c>
      <c r="C48">
        <v>6075</v>
      </c>
    </row>
    <row r="49" spans="1:3">
      <c r="A49" t="s">
        <v>116</v>
      </c>
      <c r="B49" t="s">
        <v>117</v>
      </c>
      <c r="C49">
        <v>5985</v>
      </c>
    </row>
    <row r="50" spans="1:3">
      <c r="A50" t="s">
        <v>118</v>
      </c>
      <c r="B50" t="s">
        <v>119</v>
      </c>
      <c r="C50">
        <v>4138</v>
      </c>
    </row>
    <row r="51" spans="1:3">
      <c r="A51" t="s">
        <v>120</v>
      </c>
      <c r="B51" t="s">
        <v>121</v>
      </c>
      <c r="C51">
        <v>5356</v>
      </c>
    </row>
    <row r="52" spans="1:3">
      <c r="A52" t="s">
        <v>122</v>
      </c>
      <c r="B52" t="s">
        <v>123</v>
      </c>
      <c r="C52">
        <v>1775</v>
      </c>
    </row>
    <row r="53" spans="1:3">
      <c r="A53" t="s">
        <v>124</v>
      </c>
      <c r="B53" t="s">
        <v>125</v>
      </c>
      <c r="C53">
        <v>3997</v>
      </c>
    </row>
    <row r="54" spans="1:3">
      <c r="A54" t="s">
        <v>126</v>
      </c>
      <c r="B54" t="s">
        <v>127</v>
      </c>
      <c r="C54">
        <v>6538</v>
      </c>
    </row>
    <row r="55" spans="1:3">
      <c r="A55" t="s">
        <v>128</v>
      </c>
      <c r="B55" t="s">
        <v>129</v>
      </c>
      <c r="C55">
        <v>2297</v>
      </c>
    </row>
    <row r="56" spans="1:3">
      <c r="A56" t="s">
        <v>130</v>
      </c>
      <c r="B56" t="s">
        <v>131</v>
      </c>
      <c r="C56">
        <v>6915</v>
      </c>
    </row>
    <row r="57" spans="1:3">
      <c r="A57" t="s">
        <v>132</v>
      </c>
      <c r="B57" t="s">
        <v>133</v>
      </c>
      <c r="C57">
        <v>6121</v>
      </c>
    </row>
    <row r="58" spans="1:3">
      <c r="A58" t="s">
        <v>134</v>
      </c>
      <c r="B58" t="s">
        <v>135</v>
      </c>
      <c r="C58">
        <v>3559</v>
      </c>
    </row>
    <row r="59" spans="1:3">
      <c r="A59" t="s">
        <v>136</v>
      </c>
      <c r="B59" t="s">
        <v>137</v>
      </c>
      <c r="C59">
        <v>7140</v>
      </c>
    </row>
    <row r="60" spans="1:3">
      <c r="A60" t="s">
        <v>138</v>
      </c>
      <c r="B60" t="s">
        <v>139</v>
      </c>
      <c r="C60">
        <v>6277</v>
      </c>
    </row>
    <row r="61" spans="1:3">
      <c r="A61" t="s">
        <v>140</v>
      </c>
      <c r="B61" t="s">
        <v>141</v>
      </c>
      <c r="C61">
        <v>2112</v>
      </c>
    </row>
    <row r="62" spans="1:3">
      <c r="A62" t="s">
        <v>142</v>
      </c>
      <c r="B62" t="s">
        <v>143</v>
      </c>
      <c r="C62">
        <v>4037</v>
      </c>
    </row>
    <row r="63" spans="1:3">
      <c r="A63" t="s">
        <v>144</v>
      </c>
      <c r="B63" t="s">
        <v>145</v>
      </c>
      <c r="C63">
        <v>7303</v>
      </c>
    </row>
    <row r="64" spans="1:3">
      <c r="A64" t="s">
        <v>146</v>
      </c>
      <c r="B64" t="s">
        <v>147</v>
      </c>
      <c r="C64">
        <v>3598</v>
      </c>
    </row>
    <row r="65" spans="1:3">
      <c r="A65" t="s">
        <v>148</v>
      </c>
      <c r="B65" t="s">
        <v>149</v>
      </c>
      <c r="C65">
        <v>2646</v>
      </c>
    </row>
    <row r="66" spans="1:3">
      <c r="A66" t="s">
        <v>150</v>
      </c>
      <c r="B66" t="s">
        <v>151</v>
      </c>
      <c r="C66">
        <v>3184</v>
      </c>
    </row>
    <row r="67" spans="1:3">
      <c r="A67" t="s">
        <v>152</v>
      </c>
      <c r="B67" t="s">
        <v>153</v>
      </c>
      <c r="C67">
        <v>3137</v>
      </c>
    </row>
    <row r="68" spans="1:3">
      <c r="A68" t="s">
        <v>154</v>
      </c>
      <c r="B68" t="s">
        <v>155</v>
      </c>
      <c r="C68">
        <v>1965</v>
      </c>
    </row>
    <row r="69" spans="1:3">
      <c r="A69" t="s">
        <v>156</v>
      </c>
      <c r="B69" t="s">
        <v>157</v>
      </c>
      <c r="C69">
        <v>3568</v>
      </c>
    </row>
    <row r="70" spans="1:3">
      <c r="A70" t="s">
        <v>158</v>
      </c>
      <c r="B70" t="s">
        <v>159</v>
      </c>
      <c r="C70">
        <v>3696</v>
      </c>
    </row>
    <row r="71" spans="1:3">
      <c r="A71" t="s">
        <v>160</v>
      </c>
      <c r="B71" t="s">
        <v>161</v>
      </c>
      <c r="C71">
        <v>3002</v>
      </c>
    </row>
    <row r="72" spans="1:3">
      <c r="A72" t="s">
        <v>162</v>
      </c>
      <c r="B72" t="s">
        <v>163</v>
      </c>
      <c r="C72">
        <v>2112</v>
      </c>
    </row>
    <row r="73" spans="1:3">
      <c r="A73" t="s">
        <v>164</v>
      </c>
      <c r="B73" t="s">
        <v>165</v>
      </c>
      <c r="C73">
        <v>2322</v>
      </c>
    </row>
    <row r="74" spans="1:3">
      <c r="A74" t="s">
        <v>166</v>
      </c>
      <c r="B74" t="s">
        <v>167</v>
      </c>
      <c r="C74">
        <v>5159</v>
      </c>
    </row>
    <row r="75" spans="1:3">
      <c r="A75" t="s">
        <v>168</v>
      </c>
      <c r="B75" t="s">
        <v>169</v>
      </c>
      <c r="C75">
        <v>2704</v>
      </c>
    </row>
    <row r="76" spans="1:3">
      <c r="A76" t="s">
        <v>170</v>
      </c>
      <c r="B76" t="s">
        <v>171</v>
      </c>
      <c r="C76">
        <v>4699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L23" sqref="L23"/>
    </sheetView>
  </sheetViews>
  <sheetFormatPr defaultRowHeight="15"/>
  <sheetData>
    <row r="1" spans="1:2">
      <c r="A1" s="12" t="s">
        <v>196</v>
      </c>
      <c r="B1" s="12" t="s">
        <v>198</v>
      </c>
    </row>
    <row r="2" spans="1:2">
      <c r="A2" s="6">
        <v>0</v>
      </c>
      <c r="B2" s="6">
        <v>0</v>
      </c>
    </row>
    <row r="3" spans="1:2">
      <c r="A3" s="6">
        <v>1000</v>
      </c>
      <c r="B3" s="6">
        <v>0</v>
      </c>
    </row>
    <row r="4" spans="1:2">
      <c r="A4" s="6">
        <v>2000</v>
      </c>
      <c r="B4" s="6">
        <v>3</v>
      </c>
    </row>
    <row r="5" spans="1:2">
      <c r="A5" s="6">
        <v>3000</v>
      </c>
      <c r="B5" s="6">
        <v>11</v>
      </c>
    </row>
    <row r="6" spans="1:2">
      <c r="A6" s="6">
        <v>4000</v>
      </c>
      <c r="B6" s="6">
        <v>16</v>
      </c>
    </row>
    <row r="7" spans="1:2">
      <c r="A7" s="6">
        <v>5000</v>
      </c>
      <c r="B7" s="6">
        <v>13</v>
      </c>
    </row>
    <row r="8" spans="1:2">
      <c r="A8" s="6">
        <v>6000</v>
      </c>
      <c r="B8" s="6">
        <v>10</v>
      </c>
    </row>
    <row r="9" spans="1:2">
      <c r="A9" s="6">
        <v>7000</v>
      </c>
      <c r="B9" s="6">
        <v>9</v>
      </c>
    </row>
    <row r="10" spans="1:2">
      <c r="A10" s="6">
        <v>8000</v>
      </c>
      <c r="B10" s="6">
        <v>5</v>
      </c>
    </row>
    <row r="11" spans="1:2">
      <c r="A11" s="6">
        <v>9000</v>
      </c>
      <c r="B11" s="6">
        <v>3</v>
      </c>
    </row>
    <row r="12" spans="1:2">
      <c r="A12" s="6">
        <v>10000</v>
      </c>
      <c r="B12" s="6">
        <v>0</v>
      </c>
    </row>
    <row r="13" spans="1:2">
      <c r="A13" s="6">
        <v>11000</v>
      </c>
      <c r="B13" s="6">
        <v>1</v>
      </c>
    </row>
    <row r="14" spans="1:2">
      <c r="A14" s="6">
        <v>12000</v>
      </c>
      <c r="B14" s="6">
        <v>1</v>
      </c>
    </row>
    <row r="15" spans="1:2" ht="15.75" thickBot="1">
      <c r="A15" s="7" t="s">
        <v>197</v>
      </c>
      <c r="B15" s="7">
        <v>0</v>
      </c>
    </row>
  </sheetData>
  <sortState ref="A2:A14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OPIS</vt:lpstr>
      <vt:lpstr>(pomoc)</vt:lpstr>
      <vt:lpstr>DANE</vt:lpstr>
      <vt:lpstr>TABLICA</vt:lpstr>
      <vt:lpstr>histogram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Agata</cp:lastModifiedBy>
  <dcterms:modified xsi:type="dcterms:W3CDTF">2017-04-30T21:38:50Z</dcterms:modified>
</cp:coreProperties>
</file>