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 activeTab="3"/>
  </bookViews>
  <sheets>
    <sheet name="POWIATY" sheetId="7" r:id="rId1"/>
    <sheet name="TABELA PRZESTAWNA" sheetId="9" r:id="rId2"/>
    <sheet name="OGÓŁEM" sheetId="10" r:id="rId3"/>
    <sheet name="MIASTO-WIEŚ" sheetId="12" r:id="rId4"/>
  </sheets>
  <definedNames>
    <definedName name="_xlnm._FilterDatabase" localSheetId="2" hidden="1">OGÓŁEM!$A$1:$B$32</definedName>
    <definedName name="miasto">'MIASTO-WIEŚ'!$B$3:$B$33</definedName>
    <definedName name="wieś">'MIASTO-WIEŚ'!$C$3:$C$33</definedName>
    <definedName name="zakres">OGÓŁEM!$B$2:$B$32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16" i="10"/>
  <c r="G12" i="12" l="1"/>
  <c r="F12"/>
  <c r="G11"/>
  <c r="F11"/>
  <c r="G18"/>
  <c r="F18"/>
  <c r="G17"/>
  <c r="F17"/>
  <c r="G16"/>
  <c r="F16"/>
  <c r="G15"/>
  <c r="F15"/>
  <c r="G7"/>
  <c r="F7"/>
  <c r="G6"/>
  <c r="F6"/>
  <c r="F17" i="10"/>
  <c r="F15"/>
  <c r="F14"/>
  <c r="F10" i="12" l="1"/>
  <c r="G9"/>
  <c r="F9"/>
  <c r="G10"/>
  <c r="G19"/>
  <c r="G20" s="1"/>
  <c r="F19"/>
  <c r="F20" s="1"/>
  <c r="G8"/>
  <c r="F8"/>
  <c r="F18" i="10"/>
  <c r="F11"/>
  <c r="F10"/>
  <c r="F19" l="1"/>
  <c r="F6"/>
  <c r="F5"/>
  <c r="F7" l="1"/>
  <c r="F9"/>
  <c r="F8"/>
</calcChain>
</file>

<file path=xl/sharedStrings.xml><?xml version="1.0" encoding="utf-8"?>
<sst xmlns="http://schemas.openxmlformats.org/spreadsheetml/2006/main" count="218" uniqueCount="80">
  <si>
    <t>Ogółem</t>
  </si>
  <si>
    <t>Miasto</t>
  </si>
  <si>
    <t>Wieś</t>
  </si>
  <si>
    <t xml:space="preserve">Powiat chodzieski               </t>
  </si>
  <si>
    <t xml:space="preserve">Powiat czarnkowsko-trzcianecki  </t>
  </si>
  <si>
    <t xml:space="preserve">Powiat gnieźnieński             </t>
  </si>
  <si>
    <t xml:space="preserve">Powiat gostyński                </t>
  </si>
  <si>
    <t xml:space="preserve">Powiat grodziski                </t>
  </si>
  <si>
    <t xml:space="preserve">Powiat jarociński               </t>
  </si>
  <si>
    <t xml:space="preserve">Powiat kaliski                  </t>
  </si>
  <si>
    <t xml:space="preserve">Powiat kępiński                 </t>
  </si>
  <si>
    <t xml:space="preserve">Powiat kolski                   </t>
  </si>
  <si>
    <t xml:space="preserve">Powiat koniński                 </t>
  </si>
  <si>
    <t xml:space="preserve">Powiat kościański               </t>
  </si>
  <si>
    <t xml:space="preserve">Powiat krotoszyński             </t>
  </si>
  <si>
    <t xml:space="preserve">Powiat leszczyński              </t>
  </si>
  <si>
    <t xml:space="preserve">Powiat międzychodzki            </t>
  </si>
  <si>
    <t xml:space="preserve">Powiat nowotomyski              </t>
  </si>
  <si>
    <t xml:space="preserve">Powiat obornicki                </t>
  </si>
  <si>
    <t xml:space="preserve">Powiat ostrowski                </t>
  </si>
  <si>
    <t xml:space="preserve">Powiat ostrzeszowski            </t>
  </si>
  <si>
    <t xml:space="preserve">Powiat pilski                   </t>
  </si>
  <si>
    <t xml:space="preserve">Powiat pleszewski               </t>
  </si>
  <si>
    <t xml:space="preserve">Powiat poznański                </t>
  </si>
  <si>
    <t xml:space="preserve">Powiat rawicki                  </t>
  </si>
  <si>
    <t xml:space="preserve">Powiat słupecki                 </t>
  </si>
  <si>
    <t xml:space="preserve">Powiat szamotulski              </t>
  </si>
  <si>
    <t xml:space="preserve">Powiat średzki                  </t>
  </si>
  <si>
    <t xml:space="preserve">Powiat śremski                  </t>
  </si>
  <si>
    <t xml:space="preserve">Powiat turecki                  </t>
  </si>
  <si>
    <t xml:space="preserve">Powiat wągrowiecki              </t>
  </si>
  <si>
    <t xml:space="preserve">Powiat wolsztyński              </t>
  </si>
  <si>
    <t xml:space="preserve">Powiat wrzesiński               </t>
  </si>
  <si>
    <t xml:space="preserve">Powiat złotowski                </t>
  </si>
  <si>
    <t>Etykiety wierszy</t>
  </si>
  <si>
    <t>Suma końcowa</t>
  </si>
  <si>
    <t>Wartości</t>
  </si>
  <si>
    <t>Symbol terytorialny</t>
  </si>
  <si>
    <t>Powiaty</t>
  </si>
  <si>
    <t>(puste)</t>
  </si>
  <si>
    <t>Suma z Miasto</t>
  </si>
  <si>
    <t>Suma z Wieś</t>
  </si>
  <si>
    <t>Miary klasyczne</t>
  </si>
  <si>
    <t>wsp. Zmienności</t>
  </si>
  <si>
    <t>typowy obszar - lewy koniec</t>
  </si>
  <si>
    <t>typowy obszar- prawy koniec</t>
  </si>
  <si>
    <t>Średnia arytmetyczna</t>
  </si>
  <si>
    <t>odchyl. Standardowe</t>
  </si>
  <si>
    <t>wsp. Asymetrii</t>
  </si>
  <si>
    <t>wsp. Koncentracji</t>
  </si>
  <si>
    <t>Miary pozycyjne</t>
  </si>
  <si>
    <t>dominanta/moda</t>
  </si>
  <si>
    <t>kwartyl 1</t>
  </si>
  <si>
    <t>kwartyl 2/mediana</t>
  </si>
  <si>
    <t>kwartyl 3</t>
  </si>
  <si>
    <t>odch. Ćwiartkowe</t>
  </si>
  <si>
    <t>pozycyjny wsp. Zmienności</t>
  </si>
  <si>
    <t>MIASTO</t>
  </si>
  <si>
    <t>WIEŚ</t>
  </si>
  <si>
    <t>Kolumna1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</si>
  <si>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</si>
  <si>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</si>
  <si>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</si>
  <si>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</si>
  <si>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</si>
  <si>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</si>
  <si>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</si>
  <si>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</si>
  <si>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</si>
  <si>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</si>
  <si>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</si>
  <si>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</si>
  <si>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</si>
  <si>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Zbiór danych (koszyk)</t>
  </si>
  <si>
    <t>Więcej</t>
  </si>
  <si>
    <t>Częstość</t>
  </si>
  <si>
    <t>Liczba ludności w woj. wielkopolskim</t>
  </si>
  <si>
    <t>MIASTA</t>
  </si>
  <si>
    <t>Ludność w gminach woj. Wielkopolskiego.                                                  Stan w dniu 31 marca 2011 r. - wyniki spisu ludności i mieszkań 2011 r.</t>
  </si>
  <si>
    <t>Tryb (dominanta)</t>
  </si>
</sst>
</file>

<file path=xl/styles.xml><?xml version="1.0" encoding="utf-8"?>
<styleSheet xmlns="http://schemas.openxmlformats.org/spreadsheetml/2006/main">
  <numFmts count="3">
    <numFmt numFmtId="43" formatCode="_-* #,##0.00\ _z_ł_-;\-* #,##0.00\ _z_ł_-;_-* &quot;-&quot;??\ _z_ł_-;_-@_-"/>
    <numFmt numFmtId="164" formatCode="_(* #,##0_);_(* \(#,##0\);_(* &quot;-&quot;_);_(@_)"/>
    <numFmt numFmtId="165" formatCode="_(&quot;$&quot;* #,##0_);_(&quot;$&quot;* \(#,##0\);_(&quot;$&quot;* &quot;-&quot;_);_(@_)"/>
  </numFmts>
  <fonts count="20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"/>
      <charset val="238"/>
    </font>
    <font>
      <sz val="10"/>
      <name val="Arial CE"/>
      <charset val="238"/>
    </font>
    <font>
      <b/>
      <sz val="10"/>
      <name val="Times New Roman CE"/>
      <family val="1"/>
      <charset val="238"/>
    </font>
    <font>
      <sz val="12"/>
      <name val="Arial CE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name val="MS Sans Serif"/>
      <family val="2"/>
      <charset val="238"/>
    </font>
    <font>
      <sz val="9"/>
      <name val="Arial"/>
      <family val="2"/>
      <charset val="238"/>
    </font>
    <font>
      <sz val="12"/>
      <name val="Times New Roman CE"/>
      <charset val="238"/>
    </font>
    <font>
      <u/>
      <sz val="11"/>
      <color theme="10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i/>
      <sz val="11"/>
      <color theme="1"/>
      <name val="Czcionka tekstu podstawowego"/>
      <family val="2"/>
      <charset val="238"/>
    </font>
    <font>
      <b/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1">
    <xf numFmtId="0" fontId="0" fillId="0" borderId="0"/>
    <xf numFmtId="0" fontId="2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/>
    <xf numFmtId="0" fontId="14" fillId="0" borderId="0"/>
    <xf numFmtId="0" fontId="6" fillId="0" borderId="0"/>
    <xf numFmtId="0" fontId="8" fillId="0" borderId="0"/>
    <xf numFmtId="0" fontId="14" fillId="0" borderId="0"/>
    <xf numFmtId="0" fontId="5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7" fillId="0" borderId="3" xfId="0" applyFont="1" applyFill="1" applyBorder="1" applyAlignment="1">
      <alignment horizontal="centerContinuous"/>
    </xf>
    <xf numFmtId="0" fontId="0" fillId="0" borderId="1" xfId="0" applyBorder="1"/>
    <xf numFmtId="9" fontId="0" fillId="0" borderId="1" xfId="110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1" xfId="109" applyFont="1" applyBorder="1" applyAlignment="1">
      <alignment horizontal="center"/>
    </xf>
    <xf numFmtId="0" fontId="0" fillId="0" borderId="0" xfId="0" applyNumberFormat="1" applyFill="1" applyBorder="1" applyAlignment="1"/>
    <xf numFmtId="0" fontId="17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09" applyFont="1" applyAlignment="1">
      <alignment horizontal="center"/>
    </xf>
    <xf numFmtId="1" fontId="19" fillId="0" borderId="1" xfId="1" applyNumberFormat="1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/>
    </xf>
    <xf numFmtId="0" fontId="19" fillId="0" borderId="1" xfId="1" applyNumberFormat="1" applyFont="1" applyBorder="1" applyAlignment="1">
      <alignment horizontal="center" vertical="center"/>
    </xf>
    <xf numFmtId="0" fontId="16" fillId="0" borderId="0" xfId="0" applyFont="1" applyAlignment="1"/>
    <xf numFmtId="0" fontId="0" fillId="3" borderId="0" xfId="0" applyFill="1" applyBorder="1" applyAlignme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5" fillId="2" borderId="1" xfId="0" applyFont="1" applyFill="1" applyBorder="1" applyAlignment="1">
      <alignment horizontal="center" vertical="center"/>
    </xf>
    <xf numFmtId="49" fontId="19" fillId="0" borderId="1" xfId="1" applyNumberFormat="1" applyFont="1" applyBorder="1" applyAlignment="1">
      <alignment horizontal="left" vertical="center"/>
    </xf>
  </cellXfs>
  <cellStyles count="111">
    <cellStyle name="Comma [0]" xfId="2"/>
    <cellStyle name="Comma [0] 2" xfId="3"/>
    <cellStyle name="Comma [0] 2 2" xfId="4"/>
    <cellStyle name="Comma [0] 3" xfId="5"/>
    <cellStyle name="Comma [0] 3 2" xfId="6"/>
    <cellStyle name="Comma [0] 4" xfId="7"/>
    <cellStyle name="Comma [0] 4 2" xfId="8"/>
    <cellStyle name="Comma [0] 4 2 2" xfId="9"/>
    <cellStyle name="Comma [0] 4 3" xfId="10"/>
    <cellStyle name="Comma [0] 5" xfId="11"/>
    <cellStyle name="Comma [0] 5 2" xfId="12"/>
    <cellStyle name="Currency [0]" xfId="13"/>
    <cellStyle name="Currency [0] 2" xfId="14"/>
    <cellStyle name="Currency [0] 2 2" xfId="15"/>
    <cellStyle name="Currency [0] 3" xfId="16"/>
    <cellStyle name="Currency [0] 3 2" xfId="17"/>
    <cellStyle name="Currency [0] 4" xfId="18"/>
    <cellStyle name="Currency [0] 4 2" xfId="19"/>
    <cellStyle name="Currency [0] 4 2 2" xfId="20"/>
    <cellStyle name="Currency [0] 4 3" xfId="21"/>
    <cellStyle name="Currency [0] 5" xfId="22"/>
    <cellStyle name="Currency [0] 5 2" xfId="23"/>
    <cellStyle name="Dziesiętny" xfId="109" builtinId="3"/>
    <cellStyle name="Hiperłącze 2" xfId="24"/>
    <cellStyle name="Hiperłącze 2 2" xfId="25"/>
    <cellStyle name="Hiperłącze 2 2 2" xfId="26"/>
    <cellStyle name="Hiperłącze 2 3" xfId="27"/>
    <cellStyle name="Hiperłącze 2 3 2" xfId="28"/>
    <cellStyle name="Hiperłącze 2 3 2 2" xfId="29"/>
    <cellStyle name="Hiperłącze 2 3 3" xfId="30"/>
    <cellStyle name="Hiperłącze 2 4" xfId="31"/>
    <cellStyle name="Hiperłącze 2 4 2" xfId="32"/>
    <cellStyle name="Hiperłącze 2 4 2 2" xfId="33"/>
    <cellStyle name="Hiperłącze 2 4 3" xfId="34"/>
    <cellStyle name="Hiperłącze 2 5" xfId="35"/>
    <cellStyle name="Hiperłącze 2 5 2" xfId="36"/>
    <cellStyle name="Hiperłącze 3" xfId="37"/>
    <cellStyle name="Hiperłącze 3 2" xfId="38"/>
    <cellStyle name="Hiperłącze 4" xfId="39"/>
    <cellStyle name="Hiperłącze 5" xfId="40"/>
    <cellStyle name="Hiperłącze 5 2" xfId="41"/>
    <cellStyle name="Hiperłącze 5_GUS-ABM_NSP_mikroagregat_20110309" xfId="42"/>
    <cellStyle name="Hiperłącze 6" xfId="43"/>
    <cellStyle name="Hiperłącze 6 2" xfId="44"/>
    <cellStyle name="Hiperłącze 6 2 2" xfId="45"/>
    <cellStyle name="Hiperłącze 6 2_GUS-ABM_NSP_mikroagregat_20110309" xfId="46"/>
    <cellStyle name="Hiperłącze 6 3" xfId="47"/>
    <cellStyle name="Hiperłącze 6_GUS-ABM_NSP_mikroagregat_20110309" xfId="48"/>
    <cellStyle name="Hiperłącze 7" xfId="49"/>
    <cellStyle name="Hiperłącze 7 2" xfId="50"/>
    <cellStyle name="Hiperłącze 7 2 2" xfId="51"/>
    <cellStyle name="Hiperłącze 7 2_GUS-ABM_NSP_mikroagregat_20110309" xfId="52"/>
    <cellStyle name="Hiperłącze 7 3" xfId="53"/>
    <cellStyle name="Hiperłącze 7_GUS-ABM_NSP_mikroagregat_20110309" xfId="54"/>
    <cellStyle name="Hiperłącze 8" xfId="55"/>
    <cellStyle name="Hiperłącze 8 2" xfId="56"/>
    <cellStyle name="Hiperłącze 8 3" xfId="57"/>
    <cellStyle name="Hiperłącze 8_GUS-ABM_NSP_mikroagregat_20110309" xfId="58"/>
    <cellStyle name="nagłówek" xfId="59"/>
    <cellStyle name="Normal_CZ2LFS97" xfId="60"/>
    <cellStyle name="Normalny" xfId="0" builtinId="0"/>
    <cellStyle name="Normalny 10" xfId="61"/>
    <cellStyle name="Normalny 10 2" xfId="62"/>
    <cellStyle name="Normalny 10_GUS-ABM_NSP_mikroagregat_20110309" xfId="63"/>
    <cellStyle name="Normalny 11" xfId="64"/>
    <cellStyle name="Normalny 2" xfId="1"/>
    <cellStyle name="Normalny 2 2" xfId="65"/>
    <cellStyle name="Normalny 2 2 2" xfId="66"/>
    <cellStyle name="Normalny 2 3" xfId="67"/>
    <cellStyle name="Normalny 2 4" xfId="68"/>
    <cellStyle name="Normalny 2 4 2" xfId="69"/>
    <cellStyle name="Normalny 2 5" xfId="70"/>
    <cellStyle name="Normalny 3" xfId="71"/>
    <cellStyle name="Normalny 3 2" xfId="72"/>
    <cellStyle name="Normalny 3 2 2" xfId="73"/>
    <cellStyle name="Normalny 3 2 3" xfId="74"/>
    <cellStyle name="Normalny 3 2_GUS-ABM_NSP_mikroagregat_20110309" xfId="75"/>
    <cellStyle name="Normalny 3 3" xfId="76"/>
    <cellStyle name="Normalny 3 4" xfId="77"/>
    <cellStyle name="Normalny 3_GUS-ABM_NSP_mikroagregat_20110309" xfId="78"/>
    <cellStyle name="Normalny 4" xfId="79"/>
    <cellStyle name="Normalny 4 2" xfId="80"/>
    <cellStyle name="Normalny 4 2 2" xfId="81"/>
    <cellStyle name="Normalny 4 3" xfId="82"/>
    <cellStyle name="Normalny 5" xfId="83"/>
    <cellStyle name="Normalny 6" xfId="84"/>
    <cellStyle name="Normalny 6 2" xfId="85"/>
    <cellStyle name="Normalny 6 2 2" xfId="86"/>
    <cellStyle name="Normalny 6 3" xfId="87"/>
    <cellStyle name="Normalny 6 3 2" xfId="88"/>
    <cellStyle name="Normalny 6 3 2 2" xfId="89"/>
    <cellStyle name="Normalny 6 3 3" xfId="90"/>
    <cellStyle name="Normalny 6 3 3 2" xfId="91"/>
    <cellStyle name="Normalny 7" xfId="92"/>
    <cellStyle name="Normalny 8" xfId="93"/>
    <cellStyle name="Normalny 9" xfId="94"/>
    <cellStyle name="Normalny 9 2" xfId="95"/>
    <cellStyle name="Normalny 9 3" xfId="96"/>
    <cellStyle name="Normalny 9_GUS-ABM_NSP_mikroagregat_20110309" xfId="97"/>
    <cellStyle name="Procentowy" xfId="110" builtinId="5"/>
    <cellStyle name="Procentowy 2" xfId="98"/>
    <cellStyle name="Procentowy 2 2" xfId="99"/>
    <cellStyle name="Procentowy 2 2 2" xfId="100"/>
    <cellStyle name="Procentowy 2 3" xfId="101"/>
    <cellStyle name="Procentowy 2 3 2" xfId="102"/>
    <cellStyle name="Procentowy 2 4" xfId="103"/>
    <cellStyle name="Procentowy 2 4 2" xfId="104"/>
    <cellStyle name="Procentowy 2 4 2 2" xfId="105"/>
    <cellStyle name="Procentowy 2 4 3" xfId="106"/>
    <cellStyle name="Procentowy 2 5" xfId="107"/>
    <cellStyle name="Procentowy 2 6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Częstotliwość</c:v>
          </c:tx>
          <c:cat>
            <c:strRef>
              <c:f>OGÓŁEM!$A$39:$A$98</c:f>
              <c:strCache>
                <c:ptCount val="60"/>
                <c:pt idx="0">
                  <c:v>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65000</c:v>
                </c:pt>
                <c:pt idx="5">
                  <c:v>70000</c:v>
                </c:pt>
                <c:pt idx="6">
                  <c:v>75000</c:v>
                </c:pt>
                <c:pt idx="7">
                  <c:v>80000</c:v>
                </c:pt>
                <c:pt idx="8">
                  <c:v>85000</c:v>
                </c:pt>
                <c:pt idx="9">
                  <c:v>90000</c:v>
                </c:pt>
                <c:pt idx="10">
                  <c:v>95000</c:v>
                </c:pt>
                <c:pt idx="11">
                  <c:v>100000</c:v>
                </c:pt>
                <c:pt idx="12">
                  <c:v>105000</c:v>
                </c:pt>
                <c:pt idx="13">
                  <c:v>110000</c:v>
                </c:pt>
                <c:pt idx="14">
                  <c:v>115000</c:v>
                </c:pt>
                <c:pt idx="15">
                  <c:v>120000</c:v>
                </c:pt>
                <c:pt idx="16">
                  <c:v>125000</c:v>
                </c:pt>
                <c:pt idx="17">
                  <c:v>130000</c:v>
                </c:pt>
                <c:pt idx="18">
                  <c:v>135000</c:v>
                </c:pt>
                <c:pt idx="19">
                  <c:v>140000</c:v>
                </c:pt>
                <c:pt idx="20">
                  <c:v>145000</c:v>
                </c:pt>
                <c:pt idx="21">
                  <c:v>150000</c:v>
                </c:pt>
                <c:pt idx="22">
                  <c:v>155000</c:v>
                </c:pt>
                <c:pt idx="23">
                  <c:v>160000</c:v>
                </c:pt>
                <c:pt idx="24">
                  <c:v>165000</c:v>
                </c:pt>
                <c:pt idx="25">
                  <c:v>170000</c:v>
                </c:pt>
                <c:pt idx="26">
                  <c:v>175000</c:v>
                </c:pt>
                <c:pt idx="27">
                  <c:v>180000</c:v>
                </c:pt>
                <c:pt idx="28">
                  <c:v>185000</c:v>
                </c:pt>
                <c:pt idx="29">
                  <c:v>190000</c:v>
                </c:pt>
                <c:pt idx="30">
                  <c:v>195000</c:v>
                </c:pt>
                <c:pt idx="31">
                  <c:v>200000</c:v>
                </c:pt>
                <c:pt idx="32">
                  <c:v>205000</c:v>
                </c:pt>
                <c:pt idx="33">
                  <c:v>210000</c:v>
                </c:pt>
                <c:pt idx="34">
                  <c:v>215000</c:v>
                </c:pt>
                <c:pt idx="35">
                  <c:v>220000</c:v>
                </c:pt>
                <c:pt idx="36">
                  <c:v>225000</c:v>
                </c:pt>
                <c:pt idx="37">
                  <c:v>230000</c:v>
                </c:pt>
                <c:pt idx="38">
                  <c:v>235000</c:v>
                </c:pt>
                <c:pt idx="39">
                  <c:v>240000</c:v>
                </c:pt>
                <c:pt idx="40">
                  <c:v>245000</c:v>
                </c:pt>
                <c:pt idx="41">
                  <c:v>250000</c:v>
                </c:pt>
                <c:pt idx="42">
                  <c:v>255000</c:v>
                </c:pt>
                <c:pt idx="43">
                  <c:v>260000</c:v>
                </c:pt>
                <c:pt idx="44">
                  <c:v>265000</c:v>
                </c:pt>
                <c:pt idx="45">
                  <c:v>270000</c:v>
                </c:pt>
                <c:pt idx="46">
                  <c:v>275000</c:v>
                </c:pt>
                <c:pt idx="47">
                  <c:v>280000</c:v>
                </c:pt>
                <c:pt idx="48">
                  <c:v>285000</c:v>
                </c:pt>
                <c:pt idx="49">
                  <c:v>290000</c:v>
                </c:pt>
                <c:pt idx="50">
                  <c:v>295000</c:v>
                </c:pt>
                <c:pt idx="51">
                  <c:v>300000</c:v>
                </c:pt>
                <c:pt idx="52">
                  <c:v>305000</c:v>
                </c:pt>
                <c:pt idx="53">
                  <c:v>310000</c:v>
                </c:pt>
                <c:pt idx="54">
                  <c:v>315000</c:v>
                </c:pt>
                <c:pt idx="55">
                  <c:v>320000</c:v>
                </c:pt>
                <c:pt idx="56">
                  <c:v>325000</c:v>
                </c:pt>
                <c:pt idx="57">
                  <c:v>330000</c:v>
                </c:pt>
                <c:pt idx="58">
                  <c:v>335000</c:v>
                </c:pt>
                <c:pt idx="59">
                  <c:v>Więcej</c:v>
                </c:pt>
              </c:strCache>
            </c:strRef>
          </c:cat>
          <c:val>
            <c:numRef>
              <c:f>OGÓŁEM!$B$39:$B$98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</c:ser>
        <c:axId val="78403456"/>
        <c:axId val="78426496"/>
      </c:barChart>
      <c:catAx>
        <c:axId val="7840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baseline="0"/>
                  <a:t>Przedział liczby ludności w danym powiacie </a:t>
                </a:r>
                <a:endParaRPr lang="pl-PL"/>
              </a:p>
            </c:rich>
          </c:tx>
          <c:layout/>
        </c:title>
        <c:tickLblPos val="nextTo"/>
        <c:crossAx val="78426496"/>
        <c:crosses val="autoZero"/>
        <c:auto val="1"/>
        <c:lblAlgn val="ctr"/>
        <c:lblOffset val="100"/>
      </c:catAx>
      <c:valAx>
        <c:axId val="78426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Częstotliwość</a:t>
                </a:r>
                <a:r>
                  <a:rPr lang="pl-PL" baseline="0"/>
                  <a:t> występowania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78403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Liczba ludności w powiatach województwa Wielkopolskiego</c:v>
          </c:tx>
          <c:cat>
            <c:strRef>
              <c:f>OGÓŁEM!$A$2:$A$32</c:f>
              <c:strCache>
                <c:ptCount val="31"/>
                <c:pt idx="0">
                  <c:v>Powiat chodzieski               </c:v>
                </c:pt>
                <c:pt idx="1">
                  <c:v>Powiat czarnkowsko-trzcianecki  </c:v>
                </c:pt>
                <c:pt idx="2">
                  <c:v>Powiat gnieźnieński             </c:v>
                </c:pt>
                <c:pt idx="3">
                  <c:v>Powiat gostyński                </c:v>
                </c:pt>
                <c:pt idx="4">
                  <c:v>Powiat grodziski                </c:v>
                </c:pt>
                <c:pt idx="5">
                  <c:v>Powiat jarociński               </c:v>
                </c:pt>
                <c:pt idx="6">
                  <c:v>Powiat kaliski                  </c:v>
                </c:pt>
                <c:pt idx="7">
                  <c:v>Powiat kępiński                 </c:v>
                </c:pt>
                <c:pt idx="8">
                  <c:v>Powiat kolski                   </c:v>
                </c:pt>
                <c:pt idx="9">
                  <c:v>Powiat koniński                 </c:v>
                </c:pt>
                <c:pt idx="10">
                  <c:v>Powiat kościański               </c:v>
                </c:pt>
                <c:pt idx="11">
                  <c:v>Powiat krotoszyński             </c:v>
                </c:pt>
                <c:pt idx="12">
                  <c:v>Powiat leszczyński              </c:v>
                </c:pt>
                <c:pt idx="13">
                  <c:v>Powiat międzychodzki            </c:v>
                </c:pt>
                <c:pt idx="14">
                  <c:v>Powiat nowotomyski              </c:v>
                </c:pt>
                <c:pt idx="15">
                  <c:v>Powiat obornicki                </c:v>
                </c:pt>
                <c:pt idx="16">
                  <c:v>Powiat ostrowski                </c:v>
                </c:pt>
                <c:pt idx="17">
                  <c:v>Powiat ostrzeszowski            </c:v>
                </c:pt>
                <c:pt idx="18">
                  <c:v>Powiat pilski                   </c:v>
                </c:pt>
                <c:pt idx="19">
                  <c:v>Powiat pleszewski               </c:v>
                </c:pt>
                <c:pt idx="20">
                  <c:v>Powiat poznański                </c:v>
                </c:pt>
                <c:pt idx="21">
                  <c:v>Powiat rawicki                  </c:v>
                </c:pt>
                <c:pt idx="22">
                  <c:v>Powiat słupecki                 </c:v>
                </c:pt>
                <c:pt idx="23">
                  <c:v>Powiat szamotulski              </c:v>
                </c:pt>
                <c:pt idx="24">
                  <c:v>Powiat średzki                  </c:v>
                </c:pt>
                <c:pt idx="25">
                  <c:v>Powiat śremski                  </c:v>
                </c:pt>
                <c:pt idx="26">
                  <c:v>Powiat turecki                  </c:v>
                </c:pt>
                <c:pt idx="27">
                  <c:v>Powiat wągrowiecki              </c:v>
                </c:pt>
                <c:pt idx="28">
                  <c:v>Powiat wolsztyński              </c:v>
                </c:pt>
                <c:pt idx="29">
                  <c:v>Powiat wrzesiński               </c:v>
                </c:pt>
                <c:pt idx="30">
                  <c:v>Powiat złotowski                </c:v>
                </c:pt>
              </c:strCache>
            </c:strRef>
          </c:cat>
          <c:val>
            <c:numRef>
              <c:f>OGÓŁEM!$B$2:$B$32</c:f>
              <c:numCache>
                <c:formatCode>General</c:formatCode>
                <c:ptCount val="31"/>
                <c:pt idx="0">
                  <c:v>47837</c:v>
                </c:pt>
                <c:pt idx="1">
                  <c:v>88304</c:v>
                </c:pt>
                <c:pt idx="2">
                  <c:v>143953</c:v>
                </c:pt>
                <c:pt idx="3">
                  <c:v>76239</c:v>
                </c:pt>
                <c:pt idx="4">
                  <c:v>50432</c:v>
                </c:pt>
                <c:pt idx="5">
                  <c:v>71429</c:v>
                </c:pt>
                <c:pt idx="6">
                  <c:v>82120</c:v>
                </c:pt>
                <c:pt idx="7">
                  <c:v>56437</c:v>
                </c:pt>
                <c:pt idx="8">
                  <c:v>89549</c:v>
                </c:pt>
                <c:pt idx="9">
                  <c:v>127462</c:v>
                </c:pt>
                <c:pt idx="10">
                  <c:v>78806</c:v>
                </c:pt>
                <c:pt idx="11">
                  <c:v>77940</c:v>
                </c:pt>
                <c:pt idx="12">
                  <c:v>52607</c:v>
                </c:pt>
                <c:pt idx="13">
                  <c:v>37063</c:v>
                </c:pt>
                <c:pt idx="14">
                  <c:v>73504</c:v>
                </c:pt>
                <c:pt idx="15">
                  <c:v>58353</c:v>
                </c:pt>
                <c:pt idx="16">
                  <c:v>160617</c:v>
                </c:pt>
                <c:pt idx="17">
                  <c:v>55395</c:v>
                </c:pt>
                <c:pt idx="18">
                  <c:v>138455</c:v>
                </c:pt>
                <c:pt idx="19">
                  <c:v>63215</c:v>
                </c:pt>
                <c:pt idx="20">
                  <c:v>332115</c:v>
                </c:pt>
                <c:pt idx="21">
                  <c:v>60400</c:v>
                </c:pt>
                <c:pt idx="22">
                  <c:v>59805</c:v>
                </c:pt>
                <c:pt idx="23">
                  <c:v>88609</c:v>
                </c:pt>
                <c:pt idx="24">
                  <c:v>56210</c:v>
                </c:pt>
                <c:pt idx="25">
                  <c:v>60365</c:v>
                </c:pt>
                <c:pt idx="26">
                  <c:v>84711</c:v>
                </c:pt>
                <c:pt idx="27">
                  <c:v>69444</c:v>
                </c:pt>
                <c:pt idx="28">
                  <c:v>56464</c:v>
                </c:pt>
                <c:pt idx="29">
                  <c:v>76093</c:v>
                </c:pt>
                <c:pt idx="30">
                  <c:v>70271</c:v>
                </c:pt>
              </c:numCache>
            </c:numRef>
          </c:val>
        </c:ser>
        <c:axId val="78914304"/>
        <c:axId val="78915840"/>
      </c:barChart>
      <c:catAx>
        <c:axId val="78914304"/>
        <c:scaling>
          <c:orientation val="minMax"/>
        </c:scaling>
        <c:axPos val="b"/>
        <c:tickLblPos val="nextTo"/>
        <c:crossAx val="78915840"/>
        <c:crosses val="autoZero"/>
        <c:auto val="1"/>
        <c:lblAlgn val="ctr"/>
        <c:lblOffset val="100"/>
      </c:catAx>
      <c:valAx>
        <c:axId val="78915840"/>
        <c:scaling>
          <c:orientation val="minMax"/>
        </c:scaling>
        <c:axPos val="l"/>
        <c:majorGridlines/>
        <c:numFmt formatCode="General" sourceLinked="1"/>
        <c:tickLblPos val="nextTo"/>
        <c:crossAx val="7891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656451</xdr:colOff>
      <xdr:row>24</xdr:row>
      <xdr:rowOff>25744</xdr:rowOff>
    </xdr:from>
    <xdr:to>
      <xdr:col>17</xdr:col>
      <xdr:colOff>373276</xdr:colOff>
      <xdr:row>42</xdr:row>
      <xdr:rowOff>77230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566352</xdr:colOff>
      <xdr:row>2</xdr:row>
      <xdr:rowOff>154461</xdr:rowOff>
    </xdr:from>
    <xdr:to>
      <xdr:col>16</xdr:col>
      <xdr:colOff>655967</xdr:colOff>
      <xdr:row>18</xdr:row>
      <xdr:rowOff>152759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hiba" refreshedDate="42835.741495717593" createdVersion="3" refreshedVersion="3" minRefreshableVersion="3" recordCount="33">
  <cacheSource type="worksheet">
    <worksheetSource ref="A5:E38" sheet="POWIATY"/>
  </cacheSource>
  <cacheFields count="5">
    <cacheField name="Powiaty" numFmtId="0">
      <sharedItems containsBlank="1" count="32">
        <m/>
        <s v="Powiat chodzieski               "/>
        <s v="Powiat czarnkowsko-trzcianecki  "/>
        <s v="Powiat gnieźnieński             "/>
        <s v="Powiat gostyński                "/>
        <s v="Powiat grodziski                "/>
        <s v="Powiat jarociński               "/>
        <s v="Powiat kaliski                  "/>
        <s v="Powiat kępiński                 "/>
        <s v="Powiat kolski                   "/>
        <s v="Powiat koniński                 "/>
        <s v="Powiat kościański               "/>
        <s v="Powiat krotoszyński             "/>
        <s v="Powiat leszczyński              "/>
        <s v="Powiat międzychodzki            "/>
        <s v="Powiat nowotomyski              "/>
        <s v="Powiat obornicki                "/>
        <s v="Powiat ostrowski                "/>
        <s v="Powiat ostrzeszowski            "/>
        <s v="Powiat pilski                   "/>
        <s v="Powiat pleszewski               "/>
        <s v="Powiat poznański                "/>
        <s v="Powiat rawicki                  "/>
        <s v="Powiat słupecki                 "/>
        <s v="Powiat szamotulski              "/>
        <s v="Powiat średzki                  "/>
        <s v="Powiat śremski                  "/>
        <s v="Powiat turecki                  "/>
        <s v="Powiat wągrowiecki              "/>
        <s v="Powiat wolsztyński              "/>
        <s v="Powiat wrzesiński               "/>
        <s v="Powiat złotowski                "/>
      </sharedItems>
    </cacheField>
    <cacheField name="Symbol terytorialny" numFmtId="0">
      <sharedItems containsBlank="1" count="32">
        <m/>
        <s v="3001   "/>
        <s v="3002   "/>
        <s v="3003   "/>
        <s v="3004   "/>
        <s v="3005   "/>
        <s v="3006   "/>
        <s v="3007   "/>
        <s v="3008   "/>
        <s v="3009   "/>
        <s v="3010   "/>
        <s v="3011   "/>
        <s v="3012   "/>
        <s v="3013   "/>
        <s v="3014   "/>
        <s v="3015   "/>
        <s v="3016   "/>
        <s v="3017   "/>
        <s v="3018   "/>
        <s v="3019   "/>
        <s v="3020   "/>
        <s v="3021   "/>
        <s v="3022   "/>
        <s v="3023   "/>
        <s v="3024   "/>
        <s v="3025   "/>
        <s v="3026   "/>
        <s v="3027   "/>
        <s v="3028   "/>
        <s v="3029   "/>
        <s v="3030   "/>
        <s v="3031   "/>
      </sharedItems>
    </cacheField>
    <cacheField name="Ogółem" numFmtId="0">
      <sharedItems containsString="0" containsBlank="1" containsNumber="1" containsInteger="1" minValue="37063" maxValue="332115" count="32">
        <m/>
        <n v="47837"/>
        <n v="88304"/>
        <n v="143953"/>
        <n v="76239"/>
        <n v="50432"/>
        <n v="71429"/>
        <n v="82120"/>
        <n v="56437"/>
        <n v="89549"/>
        <n v="127462"/>
        <n v="78806"/>
        <n v="77940"/>
        <n v="52607"/>
        <n v="37063"/>
        <n v="73504"/>
        <n v="58353"/>
        <n v="160617"/>
        <n v="55395"/>
        <n v="138455"/>
        <n v="63215"/>
        <n v="332115"/>
        <n v="60400"/>
        <n v="59805"/>
        <n v="88609"/>
        <n v="56210"/>
        <n v="60365"/>
        <n v="84711"/>
        <n v="69444"/>
        <n v="56464"/>
        <n v="76093"/>
        <n v="70271"/>
      </sharedItems>
    </cacheField>
    <cacheField name="Miasto" numFmtId="0">
      <sharedItems containsString="0" containsBlank="1" containsNumber="1" containsInteger="1" minValue="1593" maxValue="130981"/>
    </cacheField>
    <cacheField name="Wieś" numFmtId="0">
      <sharedItems containsString="0" containsBlank="1" containsNumber="1" containsInteger="1" minValue="19992" maxValue="20113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m/>
    <m/>
  </r>
  <r>
    <x v="0"/>
    <x v="0"/>
    <x v="0"/>
    <m/>
    <m/>
  </r>
  <r>
    <x v="1"/>
    <x v="1"/>
    <x v="1"/>
    <n v="27109"/>
    <n v="20728"/>
  </r>
  <r>
    <x v="2"/>
    <x v="2"/>
    <x v="2"/>
    <n v="41249"/>
    <n v="47055"/>
  </r>
  <r>
    <x v="3"/>
    <x v="3"/>
    <x v="3"/>
    <n v="91487"/>
    <n v="52466"/>
  </r>
  <r>
    <x v="4"/>
    <x v="4"/>
    <x v="4"/>
    <n v="31963"/>
    <n v="44276"/>
  </r>
  <r>
    <x v="5"/>
    <x v="5"/>
    <x v="5"/>
    <n v="19359"/>
    <n v="31073"/>
  </r>
  <r>
    <x v="6"/>
    <x v="6"/>
    <x v="6"/>
    <n v="28466"/>
    <n v="42963"/>
  </r>
  <r>
    <x v="7"/>
    <x v="7"/>
    <x v="7"/>
    <n v="1593"/>
    <n v="80527"/>
  </r>
  <r>
    <x v="8"/>
    <x v="8"/>
    <x v="8"/>
    <n v="14760"/>
    <n v="41677"/>
  </r>
  <r>
    <x v="9"/>
    <x v="9"/>
    <x v="9"/>
    <n v="34016"/>
    <n v="55533"/>
  </r>
  <r>
    <x v="10"/>
    <x v="10"/>
    <x v="10"/>
    <n v="17959"/>
    <n v="109503"/>
  </r>
  <r>
    <x v="11"/>
    <x v="11"/>
    <x v="11"/>
    <n v="36678"/>
    <n v="42128"/>
  </r>
  <r>
    <x v="12"/>
    <x v="12"/>
    <x v="12"/>
    <n v="46991"/>
    <n v="30949"/>
  </r>
  <r>
    <x v="13"/>
    <x v="13"/>
    <x v="13"/>
    <n v="4841"/>
    <n v="47766"/>
  </r>
  <r>
    <x v="14"/>
    <x v="14"/>
    <x v="14"/>
    <n v="17071"/>
    <n v="19992"/>
  </r>
  <r>
    <x v="15"/>
    <x v="15"/>
    <x v="15"/>
    <n v="34807"/>
    <n v="38697"/>
  </r>
  <r>
    <x v="16"/>
    <x v="16"/>
    <x v="16"/>
    <n v="29697"/>
    <n v="28656"/>
  </r>
  <r>
    <x v="17"/>
    <x v="17"/>
    <x v="17"/>
    <n v="84913"/>
    <n v="75704"/>
  </r>
  <r>
    <x v="18"/>
    <x v="18"/>
    <x v="18"/>
    <n v="18562"/>
    <n v="36833"/>
  </r>
  <r>
    <x v="19"/>
    <x v="19"/>
    <x v="19"/>
    <n v="89795"/>
    <n v="48660"/>
  </r>
  <r>
    <x v="20"/>
    <x v="20"/>
    <x v="20"/>
    <n v="18024"/>
    <n v="45191"/>
  </r>
  <r>
    <x v="21"/>
    <x v="21"/>
    <x v="21"/>
    <n v="130981"/>
    <n v="201134"/>
  </r>
  <r>
    <x v="22"/>
    <x v="22"/>
    <x v="22"/>
    <n v="29302"/>
    <n v="31098"/>
  </r>
  <r>
    <x v="23"/>
    <x v="23"/>
    <x v="23"/>
    <n v="17303"/>
    <n v="42502"/>
  </r>
  <r>
    <x v="24"/>
    <x v="24"/>
    <x v="24"/>
    <n v="42925"/>
    <n v="45684"/>
  </r>
  <r>
    <x v="25"/>
    <x v="25"/>
    <x v="25"/>
    <n v="22325"/>
    <n v="33885"/>
  </r>
  <r>
    <x v="26"/>
    <x v="26"/>
    <x v="26"/>
    <n v="34680"/>
    <n v="25685"/>
  </r>
  <r>
    <x v="27"/>
    <x v="27"/>
    <x v="27"/>
    <n v="33960"/>
    <n v="50751"/>
  </r>
  <r>
    <x v="28"/>
    <x v="28"/>
    <x v="28"/>
    <n v="32746"/>
    <n v="36698"/>
  </r>
  <r>
    <x v="29"/>
    <x v="29"/>
    <x v="29"/>
    <n v="13723"/>
    <n v="42741"/>
  </r>
  <r>
    <x v="30"/>
    <x v="30"/>
    <x v="30"/>
    <n v="39982"/>
    <n v="36111"/>
  </r>
  <r>
    <x v="31"/>
    <x v="31"/>
    <x v="31"/>
    <n v="35313"/>
    <n v="349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C37" firstHeaderRow="1" firstDataRow="2" firstDataCol="1"/>
  <pivotFields count="5">
    <pivotField axis="axisRow" showAll="0">
      <items count="3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0"/>
        <item t="default"/>
      </items>
    </pivotField>
    <pivotField showAll="0"/>
    <pivotField showAll="0">
      <items count="33">
        <item x="14"/>
        <item x="1"/>
        <item x="5"/>
        <item x="13"/>
        <item x="18"/>
        <item x="25"/>
        <item x="8"/>
        <item x="29"/>
        <item x="16"/>
        <item x="23"/>
        <item x="26"/>
        <item x="22"/>
        <item x="20"/>
        <item x="28"/>
        <item x="31"/>
        <item x="6"/>
        <item x="15"/>
        <item x="30"/>
        <item x="4"/>
        <item x="12"/>
        <item x="11"/>
        <item x="7"/>
        <item x="27"/>
        <item x="2"/>
        <item x="24"/>
        <item x="9"/>
        <item x="10"/>
        <item x="19"/>
        <item x="3"/>
        <item x="17"/>
        <item x="21"/>
        <item x="0"/>
        <item t="default"/>
      </items>
    </pivotField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Miasto" fld="3" baseField="0" baseItem="0"/>
    <dataField name="Suma z Wieś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8"/>
  <sheetViews>
    <sheetView workbookViewId="0">
      <selection activeCell="D1" sqref="D1"/>
    </sheetView>
  </sheetViews>
  <sheetFormatPr defaultRowHeight="14.25"/>
  <cols>
    <col min="1" max="1" width="29" customWidth="1"/>
    <col min="2" max="2" width="17.375" customWidth="1"/>
    <col min="3" max="3" width="16" customWidth="1"/>
    <col min="7" max="7" width="7" customWidth="1"/>
    <col min="8" max="8" width="12.375" customWidth="1"/>
  </cols>
  <sheetData>
    <row r="2" spans="1:5" ht="15" customHeight="1">
      <c r="A2" s="27" t="s">
        <v>78</v>
      </c>
      <c r="B2" s="27"/>
      <c r="C2" s="27"/>
    </row>
    <row r="3" spans="1:5" ht="15">
      <c r="A3" s="27"/>
      <c r="B3" s="27"/>
      <c r="C3" s="27"/>
      <c r="D3" s="22"/>
    </row>
    <row r="5" spans="1:5">
      <c r="A5" s="26" t="s">
        <v>38</v>
      </c>
      <c r="B5" s="26" t="s">
        <v>37</v>
      </c>
      <c r="C5" s="26" t="s">
        <v>0</v>
      </c>
      <c r="D5" s="26" t="s">
        <v>1</v>
      </c>
      <c r="E5" s="26" t="s">
        <v>2</v>
      </c>
    </row>
    <row r="6" spans="1:5">
      <c r="A6" s="26"/>
      <c r="B6" s="26"/>
      <c r="C6" s="26"/>
      <c r="D6" s="26"/>
      <c r="E6" s="26"/>
    </row>
    <row r="7" spans="1:5">
      <c r="A7" s="26"/>
      <c r="B7" s="26"/>
      <c r="C7" s="26"/>
      <c r="D7" s="26"/>
      <c r="E7" s="26"/>
    </row>
    <row r="8" spans="1:5">
      <c r="A8" s="29" t="s">
        <v>3</v>
      </c>
      <c r="B8" s="21">
        <v>3001</v>
      </c>
      <c r="C8" s="19">
        <v>47837</v>
      </c>
      <c r="D8" s="19">
        <v>27109</v>
      </c>
      <c r="E8" s="20">
        <v>20728</v>
      </c>
    </row>
    <row r="9" spans="1:5">
      <c r="A9" s="29" t="s">
        <v>4</v>
      </c>
      <c r="B9" s="21">
        <v>3002</v>
      </c>
      <c r="C9" s="20">
        <v>88304</v>
      </c>
      <c r="D9" s="20">
        <v>41249</v>
      </c>
      <c r="E9" s="20">
        <v>47055</v>
      </c>
    </row>
    <row r="10" spans="1:5">
      <c r="A10" s="29" t="s">
        <v>5</v>
      </c>
      <c r="B10" s="21">
        <v>3003</v>
      </c>
      <c r="C10" s="20">
        <v>143953</v>
      </c>
      <c r="D10" s="20">
        <v>91487</v>
      </c>
      <c r="E10" s="20">
        <v>52466</v>
      </c>
    </row>
    <row r="11" spans="1:5">
      <c r="A11" s="29" t="s">
        <v>6</v>
      </c>
      <c r="B11" s="21">
        <v>3004</v>
      </c>
      <c r="C11" s="20">
        <v>76239</v>
      </c>
      <c r="D11" s="20">
        <v>31963</v>
      </c>
      <c r="E11" s="20">
        <v>44276</v>
      </c>
    </row>
    <row r="12" spans="1:5">
      <c r="A12" s="29" t="s">
        <v>7</v>
      </c>
      <c r="B12" s="21">
        <v>3005</v>
      </c>
      <c r="C12" s="20">
        <v>50432</v>
      </c>
      <c r="D12" s="20">
        <v>19359</v>
      </c>
      <c r="E12" s="20">
        <v>31073</v>
      </c>
    </row>
    <row r="13" spans="1:5">
      <c r="A13" s="29" t="s">
        <v>8</v>
      </c>
      <c r="B13" s="21">
        <v>3006</v>
      </c>
      <c r="C13" s="20">
        <v>71429</v>
      </c>
      <c r="D13" s="20">
        <v>28466</v>
      </c>
      <c r="E13" s="20">
        <v>42963</v>
      </c>
    </row>
    <row r="14" spans="1:5">
      <c r="A14" s="29" t="s">
        <v>9</v>
      </c>
      <c r="B14" s="21">
        <v>3007</v>
      </c>
      <c r="C14" s="20">
        <v>82120</v>
      </c>
      <c r="D14" s="20">
        <v>1593</v>
      </c>
      <c r="E14" s="20">
        <v>80527</v>
      </c>
    </row>
    <row r="15" spans="1:5">
      <c r="A15" s="29" t="s">
        <v>10</v>
      </c>
      <c r="B15" s="21">
        <v>3008</v>
      </c>
      <c r="C15" s="20">
        <v>56437</v>
      </c>
      <c r="D15" s="20">
        <v>14760</v>
      </c>
      <c r="E15" s="20">
        <v>41677</v>
      </c>
    </row>
    <row r="16" spans="1:5">
      <c r="A16" s="29" t="s">
        <v>11</v>
      </c>
      <c r="B16" s="21">
        <v>3009</v>
      </c>
      <c r="C16" s="20">
        <v>89549</v>
      </c>
      <c r="D16" s="20">
        <v>34016</v>
      </c>
      <c r="E16" s="20">
        <v>55533</v>
      </c>
    </row>
    <row r="17" spans="1:5">
      <c r="A17" s="29" t="s">
        <v>12</v>
      </c>
      <c r="B17" s="21">
        <v>3010</v>
      </c>
      <c r="C17" s="20">
        <v>127462</v>
      </c>
      <c r="D17" s="20">
        <v>17959</v>
      </c>
      <c r="E17" s="20">
        <v>109503</v>
      </c>
    </row>
    <row r="18" spans="1:5">
      <c r="A18" s="29" t="s">
        <v>13</v>
      </c>
      <c r="B18" s="21">
        <v>3011</v>
      </c>
      <c r="C18" s="20">
        <v>78806</v>
      </c>
      <c r="D18" s="20">
        <v>36678</v>
      </c>
      <c r="E18" s="20">
        <v>42128</v>
      </c>
    </row>
    <row r="19" spans="1:5">
      <c r="A19" s="29" t="s">
        <v>14</v>
      </c>
      <c r="B19" s="21">
        <v>3012</v>
      </c>
      <c r="C19" s="20">
        <v>77940</v>
      </c>
      <c r="D19" s="20">
        <v>46991</v>
      </c>
      <c r="E19" s="20">
        <v>30949</v>
      </c>
    </row>
    <row r="20" spans="1:5">
      <c r="A20" s="29" t="s">
        <v>15</v>
      </c>
      <c r="B20" s="21">
        <v>3013</v>
      </c>
      <c r="C20" s="20">
        <v>52607</v>
      </c>
      <c r="D20" s="20">
        <v>4841</v>
      </c>
      <c r="E20" s="20">
        <v>47766</v>
      </c>
    </row>
    <row r="21" spans="1:5">
      <c r="A21" s="29" t="s">
        <v>16</v>
      </c>
      <c r="B21" s="21">
        <v>3014</v>
      </c>
      <c r="C21" s="20">
        <v>37063</v>
      </c>
      <c r="D21" s="20">
        <v>17071</v>
      </c>
      <c r="E21" s="20">
        <v>19992</v>
      </c>
    </row>
    <row r="22" spans="1:5">
      <c r="A22" s="29" t="s">
        <v>17</v>
      </c>
      <c r="B22" s="21">
        <v>3015</v>
      </c>
      <c r="C22" s="20">
        <v>73504</v>
      </c>
      <c r="D22" s="20">
        <v>34807</v>
      </c>
      <c r="E22" s="20">
        <v>38697</v>
      </c>
    </row>
    <row r="23" spans="1:5">
      <c r="A23" s="29" t="s">
        <v>18</v>
      </c>
      <c r="B23" s="21">
        <v>3016</v>
      </c>
      <c r="C23" s="20">
        <v>58353</v>
      </c>
      <c r="D23" s="20">
        <v>29697</v>
      </c>
      <c r="E23" s="20">
        <v>28656</v>
      </c>
    </row>
    <row r="24" spans="1:5">
      <c r="A24" s="29" t="s">
        <v>19</v>
      </c>
      <c r="B24" s="21">
        <v>3017</v>
      </c>
      <c r="C24" s="20">
        <v>160617</v>
      </c>
      <c r="D24" s="20">
        <v>84913</v>
      </c>
      <c r="E24" s="20">
        <v>75704</v>
      </c>
    </row>
    <row r="25" spans="1:5">
      <c r="A25" s="29" t="s">
        <v>20</v>
      </c>
      <c r="B25" s="21">
        <v>3018</v>
      </c>
      <c r="C25" s="20">
        <v>55395</v>
      </c>
      <c r="D25" s="20">
        <v>18562</v>
      </c>
      <c r="E25" s="20">
        <v>36833</v>
      </c>
    </row>
    <row r="26" spans="1:5">
      <c r="A26" s="29" t="s">
        <v>21</v>
      </c>
      <c r="B26" s="21">
        <v>3019</v>
      </c>
      <c r="C26" s="20">
        <v>138455</v>
      </c>
      <c r="D26" s="20">
        <v>89795</v>
      </c>
      <c r="E26" s="20">
        <v>48660</v>
      </c>
    </row>
    <row r="27" spans="1:5">
      <c r="A27" s="29" t="s">
        <v>22</v>
      </c>
      <c r="B27" s="21">
        <v>3020</v>
      </c>
      <c r="C27" s="20">
        <v>63215</v>
      </c>
      <c r="D27" s="20">
        <v>18024</v>
      </c>
      <c r="E27" s="20">
        <v>45191</v>
      </c>
    </row>
    <row r="28" spans="1:5">
      <c r="A28" s="29" t="s">
        <v>23</v>
      </c>
      <c r="B28" s="21">
        <v>3021</v>
      </c>
      <c r="C28" s="20">
        <v>332115</v>
      </c>
      <c r="D28" s="20">
        <v>130981</v>
      </c>
      <c r="E28" s="20">
        <v>201134</v>
      </c>
    </row>
    <row r="29" spans="1:5">
      <c r="A29" s="29" t="s">
        <v>24</v>
      </c>
      <c r="B29" s="21">
        <v>3022</v>
      </c>
      <c r="C29" s="20">
        <v>60400</v>
      </c>
      <c r="D29" s="20">
        <v>29302</v>
      </c>
      <c r="E29" s="20">
        <v>31098</v>
      </c>
    </row>
    <row r="30" spans="1:5">
      <c r="A30" s="29" t="s">
        <v>25</v>
      </c>
      <c r="B30" s="21">
        <v>3023</v>
      </c>
      <c r="C30" s="20">
        <v>59805</v>
      </c>
      <c r="D30" s="20">
        <v>17303</v>
      </c>
      <c r="E30" s="20">
        <v>42502</v>
      </c>
    </row>
    <row r="31" spans="1:5">
      <c r="A31" s="29" t="s">
        <v>26</v>
      </c>
      <c r="B31" s="21">
        <v>3024</v>
      </c>
      <c r="C31" s="20">
        <v>88609</v>
      </c>
      <c r="D31" s="20">
        <v>42925</v>
      </c>
      <c r="E31" s="20">
        <v>45684</v>
      </c>
    </row>
    <row r="32" spans="1:5">
      <c r="A32" s="29" t="s">
        <v>27</v>
      </c>
      <c r="B32" s="21">
        <v>3025</v>
      </c>
      <c r="C32" s="20">
        <v>56210</v>
      </c>
      <c r="D32" s="20">
        <v>22325</v>
      </c>
      <c r="E32" s="20">
        <v>33885</v>
      </c>
    </row>
    <row r="33" spans="1:5">
      <c r="A33" s="29" t="s">
        <v>28</v>
      </c>
      <c r="B33" s="21">
        <v>3026</v>
      </c>
      <c r="C33" s="20">
        <v>60365</v>
      </c>
      <c r="D33" s="20">
        <v>34680</v>
      </c>
      <c r="E33" s="20">
        <v>25685</v>
      </c>
    </row>
    <row r="34" spans="1:5">
      <c r="A34" s="29" t="s">
        <v>29</v>
      </c>
      <c r="B34" s="21">
        <v>3027</v>
      </c>
      <c r="C34" s="20">
        <v>84711</v>
      </c>
      <c r="D34" s="20">
        <v>33960</v>
      </c>
      <c r="E34" s="20">
        <v>50751</v>
      </c>
    </row>
    <row r="35" spans="1:5">
      <c r="A35" s="29" t="s">
        <v>30</v>
      </c>
      <c r="B35" s="21">
        <v>3028</v>
      </c>
      <c r="C35" s="20">
        <v>69444</v>
      </c>
      <c r="D35" s="20">
        <v>32746</v>
      </c>
      <c r="E35" s="20">
        <v>36698</v>
      </c>
    </row>
    <row r="36" spans="1:5">
      <c r="A36" s="29" t="s">
        <v>31</v>
      </c>
      <c r="B36" s="21">
        <v>3029</v>
      </c>
      <c r="C36" s="20">
        <v>56464</v>
      </c>
      <c r="D36" s="20">
        <v>13723</v>
      </c>
      <c r="E36" s="20">
        <v>42741</v>
      </c>
    </row>
    <row r="37" spans="1:5">
      <c r="A37" s="29" t="s">
        <v>32</v>
      </c>
      <c r="B37" s="21">
        <v>3030</v>
      </c>
      <c r="C37" s="20">
        <v>76093</v>
      </c>
      <c r="D37" s="20">
        <v>39982</v>
      </c>
      <c r="E37" s="20">
        <v>36111</v>
      </c>
    </row>
    <row r="38" spans="1:5">
      <c r="A38" s="29" t="s">
        <v>33</v>
      </c>
      <c r="B38" s="21">
        <v>3031</v>
      </c>
      <c r="C38" s="20">
        <v>70271</v>
      </c>
      <c r="D38" s="20">
        <v>35313</v>
      </c>
      <c r="E38" s="20">
        <v>34958</v>
      </c>
    </row>
  </sheetData>
  <mergeCells count="6">
    <mergeCell ref="E5:E7"/>
    <mergeCell ref="A2:C3"/>
    <mergeCell ref="A5:A7"/>
    <mergeCell ref="B5:B7"/>
    <mergeCell ref="C5:C7"/>
    <mergeCell ref="D5: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37"/>
  <sheetViews>
    <sheetView workbookViewId="0">
      <selection activeCell="A21" sqref="A21"/>
    </sheetView>
  </sheetViews>
  <sheetFormatPr defaultRowHeight="14.25"/>
  <cols>
    <col min="1" max="1" width="28.5" bestFit="1" customWidth="1"/>
    <col min="2" max="2" width="13.75" bestFit="1" customWidth="1"/>
    <col min="3" max="3" width="12" bestFit="1" customWidth="1"/>
    <col min="4" max="27" width="5.875" bestFit="1" customWidth="1"/>
    <col min="28" max="32" width="6.875" bestFit="1" customWidth="1"/>
    <col min="33" max="33" width="7.125" bestFit="1" customWidth="1"/>
    <col min="34" max="34" width="14.125" bestFit="1" customWidth="1"/>
  </cols>
  <sheetData>
    <row r="3" spans="1:3">
      <c r="B3" s="1" t="s">
        <v>36</v>
      </c>
    </row>
    <row r="4" spans="1:3">
      <c r="A4" s="1" t="s">
        <v>34</v>
      </c>
      <c r="B4" t="s">
        <v>40</v>
      </c>
      <c r="C4" t="s">
        <v>41</v>
      </c>
    </row>
    <row r="5" spans="1:3">
      <c r="A5" s="2" t="s">
        <v>3</v>
      </c>
      <c r="B5" s="3">
        <v>27109</v>
      </c>
      <c r="C5" s="3">
        <v>20728</v>
      </c>
    </row>
    <row r="6" spans="1:3">
      <c r="A6" s="2" t="s">
        <v>4</v>
      </c>
      <c r="B6" s="3">
        <v>41249</v>
      </c>
      <c r="C6" s="3">
        <v>47055</v>
      </c>
    </row>
    <row r="7" spans="1:3">
      <c r="A7" s="2" t="s">
        <v>5</v>
      </c>
      <c r="B7" s="3">
        <v>91487</v>
      </c>
      <c r="C7" s="3">
        <v>52466</v>
      </c>
    </row>
    <row r="8" spans="1:3">
      <c r="A8" s="2" t="s">
        <v>6</v>
      </c>
      <c r="B8" s="3">
        <v>31963</v>
      </c>
      <c r="C8" s="3">
        <v>44276</v>
      </c>
    </row>
    <row r="9" spans="1:3">
      <c r="A9" s="2" t="s">
        <v>7</v>
      </c>
      <c r="B9" s="3">
        <v>19359</v>
      </c>
      <c r="C9" s="3">
        <v>31073</v>
      </c>
    </row>
    <row r="10" spans="1:3">
      <c r="A10" s="2" t="s">
        <v>8</v>
      </c>
      <c r="B10" s="3">
        <v>28466</v>
      </c>
      <c r="C10" s="3">
        <v>42963</v>
      </c>
    </row>
    <row r="11" spans="1:3">
      <c r="A11" s="2" t="s">
        <v>9</v>
      </c>
      <c r="B11" s="3">
        <v>1593</v>
      </c>
      <c r="C11" s="3">
        <v>80527</v>
      </c>
    </row>
    <row r="12" spans="1:3">
      <c r="A12" s="2" t="s">
        <v>10</v>
      </c>
      <c r="B12" s="3">
        <v>14760</v>
      </c>
      <c r="C12" s="3">
        <v>41677</v>
      </c>
    </row>
    <row r="13" spans="1:3">
      <c r="A13" s="2" t="s">
        <v>11</v>
      </c>
      <c r="B13" s="3">
        <v>34016</v>
      </c>
      <c r="C13" s="3">
        <v>55533</v>
      </c>
    </row>
    <row r="14" spans="1:3">
      <c r="A14" s="2" t="s">
        <v>12</v>
      </c>
      <c r="B14" s="3">
        <v>17959</v>
      </c>
      <c r="C14" s="3">
        <v>109503</v>
      </c>
    </row>
    <row r="15" spans="1:3">
      <c r="A15" s="2" t="s">
        <v>13</v>
      </c>
      <c r="B15" s="3">
        <v>36678</v>
      </c>
      <c r="C15" s="3">
        <v>42128</v>
      </c>
    </row>
    <row r="16" spans="1:3">
      <c r="A16" s="2" t="s">
        <v>14</v>
      </c>
      <c r="B16" s="3">
        <v>46991</v>
      </c>
      <c r="C16" s="3">
        <v>30949</v>
      </c>
    </row>
    <row r="17" spans="1:3">
      <c r="A17" s="2" t="s">
        <v>15</v>
      </c>
      <c r="B17" s="3">
        <v>4841</v>
      </c>
      <c r="C17" s="3">
        <v>47766</v>
      </c>
    </row>
    <row r="18" spans="1:3">
      <c r="A18" s="2" t="s">
        <v>16</v>
      </c>
      <c r="B18" s="3">
        <v>17071</v>
      </c>
      <c r="C18" s="3">
        <v>19992</v>
      </c>
    </row>
    <row r="19" spans="1:3">
      <c r="A19" s="2" t="s">
        <v>17</v>
      </c>
      <c r="B19" s="3">
        <v>34807</v>
      </c>
      <c r="C19" s="3">
        <v>38697</v>
      </c>
    </row>
    <row r="20" spans="1:3">
      <c r="A20" s="2" t="s">
        <v>18</v>
      </c>
      <c r="B20" s="3">
        <v>29697</v>
      </c>
      <c r="C20" s="3">
        <v>28656</v>
      </c>
    </row>
    <row r="21" spans="1:3">
      <c r="A21" s="2" t="s">
        <v>19</v>
      </c>
      <c r="B21" s="3">
        <v>84913</v>
      </c>
      <c r="C21" s="3">
        <v>75704</v>
      </c>
    </row>
    <row r="22" spans="1:3">
      <c r="A22" s="2" t="s">
        <v>20</v>
      </c>
      <c r="B22" s="3">
        <v>18562</v>
      </c>
      <c r="C22" s="3">
        <v>36833</v>
      </c>
    </row>
    <row r="23" spans="1:3">
      <c r="A23" s="2" t="s">
        <v>21</v>
      </c>
      <c r="B23" s="3">
        <v>89795</v>
      </c>
      <c r="C23" s="3">
        <v>48660</v>
      </c>
    </row>
    <row r="24" spans="1:3">
      <c r="A24" s="2" t="s">
        <v>22</v>
      </c>
      <c r="B24" s="3">
        <v>18024</v>
      </c>
      <c r="C24" s="3">
        <v>45191</v>
      </c>
    </row>
    <row r="25" spans="1:3">
      <c r="A25" s="2" t="s">
        <v>23</v>
      </c>
      <c r="B25" s="3">
        <v>130981</v>
      </c>
      <c r="C25" s="3">
        <v>201134</v>
      </c>
    </row>
    <row r="26" spans="1:3">
      <c r="A26" s="2" t="s">
        <v>24</v>
      </c>
      <c r="B26" s="3">
        <v>29302</v>
      </c>
      <c r="C26" s="3">
        <v>31098</v>
      </c>
    </row>
    <row r="27" spans="1:3">
      <c r="A27" s="2" t="s">
        <v>25</v>
      </c>
      <c r="B27" s="3">
        <v>17303</v>
      </c>
      <c r="C27" s="3">
        <v>42502</v>
      </c>
    </row>
    <row r="28" spans="1:3">
      <c r="A28" s="2" t="s">
        <v>26</v>
      </c>
      <c r="B28" s="3">
        <v>42925</v>
      </c>
      <c r="C28" s="3">
        <v>45684</v>
      </c>
    </row>
    <row r="29" spans="1:3">
      <c r="A29" s="2" t="s">
        <v>27</v>
      </c>
      <c r="B29" s="3">
        <v>22325</v>
      </c>
      <c r="C29" s="3">
        <v>33885</v>
      </c>
    </row>
    <row r="30" spans="1:3">
      <c r="A30" s="2" t="s">
        <v>28</v>
      </c>
      <c r="B30" s="3">
        <v>34680</v>
      </c>
      <c r="C30" s="3">
        <v>25685</v>
      </c>
    </row>
    <row r="31" spans="1:3">
      <c r="A31" s="2" t="s">
        <v>29</v>
      </c>
      <c r="B31" s="3">
        <v>33960</v>
      </c>
      <c r="C31" s="3">
        <v>50751</v>
      </c>
    </row>
    <row r="32" spans="1:3">
      <c r="A32" s="2" t="s">
        <v>30</v>
      </c>
      <c r="B32" s="3">
        <v>32746</v>
      </c>
      <c r="C32" s="3">
        <v>36698</v>
      </c>
    </row>
    <row r="33" spans="1:3">
      <c r="A33" s="2" t="s">
        <v>31</v>
      </c>
      <c r="B33" s="3">
        <v>13723</v>
      </c>
      <c r="C33" s="3">
        <v>42741</v>
      </c>
    </row>
    <row r="34" spans="1:3">
      <c r="A34" s="2" t="s">
        <v>32</v>
      </c>
      <c r="B34" s="3">
        <v>39982</v>
      </c>
      <c r="C34" s="3">
        <v>36111</v>
      </c>
    </row>
    <row r="35" spans="1:3">
      <c r="A35" s="2" t="s">
        <v>33</v>
      </c>
      <c r="B35" s="3">
        <v>35313</v>
      </c>
      <c r="C35" s="3">
        <v>34958</v>
      </c>
    </row>
    <row r="36" spans="1:3">
      <c r="A36" s="2" t="s">
        <v>39</v>
      </c>
      <c r="B36" s="3"/>
      <c r="C36" s="3"/>
    </row>
    <row r="37" spans="1:3">
      <c r="A37" s="2" t="s">
        <v>35</v>
      </c>
      <c r="B37" s="3">
        <v>1122580</v>
      </c>
      <c r="C37" s="3">
        <v>1521624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8"/>
  <sheetViews>
    <sheetView zoomScale="106" zoomScaleNormal="106" workbookViewId="0">
      <selection activeCell="F19" sqref="F19"/>
    </sheetView>
  </sheetViews>
  <sheetFormatPr defaultColWidth="9.125" defaultRowHeight="14.25"/>
  <cols>
    <col min="1" max="1" width="27.875" customWidth="1"/>
    <col min="2" max="2" width="37.375" customWidth="1"/>
    <col min="5" max="5" width="25.75" customWidth="1"/>
    <col min="6" max="6" width="14" customWidth="1"/>
    <col min="10" max="10" width="14.25" customWidth="1"/>
  </cols>
  <sheetData>
    <row r="1" spans="1:6" ht="15">
      <c r="A1" s="6" t="s">
        <v>38</v>
      </c>
      <c r="B1" s="7" t="s">
        <v>76</v>
      </c>
    </row>
    <row r="2" spans="1:6">
      <c r="A2" s="4" t="s">
        <v>3</v>
      </c>
      <c r="B2" s="5">
        <v>47837</v>
      </c>
    </row>
    <row r="3" spans="1:6">
      <c r="A3" s="4" t="s">
        <v>4</v>
      </c>
      <c r="B3" s="5">
        <v>88304</v>
      </c>
    </row>
    <row r="4" spans="1:6">
      <c r="A4" s="4" t="s">
        <v>5</v>
      </c>
      <c r="B4" s="5">
        <v>143953</v>
      </c>
      <c r="E4" s="11" t="s">
        <v>42</v>
      </c>
      <c r="F4" s="17"/>
    </row>
    <row r="5" spans="1:6">
      <c r="A5" s="4" t="s">
        <v>6</v>
      </c>
      <c r="B5" s="5">
        <v>76239</v>
      </c>
      <c r="E5" s="11" t="s">
        <v>46</v>
      </c>
      <c r="F5" s="14">
        <f>AVERAGE(zakres)</f>
        <v>85296.903225806454</v>
      </c>
    </row>
    <row r="6" spans="1:6">
      <c r="A6" s="4" t="s">
        <v>7</v>
      </c>
      <c r="B6" s="5">
        <v>50432</v>
      </c>
      <c r="E6" s="11" t="s">
        <v>47</v>
      </c>
      <c r="F6" s="14">
        <f>STDEVP(zakres)</f>
        <v>53364.164682082686</v>
      </c>
    </row>
    <row r="7" spans="1:6">
      <c r="A7" s="4" t="s">
        <v>8</v>
      </c>
      <c r="B7" s="5">
        <v>71429</v>
      </c>
      <c r="E7" s="11" t="s">
        <v>43</v>
      </c>
      <c r="F7" s="12">
        <f>F6/F5</f>
        <v>0.62562839521631586</v>
      </c>
    </row>
    <row r="8" spans="1:6">
      <c r="A8" s="4" t="s">
        <v>9</v>
      </c>
      <c r="B8" s="5">
        <v>82120</v>
      </c>
      <c r="E8" s="11" t="s">
        <v>44</v>
      </c>
      <c r="F8" s="14">
        <f>F5-F6</f>
        <v>31932.738543723768</v>
      </c>
    </row>
    <row r="9" spans="1:6">
      <c r="A9" s="4" t="s">
        <v>10</v>
      </c>
      <c r="B9" s="5">
        <v>56437</v>
      </c>
      <c r="E9" s="11" t="s">
        <v>45</v>
      </c>
      <c r="F9" s="14">
        <f>F6+F5</f>
        <v>138661.06790788914</v>
      </c>
    </row>
    <row r="10" spans="1:6">
      <c r="A10" s="4" t="s">
        <v>11</v>
      </c>
      <c r="B10" s="5">
        <v>89549</v>
      </c>
      <c r="E10" s="11" t="s">
        <v>48</v>
      </c>
      <c r="F10" s="14">
        <f>SKEW(zakres)</f>
        <v>3.450352311558988</v>
      </c>
    </row>
    <row r="11" spans="1:6">
      <c r="A11" s="4" t="s">
        <v>12</v>
      </c>
      <c r="B11" s="5">
        <v>127462</v>
      </c>
      <c r="E11" s="11" t="s">
        <v>49</v>
      </c>
      <c r="F11" s="14">
        <f>KURT(zakres)</f>
        <v>14.457789493902897</v>
      </c>
    </row>
    <row r="12" spans="1:6">
      <c r="A12" s="4" t="s">
        <v>13</v>
      </c>
      <c r="B12" s="5">
        <v>78806</v>
      </c>
      <c r="F12" s="18"/>
    </row>
    <row r="13" spans="1:6">
      <c r="A13" s="4" t="s">
        <v>14</v>
      </c>
      <c r="B13" s="5">
        <v>77940</v>
      </c>
      <c r="E13" s="11" t="s">
        <v>50</v>
      </c>
      <c r="F13" s="14"/>
    </row>
    <row r="14" spans="1:6">
      <c r="A14" s="4" t="s">
        <v>15</v>
      </c>
      <c r="B14" s="5">
        <v>52607</v>
      </c>
      <c r="E14" s="11" t="s">
        <v>51</v>
      </c>
      <c r="F14" s="14" t="e">
        <f>MODE(zakres)</f>
        <v>#N/A</v>
      </c>
    </row>
    <row r="15" spans="1:6">
      <c r="A15" s="4" t="s">
        <v>16</v>
      </c>
      <c r="B15" s="5">
        <v>37063</v>
      </c>
      <c r="E15" s="11" t="s">
        <v>52</v>
      </c>
      <c r="F15" s="14">
        <f>QUARTILE(zakres,1)</f>
        <v>57408.5</v>
      </c>
    </row>
    <row r="16" spans="1:6">
      <c r="A16" s="4" t="s">
        <v>17</v>
      </c>
      <c r="B16" s="5">
        <v>73504</v>
      </c>
      <c r="E16" s="11" t="s">
        <v>53</v>
      </c>
      <c r="F16" s="14">
        <f>MEDIAN(zakres)</f>
        <v>71429</v>
      </c>
    </row>
    <row r="17" spans="1:10">
      <c r="A17" s="4" t="s">
        <v>18</v>
      </c>
      <c r="B17" s="5">
        <v>58353</v>
      </c>
      <c r="E17" s="11" t="s">
        <v>54</v>
      </c>
      <c r="F17" s="14">
        <f>QUARTILE(zakres,3)</f>
        <v>86507.5</v>
      </c>
    </row>
    <row r="18" spans="1:10">
      <c r="A18" s="4" t="s">
        <v>19</v>
      </c>
      <c r="B18" s="5">
        <v>160617</v>
      </c>
      <c r="E18" s="11" t="s">
        <v>55</v>
      </c>
      <c r="F18" s="14">
        <f>(F17-F15)/2</f>
        <v>14549.5</v>
      </c>
    </row>
    <row r="19" spans="1:10">
      <c r="A19" s="4" t="s">
        <v>20</v>
      </c>
      <c r="B19" s="5">
        <v>55395</v>
      </c>
      <c r="E19" s="11" t="s">
        <v>56</v>
      </c>
      <c r="F19" s="12">
        <f>F18/F16</f>
        <v>0.2036917778493329</v>
      </c>
    </row>
    <row r="20" spans="1:10">
      <c r="A20" s="4" t="s">
        <v>21</v>
      </c>
      <c r="B20" s="5">
        <v>138455</v>
      </c>
    </row>
    <row r="21" spans="1:10">
      <c r="A21" s="4" t="s">
        <v>22</v>
      </c>
      <c r="B21" s="5">
        <v>63215</v>
      </c>
    </row>
    <row r="22" spans="1:10">
      <c r="A22" s="4" t="s">
        <v>23</v>
      </c>
      <c r="B22" s="5">
        <v>332115</v>
      </c>
    </row>
    <row r="23" spans="1:10">
      <c r="A23" s="4" t="s">
        <v>24</v>
      </c>
      <c r="B23" s="5">
        <v>60400</v>
      </c>
    </row>
    <row r="24" spans="1:10">
      <c r="A24" s="4" t="s">
        <v>25</v>
      </c>
      <c r="B24" s="5">
        <v>59805</v>
      </c>
    </row>
    <row r="25" spans="1:10">
      <c r="A25" s="4" t="s">
        <v>26</v>
      </c>
      <c r="B25" s="5">
        <v>88609</v>
      </c>
    </row>
    <row r="26" spans="1:10" ht="15" thickBot="1">
      <c r="A26" s="4" t="s">
        <v>27</v>
      </c>
      <c r="B26" s="5">
        <v>56210</v>
      </c>
      <c r="J26" s="13"/>
    </row>
    <row r="27" spans="1:10">
      <c r="A27" s="4" t="s">
        <v>28</v>
      </c>
      <c r="B27" s="5">
        <v>60365</v>
      </c>
      <c r="E27" s="10" t="s">
        <v>59</v>
      </c>
      <c r="F27" s="10"/>
      <c r="J27" s="14"/>
    </row>
    <row r="28" spans="1:10">
      <c r="A28" s="4" t="s">
        <v>29</v>
      </c>
      <c r="B28" s="5">
        <v>84711</v>
      </c>
      <c r="E28" s="8"/>
      <c r="F28" s="8"/>
      <c r="J28" s="14"/>
    </row>
    <row r="29" spans="1:10">
      <c r="A29" s="4" t="s">
        <v>30</v>
      </c>
      <c r="B29" s="5">
        <v>69444</v>
      </c>
      <c r="E29" s="8" t="s">
        <v>60</v>
      </c>
      <c r="F29" s="8">
        <v>85296.903225806454</v>
      </c>
      <c r="J29" s="14"/>
    </row>
    <row r="30" spans="1:10">
      <c r="A30" s="4" t="s">
        <v>31</v>
      </c>
      <c r="B30" s="5">
        <v>56464</v>
      </c>
      <c r="E30" s="8" t="s">
        <v>61</v>
      </c>
      <c r="F30" s="8">
        <v>9742.9189195990639</v>
      </c>
      <c r="J30" s="14"/>
    </row>
    <row r="31" spans="1:10">
      <c r="A31" s="4" t="s">
        <v>32</v>
      </c>
      <c r="B31" s="5">
        <v>76093</v>
      </c>
      <c r="E31" s="8" t="s">
        <v>62</v>
      </c>
      <c r="F31" s="8">
        <v>71429</v>
      </c>
      <c r="J31" s="13"/>
    </row>
    <row r="32" spans="1:10">
      <c r="A32" s="4" t="s">
        <v>33</v>
      </c>
      <c r="B32" s="5">
        <v>70271</v>
      </c>
      <c r="E32" s="8" t="s">
        <v>79</v>
      </c>
      <c r="F32" s="8" t="e">
        <v>#N/A</v>
      </c>
    </row>
    <row r="33" spans="1:6">
      <c r="E33" s="8" t="s">
        <v>64</v>
      </c>
      <c r="F33" s="8">
        <v>54246.276750486046</v>
      </c>
    </row>
    <row r="34" spans="1:6">
      <c r="E34" s="8" t="s">
        <v>65</v>
      </c>
      <c r="F34" s="8">
        <v>2942658541.2903228</v>
      </c>
    </row>
    <row r="35" spans="1:6">
      <c r="E35" s="8" t="s">
        <v>66</v>
      </c>
      <c r="F35" s="8">
        <v>14.457789493902897</v>
      </c>
    </row>
    <row r="36" spans="1:6">
      <c r="E36" s="8" t="s">
        <v>67</v>
      </c>
      <c r="F36" s="8">
        <v>3.450352311558988</v>
      </c>
    </row>
    <row r="37" spans="1:6" ht="15" thickBot="1">
      <c r="E37" s="8" t="s">
        <v>68</v>
      </c>
      <c r="F37" s="8">
        <v>295052</v>
      </c>
    </row>
    <row r="38" spans="1:6">
      <c r="A38" s="16" t="s">
        <v>73</v>
      </c>
      <c r="B38" s="16" t="s">
        <v>75</v>
      </c>
      <c r="E38" s="8" t="s">
        <v>69</v>
      </c>
      <c r="F38" s="8">
        <v>37063</v>
      </c>
    </row>
    <row r="39" spans="1:6">
      <c r="A39" s="15">
        <v>0</v>
      </c>
      <c r="B39" s="8">
        <v>0</v>
      </c>
      <c r="E39" s="8" t="s">
        <v>70</v>
      </c>
      <c r="F39" s="8">
        <v>332115</v>
      </c>
    </row>
    <row r="40" spans="1:6">
      <c r="A40" s="15">
        <v>50000</v>
      </c>
      <c r="B40" s="8">
        <v>2</v>
      </c>
      <c r="E40" s="8" t="s">
        <v>71</v>
      </c>
      <c r="F40" s="8">
        <v>2644204</v>
      </c>
    </row>
    <row r="41" spans="1:6" ht="15" thickBot="1">
      <c r="A41" s="15">
        <v>55000</v>
      </c>
      <c r="B41" s="8">
        <v>2</v>
      </c>
      <c r="E41" s="9" t="s">
        <v>72</v>
      </c>
      <c r="F41" s="9">
        <v>31</v>
      </c>
    </row>
    <row r="42" spans="1:6">
      <c r="A42" s="15">
        <v>60000</v>
      </c>
      <c r="B42" s="8">
        <v>6</v>
      </c>
    </row>
    <row r="43" spans="1:6">
      <c r="A43" s="15">
        <v>65000</v>
      </c>
      <c r="B43" s="8">
        <v>3</v>
      </c>
    </row>
    <row r="44" spans="1:6">
      <c r="A44" s="15">
        <v>70000</v>
      </c>
      <c r="B44" s="8">
        <v>1</v>
      </c>
    </row>
    <row r="45" spans="1:6">
      <c r="A45" s="15">
        <v>75000</v>
      </c>
      <c r="B45" s="8">
        <v>3</v>
      </c>
    </row>
    <row r="46" spans="1:6">
      <c r="A46" s="15">
        <v>80000</v>
      </c>
      <c r="B46" s="8">
        <v>4</v>
      </c>
    </row>
    <row r="47" spans="1:6">
      <c r="A47" s="15">
        <v>85000</v>
      </c>
      <c r="B47" s="8">
        <v>2</v>
      </c>
    </row>
    <row r="48" spans="1:6">
      <c r="A48" s="15">
        <v>90000</v>
      </c>
      <c r="B48" s="8">
        <v>3</v>
      </c>
    </row>
    <row r="49" spans="1:2">
      <c r="A49" s="15">
        <v>95000</v>
      </c>
      <c r="B49" s="8">
        <v>0</v>
      </c>
    </row>
    <row r="50" spans="1:2">
      <c r="A50" s="15">
        <v>100000</v>
      </c>
      <c r="B50" s="8">
        <v>0</v>
      </c>
    </row>
    <row r="51" spans="1:2">
      <c r="A51" s="15">
        <v>105000</v>
      </c>
      <c r="B51" s="8">
        <v>0</v>
      </c>
    </row>
    <row r="52" spans="1:2">
      <c r="A52" s="15">
        <v>110000</v>
      </c>
      <c r="B52" s="8">
        <v>0</v>
      </c>
    </row>
    <row r="53" spans="1:2">
      <c r="A53" s="15">
        <v>115000</v>
      </c>
      <c r="B53" s="8">
        <v>0</v>
      </c>
    </row>
    <row r="54" spans="1:2">
      <c r="A54" s="15">
        <v>120000</v>
      </c>
      <c r="B54" s="8">
        <v>0</v>
      </c>
    </row>
    <row r="55" spans="1:2">
      <c r="A55" s="15">
        <v>125000</v>
      </c>
      <c r="B55" s="8">
        <v>0</v>
      </c>
    </row>
    <row r="56" spans="1:2">
      <c r="A56" s="15">
        <v>130000</v>
      </c>
      <c r="B56" s="8">
        <v>1</v>
      </c>
    </row>
    <row r="57" spans="1:2">
      <c r="A57" s="15">
        <v>135000</v>
      </c>
      <c r="B57" s="8">
        <v>0</v>
      </c>
    </row>
    <row r="58" spans="1:2">
      <c r="A58" s="15">
        <v>140000</v>
      </c>
      <c r="B58" s="8">
        <v>1</v>
      </c>
    </row>
    <row r="59" spans="1:2">
      <c r="A59" s="15">
        <v>145000</v>
      </c>
      <c r="B59" s="8">
        <v>1</v>
      </c>
    </row>
    <row r="60" spans="1:2">
      <c r="A60" s="15">
        <v>150000</v>
      </c>
      <c r="B60" s="8">
        <v>0</v>
      </c>
    </row>
    <row r="61" spans="1:2">
      <c r="A61" s="15">
        <v>155000</v>
      </c>
      <c r="B61" s="8">
        <v>0</v>
      </c>
    </row>
    <row r="62" spans="1:2">
      <c r="A62" s="15">
        <v>160000</v>
      </c>
      <c r="B62" s="8">
        <v>0</v>
      </c>
    </row>
    <row r="63" spans="1:2">
      <c r="A63" s="15">
        <v>165000</v>
      </c>
      <c r="B63" s="8">
        <v>1</v>
      </c>
    </row>
    <row r="64" spans="1:2">
      <c r="A64" s="15">
        <v>170000</v>
      </c>
      <c r="B64" s="8">
        <v>0</v>
      </c>
    </row>
    <row r="65" spans="1:2">
      <c r="A65" s="15">
        <v>175000</v>
      </c>
      <c r="B65" s="8">
        <v>0</v>
      </c>
    </row>
    <row r="66" spans="1:2">
      <c r="A66" s="15">
        <v>180000</v>
      </c>
      <c r="B66" s="8">
        <v>0</v>
      </c>
    </row>
    <row r="67" spans="1:2">
      <c r="A67" s="15">
        <v>185000</v>
      </c>
      <c r="B67" s="8">
        <v>0</v>
      </c>
    </row>
    <row r="68" spans="1:2">
      <c r="A68" s="15">
        <v>190000</v>
      </c>
      <c r="B68" s="8">
        <v>0</v>
      </c>
    </row>
    <row r="69" spans="1:2">
      <c r="A69" s="15">
        <v>195000</v>
      </c>
      <c r="B69" s="8">
        <v>0</v>
      </c>
    </row>
    <row r="70" spans="1:2">
      <c r="A70" s="15">
        <v>200000</v>
      </c>
      <c r="B70" s="8">
        <v>0</v>
      </c>
    </row>
    <row r="71" spans="1:2">
      <c r="A71" s="15">
        <v>205000</v>
      </c>
      <c r="B71" s="8">
        <v>0</v>
      </c>
    </row>
    <row r="72" spans="1:2">
      <c r="A72" s="15">
        <v>210000</v>
      </c>
      <c r="B72" s="8">
        <v>0</v>
      </c>
    </row>
    <row r="73" spans="1:2">
      <c r="A73" s="15">
        <v>215000</v>
      </c>
      <c r="B73" s="8">
        <v>0</v>
      </c>
    </row>
    <row r="74" spans="1:2">
      <c r="A74" s="15">
        <v>220000</v>
      </c>
      <c r="B74" s="8">
        <v>0</v>
      </c>
    </row>
    <row r="75" spans="1:2">
      <c r="A75" s="15">
        <v>225000</v>
      </c>
      <c r="B75" s="8">
        <v>0</v>
      </c>
    </row>
    <row r="76" spans="1:2">
      <c r="A76" s="15">
        <v>230000</v>
      </c>
      <c r="B76" s="8">
        <v>0</v>
      </c>
    </row>
    <row r="77" spans="1:2">
      <c r="A77" s="15">
        <v>235000</v>
      </c>
      <c r="B77" s="8">
        <v>0</v>
      </c>
    </row>
    <row r="78" spans="1:2">
      <c r="A78" s="15">
        <v>240000</v>
      </c>
      <c r="B78" s="8">
        <v>0</v>
      </c>
    </row>
    <row r="79" spans="1:2">
      <c r="A79" s="15">
        <v>245000</v>
      </c>
      <c r="B79" s="8">
        <v>0</v>
      </c>
    </row>
    <row r="80" spans="1:2">
      <c r="A80" s="15">
        <v>250000</v>
      </c>
      <c r="B80" s="8">
        <v>0</v>
      </c>
    </row>
    <row r="81" spans="1:2">
      <c r="A81" s="15">
        <v>255000</v>
      </c>
      <c r="B81" s="8">
        <v>0</v>
      </c>
    </row>
    <row r="82" spans="1:2">
      <c r="A82" s="15">
        <v>260000</v>
      </c>
      <c r="B82" s="8">
        <v>0</v>
      </c>
    </row>
    <row r="83" spans="1:2">
      <c r="A83" s="15">
        <v>265000</v>
      </c>
      <c r="B83" s="8">
        <v>0</v>
      </c>
    </row>
    <row r="84" spans="1:2">
      <c r="A84" s="15">
        <v>270000</v>
      </c>
      <c r="B84" s="8">
        <v>0</v>
      </c>
    </row>
    <row r="85" spans="1:2">
      <c r="A85" s="15">
        <v>275000</v>
      </c>
      <c r="B85" s="8">
        <v>0</v>
      </c>
    </row>
    <row r="86" spans="1:2">
      <c r="A86" s="15">
        <v>280000</v>
      </c>
      <c r="B86" s="8">
        <v>0</v>
      </c>
    </row>
    <row r="87" spans="1:2">
      <c r="A87" s="15">
        <v>285000</v>
      </c>
      <c r="B87" s="8">
        <v>0</v>
      </c>
    </row>
    <row r="88" spans="1:2">
      <c r="A88" s="15">
        <v>290000</v>
      </c>
      <c r="B88" s="8">
        <v>0</v>
      </c>
    </row>
    <row r="89" spans="1:2">
      <c r="A89" s="15">
        <v>295000</v>
      </c>
      <c r="B89" s="8">
        <v>0</v>
      </c>
    </row>
    <row r="90" spans="1:2">
      <c r="A90" s="15">
        <v>300000</v>
      </c>
      <c r="B90" s="8">
        <v>0</v>
      </c>
    </row>
    <row r="91" spans="1:2">
      <c r="A91" s="15">
        <v>305000</v>
      </c>
      <c r="B91" s="8">
        <v>0</v>
      </c>
    </row>
    <row r="92" spans="1:2">
      <c r="A92" s="15">
        <v>310000</v>
      </c>
      <c r="B92" s="8">
        <v>0</v>
      </c>
    </row>
    <row r="93" spans="1:2">
      <c r="A93" s="15">
        <v>315000</v>
      </c>
      <c r="B93" s="8">
        <v>0</v>
      </c>
    </row>
    <row r="94" spans="1:2">
      <c r="A94" s="15">
        <v>320000</v>
      </c>
      <c r="B94" s="8">
        <v>0</v>
      </c>
    </row>
    <row r="95" spans="1:2">
      <c r="A95" s="15">
        <v>325000</v>
      </c>
      <c r="B95" s="8">
        <v>0</v>
      </c>
    </row>
    <row r="96" spans="1:2">
      <c r="A96" s="15">
        <v>330000</v>
      </c>
      <c r="B96" s="8">
        <v>0</v>
      </c>
    </row>
    <row r="97" spans="1:2">
      <c r="A97" s="15">
        <v>335000</v>
      </c>
      <c r="B97" s="8">
        <v>1</v>
      </c>
    </row>
    <row r="98" spans="1:2" ht="15" thickBot="1">
      <c r="A98" s="9" t="s">
        <v>74</v>
      </c>
      <c r="B98" s="9">
        <v>0</v>
      </c>
    </row>
  </sheetData>
  <sortState ref="A39:A97">
    <sortCondition ref="A39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14" workbookViewId="0">
      <selection activeCell="H10" sqref="H10"/>
    </sheetView>
  </sheetViews>
  <sheetFormatPr defaultRowHeight="14.25"/>
  <cols>
    <col min="1" max="1" width="28.5" bestFit="1" customWidth="1"/>
    <col min="2" max="2" width="13.75" bestFit="1" customWidth="1"/>
    <col min="3" max="3" width="12" bestFit="1" customWidth="1"/>
    <col min="5" max="5" width="24.125" customWidth="1"/>
    <col min="6" max="6" width="14.125" customWidth="1"/>
    <col min="7" max="7" width="14.875" customWidth="1"/>
    <col min="8" max="8" width="20.125" customWidth="1"/>
    <col min="9" max="9" width="12.125" bestFit="1" customWidth="1"/>
    <col min="10" max="10" width="11.375" customWidth="1"/>
  </cols>
  <sheetData>
    <row r="1" spans="1:7" ht="15" customHeight="1">
      <c r="A1" s="28" t="s">
        <v>38</v>
      </c>
      <c r="B1" s="28" t="s">
        <v>1</v>
      </c>
      <c r="C1" s="28" t="s">
        <v>2</v>
      </c>
    </row>
    <row r="2" spans="1:7" ht="15" customHeight="1">
      <c r="A2" s="28"/>
      <c r="B2" s="28"/>
      <c r="C2" s="28"/>
    </row>
    <row r="3" spans="1:7">
      <c r="A3" s="4" t="s">
        <v>3</v>
      </c>
      <c r="B3" s="5">
        <v>27109</v>
      </c>
      <c r="C3" s="5">
        <v>20728</v>
      </c>
    </row>
    <row r="4" spans="1:7" ht="15">
      <c r="A4" s="4" t="s">
        <v>4</v>
      </c>
      <c r="B4" s="5">
        <v>41249</v>
      </c>
      <c r="C4" s="5">
        <v>47055</v>
      </c>
      <c r="E4" s="11"/>
      <c r="F4" s="25" t="s">
        <v>57</v>
      </c>
      <c r="G4" s="25" t="s">
        <v>58</v>
      </c>
    </row>
    <row r="5" spans="1:7" ht="15">
      <c r="A5" s="4" t="s">
        <v>5</v>
      </c>
      <c r="B5" s="5">
        <v>91487</v>
      </c>
      <c r="C5" s="5">
        <v>52466</v>
      </c>
      <c r="E5" s="24" t="s">
        <v>42</v>
      </c>
      <c r="F5" s="17"/>
      <c r="G5" s="17"/>
    </row>
    <row r="6" spans="1:7">
      <c r="A6" s="4" t="s">
        <v>6</v>
      </c>
      <c r="B6" s="5">
        <v>31963</v>
      </c>
      <c r="C6" s="5">
        <v>44276</v>
      </c>
      <c r="E6" s="11" t="s">
        <v>46</v>
      </c>
      <c r="F6" s="14">
        <f>AVERAGE(miasto)</f>
        <v>36212.258064516129</v>
      </c>
      <c r="G6" s="14">
        <f>AVERAGE(wieś)</f>
        <v>49084.645161290326</v>
      </c>
    </row>
    <row r="7" spans="1:7">
      <c r="A7" s="4" t="s">
        <v>7</v>
      </c>
      <c r="B7" s="5">
        <v>19359</v>
      </c>
      <c r="C7" s="5">
        <v>31073</v>
      </c>
      <c r="E7" s="11" t="s">
        <v>47</v>
      </c>
      <c r="F7" s="14">
        <f>STDEVP(miasto)</f>
        <v>27287.875309396015</v>
      </c>
      <c r="G7" s="14">
        <f>STDEVP(wieś)</f>
        <v>32826.585342694212</v>
      </c>
    </row>
    <row r="8" spans="1:7">
      <c r="A8" s="4" t="s">
        <v>8</v>
      </c>
      <c r="B8" s="5">
        <v>28466</v>
      </c>
      <c r="C8" s="5">
        <v>42963</v>
      </c>
      <c r="E8" s="11" t="s">
        <v>43</v>
      </c>
      <c r="F8" s="12">
        <f>F7/F6</f>
        <v>0.75355354147702303</v>
      </c>
      <c r="G8" s="12">
        <f>G7/G6</f>
        <v>0.66877503616104927</v>
      </c>
    </row>
    <row r="9" spans="1:7">
      <c r="A9" s="4" t="s">
        <v>9</v>
      </c>
      <c r="B9" s="5">
        <v>1593</v>
      </c>
      <c r="C9" s="5">
        <v>80527</v>
      </c>
      <c r="E9" s="11" t="s">
        <v>44</v>
      </c>
      <c r="F9" s="14">
        <f>F6-F7</f>
        <v>8924.3827551201139</v>
      </c>
      <c r="G9" s="14">
        <f>G6-G7</f>
        <v>16258.059818596113</v>
      </c>
    </row>
    <row r="10" spans="1:7">
      <c r="A10" s="4" t="s">
        <v>10</v>
      </c>
      <c r="B10" s="5">
        <v>14760</v>
      </c>
      <c r="C10" s="5">
        <v>41677</v>
      </c>
      <c r="E10" s="11" t="s">
        <v>45</v>
      </c>
      <c r="F10" s="14">
        <f>F7+F6</f>
        <v>63500.133373912147</v>
      </c>
      <c r="G10" s="14">
        <f>G7+G6</f>
        <v>81911.230503984538</v>
      </c>
    </row>
    <row r="11" spans="1:7">
      <c r="A11" s="4" t="s">
        <v>11</v>
      </c>
      <c r="B11" s="5">
        <v>34016</v>
      </c>
      <c r="C11" s="5">
        <v>55533</v>
      </c>
      <c r="E11" s="11" t="s">
        <v>48</v>
      </c>
      <c r="F11" s="14">
        <f>SKEW(miasto)</f>
        <v>1.9310039146308351</v>
      </c>
      <c r="G11" s="14">
        <f>SKEW(wieś)</f>
        <v>3.533360272506151</v>
      </c>
    </row>
    <row r="12" spans="1:7">
      <c r="A12" s="4" t="s">
        <v>12</v>
      </c>
      <c r="B12" s="5">
        <v>17959</v>
      </c>
      <c r="C12" s="5">
        <v>109503</v>
      </c>
      <c r="E12" s="11" t="s">
        <v>49</v>
      </c>
      <c r="F12" s="14">
        <f>KURT(miasto)</f>
        <v>4.0665471626583392</v>
      </c>
      <c r="G12" s="14">
        <f>KURT(wieś)</f>
        <v>14.792732097355596</v>
      </c>
    </row>
    <row r="13" spans="1:7">
      <c r="A13" s="4" t="s">
        <v>13</v>
      </c>
      <c r="B13" s="5">
        <v>36678</v>
      </c>
      <c r="C13" s="5">
        <v>42128</v>
      </c>
      <c r="E13" s="11"/>
      <c r="F13" s="17"/>
      <c r="G13" s="17"/>
    </row>
    <row r="14" spans="1:7" ht="15">
      <c r="A14" s="4" t="s">
        <v>14</v>
      </c>
      <c r="B14" s="5">
        <v>46991</v>
      </c>
      <c r="C14" s="5">
        <v>30949</v>
      </c>
      <c r="E14" s="24" t="s">
        <v>50</v>
      </c>
      <c r="F14" s="17"/>
      <c r="G14" s="17"/>
    </row>
    <row r="15" spans="1:7">
      <c r="A15" s="4" t="s">
        <v>15</v>
      </c>
      <c r="B15" s="5">
        <v>4841</v>
      </c>
      <c r="C15" s="5">
        <v>47766</v>
      </c>
      <c r="E15" s="11" t="s">
        <v>51</v>
      </c>
      <c r="F15" s="17" t="e">
        <f>MODE(miasto)</f>
        <v>#N/A</v>
      </c>
      <c r="G15" s="17" t="e">
        <f>MODE(wieś)</f>
        <v>#N/A</v>
      </c>
    </row>
    <row r="16" spans="1:7">
      <c r="A16" s="4" t="s">
        <v>16</v>
      </c>
      <c r="B16" s="5">
        <v>17071</v>
      </c>
      <c r="C16" s="5">
        <v>19992</v>
      </c>
      <c r="E16" s="11" t="s">
        <v>52</v>
      </c>
      <c r="F16" s="17">
        <f>QUARTILE(miasto,1)</f>
        <v>18293</v>
      </c>
      <c r="G16" s="17">
        <f>QUARTILE(wieś,1)</f>
        <v>34421.5</v>
      </c>
    </row>
    <row r="17" spans="1:9">
      <c r="A17" s="4" t="s">
        <v>17</v>
      </c>
      <c r="B17" s="5">
        <v>34807</v>
      </c>
      <c r="C17" s="5">
        <v>38697</v>
      </c>
      <c r="E17" s="11" t="s">
        <v>53</v>
      </c>
      <c r="F17" s="17">
        <f>MEDIAN(miasto)</f>
        <v>31963</v>
      </c>
      <c r="G17" s="17">
        <f>MEDIAN(wieś)</f>
        <v>42502</v>
      </c>
    </row>
    <row r="18" spans="1:9">
      <c r="A18" s="4" t="s">
        <v>18</v>
      </c>
      <c r="B18" s="5">
        <v>29697</v>
      </c>
      <c r="C18" s="5">
        <v>28656</v>
      </c>
      <c r="E18" s="11" t="s">
        <v>54</v>
      </c>
      <c r="F18" s="17">
        <f>QUARTILE(miasto,3)</f>
        <v>38330</v>
      </c>
      <c r="G18" s="17">
        <f>QUARTILE(wieś,3)</f>
        <v>48213</v>
      </c>
    </row>
    <row r="19" spans="1:9">
      <c r="A19" s="4" t="s">
        <v>19</v>
      </c>
      <c r="B19" s="5">
        <v>84913</v>
      </c>
      <c r="C19" s="5">
        <v>75704</v>
      </c>
      <c r="E19" s="11" t="s">
        <v>55</v>
      </c>
      <c r="F19" s="17">
        <f>F18-F16</f>
        <v>20037</v>
      </c>
      <c r="G19" s="17">
        <f>G18-G16</f>
        <v>13791.5</v>
      </c>
    </row>
    <row r="20" spans="1:9">
      <c r="A20" s="4" t="s">
        <v>20</v>
      </c>
      <c r="B20" s="5">
        <v>18562</v>
      </c>
      <c r="C20" s="5">
        <v>36833</v>
      </c>
      <c r="E20" s="11" t="s">
        <v>56</v>
      </c>
      <c r="F20" s="12">
        <f>F19/F17</f>
        <v>0.62688108125019559</v>
      </c>
      <c r="G20" s="12">
        <f>G19/G17</f>
        <v>0.3244906122064844</v>
      </c>
    </row>
    <row r="21" spans="1:9">
      <c r="A21" s="4" t="s">
        <v>21</v>
      </c>
      <c r="B21" s="5">
        <v>89795</v>
      </c>
      <c r="C21" s="5">
        <v>48660</v>
      </c>
      <c r="F21" s="13"/>
      <c r="G21" s="13"/>
    </row>
    <row r="22" spans="1:9">
      <c r="A22" s="4" t="s">
        <v>22</v>
      </c>
      <c r="B22" s="5">
        <v>18024</v>
      </c>
      <c r="C22" s="5">
        <v>45191</v>
      </c>
    </row>
    <row r="23" spans="1:9">
      <c r="A23" s="4" t="s">
        <v>23</v>
      </c>
      <c r="B23" s="5">
        <v>130981</v>
      </c>
      <c r="C23" s="5">
        <v>201134</v>
      </c>
    </row>
    <row r="24" spans="1:9" ht="15" thickBot="1">
      <c r="A24" s="4" t="s">
        <v>24</v>
      </c>
      <c r="B24" s="5">
        <v>29302</v>
      </c>
      <c r="C24" s="5">
        <v>31098</v>
      </c>
    </row>
    <row r="25" spans="1:9">
      <c r="A25" s="4" t="s">
        <v>25</v>
      </c>
      <c r="B25" s="5">
        <v>17303</v>
      </c>
      <c r="C25" s="5">
        <v>42502</v>
      </c>
      <c r="E25" s="10" t="s">
        <v>77</v>
      </c>
      <c r="F25" s="10"/>
      <c r="H25" s="10" t="s">
        <v>58</v>
      </c>
      <c r="I25" s="10"/>
    </row>
    <row r="26" spans="1:9">
      <c r="A26" s="4" t="s">
        <v>26</v>
      </c>
      <c r="B26" s="5">
        <v>42925</v>
      </c>
      <c r="C26" s="5">
        <v>45684</v>
      </c>
      <c r="E26" s="8"/>
      <c r="F26" s="8"/>
      <c r="H26" s="8"/>
      <c r="I26" s="8"/>
    </row>
    <row r="27" spans="1:9">
      <c r="A27" s="4" t="s">
        <v>27</v>
      </c>
      <c r="B27" s="5">
        <v>22325</v>
      </c>
      <c r="C27" s="5">
        <v>33885</v>
      </c>
      <c r="E27" s="23" t="s">
        <v>60</v>
      </c>
      <c r="F27" s="23">
        <v>36212.258064516129</v>
      </c>
      <c r="H27" s="23" t="s">
        <v>60</v>
      </c>
      <c r="I27" s="23">
        <v>49084.645161290326</v>
      </c>
    </row>
    <row r="28" spans="1:9">
      <c r="A28" s="4" t="s">
        <v>28</v>
      </c>
      <c r="B28" s="5">
        <v>34680</v>
      </c>
      <c r="C28" s="5">
        <v>25685</v>
      </c>
      <c r="E28" s="8" t="s">
        <v>61</v>
      </c>
      <c r="F28" s="8">
        <v>4982.0616177814873</v>
      </c>
      <c r="H28" s="8" t="s">
        <v>61</v>
      </c>
      <c r="I28" s="8">
        <v>5993.2870926873575</v>
      </c>
    </row>
    <row r="29" spans="1:9">
      <c r="A29" s="4" t="s">
        <v>29</v>
      </c>
      <c r="B29" s="5">
        <v>33960</v>
      </c>
      <c r="C29" s="5">
        <v>50751</v>
      </c>
      <c r="E29" s="23" t="s">
        <v>62</v>
      </c>
      <c r="F29" s="23">
        <v>31963</v>
      </c>
      <c r="H29" s="23" t="s">
        <v>62</v>
      </c>
      <c r="I29" s="23">
        <v>42502</v>
      </c>
    </row>
    <row r="30" spans="1:9">
      <c r="A30" s="4" t="s">
        <v>30</v>
      </c>
      <c r="B30" s="5">
        <v>32746</v>
      </c>
      <c r="C30" s="5">
        <v>36698</v>
      </c>
      <c r="E30" s="23" t="s">
        <v>63</v>
      </c>
      <c r="F30" s="23" t="e">
        <v>#N/A</v>
      </c>
      <c r="H30" s="23" t="s">
        <v>63</v>
      </c>
      <c r="I30" s="23" t="e">
        <v>#N/A</v>
      </c>
    </row>
    <row r="31" spans="1:9">
      <c r="A31" s="4" t="s">
        <v>31</v>
      </c>
      <c r="B31" s="5">
        <v>13723</v>
      </c>
      <c r="C31" s="5">
        <v>42741</v>
      </c>
      <c r="E31" s="8" t="s">
        <v>64</v>
      </c>
      <c r="F31" s="8">
        <v>27738.945128907049</v>
      </c>
      <c r="H31" s="8" t="s">
        <v>64</v>
      </c>
      <c r="I31" s="8">
        <v>33369.210290873816</v>
      </c>
    </row>
    <row r="32" spans="1:9">
      <c r="A32" s="4" t="s">
        <v>32</v>
      </c>
      <c r="B32" s="5">
        <v>39982</v>
      </c>
      <c r="C32" s="5">
        <v>36111</v>
      </c>
      <c r="E32" s="8" t="s">
        <v>65</v>
      </c>
      <c r="F32" s="8">
        <v>769449076.86451614</v>
      </c>
      <c r="H32" s="8" t="s">
        <v>65</v>
      </c>
      <c r="I32" s="8">
        <v>1113504195.436559</v>
      </c>
    </row>
    <row r="33" spans="1:9">
      <c r="A33" s="4" t="s">
        <v>33</v>
      </c>
      <c r="B33" s="5">
        <v>35313</v>
      </c>
      <c r="C33" s="5">
        <v>34958</v>
      </c>
      <c r="E33" s="23" t="s">
        <v>66</v>
      </c>
      <c r="F33" s="23">
        <v>4.0665471626583392</v>
      </c>
      <c r="H33" s="23" t="s">
        <v>66</v>
      </c>
      <c r="I33" s="23">
        <v>14.792732097355596</v>
      </c>
    </row>
    <row r="34" spans="1:9">
      <c r="E34" s="23" t="s">
        <v>67</v>
      </c>
      <c r="F34" s="23">
        <v>1.9310039146308351</v>
      </c>
      <c r="H34" s="23" t="s">
        <v>67</v>
      </c>
      <c r="I34" s="23">
        <v>3.533360272506151</v>
      </c>
    </row>
    <row r="35" spans="1:9">
      <c r="E35" s="8" t="s">
        <v>68</v>
      </c>
      <c r="F35" s="8">
        <v>129388</v>
      </c>
      <c r="H35" s="8" t="s">
        <v>68</v>
      </c>
      <c r="I35" s="8">
        <v>181142</v>
      </c>
    </row>
    <row r="36" spans="1:9">
      <c r="E36" s="8" t="s">
        <v>69</v>
      </c>
      <c r="F36" s="8">
        <v>1593</v>
      </c>
      <c r="H36" s="8" t="s">
        <v>69</v>
      </c>
      <c r="I36" s="8">
        <v>19992</v>
      </c>
    </row>
    <row r="37" spans="1:9">
      <c r="E37" s="8" t="s">
        <v>70</v>
      </c>
      <c r="F37" s="8">
        <v>130981</v>
      </c>
      <c r="H37" s="8" t="s">
        <v>70</v>
      </c>
      <c r="I37" s="8">
        <v>201134</v>
      </c>
    </row>
    <row r="38" spans="1:9">
      <c r="E38" s="8" t="s">
        <v>71</v>
      </c>
      <c r="F38" s="8">
        <v>1122580</v>
      </c>
      <c r="H38" s="8" t="s">
        <v>71</v>
      </c>
      <c r="I38" s="8">
        <v>1521624</v>
      </c>
    </row>
    <row r="39" spans="1:9" ht="15" thickBot="1">
      <c r="E39" s="9" t="s">
        <v>72</v>
      </c>
      <c r="F39" s="9">
        <v>31</v>
      </c>
      <c r="H39" s="9" t="s">
        <v>72</v>
      </c>
      <c r="I39" s="9">
        <v>31</v>
      </c>
    </row>
  </sheetData>
  <mergeCells count="3"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3</vt:i4>
      </vt:variant>
    </vt:vector>
  </HeadingPairs>
  <TitlesOfParts>
    <vt:vector size="7" baseType="lpstr">
      <vt:lpstr>POWIATY</vt:lpstr>
      <vt:lpstr>TABELA PRZESTAWNA</vt:lpstr>
      <vt:lpstr>OGÓŁEM</vt:lpstr>
      <vt:lpstr>MIASTO-WIEŚ</vt:lpstr>
      <vt:lpstr>miasto</vt:lpstr>
      <vt:lpstr>wieś</vt:lpstr>
      <vt:lpstr>zakres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2017-04-04T15:35:32Z</dcterms:created>
  <dcterms:modified xsi:type="dcterms:W3CDTF">2017-04-27T15:37:55Z</dcterms:modified>
</cp:coreProperties>
</file>