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30" windowWidth="23340" windowHeight="9150" activeTab="1"/>
  </bookViews>
  <sheets>
    <sheet name="OPIS" sheetId="1" r:id="rId1"/>
    <sheet name="DANE" sheetId="2" r:id="rId2"/>
    <sheet name="TABLICA" sheetId="3" r:id="rId3"/>
  </sheets>
  <calcPr calcId="125725"/>
  <pivotCaches>
    <pivotCache cacheId="6" r:id="rId4"/>
  </pivotCaches>
</workbook>
</file>

<file path=xl/calcChain.xml><?xml version="1.0" encoding="utf-8"?>
<calcChain xmlns="http://schemas.openxmlformats.org/spreadsheetml/2006/main">
  <c r="N51" i="2"/>
  <c r="N68"/>
  <c r="N57"/>
  <c r="M68"/>
  <c r="M67" l="1"/>
  <c r="M66"/>
  <c r="M65"/>
  <c r="M64"/>
  <c r="M63"/>
  <c r="M62"/>
  <c r="M57"/>
  <c r="M56"/>
  <c r="L9"/>
  <c r="J24" l="1" a="1"/>
  <c r="J30" s="1"/>
  <c r="I73"/>
  <c r="I74" s="1"/>
  <c r="I70"/>
  <c r="I71" s="1"/>
  <c r="I72" s="1"/>
  <c r="I59"/>
  <c r="I60" s="1"/>
  <c r="I61" s="1"/>
  <c r="I62" s="1"/>
  <c r="I63" s="1"/>
  <c r="I64" s="1"/>
  <c r="I65" s="1"/>
  <c r="I66" s="1"/>
  <c r="I67" s="1"/>
  <c r="I68" s="1"/>
  <c r="I69" s="1"/>
  <c r="I52"/>
  <c r="I53" s="1"/>
  <c r="I54" s="1"/>
  <c r="I55" s="1"/>
  <c r="I56" s="1"/>
  <c r="I57" s="1"/>
  <c r="I58" s="1"/>
  <c r="I47"/>
  <c r="I48" s="1"/>
  <c r="I49" s="1"/>
  <c r="I50" s="1"/>
  <c r="I51" s="1"/>
  <c r="I27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26"/>
  <c r="N12"/>
  <c r="L18"/>
  <c r="L17"/>
  <c r="L12"/>
  <c r="L13"/>
  <c r="L10"/>
  <c r="L14"/>
  <c r="L16"/>
  <c r="L15"/>
  <c r="L11"/>
  <c r="L8"/>
  <c r="L7"/>
  <c r="L6"/>
  <c r="J72" l="1"/>
  <c r="J64"/>
  <c r="J56"/>
  <c r="J48"/>
  <c r="J40"/>
  <c r="J32"/>
  <c r="J24"/>
  <c r="J73"/>
  <c r="J65"/>
  <c r="J57"/>
  <c r="J49"/>
  <c r="J41"/>
  <c r="J33"/>
  <c r="J25"/>
  <c r="J74"/>
  <c r="J66"/>
  <c r="J58"/>
  <c r="J50"/>
  <c r="J42"/>
  <c r="J34"/>
  <c r="J26"/>
  <c r="J67"/>
  <c r="J59"/>
  <c r="J51"/>
  <c r="J43"/>
  <c r="J35"/>
  <c r="J27"/>
  <c r="J71"/>
  <c r="J63"/>
  <c r="J55"/>
  <c r="J47"/>
  <c r="J39"/>
  <c r="J31"/>
  <c r="J68"/>
  <c r="J60"/>
  <c r="J52"/>
  <c r="J44"/>
  <c r="J36"/>
  <c r="J28"/>
  <c r="J69"/>
  <c r="J61"/>
  <c r="J53"/>
  <c r="J45"/>
  <c r="J37"/>
  <c r="J29"/>
  <c r="J70"/>
  <c r="J62"/>
  <c r="J54"/>
  <c r="J46"/>
  <c r="J38"/>
</calcChain>
</file>

<file path=xl/sharedStrings.xml><?xml version="1.0" encoding="utf-8"?>
<sst xmlns="http://schemas.openxmlformats.org/spreadsheetml/2006/main" count="1308" uniqueCount="363">
  <si>
    <t>Kategoria:</t>
  </si>
  <si>
    <t>SZKOLNICTWO WYŻSZE</t>
  </si>
  <si>
    <t xml:space="preserve">Szkolnictwo wyższe (spr. S-10, S-12) dane do roku 2011 nie obejmują szkół resortu obrony narodowej oraz resortu spraw wewnętrznych, począwszy od roku 2012 łącznie ze szkołami  resortu obrony narodowej oraz resortu spraw wewnętrznych; dane prezentowane są wg faktycznej lokalizacji uczelni/jednostek zamiejscowych od roku 2012 bez jednostek zamiejscowych polskich uczelni za granicą, które wcześniej były wykazywane w miejscu siedziby uczelni macierzystej. 
Dane obejmują uczelnie publiczne i niepubliczne (do roku akademickiego 2004/2005 określane jako szkoły wyższe państwowe i niepaństwowe).
</t>
  </si>
  <si>
    <t>Grupa:</t>
  </si>
  <si>
    <t>SZKOŁY WYŻSZE</t>
  </si>
  <si>
    <t>Dane do roku 2011 nie obejmują szkół resortu obrony narodowej oraz resortu spraw wewnętrznych, począwszy od roku 2012 łącznie ze szkołami  resortu obrony narodowej oraz resortu spraw wewnętrznych; dane prezentowane są wg faktycznej lokalizacji uczelni/jednostek zamiejscowych od roku 2012 bez jednostek zamiejscowych polskich uczelni za granicą, które wcześniej były wykazywane w miejscu siedziby uczelni macierzystej.</t>
  </si>
  <si>
    <t>Podgrupa:</t>
  </si>
  <si>
    <t>Szkoły wyższe, studenci i absolwenci wg powiatów</t>
  </si>
  <si>
    <t>-</t>
  </si>
  <si>
    <t>Data ostatniej aktualizacji:</t>
  </si>
  <si>
    <t>2016-05-10</t>
  </si>
  <si>
    <t>Wymiary:</t>
  </si>
  <si>
    <t>Wyszczególnienie; Rok</t>
  </si>
  <si>
    <t>Przypisy:</t>
  </si>
  <si>
    <t>Znak '-' oznacza brak danych</t>
  </si>
  <si>
    <t>Kod</t>
  </si>
  <si>
    <t>Nazwa</t>
  </si>
  <si>
    <t>Wyszczególnienie</t>
  </si>
  <si>
    <t>Rok</t>
  </si>
  <si>
    <t>Jednostka miary</t>
  </si>
  <si>
    <t>Atrybut</t>
  </si>
  <si>
    <t>1101661000</t>
  </si>
  <si>
    <t>Powiat m.Łódź</t>
  </si>
  <si>
    <t>studenci ogółem</t>
  </si>
  <si>
    <t>2015</t>
  </si>
  <si>
    <t>osoba</t>
  </si>
  <si>
    <t xml:space="preserve"> </t>
  </si>
  <si>
    <t>1101701000</t>
  </si>
  <si>
    <t>Powiat bełchatowski</t>
  </si>
  <si>
    <t>1101716000</t>
  </si>
  <si>
    <t>Powiat tomaszowski</t>
  </si>
  <si>
    <t>1101762000</t>
  </si>
  <si>
    <t>Powiat m.Piotrków Trybunalski</t>
  </si>
  <si>
    <t>1101814000</t>
  </si>
  <si>
    <t>Powiat sieradzki</t>
  </si>
  <si>
    <t>1101819000</t>
  </si>
  <si>
    <t>Powiat zduńskowolski</t>
  </si>
  <si>
    <t>1101902000</t>
  </si>
  <si>
    <t>Powiat kutnowski</t>
  </si>
  <si>
    <t>1101905000</t>
  </si>
  <si>
    <t>Powiat łowicki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</si>
  <si>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</si>
  <si>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</si>
  <si>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</si>
  <si>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</si>
  <si>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</si>
  <si>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</si>
  <si>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</si>
  <si>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</si>
  <si>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</si>
  <si>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</si>
  <si>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</si>
  <si>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</si>
  <si>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</si>
  <si>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</si>
  <si>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</si>
  <si>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</si>
  <si>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</si>
  <si>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</si>
  <si>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</si>
  <si>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</si>
  <si>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1142763000</t>
  </si>
  <si>
    <t>Powiat m.Radom</t>
  </si>
  <si>
    <t>1142865000</t>
  </si>
  <si>
    <t>Powiat m. st. Warszawa</t>
  </si>
  <si>
    <t>1142912000</t>
  </si>
  <si>
    <t>Powiat miński</t>
  </si>
  <si>
    <t>1142917000</t>
  </si>
  <si>
    <t>Powiat otwocki</t>
  </si>
  <si>
    <t>1142934000</t>
  </si>
  <si>
    <t>Powiat wołomiński</t>
  </si>
  <si>
    <t>1143005000</t>
  </si>
  <si>
    <t>Powiat grodziski</t>
  </si>
  <si>
    <t>1143021000</t>
  </si>
  <si>
    <t>Powiat pruszkowski</t>
  </si>
  <si>
    <t>1143028000</t>
  </si>
  <si>
    <t>Powiat sochaczewski</t>
  </si>
  <si>
    <t>1143038000</t>
  </si>
  <si>
    <t>Powiat żyrardowski</t>
  </si>
  <si>
    <t>1147062000</t>
  </si>
  <si>
    <t>Powiat m.Płock</t>
  </si>
  <si>
    <t>1147126000</t>
  </si>
  <si>
    <t>Powiat siedlecki</t>
  </si>
  <si>
    <t>1147164000</t>
  </si>
  <si>
    <t>Powiat m.Siedlce</t>
  </si>
  <si>
    <t>2122001000</t>
  </si>
  <si>
    <t>Powiat bocheński</t>
  </si>
  <si>
    <t>2122008000</t>
  </si>
  <si>
    <t>Powiat miechowski</t>
  </si>
  <si>
    <t>2122009000</t>
  </si>
  <si>
    <t>Powiat myślenicki</t>
  </si>
  <si>
    <t>2122161000</t>
  </si>
  <si>
    <t>Powiat m.Kraków</t>
  </si>
  <si>
    <t>2122262000</t>
  </si>
  <si>
    <t>Powiat m.Nowy Sącz</t>
  </si>
  <si>
    <t>2122312000</t>
  </si>
  <si>
    <t>Powiat olkuski</t>
  </si>
  <si>
    <t>2122313000</t>
  </si>
  <si>
    <t>Powiat oświęcimski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</si>
  <si>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</si>
  <si>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</si>
  <si>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</si>
  <si>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</si>
  <si>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</si>
  <si>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</si>
  <si>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</si>
  <si>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</si>
  <si>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</si>
  <si>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</si>
  <si>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</si>
  <si>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</si>
  <si>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</si>
  <si>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</si>
  <si>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2244513000</t>
  </si>
  <si>
    <t>Powiat tarnogórski</t>
  </si>
  <si>
    <t>2244562000</t>
  </si>
  <si>
    <t>Powiat m.Bytom</t>
  </si>
  <si>
    <t>2244664000</t>
  </si>
  <si>
    <t>Powiat m.Częstochowa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</si>
  <si>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</si>
  <si>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</si>
  <si>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</si>
  <si>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</si>
  <si>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</si>
  <si>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</si>
  <si>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</si>
  <si>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</si>
  <si>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</si>
  <si>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</si>
  <si>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</si>
  <si>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</si>
  <si>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2244911000</t>
  </si>
  <si>
    <t>Powiat raciborski</t>
  </si>
  <si>
    <t>2244915000</t>
  </si>
  <si>
    <t>Powiat wodzisławski</t>
  </si>
  <si>
    <t>2244967000</t>
  </si>
  <si>
    <t>Powiat m.Jastrzębie-Zdrój</t>
  </si>
  <si>
    <t>2244979000</t>
  </si>
  <si>
    <t>Powiat m.Żory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</si>
  <si>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</si>
  <si>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</si>
  <si>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</si>
  <si>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</si>
  <si>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</si>
  <si>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</si>
  <si>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2245177000</t>
  </si>
  <si>
    <t>Powiat m.Tychy</t>
  </si>
  <si>
    <t>3060961000</t>
  </si>
  <si>
    <t>Powiat m.Biała Podlaska</t>
  </si>
  <si>
    <t>3061018000</t>
  </si>
  <si>
    <t>3061062000</t>
  </si>
  <si>
    <t>Powiat m.Chełm</t>
  </si>
  <si>
    <t>3061064000</t>
  </si>
  <si>
    <t>Powiat m.Zamość</t>
  </si>
  <si>
    <t>3061163000</t>
  </si>
  <si>
    <t>Powiat m.Lublin</t>
  </si>
  <si>
    <t>3061211000</t>
  </si>
  <si>
    <t>Powiat łukowski</t>
  </si>
  <si>
    <t>3061214000</t>
  </si>
  <si>
    <t>Powiat puławski</t>
  </si>
  <si>
    <t>3061216000</t>
  </si>
  <si>
    <t>Powiat rycki</t>
  </si>
  <si>
    <t>3183305000</t>
  </si>
  <si>
    <t>Powiat jasielski</t>
  </si>
  <si>
    <t>3183317000</t>
  </si>
  <si>
    <t>Powiat sanocki</t>
  </si>
  <si>
    <t>3183361000</t>
  </si>
  <si>
    <t>Powiat m.Krosno</t>
  </si>
  <si>
    <t>3183404000</t>
  </si>
  <si>
    <t>Powiat jarosławski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</si>
  <si>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</si>
  <si>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</si>
  <si>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</si>
  <si>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</si>
  <si>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</si>
  <si>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</si>
  <si>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3183563000</t>
  </si>
  <si>
    <t>Powiat m.Rzeszów</t>
  </si>
  <si>
    <t>3183603000</t>
  </si>
  <si>
    <t>Powiat dębicki</t>
  </si>
  <si>
    <t>3183611000</t>
  </si>
  <si>
    <t>Powiat mielecki</t>
  </si>
  <si>
    <t>3183612000</t>
  </si>
  <si>
    <t>Powiat niżański</t>
  </si>
  <si>
    <t>3183618000</t>
  </si>
  <si>
    <t>Powiat stalowowolski</t>
  </si>
  <si>
    <t>3183664000</t>
  </si>
  <si>
    <t>Powiat m.Tarnobrzeg</t>
  </si>
  <si>
    <t>3203761000</t>
  </si>
  <si>
    <t>Powiat m.Białystok</t>
  </si>
  <si>
    <t>3203805000</t>
  </si>
  <si>
    <t>Powiat hajnowski</t>
  </si>
  <si>
    <t>3203810000</t>
  </si>
  <si>
    <t>Powiat siemiatycki</t>
  </si>
  <si>
    <t>3203862000</t>
  </si>
  <si>
    <t>Powiat m.Łomża</t>
  </si>
  <si>
    <t>3203963000</t>
  </si>
  <si>
    <t>Powiat m.Suwałki</t>
  </si>
  <si>
    <t>3265207000</t>
  </si>
  <si>
    <t>Powiat ostrowiecki</t>
  </si>
  <si>
    <t>3265261000</t>
  </si>
  <si>
    <t>Powiat m.Kielce</t>
  </si>
  <si>
    <t>3265308000</t>
  </si>
  <si>
    <t>Powiat pińczowski</t>
  </si>
  <si>
    <t>3265309000</t>
  </si>
  <si>
    <t>Powiat sandomierski</t>
  </si>
  <si>
    <t>4081301000</t>
  </si>
  <si>
    <t>Powiat gorzowski</t>
  </si>
  <si>
    <t>4081305000</t>
  </si>
  <si>
    <t>Powiat słubicki</t>
  </si>
  <si>
    <t>4081361000</t>
  </si>
  <si>
    <t>Powiat m.Gorzów Wielkopolski</t>
  </si>
  <si>
    <t>4081409000</t>
  </si>
  <si>
    <t>Powiat zielonogórski</t>
  </si>
  <si>
    <t>4081411000</t>
  </si>
  <si>
    <t>Powiat żarski</t>
  </si>
  <si>
    <t>4081462000</t>
  </si>
  <si>
    <t>Powiat m.Zielona Góra</t>
  </si>
  <si>
    <t>4305707000</t>
  </si>
  <si>
    <t>Powiat kaliski</t>
  </si>
  <si>
    <t>4305717000</t>
  </si>
  <si>
    <t>4305761000</t>
  </si>
  <si>
    <t>Powiat m.Kalisz</t>
  </si>
  <si>
    <t>4305803000</t>
  </si>
  <si>
    <t>Powiat gnieźnieński</t>
  </si>
  <si>
    <t>4305862000</t>
  </si>
  <si>
    <t>Powiat m.Konin</t>
  </si>
  <si>
    <t>4305915000</t>
  </si>
  <si>
    <t>Powiat nowotomyski</t>
  </si>
  <si>
    <t>4305963000</t>
  </si>
  <si>
    <t>Powiat m.Leszno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</si>
  <si>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</si>
  <si>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</si>
  <si>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</si>
  <si>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</si>
  <si>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</si>
  <si>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</si>
  <si>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4306125000</t>
  </si>
  <si>
    <t>Powiat średzki</t>
  </si>
  <si>
    <t>4306264000</t>
  </si>
  <si>
    <t>Powiat m.Poznań</t>
  </si>
  <si>
    <t>4326308000</t>
  </si>
  <si>
    <t>Powiat kołobrzeski</t>
  </si>
  <si>
    <t>4326361000</t>
  </si>
  <si>
    <t>Powiat m.Koszalin</t>
  </si>
  <si>
    <t>4326415000</t>
  </si>
  <si>
    <t>Powiat szczecinecki</t>
  </si>
  <si>
    <t>4326417000</t>
  </si>
  <si>
    <t>Powiat wałecki</t>
  </si>
  <si>
    <t>4326562000</t>
  </si>
  <si>
    <t>Powiat m.Szczecin</t>
  </si>
  <si>
    <t>4326605000</t>
  </si>
  <si>
    <t>Powiat gryficki</t>
  </si>
  <si>
    <t>4326614000</t>
  </si>
  <si>
    <t>Powiat stargardzki</t>
  </si>
  <si>
    <t>4326663000</t>
  </si>
  <si>
    <t>Powiat m.Świnoujście</t>
  </si>
  <si>
    <t>5020161000</t>
  </si>
  <si>
    <t>Powiat m.Jelenia Góra</t>
  </si>
  <si>
    <t>5020203000</t>
  </si>
  <si>
    <t>Powiat głogowski</t>
  </si>
  <si>
    <t>5020211000</t>
  </si>
  <si>
    <t>Powiat lubiński</t>
  </si>
  <si>
    <t>5020216000</t>
  </si>
  <si>
    <t>Powiat polkowicki</t>
  </si>
  <si>
    <t>5020262000</t>
  </si>
  <si>
    <t>Powiat m.Legnica</t>
  </si>
  <si>
    <t>5020308000</t>
  </si>
  <si>
    <t>Powiat kłodzki</t>
  </si>
  <si>
    <t>5020319000</t>
  </si>
  <si>
    <t>Powiat świdnicki</t>
  </si>
  <si>
    <t>5020365000</t>
  </si>
  <si>
    <t>Powiat m.Wałbrzych od 2013</t>
  </si>
  <si>
    <t>5020564000</t>
  </si>
  <si>
    <t>Powiat m.Wrocław</t>
  </si>
  <si>
    <t>5163101000</t>
  </si>
  <si>
    <t>Powiat brzeski</t>
  </si>
  <si>
    <t>5163107000</t>
  </si>
  <si>
    <t>Powiat nyski</t>
  </si>
  <si>
    <t>5163261000</t>
  </si>
  <si>
    <t>Powiat m.Opole</t>
  </si>
  <si>
    <t>6040661000</t>
  </si>
  <si>
    <t>Powiat m.Bydgoszcz</t>
  </si>
  <si>
    <t>6040663000</t>
  </si>
  <si>
    <t>Powiat m.Toruń</t>
  </si>
  <si>
    <t>6040702000</t>
  </si>
  <si>
    <t>Powiat brodnicki</t>
  </si>
  <si>
    <t>6040762000</t>
  </si>
  <si>
    <t>Powiat m.Grudziądz</t>
  </si>
  <si>
    <t>6040864000</t>
  </si>
  <si>
    <t>Powiat m.Włocławek</t>
  </si>
  <si>
    <t>6046707000</t>
  </si>
  <si>
    <t>Powiat inowrocławski</t>
  </si>
  <si>
    <t>6046814000</t>
  </si>
  <si>
    <t>Powiat świecki</t>
  </si>
  <si>
    <t>6046816000</t>
  </si>
  <si>
    <t>Powiat tucholski</t>
  </si>
  <si>
    <t>6224015000</t>
  </si>
  <si>
    <t>Powiat wejherowski</t>
  </si>
  <si>
    <t>6224108000</t>
  </si>
  <si>
    <t>Powiat lęborski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</si>
  <si>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</si>
  <si>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</si>
  <si>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</si>
  <si>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</si>
  <si>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</si>
  <si>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</si>
  <si>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</si>
  <si>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</si>
  <si>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</si>
  <si>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</si>
  <si>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</si>
  <si>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</si>
  <si>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</si>
  <si>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</si>
  <si>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</si>
  <si>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</si>
  <si>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6227206000</t>
  </si>
  <si>
    <t>Powiat kościerski</t>
  </si>
  <si>
    <t>6285407000</t>
  </si>
  <si>
    <t>Powiat iławski</t>
  </si>
  <si>
    <t>6285461000</t>
  </si>
  <si>
    <t>Powiat m.Elbląg</t>
  </si>
  <si>
    <t>6285505000</t>
  </si>
  <si>
    <t>Powiat ełcki</t>
  </si>
  <si>
    <t>6285506000</t>
  </si>
  <si>
    <t>Powiat giżycki</t>
  </si>
  <si>
    <t>6285601000</t>
  </si>
  <si>
    <t>Powiat bartoszycki</t>
  </si>
  <si>
    <t>6285608000</t>
  </si>
  <si>
    <t>Powiat kętrzyński</t>
  </si>
  <si>
    <t>6285617000</t>
  </si>
  <si>
    <t>Powiat szczycieński</t>
  </si>
  <si>
    <t>6285662000</t>
  </si>
  <si>
    <t>Powiat m.Olsztyn</t>
  </si>
  <si>
    <t>Etykiety kolumn</t>
  </si>
  <si>
    <t>Etykiety wierszy</t>
  </si>
  <si>
    <t>Średnia</t>
  </si>
  <si>
    <t>Mediana</t>
  </si>
  <si>
    <t>Minimum</t>
  </si>
  <si>
    <t>Maksimum</t>
  </si>
  <si>
    <t>Odchylenie standardowe</t>
  </si>
  <si>
    <t>Suma</t>
  </si>
  <si>
    <t>Wartości</t>
  </si>
  <si>
    <t>Tryb</t>
  </si>
  <si>
    <t>Błąd standardowy</t>
  </si>
  <si>
    <t>Wariancja próbki</t>
  </si>
  <si>
    <t>Kurtoza</t>
  </si>
  <si>
    <t>Skośność</t>
  </si>
  <si>
    <t>Zakres</t>
  </si>
  <si>
    <t>Licznik</t>
  </si>
  <si>
    <t>Wartość</t>
  </si>
  <si>
    <t>Miary klasyczne</t>
  </si>
  <si>
    <t>Vx</t>
  </si>
  <si>
    <t>Xtyp</t>
  </si>
  <si>
    <t>Q1</t>
  </si>
  <si>
    <t>Q2 (mediana)</t>
  </si>
  <si>
    <t>Q3</t>
  </si>
  <si>
    <t>Q</t>
  </si>
  <si>
    <t>Vq</t>
  </si>
  <si>
    <t>Aq</t>
  </si>
  <si>
    <t>Dominanta</t>
  </si>
  <si>
    <t>Miary pozycyjne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</si>
</sst>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name val="Calibri"/>
    </font>
    <font>
      <sz val="11"/>
      <color theme="1"/>
      <name val="Czcionka tekstu podstawowego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Fill="1" applyBorder="1" applyAlignment="1"/>
    <xf numFmtId="0" fontId="2" fillId="0" borderId="0" xfId="0" applyNumberFormat="1" applyFont="1" applyFill="1" applyBorder="1" applyAlignment="1"/>
    <xf numFmtId="0" fontId="0" fillId="0" borderId="0" xfId="0" applyNumberFormat="1" applyFont="1" applyBorder="1"/>
    <xf numFmtId="0" fontId="3" fillId="0" borderId="0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left" vertical="center"/>
    </xf>
    <xf numFmtId="164" fontId="0" fillId="0" borderId="1" xfId="0" applyNumberFormat="1" applyFont="1" applyBorder="1"/>
    <xf numFmtId="1" fontId="0" fillId="0" borderId="1" xfId="0" applyNumberFormat="1" applyFont="1" applyBorder="1"/>
    <xf numFmtId="0" fontId="0" fillId="0" borderId="1" xfId="0" applyNumberFormat="1" applyFont="1" applyBorder="1"/>
    <xf numFmtId="0" fontId="2" fillId="0" borderId="1" xfId="0" applyNumberFormat="1" applyFont="1" applyBorder="1"/>
    <xf numFmtId="0" fontId="0" fillId="0" borderId="1" xfId="0" applyNumberFormat="1" applyFill="1" applyBorder="1" applyAlignment="1"/>
    <xf numFmtId="0" fontId="2" fillId="0" borderId="1" xfId="0" applyNumberFormat="1" applyFont="1" applyFill="1" applyBorder="1" applyAlignment="1"/>
    <xf numFmtId="0" fontId="0" fillId="0" borderId="2" xfId="0" applyNumberFormat="1" applyFont="1" applyBorder="1"/>
    <xf numFmtId="0" fontId="0" fillId="0" borderId="4" xfId="0" applyNumberFormat="1" applyFont="1" applyBorder="1"/>
    <xf numFmtId="0" fontId="0" fillId="0" borderId="6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0" fillId="0" borderId="10" xfId="0" applyNumberFormat="1" applyFont="1" applyBorder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8" xfId="0" applyNumberFormat="1" applyFill="1" applyBorder="1" applyAlignment="1"/>
    <xf numFmtId="0" fontId="0" fillId="0" borderId="9" xfId="0" applyNumberFormat="1" applyFill="1" applyBorder="1" applyAlignment="1"/>
    <xf numFmtId="0" fontId="2" fillId="0" borderId="9" xfId="0" applyNumberFormat="1" applyFont="1" applyBorder="1"/>
    <xf numFmtId="0" fontId="0" fillId="0" borderId="10" xfId="0" applyNumberFormat="1" applyFill="1" applyBorder="1" applyAlignment="1"/>
    <xf numFmtId="0" fontId="2" fillId="0" borderId="8" xfId="0" applyNumberFormat="1" applyFont="1" applyBorder="1"/>
    <xf numFmtId="0" fontId="2" fillId="0" borderId="10" xfId="0" applyNumberFormat="1" applyFont="1" applyBorder="1"/>
    <xf numFmtId="2" fontId="0" fillId="0" borderId="3" xfId="0" applyNumberFormat="1" applyFont="1" applyBorder="1"/>
    <xf numFmtId="2" fontId="0" fillId="0" borderId="5" xfId="0" applyNumberFormat="1" applyFill="1" applyBorder="1" applyAlignment="1"/>
    <xf numFmtId="2" fontId="0" fillId="0" borderId="7" xfId="0" applyNumberFormat="1" applyFill="1" applyBorder="1" applyAlignment="1"/>
    <xf numFmtId="2" fontId="0" fillId="0" borderId="3" xfId="0" applyNumberFormat="1" applyFill="1" applyBorder="1" applyAlignment="1"/>
    <xf numFmtId="2" fontId="0" fillId="0" borderId="0" xfId="0" applyNumberFormat="1" applyFill="1" applyBorder="1" applyAlignment="1"/>
    <xf numFmtId="0" fontId="2" fillId="0" borderId="0" xfId="0" applyNumberFormat="1" applyFont="1" applyAlignment="1">
      <alignment vertical="top" wrapText="1"/>
    </xf>
    <xf numFmtId="0" fontId="1" fillId="2" borderId="0" xfId="1" applyNumberFormat="1" applyAlignment="1">
      <alignment horizontal="center"/>
    </xf>
    <xf numFmtId="0" fontId="1" fillId="2" borderId="0" xfId="1" applyNumberFormat="1" applyBorder="1" applyAlignment="1">
      <alignment horizontal="center"/>
    </xf>
    <xf numFmtId="0" fontId="1" fillId="2" borderId="1" xfId="1" applyNumberFormat="1" applyBorder="1" applyAlignment="1">
      <alignment horizontal="center"/>
    </xf>
  </cellXfs>
  <cellStyles count="2">
    <cellStyle name="20% - akcent 4" xfId="1" builtinId="42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6"/>
  <c:chart>
    <c:plotArea>
      <c:layout/>
      <c:barChart>
        <c:barDir val="col"/>
        <c:grouping val="clustered"/>
        <c:ser>
          <c:idx val="0"/>
          <c:order val="0"/>
          <c:cat>
            <c:numRef>
              <c:f>DANE!$I$24:$I$74</c:f>
              <c:numCache>
                <c:formatCode>General</c:formatCode>
                <c:ptCount val="51"/>
                <c:pt idx="0">
                  <c:v>0</c:v>
                </c:pt>
                <c:pt idx="1">
                  <c:v>1000</c:v>
                </c:pt>
                <c:pt idx="2">
                  <c:v>6000</c:v>
                </c:pt>
                <c:pt idx="3">
                  <c:v>11000</c:v>
                </c:pt>
                <c:pt idx="4">
                  <c:v>16000</c:v>
                </c:pt>
                <c:pt idx="5">
                  <c:v>21000</c:v>
                </c:pt>
                <c:pt idx="6">
                  <c:v>26000</c:v>
                </c:pt>
                <c:pt idx="7">
                  <c:v>31000</c:v>
                </c:pt>
                <c:pt idx="8">
                  <c:v>36000</c:v>
                </c:pt>
                <c:pt idx="9">
                  <c:v>41000</c:v>
                </c:pt>
                <c:pt idx="10">
                  <c:v>46000</c:v>
                </c:pt>
                <c:pt idx="11">
                  <c:v>51000</c:v>
                </c:pt>
                <c:pt idx="12">
                  <c:v>56000</c:v>
                </c:pt>
                <c:pt idx="13">
                  <c:v>61000</c:v>
                </c:pt>
                <c:pt idx="14">
                  <c:v>66000</c:v>
                </c:pt>
                <c:pt idx="15">
                  <c:v>71000</c:v>
                </c:pt>
                <c:pt idx="16">
                  <c:v>76000</c:v>
                </c:pt>
                <c:pt idx="17">
                  <c:v>81000</c:v>
                </c:pt>
                <c:pt idx="18">
                  <c:v>86000</c:v>
                </c:pt>
                <c:pt idx="19">
                  <c:v>91000</c:v>
                </c:pt>
                <c:pt idx="20">
                  <c:v>96000</c:v>
                </c:pt>
                <c:pt idx="21">
                  <c:v>101000</c:v>
                </c:pt>
                <c:pt idx="22">
                  <c:v>106000</c:v>
                </c:pt>
                <c:pt idx="23">
                  <c:v>111000</c:v>
                </c:pt>
                <c:pt idx="24">
                  <c:v>116000</c:v>
                </c:pt>
                <c:pt idx="25">
                  <c:v>121000</c:v>
                </c:pt>
                <c:pt idx="26">
                  <c:v>126000</c:v>
                </c:pt>
                <c:pt idx="27">
                  <c:v>131000</c:v>
                </c:pt>
                <c:pt idx="28">
                  <c:v>136000</c:v>
                </c:pt>
                <c:pt idx="29">
                  <c:v>141000</c:v>
                </c:pt>
                <c:pt idx="30">
                  <c:v>146000</c:v>
                </c:pt>
                <c:pt idx="31">
                  <c:v>151000</c:v>
                </c:pt>
                <c:pt idx="32">
                  <c:v>156000</c:v>
                </c:pt>
                <c:pt idx="33">
                  <c:v>161000</c:v>
                </c:pt>
                <c:pt idx="34">
                  <c:v>166000</c:v>
                </c:pt>
                <c:pt idx="35">
                  <c:v>171000</c:v>
                </c:pt>
                <c:pt idx="36">
                  <c:v>176000</c:v>
                </c:pt>
                <c:pt idx="37">
                  <c:v>181000</c:v>
                </c:pt>
                <c:pt idx="38">
                  <c:v>186000</c:v>
                </c:pt>
                <c:pt idx="39">
                  <c:v>191000</c:v>
                </c:pt>
                <c:pt idx="40">
                  <c:v>196000</c:v>
                </c:pt>
                <c:pt idx="41">
                  <c:v>201000</c:v>
                </c:pt>
                <c:pt idx="42">
                  <c:v>206000</c:v>
                </c:pt>
                <c:pt idx="43">
                  <c:v>211000</c:v>
                </c:pt>
                <c:pt idx="44">
                  <c:v>216000</c:v>
                </c:pt>
                <c:pt idx="45">
                  <c:v>221000</c:v>
                </c:pt>
                <c:pt idx="46">
                  <c:v>226000</c:v>
                </c:pt>
                <c:pt idx="47">
                  <c:v>231000</c:v>
                </c:pt>
                <c:pt idx="48">
                  <c:v>236000</c:v>
                </c:pt>
                <c:pt idx="49">
                  <c:v>241000</c:v>
                </c:pt>
                <c:pt idx="50">
                  <c:v>246000</c:v>
                </c:pt>
              </c:numCache>
            </c:numRef>
          </c:cat>
          <c:val>
            <c:numRef>
              <c:f>DANE!$J$24:$J$74</c:f>
              <c:numCache>
                <c:formatCode>General</c:formatCode>
                <c:ptCount val="51"/>
                <c:pt idx="0">
                  <c:v>0</c:v>
                </c:pt>
                <c:pt idx="1">
                  <c:v>88</c:v>
                </c:pt>
                <c:pt idx="2">
                  <c:v>42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</c:numCache>
            </c:numRef>
          </c:val>
        </c:ser>
        <c:gapWidth val="17"/>
        <c:axId val="84968576"/>
        <c:axId val="84970112"/>
      </c:barChart>
      <c:catAx>
        <c:axId val="84968576"/>
        <c:scaling>
          <c:orientation val="minMax"/>
        </c:scaling>
        <c:axPos val="b"/>
        <c:numFmt formatCode="General" sourceLinked="1"/>
        <c:tickLblPos val="nextTo"/>
        <c:crossAx val="84970112"/>
        <c:crosses val="autoZero"/>
        <c:auto val="1"/>
        <c:lblAlgn val="ctr"/>
        <c:lblOffset val="100"/>
      </c:catAx>
      <c:valAx>
        <c:axId val="84970112"/>
        <c:scaling>
          <c:orientation val="minMax"/>
        </c:scaling>
        <c:axPos val="l"/>
        <c:majorGridlines/>
        <c:numFmt formatCode="General" sourceLinked="1"/>
        <c:tickLblPos val="nextTo"/>
        <c:crossAx val="84968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ser>
          <c:idx val="0"/>
          <c:order val="0"/>
          <c:val>
            <c:numRef>
              <c:f>DANE!$E$2:$E$157</c:f>
              <c:numCache>
                <c:formatCode>0</c:formatCode>
                <c:ptCount val="156"/>
                <c:pt idx="0">
                  <c:v>76353</c:v>
                </c:pt>
                <c:pt idx="1">
                  <c:v>477</c:v>
                </c:pt>
                <c:pt idx="2">
                  <c:v>877</c:v>
                </c:pt>
                <c:pt idx="3">
                  <c:v>1600</c:v>
                </c:pt>
                <c:pt idx="4">
                  <c:v>148</c:v>
                </c:pt>
                <c:pt idx="5">
                  <c:v>237</c:v>
                </c:pt>
                <c:pt idx="6">
                  <c:v>902</c:v>
                </c:pt>
                <c:pt idx="7">
                  <c:v>24</c:v>
                </c:pt>
                <c:pt idx="8">
                  <c:v>1584</c:v>
                </c:pt>
                <c:pt idx="9">
                  <c:v>1779</c:v>
                </c:pt>
                <c:pt idx="10">
                  <c:v>197</c:v>
                </c:pt>
                <c:pt idx="11">
                  <c:v>176</c:v>
                </c:pt>
                <c:pt idx="12">
                  <c:v>1137</c:v>
                </c:pt>
                <c:pt idx="13">
                  <c:v>61</c:v>
                </c:pt>
                <c:pt idx="14">
                  <c:v>51</c:v>
                </c:pt>
                <c:pt idx="15">
                  <c:v>43</c:v>
                </c:pt>
                <c:pt idx="16">
                  <c:v>226</c:v>
                </c:pt>
                <c:pt idx="17">
                  <c:v>441</c:v>
                </c:pt>
                <c:pt idx="18">
                  <c:v>9844</c:v>
                </c:pt>
                <c:pt idx="19">
                  <c:v>243264</c:v>
                </c:pt>
                <c:pt idx="20">
                  <c:v>81</c:v>
                </c:pt>
                <c:pt idx="21">
                  <c:v>1828</c:v>
                </c:pt>
                <c:pt idx="22">
                  <c:v>37</c:v>
                </c:pt>
                <c:pt idx="23">
                  <c:v>1313</c:v>
                </c:pt>
                <c:pt idx="24">
                  <c:v>478</c:v>
                </c:pt>
                <c:pt idx="25">
                  <c:v>261</c:v>
                </c:pt>
                <c:pt idx="26">
                  <c:v>371</c:v>
                </c:pt>
                <c:pt idx="27">
                  <c:v>6363</c:v>
                </c:pt>
                <c:pt idx="28">
                  <c:v>59</c:v>
                </c:pt>
                <c:pt idx="29">
                  <c:v>7360</c:v>
                </c:pt>
                <c:pt idx="30">
                  <c:v>313</c:v>
                </c:pt>
                <c:pt idx="31">
                  <c:v>193</c:v>
                </c:pt>
                <c:pt idx="32">
                  <c:v>710</c:v>
                </c:pt>
                <c:pt idx="33">
                  <c:v>160808</c:v>
                </c:pt>
                <c:pt idx="34">
                  <c:v>5027</c:v>
                </c:pt>
                <c:pt idx="35">
                  <c:v>275</c:v>
                </c:pt>
                <c:pt idx="36">
                  <c:v>1313</c:v>
                </c:pt>
                <c:pt idx="37">
                  <c:v>5397</c:v>
                </c:pt>
                <c:pt idx="38">
                  <c:v>2110</c:v>
                </c:pt>
                <c:pt idx="39">
                  <c:v>529</c:v>
                </c:pt>
                <c:pt idx="40">
                  <c:v>23</c:v>
                </c:pt>
                <c:pt idx="41">
                  <c:v>2286</c:v>
                </c:pt>
                <c:pt idx="42">
                  <c:v>325</c:v>
                </c:pt>
                <c:pt idx="43">
                  <c:v>8560</c:v>
                </c:pt>
                <c:pt idx="44">
                  <c:v>156</c:v>
                </c:pt>
                <c:pt idx="45">
                  <c:v>115</c:v>
                </c:pt>
                <c:pt idx="46">
                  <c:v>15347</c:v>
                </c:pt>
                <c:pt idx="47">
                  <c:v>23908</c:v>
                </c:pt>
                <c:pt idx="48">
                  <c:v>7</c:v>
                </c:pt>
                <c:pt idx="49">
                  <c:v>5488</c:v>
                </c:pt>
                <c:pt idx="50">
                  <c:v>53812</c:v>
                </c:pt>
                <c:pt idx="51">
                  <c:v>300</c:v>
                </c:pt>
                <c:pt idx="52">
                  <c:v>114</c:v>
                </c:pt>
                <c:pt idx="53">
                  <c:v>1328</c:v>
                </c:pt>
                <c:pt idx="54">
                  <c:v>106</c:v>
                </c:pt>
                <c:pt idx="55">
                  <c:v>160</c:v>
                </c:pt>
                <c:pt idx="56">
                  <c:v>347</c:v>
                </c:pt>
                <c:pt idx="57">
                  <c:v>5362</c:v>
                </c:pt>
                <c:pt idx="58">
                  <c:v>117</c:v>
                </c:pt>
                <c:pt idx="59">
                  <c:v>8402</c:v>
                </c:pt>
                <c:pt idx="60">
                  <c:v>215</c:v>
                </c:pt>
                <c:pt idx="61">
                  <c:v>4479</c:v>
                </c:pt>
                <c:pt idx="62">
                  <c:v>72</c:v>
                </c:pt>
                <c:pt idx="63">
                  <c:v>2315</c:v>
                </c:pt>
                <c:pt idx="64">
                  <c:v>1558</c:v>
                </c:pt>
                <c:pt idx="65">
                  <c:v>67315</c:v>
                </c:pt>
                <c:pt idx="66">
                  <c:v>100</c:v>
                </c:pt>
                <c:pt idx="67">
                  <c:v>253</c:v>
                </c:pt>
                <c:pt idx="68">
                  <c:v>2294</c:v>
                </c:pt>
                <c:pt idx="69">
                  <c:v>525</c:v>
                </c:pt>
                <c:pt idx="70">
                  <c:v>943</c:v>
                </c:pt>
                <c:pt idx="71">
                  <c:v>2457</c:v>
                </c:pt>
                <c:pt idx="72">
                  <c:v>3660</c:v>
                </c:pt>
                <c:pt idx="73">
                  <c:v>198</c:v>
                </c:pt>
                <c:pt idx="74">
                  <c:v>1141</c:v>
                </c:pt>
                <c:pt idx="75">
                  <c:v>114</c:v>
                </c:pt>
                <c:pt idx="76">
                  <c:v>43827</c:v>
                </c:pt>
                <c:pt idx="77">
                  <c:v>38</c:v>
                </c:pt>
                <c:pt idx="78">
                  <c:v>334</c:v>
                </c:pt>
                <c:pt idx="79">
                  <c:v>110</c:v>
                </c:pt>
                <c:pt idx="80">
                  <c:v>1533</c:v>
                </c:pt>
                <c:pt idx="81">
                  <c:v>1243</c:v>
                </c:pt>
                <c:pt idx="82">
                  <c:v>30340</c:v>
                </c:pt>
                <c:pt idx="83">
                  <c:v>237</c:v>
                </c:pt>
                <c:pt idx="84">
                  <c:v>125</c:v>
                </c:pt>
                <c:pt idx="85">
                  <c:v>3343</c:v>
                </c:pt>
                <c:pt idx="86">
                  <c:v>1671</c:v>
                </c:pt>
                <c:pt idx="87">
                  <c:v>1195</c:v>
                </c:pt>
                <c:pt idx="88">
                  <c:v>25104</c:v>
                </c:pt>
                <c:pt idx="89">
                  <c:v>334</c:v>
                </c:pt>
                <c:pt idx="90">
                  <c:v>333</c:v>
                </c:pt>
                <c:pt idx="91">
                  <c:v>103</c:v>
                </c:pt>
                <c:pt idx="92">
                  <c:v>517</c:v>
                </c:pt>
                <c:pt idx="93">
                  <c:v>3064</c:v>
                </c:pt>
                <c:pt idx="94">
                  <c:v>484</c:v>
                </c:pt>
                <c:pt idx="95">
                  <c:v>247</c:v>
                </c:pt>
                <c:pt idx="96">
                  <c:v>12118</c:v>
                </c:pt>
                <c:pt idx="97">
                  <c:v>28</c:v>
                </c:pt>
                <c:pt idx="98">
                  <c:v>630</c:v>
                </c:pt>
                <c:pt idx="99">
                  <c:v>5283</c:v>
                </c:pt>
                <c:pt idx="100">
                  <c:v>1334</c:v>
                </c:pt>
                <c:pt idx="101">
                  <c:v>2924</c:v>
                </c:pt>
                <c:pt idx="102">
                  <c:v>213</c:v>
                </c:pt>
                <c:pt idx="103">
                  <c:v>2578</c:v>
                </c:pt>
                <c:pt idx="104">
                  <c:v>50</c:v>
                </c:pt>
                <c:pt idx="105">
                  <c:v>2070</c:v>
                </c:pt>
                <c:pt idx="106">
                  <c:v>158</c:v>
                </c:pt>
                <c:pt idx="107">
                  <c:v>1161</c:v>
                </c:pt>
                <c:pt idx="108">
                  <c:v>116450</c:v>
                </c:pt>
                <c:pt idx="109">
                  <c:v>150</c:v>
                </c:pt>
                <c:pt idx="110">
                  <c:v>7545</c:v>
                </c:pt>
                <c:pt idx="111">
                  <c:v>201</c:v>
                </c:pt>
                <c:pt idx="112">
                  <c:v>501</c:v>
                </c:pt>
                <c:pt idx="113">
                  <c:v>39419</c:v>
                </c:pt>
                <c:pt idx="114">
                  <c:v>263</c:v>
                </c:pt>
                <c:pt idx="115">
                  <c:v>207</c:v>
                </c:pt>
                <c:pt idx="116">
                  <c:v>96</c:v>
                </c:pt>
                <c:pt idx="117">
                  <c:v>2299</c:v>
                </c:pt>
                <c:pt idx="118">
                  <c:v>624</c:v>
                </c:pt>
                <c:pt idx="119">
                  <c:v>802</c:v>
                </c:pt>
                <c:pt idx="120">
                  <c:v>396</c:v>
                </c:pt>
                <c:pt idx="121">
                  <c:v>4796</c:v>
                </c:pt>
                <c:pt idx="122">
                  <c:v>377</c:v>
                </c:pt>
                <c:pt idx="123">
                  <c:v>296</c:v>
                </c:pt>
                <c:pt idx="124">
                  <c:v>3005</c:v>
                </c:pt>
                <c:pt idx="125">
                  <c:v>120007</c:v>
                </c:pt>
                <c:pt idx="126">
                  <c:v>321</c:v>
                </c:pt>
                <c:pt idx="127">
                  <c:v>2213</c:v>
                </c:pt>
                <c:pt idx="128">
                  <c:v>22636</c:v>
                </c:pt>
                <c:pt idx="129">
                  <c:v>32947</c:v>
                </c:pt>
                <c:pt idx="130">
                  <c:v>25132</c:v>
                </c:pt>
                <c:pt idx="131">
                  <c:v>85</c:v>
                </c:pt>
                <c:pt idx="132">
                  <c:v>225</c:v>
                </c:pt>
                <c:pt idx="133">
                  <c:v>2267</c:v>
                </c:pt>
                <c:pt idx="134">
                  <c:v>506</c:v>
                </c:pt>
                <c:pt idx="135">
                  <c:v>82</c:v>
                </c:pt>
                <c:pt idx="136">
                  <c:v>615</c:v>
                </c:pt>
                <c:pt idx="137">
                  <c:v>176</c:v>
                </c:pt>
                <c:pt idx="138">
                  <c:v>110</c:v>
                </c:pt>
                <c:pt idx="139">
                  <c:v>3162</c:v>
                </c:pt>
                <c:pt idx="140">
                  <c:v>640</c:v>
                </c:pt>
                <c:pt idx="141">
                  <c:v>183</c:v>
                </c:pt>
                <c:pt idx="142">
                  <c:v>362</c:v>
                </c:pt>
                <c:pt idx="143">
                  <c:v>75419</c:v>
                </c:pt>
                <c:pt idx="144">
                  <c:v>12928</c:v>
                </c:pt>
                <c:pt idx="145">
                  <c:v>1825</c:v>
                </c:pt>
                <c:pt idx="146">
                  <c:v>658</c:v>
                </c:pt>
                <c:pt idx="147">
                  <c:v>70</c:v>
                </c:pt>
                <c:pt idx="148">
                  <c:v>262</c:v>
                </c:pt>
                <c:pt idx="149">
                  <c:v>3521</c:v>
                </c:pt>
                <c:pt idx="150">
                  <c:v>406</c:v>
                </c:pt>
                <c:pt idx="151">
                  <c:v>51</c:v>
                </c:pt>
                <c:pt idx="152">
                  <c:v>82</c:v>
                </c:pt>
                <c:pt idx="153">
                  <c:v>213</c:v>
                </c:pt>
                <c:pt idx="154">
                  <c:v>2611</c:v>
                </c:pt>
                <c:pt idx="155">
                  <c:v>25774</c:v>
                </c:pt>
              </c:numCache>
            </c:numRef>
          </c:val>
        </c:ser>
        <c:gapWidth val="81"/>
        <c:axId val="85071744"/>
        <c:axId val="85073280"/>
      </c:barChart>
      <c:catAx>
        <c:axId val="85071744"/>
        <c:scaling>
          <c:orientation val="minMax"/>
        </c:scaling>
        <c:axPos val="b"/>
        <c:tickLblPos val="nextTo"/>
        <c:crossAx val="85073280"/>
        <c:crosses val="autoZero"/>
        <c:auto val="1"/>
        <c:lblAlgn val="ctr"/>
        <c:lblOffset val="100"/>
      </c:catAx>
      <c:valAx>
        <c:axId val="85073280"/>
        <c:scaling>
          <c:orientation val="minMax"/>
        </c:scaling>
        <c:axPos val="l"/>
        <c:majorGridlines/>
        <c:numFmt formatCode="0" sourceLinked="1"/>
        <c:tickLblPos val="nextTo"/>
        <c:crossAx val="850717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584081</xdr:colOff>
      <xdr:row>23</xdr:row>
      <xdr:rowOff>26957</xdr:rowOff>
    </xdr:from>
    <xdr:to>
      <xdr:col>17</xdr:col>
      <xdr:colOff>296534</xdr:colOff>
      <xdr:row>40</xdr:row>
      <xdr:rowOff>152758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8986</xdr:colOff>
      <xdr:row>77</xdr:row>
      <xdr:rowOff>62901</xdr:rowOff>
    </xdr:from>
    <xdr:to>
      <xdr:col>12</xdr:col>
      <xdr:colOff>341462</xdr:colOff>
      <xdr:row>91</xdr:row>
      <xdr:rowOff>161746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artyna" refreshedDate="42855.869698726849" createdVersion="3" refreshedVersion="3" recordCount="156">
  <cacheSource type="worksheet">
    <worksheetSource ref="A1:E157" sheet="DANE"/>
  </cacheSource>
  <cacheFields count="5">
    <cacheField name="Kod" numFmtId="0">
      <sharedItems count="156">
        <s v="1101661000"/>
        <s v="1101701000"/>
        <s v="1101716000"/>
        <s v="1101762000"/>
        <s v="1101814000"/>
        <s v="1101819000"/>
        <s v="1101902000"/>
        <s v="1101905000"/>
        <s v="1101963000"/>
        <s v="1142502000"/>
        <s v="1142513000"/>
        <s v="1142520000"/>
        <s v="1142524000"/>
        <s v="1142615000"/>
        <s v="1142616000"/>
        <s v="1142622000"/>
        <s v="1142635000"/>
        <s v="1142661000"/>
        <s v="1142763000"/>
        <s v="1142865000"/>
        <s v="1142912000"/>
        <s v="1142917000"/>
        <s v="1142934000"/>
        <s v="1143005000"/>
        <s v="1143021000"/>
        <s v="1143028000"/>
        <s v="1143038000"/>
        <s v="1147062000"/>
        <s v="1147126000"/>
        <s v="1147164000"/>
        <s v="2122001000"/>
        <s v="2122008000"/>
        <s v="2122009000"/>
        <s v="2122161000"/>
        <s v="2122262000"/>
        <s v="2122312000"/>
        <s v="2122313000"/>
        <s v="2122463000"/>
        <s v="2126911000"/>
        <s v="2126915000"/>
        <s v="2126917000"/>
        <s v="2244403000"/>
        <s v="2244417000"/>
        <s v="2244461000"/>
        <s v="2244513000"/>
        <s v="2244562000"/>
        <s v="2244664000"/>
        <s v="2244766000"/>
        <s v="2244778000"/>
        <s v="2244863000"/>
        <s v="2244869000"/>
        <s v="2244870000"/>
        <s v="2244872000"/>
        <s v="2244911000"/>
        <s v="2244915000"/>
        <s v="2244967000"/>
        <s v="2244979000"/>
        <s v="2245065000"/>
        <s v="2245068000"/>
        <s v="2245075000"/>
        <s v="2245177000"/>
        <s v="3060961000"/>
        <s v="3061018000"/>
        <s v="3061062000"/>
        <s v="3061064000"/>
        <s v="3061163000"/>
        <s v="3061211000"/>
        <s v="3061214000"/>
        <s v="3061216000"/>
        <s v="3183305000"/>
        <s v="3183317000"/>
        <s v="3183361000"/>
        <s v="3183404000"/>
        <s v="3183414000"/>
        <s v="3183462000"/>
        <s v="3183506000"/>
        <s v="3183563000"/>
        <s v="3183603000"/>
        <s v="3183611000"/>
        <s v="3183612000"/>
        <s v="3183618000"/>
        <s v="3183664000"/>
        <s v="3203761000"/>
        <s v="3203805000"/>
        <s v="3203810000"/>
        <s v="3203862000"/>
        <s v="3203963000"/>
        <s v="3265207000"/>
        <s v="3265261000"/>
        <s v="3265308000"/>
        <s v="3265309000"/>
        <s v="4081301000"/>
        <s v="4081305000"/>
        <s v="4081361000"/>
        <s v="4081409000"/>
        <s v="4081411000"/>
        <s v="4081462000"/>
        <s v="4305707000"/>
        <s v="4305717000"/>
        <s v="4305761000"/>
        <s v="4305803000"/>
        <s v="4305862000"/>
        <s v="4305915000"/>
        <s v="4305963000"/>
        <s v="4306002000"/>
        <s v="4306019000"/>
        <s v="4306028000"/>
        <s v="4306125000"/>
        <s v="4306264000"/>
        <s v="4326308000"/>
        <s v="4326361000"/>
        <s v="4326415000"/>
        <s v="4326417000"/>
        <s v="4326562000"/>
        <s v="4326605000"/>
        <s v="4326614000"/>
        <s v="4326663000"/>
        <s v="5020161000"/>
        <s v="5020203000"/>
        <s v="5020211000"/>
        <s v="5020216000"/>
        <s v="5020262000"/>
        <s v="5020308000"/>
        <s v="5020319000"/>
        <s v="5020365000"/>
        <s v="5020564000"/>
        <s v="5163101000"/>
        <s v="5163107000"/>
        <s v="5163261000"/>
        <s v="6040661000"/>
        <s v="6040663000"/>
        <s v="6040702000"/>
        <s v="6040762000"/>
        <s v="6040864000"/>
        <s v="6046707000"/>
        <s v="6046814000"/>
        <s v="6046816000"/>
        <s v="6224015000"/>
        <s v="6224108000"/>
        <s v="6224163000"/>
        <s v="6224207000"/>
        <s v="6224209000"/>
        <s v="6224213000"/>
        <s v="6224361000"/>
        <s v="6224362000"/>
        <s v="6224364000"/>
        <s v="6227202000"/>
        <s v="6227206000"/>
        <s v="6285407000"/>
        <s v="6285461000"/>
        <s v="6285505000"/>
        <s v="6285506000"/>
        <s v="6285601000"/>
        <s v="6285608000"/>
        <s v="6285617000"/>
        <s v="6285662000"/>
      </sharedItems>
    </cacheField>
    <cacheField name="Nazwa" numFmtId="0">
      <sharedItems count="154">
        <s v="Powiat m.Łódź"/>
        <s v="Powiat bełchatowski"/>
        <s v="Powiat tomaszowski"/>
        <s v="Powiat m.Piotrków Trybunalski"/>
        <s v="Powiat sieradzki"/>
        <s v="Powiat zduńskowolski"/>
        <s v="Powiat kutnowski"/>
        <s v="Powiat łowicki"/>
        <s v="Powiat m.Skierniewice"/>
        <s v="Powiat ciechanowski"/>
        <s v="Powiat mławski"/>
        <s v="Powiat płoński"/>
        <s v="Powiat pułtuski"/>
        <s v="Powiat ostrołęcki"/>
        <s v="Powiat ostrowski"/>
        <s v="Powiat przasnyski"/>
        <s v="Powiat wyszkowski"/>
        <s v="Powiat m.Ostrołęka"/>
        <s v="Powiat m.Radom"/>
        <s v="Powiat m. st. Warszawa"/>
        <s v="Powiat miński"/>
        <s v="Powiat otwocki"/>
        <s v="Powiat wołomiński"/>
        <s v="Powiat grodziski"/>
        <s v="Powiat pruszkowski"/>
        <s v="Powiat sochaczewski"/>
        <s v="Powiat żyrardowski"/>
        <s v="Powiat m.Płock"/>
        <s v="Powiat siedlecki"/>
        <s v="Powiat m.Siedlce"/>
        <s v="Powiat bocheński"/>
        <s v="Powiat miechowski"/>
        <s v="Powiat myślenicki"/>
        <s v="Powiat m.Kraków"/>
        <s v="Powiat m.Nowy Sącz"/>
        <s v="Powiat olkuski"/>
        <s v="Powiat oświęcimski"/>
        <s v="Powiat m.Tarnów"/>
        <s v="Powiat nowotarski"/>
        <s v="Powiat suski"/>
        <s v="Powiat tatrzański"/>
        <s v="Powiat cieszyński"/>
        <s v="Powiat żywiecki"/>
        <s v="Powiat m.Bielsko-Biała"/>
        <s v="Powiat tarnogórski"/>
        <s v="Powiat m.Bytom"/>
        <s v="Powiat m.Częstochowa"/>
        <s v="Powiat m.Gliwice"/>
        <s v="Powiat m.Zabrze"/>
        <s v="Powiat m.Chorzów"/>
        <s v="Powiat m.Katowice"/>
        <s v="Powiat m.Mysłowice"/>
        <s v="Powiat m.Ruda Śląska"/>
        <s v="Powiat raciborski"/>
        <s v="Powiat wodzisławski"/>
        <s v="Powiat m.Jastrzębie-Zdrój"/>
        <s v="Powiat m.Żory"/>
        <s v="Powiat m.Dąbrowa Górnicza"/>
        <s v="Powiat m.Jaworzno"/>
        <s v="Powiat m.Sosnowiec"/>
        <s v="Powiat m.Tychy"/>
        <s v="Powiat m.Biała Podlaska"/>
        <s v="Powiat m.Chełm"/>
        <s v="Powiat m.Zamość"/>
        <s v="Powiat m.Lublin"/>
        <s v="Powiat łukowski"/>
        <s v="Powiat puławski"/>
        <s v="Powiat rycki"/>
        <s v="Powiat jasielski"/>
        <s v="Powiat sanocki"/>
        <s v="Powiat m.Krosno"/>
        <s v="Powiat jarosławski"/>
        <s v="Powiat przeworski"/>
        <s v="Powiat m.Przemyśl"/>
        <s v="Powiat kolbuszowski"/>
        <s v="Powiat m.Rzeszów"/>
        <s v="Powiat dębicki"/>
        <s v="Powiat mielecki"/>
        <s v="Powiat niżański"/>
        <s v="Powiat stalowowolski"/>
        <s v="Powiat m.Tarnobrzeg"/>
        <s v="Powiat m.Białystok"/>
        <s v="Powiat hajnowski"/>
        <s v="Powiat siemiatycki"/>
        <s v="Powiat m.Łomża"/>
        <s v="Powiat m.Suwałki"/>
        <s v="Powiat ostrowiecki"/>
        <s v="Powiat m.Kielce"/>
        <s v="Powiat pińczowski"/>
        <s v="Powiat sandomierski"/>
        <s v="Powiat gorzowski"/>
        <s v="Powiat słubicki"/>
        <s v="Powiat m.Gorzów Wielkopolski"/>
        <s v="Powiat zielonogórski"/>
        <s v="Powiat żarski"/>
        <s v="Powiat m.Zielona Góra"/>
        <s v="Powiat kaliski"/>
        <s v="Powiat m.Kalisz"/>
        <s v="Powiat gnieźnieński"/>
        <s v="Powiat m.Konin"/>
        <s v="Powiat nowotomyski"/>
        <s v="Powiat m.Leszno"/>
        <s v="Powiat czarnkowsko-trzcianecki"/>
        <s v="Powiat pilski"/>
        <s v="Powiat wągrowiecki"/>
        <s v="Powiat średzki"/>
        <s v="Powiat m.Poznań"/>
        <s v="Powiat kołobrzeski"/>
        <s v="Powiat m.Koszalin"/>
        <s v="Powiat szczecinecki"/>
        <s v="Powiat wałecki"/>
        <s v="Powiat m.Szczecin"/>
        <s v="Powiat gryficki"/>
        <s v="Powiat stargardzki"/>
        <s v="Powiat m.Świnoujście"/>
        <s v="Powiat m.Jelenia Góra"/>
        <s v="Powiat głogowski"/>
        <s v="Powiat lubiński"/>
        <s v="Powiat polkowicki"/>
        <s v="Powiat m.Legnica"/>
        <s v="Powiat kłodzki"/>
        <s v="Powiat świdnicki"/>
        <s v="Powiat m.Wałbrzych od 2013"/>
        <s v="Powiat m.Wrocław"/>
        <s v="Powiat brzeski"/>
        <s v="Powiat nyski"/>
        <s v="Powiat m.Opole"/>
        <s v="Powiat m.Bydgoszcz"/>
        <s v="Powiat m.Toruń"/>
        <s v="Powiat brodnicki"/>
        <s v="Powiat m.Grudziądz"/>
        <s v="Powiat m.Włocławek"/>
        <s v="Powiat inowrocławski"/>
        <s v="Powiat świecki"/>
        <s v="Powiat tucholski"/>
        <s v="Powiat wejherowski"/>
        <s v="Powiat lęborski"/>
        <s v="Powiat m.Słupsk"/>
        <s v="Powiat kwidzyński"/>
        <s v="Powiat malborski"/>
        <s v="Powiat starogardzki"/>
        <s v="Powiat m.Gdańsk"/>
        <s v="Powiat m.Gdynia"/>
        <s v="Powiat m.Sopot"/>
        <s v="Powiat chojnicki"/>
        <s v="Powiat kościerski"/>
        <s v="Powiat iławski"/>
        <s v="Powiat m.Elbląg"/>
        <s v="Powiat ełcki"/>
        <s v="Powiat giżycki"/>
        <s v="Powiat bartoszycki"/>
        <s v="Powiat kętrzyński"/>
        <s v="Powiat szczycieński"/>
        <s v="Powiat m.Olsztyn"/>
      </sharedItems>
    </cacheField>
    <cacheField name="Wyszczególnienie" numFmtId="0">
      <sharedItems count="1">
        <s v="studenci ogółem"/>
      </sharedItems>
    </cacheField>
    <cacheField name="Rok" numFmtId="0">
      <sharedItems count="1">
        <s v="2015"/>
      </sharedItems>
    </cacheField>
    <cacheField name="Wartość" numFmtId="1">
      <sharedItems containsSemiMixedTypes="0" containsString="0" containsNumber="1" containsInteger="1" minValue="7" maxValue="24326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">
  <r>
    <x v="0"/>
    <x v="0"/>
    <x v="0"/>
    <x v="0"/>
    <n v="76353"/>
  </r>
  <r>
    <x v="1"/>
    <x v="1"/>
    <x v="0"/>
    <x v="0"/>
    <n v="477"/>
  </r>
  <r>
    <x v="2"/>
    <x v="2"/>
    <x v="0"/>
    <x v="0"/>
    <n v="877"/>
  </r>
  <r>
    <x v="3"/>
    <x v="3"/>
    <x v="0"/>
    <x v="0"/>
    <n v="1600"/>
  </r>
  <r>
    <x v="4"/>
    <x v="4"/>
    <x v="0"/>
    <x v="0"/>
    <n v="148"/>
  </r>
  <r>
    <x v="5"/>
    <x v="5"/>
    <x v="0"/>
    <x v="0"/>
    <n v="237"/>
  </r>
  <r>
    <x v="6"/>
    <x v="6"/>
    <x v="0"/>
    <x v="0"/>
    <n v="902"/>
  </r>
  <r>
    <x v="7"/>
    <x v="7"/>
    <x v="0"/>
    <x v="0"/>
    <n v="24"/>
  </r>
  <r>
    <x v="8"/>
    <x v="8"/>
    <x v="0"/>
    <x v="0"/>
    <n v="1584"/>
  </r>
  <r>
    <x v="9"/>
    <x v="9"/>
    <x v="0"/>
    <x v="0"/>
    <n v="1779"/>
  </r>
  <r>
    <x v="10"/>
    <x v="10"/>
    <x v="0"/>
    <x v="0"/>
    <n v="197"/>
  </r>
  <r>
    <x v="11"/>
    <x v="11"/>
    <x v="0"/>
    <x v="0"/>
    <n v="176"/>
  </r>
  <r>
    <x v="12"/>
    <x v="12"/>
    <x v="0"/>
    <x v="0"/>
    <n v="1137"/>
  </r>
  <r>
    <x v="13"/>
    <x v="13"/>
    <x v="0"/>
    <x v="0"/>
    <n v="61"/>
  </r>
  <r>
    <x v="14"/>
    <x v="14"/>
    <x v="0"/>
    <x v="0"/>
    <n v="51"/>
  </r>
  <r>
    <x v="15"/>
    <x v="15"/>
    <x v="0"/>
    <x v="0"/>
    <n v="43"/>
  </r>
  <r>
    <x v="16"/>
    <x v="16"/>
    <x v="0"/>
    <x v="0"/>
    <n v="226"/>
  </r>
  <r>
    <x v="17"/>
    <x v="17"/>
    <x v="0"/>
    <x v="0"/>
    <n v="441"/>
  </r>
  <r>
    <x v="18"/>
    <x v="18"/>
    <x v="0"/>
    <x v="0"/>
    <n v="9844"/>
  </r>
  <r>
    <x v="19"/>
    <x v="19"/>
    <x v="0"/>
    <x v="0"/>
    <n v="243264"/>
  </r>
  <r>
    <x v="20"/>
    <x v="20"/>
    <x v="0"/>
    <x v="0"/>
    <n v="81"/>
  </r>
  <r>
    <x v="21"/>
    <x v="21"/>
    <x v="0"/>
    <x v="0"/>
    <n v="1828"/>
  </r>
  <r>
    <x v="22"/>
    <x v="22"/>
    <x v="0"/>
    <x v="0"/>
    <n v="37"/>
  </r>
  <r>
    <x v="23"/>
    <x v="23"/>
    <x v="0"/>
    <x v="0"/>
    <n v="1313"/>
  </r>
  <r>
    <x v="24"/>
    <x v="24"/>
    <x v="0"/>
    <x v="0"/>
    <n v="478"/>
  </r>
  <r>
    <x v="25"/>
    <x v="25"/>
    <x v="0"/>
    <x v="0"/>
    <n v="261"/>
  </r>
  <r>
    <x v="26"/>
    <x v="26"/>
    <x v="0"/>
    <x v="0"/>
    <n v="371"/>
  </r>
  <r>
    <x v="27"/>
    <x v="27"/>
    <x v="0"/>
    <x v="0"/>
    <n v="6363"/>
  </r>
  <r>
    <x v="28"/>
    <x v="28"/>
    <x v="0"/>
    <x v="0"/>
    <n v="59"/>
  </r>
  <r>
    <x v="29"/>
    <x v="29"/>
    <x v="0"/>
    <x v="0"/>
    <n v="7360"/>
  </r>
  <r>
    <x v="30"/>
    <x v="30"/>
    <x v="0"/>
    <x v="0"/>
    <n v="313"/>
  </r>
  <r>
    <x v="31"/>
    <x v="31"/>
    <x v="0"/>
    <x v="0"/>
    <n v="193"/>
  </r>
  <r>
    <x v="32"/>
    <x v="32"/>
    <x v="0"/>
    <x v="0"/>
    <n v="710"/>
  </r>
  <r>
    <x v="33"/>
    <x v="33"/>
    <x v="0"/>
    <x v="0"/>
    <n v="160808"/>
  </r>
  <r>
    <x v="34"/>
    <x v="34"/>
    <x v="0"/>
    <x v="0"/>
    <n v="5027"/>
  </r>
  <r>
    <x v="35"/>
    <x v="35"/>
    <x v="0"/>
    <x v="0"/>
    <n v="275"/>
  </r>
  <r>
    <x v="36"/>
    <x v="36"/>
    <x v="0"/>
    <x v="0"/>
    <n v="1313"/>
  </r>
  <r>
    <x v="37"/>
    <x v="37"/>
    <x v="0"/>
    <x v="0"/>
    <n v="5397"/>
  </r>
  <r>
    <x v="38"/>
    <x v="38"/>
    <x v="0"/>
    <x v="0"/>
    <n v="2110"/>
  </r>
  <r>
    <x v="39"/>
    <x v="39"/>
    <x v="0"/>
    <x v="0"/>
    <n v="529"/>
  </r>
  <r>
    <x v="40"/>
    <x v="40"/>
    <x v="0"/>
    <x v="0"/>
    <n v="23"/>
  </r>
  <r>
    <x v="41"/>
    <x v="41"/>
    <x v="0"/>
    <x v="0"/>
    <n v="2286"/>
  </r>
  <r>
    <x v="42"/>
    <x v="42"/>
    <x v="0"/>
    <x v="0"/>
    <n v="325"/>
  </r>
  <r>
    <x v="43"/>
    <x v="43"/>
    <x v="0"/>
    <x v="0"/>
    <n v="8560"/>
  </r>
  <r>
    <x v="44"/>
    <x v="44"/>
    <x v="0"/>
    <x v="0"/>
    <n v="156"/>
  </r>
  <r>
    <x v="45"/>
    <x v="45"/>
    <x v="0"/>
    <x v="0"/>
    <n v="115"/>
  </r>
  <r>
    <x v="46"/>
    <x v="46"/>
    <x v="0"/>
    <x v="0"/>
    <n v="15347"/>
  </r>
  <r>
    <x v="47"/>
    <x v="47"/>
    <x v="0"/>
    <x v="0"/>
    <n v="23908"/>
  </r>
  <r>
    <x v="48"/>
    <x v="48"/>
    <x v="0"/>
    <x v="0"/>
    <n v="7"/>
  </r>
  <r>
    <x v="49"/>
    <x v="49"/>
    <x v="0"/>
    <x v="0"/>
    <n v="5488"/>
  </r>
  <r>
    <x v="50"/>
    <x v="50"/>
    <x v="0"/>
    <x v="0"/>
    <n v="53812"/>
  </r>
  <r>
    <x v="51"/>
    <x v="51"/>
    <x v="0"/>
    <x v="0"/>
    <n v="300"/>
  </r>
  <r>
    <x v="52"/>
    <x v="52"/>
    <x v="0"/>
    <x v="0"/>
    <n v="114"/>
  </r>
  <r>
    <x v="53"/>
    <x v="53"/>
    <x v="0"/>
    <x v="0"/>
    <n v="1328"/>
  </r>
  <r>
    <x v="54"/>
    <x v="54"/>
    <x v="0"/>
    <x v="0"/>
    <n v="106"/>
  </r>
  <r>
    <x v="55"/>
    <x v="55"/>
    <x v="0"/>
    <x v="0"/>
    <n v="160"/>
  </r>
  <r>
    <x v="56"/>
    <x v="56"/>
    <x v="0"/>
    <x v="0"/>
    <n v="347"/>
  </r>
  <r>
    <x v="57"/>
    <x v="57"/>
    <x v="0"/>
    <x v="0"/>
    <n v="5362"/>
  </r>
  <r>
    <x v="58"/>
    <x v="58"/>
    <x v="0"/>
    <x v="0"/>
    <n v="117"/>
  </r>
  <r>
    <x v="59"/>
    <x v="59"/>
    <x v="0"/>
    <x v="0"/>
    <n v="8402"/>
  </r>
  <r>
    <x v="60"/>
    <x v="60"/>
    <x v="0"/>
    <x v="0"/>
    <n v="215"/>
  </r>
  <r>
    <x v="61"/>
    <x v="61"/>
    <x v="0"/>
    <x v="0"/>
    <n v="4479"/>
  </r>
  <r>
    <x v="62"/>
    <x v="2"/>
    <x v="0"/>
    <x v="0"/>
    <n v="72"/>
  </r>
  <r>
    <x v="63"/>
    <x v="62"/>
    <x v="0"/>
    <x v="0"/>
    <n v="2315"/>
  </r>
  <r>
    <x v="64"/>
    <x v="63"/>
    <x v="0"/>
    <x v="0"/>
    <n v="1558"/>
  </r>
  <r>
    <x v="65"/>
    <x v="64"/>
    <x v="0"/>
    <x v="0"/>
    <n v="67315"/>
  </r>
  <r>
    <x v="66"/>
    <x v="65"/>
    <x v="0"/>
    <x v="0"/>
    <n v="100"/>
  </r>
  <r>
    <x v="67"/>
    <x v="66"/>
    <x v="0"/>
    <x v="0"/>
    <n v="253"/>
  </r>
  <r>
    <x v="68"/>
    <x v="67"/>
    <x v="0"/>
    <x v="0"/>
    <n v="2294"/>
  </r>
  <r>
    <x v="69"/>
    <x v="68"/>
    <x v="0"/>
    <x v="0"/>
    <n v="525"/>
  </r>
  <r>
    <x v="70"/>
    <x v="69"/>
    <x v="0"/>
    <x v="0"/>
    <n v="943"/>
  </r>
  <r>
    <x v="71"/>
    <x v="70"/>
    <x v="0"/>
    <x v="0"/>
    <n v="2457"/>
  </r>
  <r>
    <x v="72"/>
    <x v="71"/>
    <x v="0"/>
    <x v="0"/>
    <n v="3660"/>
  </r>
  <r>
    <x v="73"/>
    <x v="72"/>
    <x v="0"/>
    <x v="0"/>
    <n v="198"/>
  </r>
  <r>
    <x v="74"/>
    <x v="73"/>
    <x v="0"/>
    <x v="0"/>
    <n v="1141"/>
  </r>
  <r>
    <x v="75"/>
    <x v="74"/>
    <x v="0"/>
    <x v="0"/>
    <n v="114"/>
  </r>
  <r>
    <x v="76"/>
    <x v="75"/>
    <x v="0"/>
    <x v="0"/>
    <n v="43827"/>
  </r>
  <r>
    <x v="77"/>
    <x v="76"/>
    <x v="0"/>
    <x v="0"/>
    <n v="38"/>
  </r>
  <r>
    <x v="78"/>
    <x v="77"/>
    <x v="0"/>
    <x v="0"/>
    <n v="334"/>
  </r>
  <r>
    <x v="79"/>
    <x v="78"/>
    <x v="0"/>
    <x v="0"/>
    <n v="110"/>
  </r>
  <r>
    <x v="80"/>
    <x v="79"/>
    <x v="0"/>
    <x v="0"/>
    <n v="1533"/>
  </r>
  <r>
    <x v="81"/>
    <x v="80"/>
    <x v="0"/>
    <x v="0"/>
    <n v="1243"/>
  </r>
  <r>
    <x v="82"/>
    <x v="81"/>
    <x v="0"/>
    <x v="0"/>
    <n v="30340"/>
  </r>
  <r>
    <x v="83"/>
    <x v="82"/>
    <x v="0"/>
    <x v="0"/>
    <n v="237"/>
  </r>
  <r>
    <x v="84"/>
    <x v="83"/>
    <x v="0"/>
    <x v="0"/>
    <n v="125"/>
  </r>
  <r>
    <x v="85"/>
    <x v="84"/>
    <x v="0"/>
    <x v="0"/>
    <n v="3343"/>
  </r>
  <r>
    <x v="86"/>
    <x v="85"/>
    <x v="0"/>
    <x v="0"/>
    <n v="1671"/>
  </r>
  <r>
    <x v="87"/>
    <x v="86"/>
    <x v="0"/>
    <x v="0"/>
    <n v="1195"/>
  </r>
  <r>
    <x v="88"/>
    <x v="87"/>
    <x v="0"/>
    <x v="0"/>
    <n v="25104"/>
  </r>
  <r>
    <x v="89"/>
    <x v="88"/>
    <x v="0"/>
    <x v="0"/>
    <n v="334"/>
  </r>
  <r>
    <x v="90"/>
    <x v="89"/>
    <x v="0"/>
    <x v="0"/>
    <n v="333"/>
  </r>
  <r>
    <x v="91"/>
    <x v="90"/>
    <x v="0"/>
    <x v="0"/>
    <n v="103"/>
  </r>
  <r>
    <x v="92"/>
    <x v="91"/>
    <x v="0"/>
    <x v="0"/>
    <n v="517"/>
  </r>
  <r>
    <x v="93"/>
    <x v="92"/>
    <x v="0"/>
    <x v="0"/>
    <n v="3064"/>
  </r>
  <r>
    <x v="94"/>
    <x v="93"/>
    <x v="0"/>
    <x v="0"/>
    <n v="484"/>
  </r>
  <r>
    <x v="95"/>
    <x v="94"/>
    <x v="0"/>
    <x v="0"/>
    <n v="247"/>
  </r>
  <r>
    <x v="96"/>
    <x v="95"/>
    <x v="0"/>
    <x v="0"/>
    <n v="12118"/>
  </r>
  <r>
    <x v="97"/>
    <x v="96"/>
    <x v="0"/>
    <x v="0"/>
    <n v="28"/>
  </r>
  <r>
    <x v="98"/>
    <x v="14"/>
    <x v="0"/>
    <x v="0"/>
    <n v="630"/>
  </r>
  <r>
    <x v="99"/>
    <x v="97"/>
    <x v="0"/>
    <x v="0"/>
    <n v="5283"/>
  </r>
  <r>
    <x v="100"/>
    <x v="98"/>
    <x v="0"/>
    <x v="0"/>
    <n v="1334"/>
  </r>
  <r>
    <x v="101"/>
    <x v="99"/>
    <x v="0"/>
    <x v="0"/>
    <n v="2924"/>
  </r>
  <r>
    <x v="102"/>
    <x v="100"/>
    <x v="0"/>
    <x v="0"/>
    <n v="213"/>
  </r>
  <r>
    <x v="103"/>
    <x v="101"/>
    <x v="0"/>
    <x v="0"/>
    <n v="2578"/>
  </r>
  <r>
    <x v="104"/>
    <x v="102"/>
    <x v="0"/>
    <x v="0"/>
    <n v="50"/>
  </r>
  <r>
    <x v="105"/>
    <x v="103"/>
    <x v="0"/>
    <x v="0"/>
    <n v="2070"/>
  </r>
  <r>
    <x v="106"/>
    <x v="104"/>
    <x v="0"/>
    <x v="0"/>
    <n v="158"/>
  </r>
  <r>
    <x v="107"/>
    <x v="105"/>
    <x v="0"/>
    <x v="0"/>
    <n v="1161"/>
  </r>
  <r>
    <x v="108"/>
    <x v="106"/>
    <x v="0"/>
    <x v="0"/>
    <n v="116450"/>
  </r>
  <r>
    <x v="109"/>
    <x v="107"/>
    <x v="0"/>
    <x v="0"/>
    <n v="150"/>
  </r>
  <r>
    <x v="110"/>
    <x v="108"/>
    <x v="0"/>
    <x v="0"/>
    <n v="7545"/>
  </r>
  <r>
    <x v="111"/>
    <x v="109"/>
    <x v="0"/>
    <x v="0"/>
    <n v="201"/>
  </r>
  <r>
    <x v="112"/>
    <x v="110"/>
    <x v="0"/>
    <x v="0"/>
    <n v="501"/>
  </r>
  <r>
    <x v="113"/>
    <x v="111"/>
    <x v="0"/>
    <x v="0"/>
    <n v="39419"/>
  </r>
  <r>
    <x v="114"/>
    <x v="112"/>
    <x v="0"/>
    <x v="0"/>
    <n v="263"/>
  </r>
  <r>
    <x v="115"/>
    <x v="113"/>
    <x v="0"/>
    <x v="0"/>
    <n v="207"/>
  </r>
  <r>
    <x v="116"/>
    <x v="114"/>
    <x v="0"/>
    <x v="0"/>
    <n v="96"/>
  </r>
  <r>
    <x v="117"/>
    <x v="115"/>
    <x v="0"/>
    <x v="0"/>
    <n v="2299"/>
  </r>
  <r>
    <x v="118"/>
    <x v="116"/>
    <x v="0"/>
    <x v="0"/>
    <n v="624"/>
  </r>
  <r>
    <x v="119"/>
    <x v="117"/>
    <x v="0"/>
    <x v="0"/>
    <n v="802"/>
  </r>
  <r>
    <x v="120"/>
    <x v="118"/>
    <x v="0"/>
    <x v="0"/>
    <n v="396"/>
  </r>
  <r>
    <x v="121"/>
    <x v="119"/>
    <x v="0"/>
    <x v="0"/>
    <n v="4796"/>
  </r>
  <r>
    <x v="122"/>
    <x v="120"/>
    <x v="0"/>
    <x v="0"/>
    <n v="377"/>
  </r>
  <r>
    <x v="123"/>
    <x v="121"/>
    <x v="0"/>
    <x v="0"/>
    <n v="296"/>
  </r>
  <r>
    <x v="124"/>
    <x v="122"/>
    <x v="0"/>
    <x v="0"/>
    <n v="3005"/>
  </r>
  <r>
    <x v="125"/>
    <x v="123"/>
    <x v="0"/>
    <x v="0"/>
    <n v="120007"/>
  </r>
  <r>
    <x v="126"/>
    <x v="124"/>
    <x v="0"/>
    <x v="0"/>
    <n v="321"/>
  </r>
  <r>
    <x v="127"/>
    <x v="125"/>
    <x v="0"/>
    <x v="0"/>
    <n v="2213"/>
  </r>
  <r>
    <x v="128"/>
    <x v="126"/>
    <x v="0"/>
    <x v="0"/>
    <n v="22636"/>
  </r>
  <r>
    <x v="129"/>
    <x v="127"/>
    <x v="0"/>
    <x v="0"/>
    <n v="32947"/>
  </r>
  <r>
    <x v="130"/>
    <x v="128"/>
    <x v="0"/>
    <x v="0"/>
    <n v="25132"/>
  </r>
  <r>
    <x v="131"/>
    <x v="129"/>
    <x v="0"/>
    <x v="0"/>
    <n v="85"/>
  </r>
  <r>
    <x v="132"/>
    <x v="130"/>
    <x v="0"/>
    <x v="0"/>
    <n v="225"/>
  </r>
  <r>
    <x v="133"/>
    <x v="131"/>
    <x v="0"/>
    <x v="0"/>
    <n v="2267"/>
  </r>
  <r>
    <x v="134"/>
    <x v="132"/>
    <x v="0"/>
    <x v="0"/>
    <n v="506"/>
  </r>
  <r>
    <x v="135"/>
    <x v="133"/>
    <x v="0"/>
    <x v="0"/>
    <n v="82"/>
  </r>
  <r>
    <x v="136"/>
    <x v="134"/>
    <x v="0"/>
    <x v="0"/>
    <n v="615"/>
  </r>
  <r>
    <x v="137"/>
    <x v="135"/>
    <x v="0"/>
    <x v="0"/>
    <n v="176"/>
  </r>
  <r>
    <x v="138"/>
    <x v="136"/>
    <x v="0"/>
    <x v="0"/>
    <n v="110"/>
  </r>
  <r>
    <x v="139"/>
    <x v="137"/>
    <x v="0"/>
    <x v="0"/>
    <n v="3162"/>
  </r>
  <r>
    <x v="140"/>
    <x v="138"/>
    <x v="0"/>
    <x v="0"/>
    <n v="640"/>
  </r>
  <r>
    <x v="141"/>
    <x v="139"/>
    <x v="0"/>
    <x v="0"/>
    <n v="183"/>
  </r>
  <r>
    <x v="142"/>
    <x v="140"/>
    <x v="0"/>
    <x v="0"/>
    <n v="362"/>
  </r>
  <r>
    <x v="143"/>
    <x v="141"/>
    <x v="0"/>
    <x v="0"/>
    <n v="75419"/>
  </r>
  <r>
    <x v="144"/>
    <x v="142"/>
    <x v="0"/>
    <x v="0"/>
    <n v="12928"/>
  </r>
  <r>
    <x v="145"/>
    <x v="143"/>
    <x v="0"/>
    <x v="0"/>
    <n v="1825"/>
  </r>
  <r>
    <x v="146"/>
    <x v="144"/>
    <x v="0"/>
    <x v="0"/>
    <n v="658"/>
  </r>
  <r>
    <x v="147"/>
    <x v="145"/>
    <x v="0"/>
    <x v="0"/>
    <n v="70"/>
  </r>
  <r>
    <x v="148"/>
    <x v="146"/>
    <x v="0"/>
    <x v="0"/>
    <n v="262"/>
  </r>
  <r>
    <x v="149"/>
    <x v="147"/>
    <x v="0"/>
    <x v="0"/>
    <n v="3521"/>
  </r>
  <r>
    <x v="150"/>
    <x v="148"/>
    <x v="0"/>
    <x v="0"/>
    <n v="406"/>
  </r>
  <r>
    <x v="151"/>
    <x v="149"/>
    <x v="0"/>
    <x v="0"/>
    <n v="51"/>
  </r>
  <r>
    <x v="152"/>
    <x v="150"/>
    <x v="0"/>
    <x v="0"/>
    <n v="82"/>
  </r>
  <r>
    <x v="153"/>
    <x v="151"/>
    <x v="0"/>
    <x v="0"/>
    <n v="213"/>
  </r>
  <r>
    <x v="154"/>
    <x v="152"/>
    <x v="0"/>
    <x v="0"/>
    <n v="2611"/>
  </r>
  <r>
    <x v="155"/>
    <x v="153"/>
    <x v="0"/>
    <x v="0"/>
    <n v="257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6" applyNumberFormats="0" applyBorderFormats="0" applyFontFormats="0" applyPatternFormats="0" applyAlignmentFormats="0" applyWidthHeightFormats="1" dataCaption="Data" updatedVersion="3" showMemberPropertyTips="0" useAutoFormatting="1" rowGrandTotals="0" colGrandTotals="0" itemPrintTitles="1" createdVersion="4" indent="0" compact="0" compactData="0" gridDropZones="1">
  <location ref="A1:D159" firstHeaderRow="1" firstDataRow="3" firstDataCol="2"/>
  <pivotFields count="5">
    <pivotField axis="axisRow" compact="0" outline="0" subtotalTop="0" showAll="0" defaultSubtotal="0">
      <items count="1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</items>
    </pivotField>
    <pivotField axis="axisRow" compact="0" outline="0" subtotalTop="0" showAll="0" defaultSubtotal="0">
      <items count="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compact="0" numFmtId="1" outline="0" showAll="0" defaultSubtotal="0"/>
  </pivotFields>
  <rowFields count="2">
    <field x="0"/>
    <field x="1"/>
  </rowFields>
  <rowItems count="156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2"/>
    </i>
    <i>
      <x v="63"/>
      <x v="62"/>
    </i>
    <i>
      <x v="64"/>
      <x v="63"/>
    </i>
    <i>
      <x v="65"/>
      <x v="64"/>
    </i>
    <i>
      <x v="66"/>
      <x v="65"/>
    </i>
    <i>
      <x v="67"/>
      <x v="66"/>
    </i>
    <i>
      <x v="68"/>
      <x v="67"/>
    </i>
    <i>
      <x v="69"/>
      <x v="68"/>
    </i>
    <i>
      <x v="70"/>
      <x v="69"/>
    </i>
    <i>
      <x v="71"/>
      <x v="70"/>
    </i>
    <i>
      <x v="72"/>
      <x v="71"/>
    </i>
    <i>
      <x v="73"/>
      <x v="72"/>
    </i>
    <i>
      <x v="74"/>
      <x v="73"/>
    </i>
    <i>
      <x v="75"/>
      <x v="74"/>
    </i>
    <i>
      <x v="76"/>
      <x v="75"/>
    </i>
    <i>
      <x v="77"/>
      <x v="76"/>
    </i>
    <i>
      <x v="78"/>
      <x v="77"/>
    </i>
    <i>
      <x v="79"/>
      <x v="78"/>
    </i>
    <i>
      <x v="80"/>
      <x v="79"/>
    </i>
    <i>
      <x v="81"/>
      <x v="80"/>
    </i>
    <i>
      <x v="82"/>
      <x v="81"/>
    </i>
    <i>
      <x v="83"/>
      <x v="82"/>
    </i>
    <i>
      <x v="84"/>
      <x v="83"/>
    </i>
    <i>
      <x v="85"/>
      <x v="84"/>
    </i>
    <i>
      <x v="86"/>
      <x v="85"/>
    </i>
    <i>
      <x v="87"/>
      <x v="86"/>
    </i>
    <i>
      <x v="88"/>
      <x v="87"/>
    </i>
    <i>
      <x v="89"/>
      <x v="88"/>
    </i>
    <i>
      <x v="90"/>
      <x v="89"/>
    </i>
    <i>
      <x v="91"/>
      <x v="90"/>
    </i>
    <i>
      <x v="92"/>
      <x v="91"/>
    </i>
    <i>
      <x v="93"/>
      <x v="92"/>
    </i>
    <i>
      <x v="94"/>
      <x v="93"/>
    </i>
    <i>
      <x v="95"/>
      <x v="94"/>
    </i>
    <i>
      <x v="96"/>
      <x v="95"/>
    </i>
    <i>
      <x v="97"/>
      <x v="96"/>
    </i>
    <i>
      <x v="98"/>
      <x v="14"/>
    </i>
    <i>
      <x v="99"/>
      <x v="97"/>
    </i>
    <i>
      <x v="100"/>
      <x v="98"/>
    </i>
    <i>
      <x v="101"/>
      <x v="99"/>
    </i>
    <i>
      <x v="102"/>
      <x v="100"/>
    </i>
    <i>
      <x v="103"/>
      <x v="101"/>
    </i>
    <i>
      <x v="104"/>
      <x v="102"/>
    </i>
    <i>
      <x v="105"/>
      <x v="103"/>
    </i>
    <i>
      <x v="106"/>
      <x v="104"/>
    </i>
    <i>
      <x v="107"/>
      <x v="105"/>
    </i>
    <i>
      <x v="108"/>
      <x v="106"/>
    </i>
    <i>
      <x v="109"/>
      <x v="107"/>
    </i>
    <i>
      <x v="110"/>
      <x v="108"/>
    </i>
    <i>
      <x v="111"/>
      <x v="109"/>
    </i>
    <i>
      <x v="112"/>
      <x v="110"/>
    </i>
    <i>
      <x v="113"/>
      <x v="111"/>
    </i>
    <i>
      <x v="114"/>
      <x v="112"/>
    </i>
    <i>
      <x v="115"/>
      <x v="113"/>
    </i>
    <i>
      <x v="116"/>
      <x v="114"/>
    </i>
    <i>
      <x v="117"/>
      <x v="115"/>
    </i>
    <i>
      <x v="118"/>
      <x v="116"/>
    </i>
    <i>
      <x v="119"/>
      <x v="117"/>
    </i>
    <i>
      <x v="120"/>
      <x v="118"/>
    </i>
    <i>
      <x v="121"/>
      <x v="119"/>
    </i>
    <i>
      <x v="122"/>
      <x v="120"/>
    </i>
    <i>
      <x v="123"/>
      <x v="121"/>
    </i>
    <i>
      <x v="124"/>
      <x v="122"/>
    </i>
    <i>
      <x v="125"/>
      <x v="123"/>
    </i>
    <i>
      <x v="126"/>
      <x v="124"/>
    </i>
    <i>
      <x v="127"/>
      <x v="125"/>
    </i>
    <i>
      <x v="128"/>
      <x v="126"/>
    </i>
    <i>
      <x v="129"/>
      <x v="127"/>
    </i>
    <i>
      <x v="130"/>
      <x v="128"/>
    </i>
    <i>
      <x v="131"/>
      <x v="129"/>
    </i>
    <i>
      <x v="132"/>
      <x v="130"/>
    </i>
    <i>
      <x v="133"/>
      <x v="131"/>
    </i>
    <i>
      <x v="134"/>
      <x v="132"/>
    </i>
    <i>
      <x v="135"/>
      <x v="133"/>
    </i>
    <i>
      <x v="136"/>
      <x v="134"/>
    </i>
    <i>
      <x v="137"/>
      <x v="135"/>
    </i>
    <i>
      <x v="138"/>
      <x v="136"/>
    </i>
    <i>
      <x v="139"/>
      <x v="137"/>
    </i>
    <i>
      <x v="140"/>
      <x v="138"/>
    </i>
    <i>
      <x v="141"/>
      <x v="139"/>
    </i>
    <i>
      <x v="142"/>
      <x v="140"/>
    </i>
    <i>
      <x v="143"/>
      <x v="141"/>
    </i>
    <i>
      <x v="144"/>
      <x v="142"/>
    </i>
    <i>
      <x v="145"/>
      <x v="143"/>
    </i>
    <i>
      <x v="146"/>
      <x v="144"/>
    </i>
    <i>
      <x v="147"/>
      <x v="145"/>
    </i>
    <i>
      <x v="148"/>
      <x v="146"/>
    </i>
    <i>
      <x v="149"/>
      <x v="147"/>
    </i>
    <i>
      <x v="150"/>
      <x v="148"/>
    </i>
    <i>
      <x v="151"/>
      <x v="149"/>
    </i>
    <i>
      <x v="152"/>
      <x v="150"/>
    </i>
    <i>
      <x v="153"/>
      <x v="151"/>
    </i>
    <i>
      <x v="154"/>
      <x v="152"/>
    </i>
    <i>
      <x v="155"/>
      <x v="153"/>
    </i>
  </rowItems>
  <colFields count="2">
    <field x="2"/>
    <field x="3"/>
  </colFields>
  <colItems count="1">
    <i>
      <x/>
      <x/>
    </i>
  </colItem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4" sqref="B4"/>
    </sheetView>
  </sheetViews>
  <sheetFormatPr defaultRowHeight="1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2" t="s">
        <v>2</v>
      </c>
    </row>
    <row r="3" spans="1:2">
      <c r="A3" t="s">
        <v>3</v>
      </c>
      <c r="B3" t="s">
        <v>4</v>
      </c>
    </row>
    <row r="4" spans="1:2" ht="50.1" customHeight="1">
      <c r="B4" s="38" t="s">
        <v>5</v>
      </c>
    </row>
    <row r="5" spans="1:2">
      <c r="A5" t="s">
        <v>6</v>
      </c>
      <c r="B5" t="s">
        <v>7</v>
      </c>
    </row>
    <row r="6" spans="1:2"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.1" customHeight="1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7"/>
  <sheetViews>
    <sheetView tabSelected="1" topLeftCell="E19" zoomScale="106" zoomScaleNormal="106" workbookViewId="0">
      <selection activeCell="J16" sqref="J16"/>
    </sheetView>
  </sheetViews>
  <sheetFormatPr defaultRowHeight="15"/>
  <cols>
    <col min="2" max="2" width="10.5703125" customWidth="1"/>
    <col min="3" max="3" width="16.42578125" customWidth="1"/>
    <col min="4" max="4" width="6.5703125" customWidth="1"/>
    <col min="5" max="5" width="8" customWidth="1"/>
    <col min="6" max="6" width="10.42578125" customWidth="1"/>
    <col min="10" max="10" width="10.42578125" customWidth="1"/>
    <col min="11" max="11" width="22.28515625" customWidth="1"/>
    <col min="12" max="12" width="23" customWidth="1"/>
    <col min="13" max="13" width="17.28515625" customWidth="1"/>
    <col min="14" max="14" width="16.7109375" customWidth="1"/>
  </cols>
  <sheetData>
    <row r="1" spans="1:18" ht="30">
      <c r="A1" s="24" t="s">
        <v>15</v>
      </c>
      <c r="B1" s="24" t="s">
        <v>16</v>
      </c>
      <c r="C1" s="24" t="s">
        <v>17</v>
      </c>
      <c r="D1" s="24" t="s">
        <v>18</v>
      </c>
      <c r="E1" s="25" t="s">
        <v>351</v>
      </c>
      <c r="F1" s="26" t="s">
        <v>19</v>
      </c>
      <c r="G1" s="24" t="s">
        <v>20</v>
      </c>
    </row>
    <row r="2" spans="1:18">
      <c r="A2" t="s">
        <v>21</v>
      </c>
      <c r="B2" t="s">
        <v>22</v>
      </c>
      <c r="C2" t="s">
        <v>23</v>
      </c>
      <c r="D2" t="s">
        <v>24</v>
      </c>
      <c r="E2" s="3">
        <v>76353</v>
      </c>
      <c r="F2" t="s">
        <v>25</v>
      </c>
      <c r="G2" t="s">
        <v>26</v>
      </c>
    </row>
    <row r="3" spans="1:18">
      <c r="A3" t="s">
        <v>27</v>
      </c>
      <c r="B3" t="s">
        <v>28</v>
      </c>
      <c r="C3" t="s">
        <v>23</v>
      </c>
      <c r="D3" t="s">
        <v>24</v>
      </c>
      <c r="E3" s="3">
        <v>477</v>
      </c>
      <c r="F3" t="s">
        <v>25</v>
      </c>
      <c r="G3" t="s">
        <v>26</v>
      </c>
    </row>
    <row r="4" spans="1:18">
      <c r="A4" t="s">
        <v>29</v>
      </c>
      <c r="B4" t="s">
        <v>30</v>
      </c>
      <c r="C4" t="s">
        <v>23</v>
      </c>
      <c r="D4" t="s">
        <v>24</v>
      </c>
      <c r="E4" s="3">
        <v>877</v>
      </c>
      <c r="F4" t="s">
        <v>25</v>
      </c>
      <c r="G4" t="s">
        <v>26</v>
      </c>
    </row>
    <row r="5" spans="1:18">
      <c r="A5" t="s">
        <v>31</v>
      </c>
      <c r="B5" t="s">
        <v>32</v>
      </c>
      <c r="C5" t="s">
        <v>23</v>
      </c>
      <c r="D5" t="s">
        <v>24</v>
      </c>
      <c r="E5" s="3">
        <v>1600</v>
      </c>
      <c r="F5" t="s">
        <v>25</v>
      </c>
      <c r="G5" t="s">
        <v>26</v>
      </c>
      <c r="K5" s="41" t="s">
        <v>343</v>
      </c>
      <c r="L5" s="41"/>
    </row>
    <row r="6" spans="1:18">
      <c r="A6" t="s">
        <v>33</v>
      </c>
      <c r="B6" t="s">
        <v>34</v>
      </c>
      <c r="C6" t="s">
        <v>23</v>
      </c>
      <c r="D6" t="s">
        <v>24</v>
      </c>
      <c r="E6" s="3">
        <v>148</v>
      </c>
      <c r="F6" t="s">
        <v>25</v>
      </c>
      <c r="G6" t="s">
        <v>26</v>
      </c>
      <c r="K6" s="11" t="s">
        <v>337</v>
      </c>
      <c r="L6" s="12">
        <f>AVERAGE(E2:E157)</f>
        <v>8998.6794871794864</v>
      </c>
    </row>
    <row r="7" spans="1:18">
      <c r="A7" t="s">
        <v>35</v>
      </c>
      <c r="B7" t="s">
        <v>36</v>
      </c>
      <c r="C7" t="s">
        <v>23</v>
      </c>
      <c r="D7" t="s">
        <v>24</v>
      </c>
      <c r="E7" s="3">
        <v>237</v>
      </c>
      <c r="F7" t="s">
        <v>25</v>
      </c>
      <c r="G7" t="s">
        <v>26</v>
      </c>
      <c r="K7" s="11" t="s">
        <v>338</v>
      </c>
      <c r="L7" s="13">
        <f>MEDIAN(E2:E157)</f>
        <v>572</v>
      </c>
      <c r="O7" s="3"/>
    </row>
    <row r="8" spans="1:18">
      <c r="A8" t="s">
        <v>37</v>
      </c>
      <c r="B8" t="s">
        <v>38</v>
      </c>
      <c r="C8" t="s">
        <v>23</v>
      </c>
      <c r="D8" t="s">
        <v>24</v>
      </c>
      <c r="E8" s="3">
        <v>902</v>
      </c>
      <c r="F8" t="s">
        <v>25</v>
      </c>
      <c r="G8" t="s">
        <v>26</v>
      </c>
      <c r="K8" s="11" t="s">
        <v>339</v>
      </c>
      <c r="L8" s="13">
        <f>MIN(E2:E157)</f>
        <v>7</v>
      </c>
      <c r="P8" s="3"/>
    </row>
    <row r="9" spans="1:18">
      <c r="A9" t="s">
        <v>39</v>
      </c>
      <c r="B9" t="s">
        <v>40</v>
      </c>
      <c r="C9" t="s">
        <v>23</v>
      </c>
      <c r="D9" t="s">
        <v>24</v>
      </c>
      <c r="E9" s="3">
        <v>24</v>
      </c>
      <c r="F9" t="s">
        <v>25</v>
      </c>
      <c r="G9" t="s">
        <v>26</v>
      </c>
      <c r="K9" s="11" t="s">
        <v>340</v>
      </c>
      <c r="L9" s="13">
        <f>MAX(E2:E157)</f>
        <v>243264</v>
      </c>
      <c r="N9" s="3"/>
    </row>
    <row r="10" spans="1:18">
      <c r="A10" t="s">
        <v>41</v>
      </c>
      <c r="B10" t="s">
        <v>42</v>
      </c>
      <c r="C10" t="s">
        <v>23</v>
      </c>
      <c r="D10" t="s">
        <v>24</v>
      </c>
      <c r="E10" s="3">
        <v>1584</v>
      </c>
      <c r="F10" t="s">
        <v>25</v>
      </c>
      <c r="G10" t="s">
        <v>26</v>
      </c>
      <c r="K10" s="11" t="s">
        <v>341</v>
      </c>
      <c r="L10" s="14">
        <f>STDEV(E2:E157)</f>
        <v>28861.059988578916</v>
      </c>
      <c r="Q10" s="6"/>
      <c r="R10" s="3"/>
    </row>
    <row r="11" spans="1:18">
      <c r="A11" t="s">
        <v>43</v>
      </c>
      <c r="B11" t="s">
        <v>44</v>
      </c>
      <c r="C11" t="s">
        <v>23</v>
      </c>
      <c r="D11" t="s">
        <v>24</v>
      </c>
      <c r="E11" s="3">
        <v>1779</v>
      </c>
      <c r="F11" t="s">
        <v>25</v>
      </c>
      <c r="G11" t="s">
        <v>26</v>
      </c>
      <c r="K11" s="15" t="s">
        <v>342</v>
      </c>
      <c r="L11" s="13">
        <f>SUM(E2:E157)</f>
        <v>1403794</v>
      </c>
      <c r="Q11" s="6"/>
      <c r="R11" s="3"/>
    </row>
    <row r="12" spans="1:18">
      <c r="A12" t="s">
        <v>45</v>
      </c>
      <c r="B12" t="s">
        <v>46</v>
      </c>
      <c r="C12" t="s">
        <v>23</v>
      </c>
      <c r="D12" t="s">
        <v>24</v>
      </c>
      <c r="E12" s="3">
        <v>197</v>
      </c>
      <c r="F12" t="s">
        <v>25</v>
      </c>
      <c r="G12" t="s">
        <v>26</v>
      </c>
      <c r="K12" s="15" t="s">
        <v>344</v>
      </c>
      <c r="L12" s="14">
        <f>MODE(E2:E157)</f>
        <v>237</v>
      </c>
      <c r="N12">
        <f>COUNTIF(E2:E157,L12)</f>
        <v>2</v>
      </c>
      <c r="Q12" s="6"/>
      <c r="R12" s="3"/>
    </row>
    <row r="13" spans="1:18">
      <c r="A13" t="s">
        <v>47</v>
      </c>
      <c r="B13" t="s">
        <v>48</v>
      </c>
      <c r="C13" t="s">
        <v>23</v>
      </c>
      <c r="D13" t="s">
        <v>24</v>
      </c>
      <c r="E13" s="3">
        <v>176</v>
      </c>
      <c r="F13" t="s">
        <v>25</v>
      </c>
      <c r="G13" t="s">
        <v>26</v>
      </c>
      <c r="K13" s="15" t="s">
        <v>345</v>
      </c>
      <c r="L13" s="14">
        <f>STDEV(E2:E157)/SQRT(COUNT(E2:E157))</f>
        <v>2310.7341264145052</v>
      </c>
      <c r="Q13" s="6"/>
    </row>
    <row r="14" spans="1:18">
      <c r="A14" t="s">
        <v>49</v>
      </c>
      <c r="B14" t="s">
        <v>50</v>
      </c>
      <c r="C14" t="s">
        <v>23</v>
      </c>
      <c r="D14" t="s">
        <v>24</v>
      </c>
      <c r="E14" s="3">
        <v>1137</v>
      </c>
      <c r="F14" t="s">
        <v>25</v>
      </c>
      <c r="G14" t="s">
        <v>26</v>
      </c>
      <c r="K14" s="16" t="s">
        <v>346</v>
      </c>
      <c r="L14" s="14">
        <f>VAR(E2:E157)</f>
        <v>832960783.66435075</v>
      </c>
      <c r="Q14" s="5"/>
      <c r="R14" s="3"/>
    </row>
    <row r="15" spans="1:18">
      <c r="A15" t="s">
        <v>51</v>
      </c>
      <c r="B15" t="s">
        <v>52</v>
      </c>
      <c r="C15" t="s">
        <v>23</v>
      </c>
      <c r="D15" t="s">
        <v>24</v>
      </c>
      <c r="E15" s="3">
        <v>61</v>
      </c>
      <c r="F15" t="s">
        <v>25</v>
      </c>
      <c r="G15" t="s">
        <v>26</v>
      </c>
      <c r="K15" s="16" t="s">
        <v>347</v>
      </c>
      <c r="L15" s="14">
        <f>KURT(E2:E157)</f>
        <v>34.516521438762808</v>
      </c>
      <c r="Q15" s="5"/>
    </row>
    <row r="16" spans="1:18">
      <c r="A16" t="s">
        <v>53</v>
      </c>
      <c r="B16" t="s">
        <v>54</v>
      </c>
      <c r="C16" t="s">
        <v>23</v>
      </c>
      <c r="D16" t="s">
        <v>24</v>
      </c>
      <c r="E16" s="3">
        <v>51</v>
      </c>
      <c r="F16" t="s">
        <v>25</v>
      </c>
      <c r="G16" t="s">
        <v>26</v>
      </c>
      <c r="K16" s="16" t="s">
        <v>348</v>
      </c>
      <c r="L16" s="14">
        <f>SKEW(E2:E157)</f>
        <v>5.4079319531064449</v>
      </c>
      <c r="Q16" s="5"/>
    </row>
    <row r="17" spans="1:18">
      <c r="A17" t="s">
        <v>55</v>
      </c>
      <c r="B17" t="s">
        <v>56</v>
      </c>
      <c r="C17" t="s">
        <v>23</v>
      </c>
      <c r="D17" t="s">
        <v>24</v>
      </c>
      <c r="E17" s="3">
        <v>43</v>
      </c>
      <c r="F17" t="s">
        <v>25</v>
      </c>
      <c r="G17" t="s">
        <v>26</v>
      </c>
      <c r="K17" s="16" t="s">
        <v>349</v>
      </c>
      <c r="L17" s="13">
        <f>MAX(E2:E157)-MIN(E2:E157)</f>
        <v>243257</v>
      </c>
      <c r="Q17" s="7"/>
    </row>
    <row r="18" spans="1:18">
      <c r="A18" t="s">
        <v>57</v>
      </c>
      <c r="B18" t="s">
        <v>58</v>
      </c>
      <c r="C18" t="s">
        <v>23</v>
      </c>
      <c r="D18" t="s">
        <v>24</v>
      </c>
      <c r="E18" s="3">
        <v>226</v>
      </c>
      <c r="F18" t="s">
        <v>25</v>
      </c>
      <c r="G18" t="s">
        <v>26</v>
      </c>
      <c r="K18" s="17" t="s">
        <v>350</v>
      </c>
      <c r="L18" s="14">
        <f>COUNT(E2:E157)</f>
        <v>156</v>
      </c>
      <c r="Q18" s="7"/>
    </row>
    <row r="19" spans="1:18">
      <c r="A19" t="s">
        <v>59</v>
      </c>
      <c r="B19" t="s">
        <v>60</v>
      </c>
      <c r="C19" t="s">
        <v>23</v>
      </c>
      <c r="D19" t="s">
        <v>24</v>
      </c>
      <c r="E19" s="3">
        <v>441</v>
      </c>
      <c r="F19" t="s">
        <v>25</v>
      </c>
      <c r="G19" t="s">
        <v>26</v>
      </c>
      <c r="K19" s="7"/>
      <c r="Q19" s="7"/>
    </row>
    <row r="20" spans="1:18">
      <c r="A20" t="s">
        <v>61</v>
      </c>
      <c r="B20" t="s">
        <v>62</v>
      </c>
      <c r="C20" t="s">
        <v>23</v>
      </c>
      <c r="D20" t="s">
        <v>24</v>
      </c>
      <c r="E20" s="3">
        <v>9844</v>
      </c>
      <c r="F20" t="s">
        <v>25</v>
      </c>
      <c r="G20" t="s">
        <v>26</v>
      </c>
      <c r="K20" s="7"/>
      <c r="Q20" s="7"/>
      <c r="R20" s="3"/>
    </row>
    <row r="21" spans="1:18">
      <c r="A21" t="s">
        <v>63</v>
      </c>
      <c r="B21" t="s">
        <v>64</v>
      </c>
      <c r="C21" t="s">
        <v>23</v>
      </c>
      <c r="D21" t="s">
        <v>24</v>
      </c>
      <c r="E21" s="3">
        <v>243264</v>
      </c>
      <c r="F21" t="s">
        <v>25</v>
      </c>
      <c r="G21" t="s">
        <v>26</v>
      </c>
      <c r="K21" s="7"/>
      <c r="Q21" s="8"/>
    </row>
    <row r="22" spans="1:18">
      <c r="A22" t="s">
        <v>65</v>
      </c>
      <c r="B22" t="s">
        <v>66</v>
      </c>
      <c r="C22" t="s">
        <v>23</v>
      </c>
      <c r="D22" t="s">
        <v>24</v>
      </c>
      <c r="E22" s="3">
        <v>81</v>
      </c>
      <c r="F22" t="s">
        <v>25</v>
      </c>
      <c r="G22" t="s">
        <v>26</v>
      </c>
      <c r="K22" s="9"/>
    </row>
    <row r="23" spans="1:18">
      <c r="A23" t="s">
        <v>67</v>
      </c>
      <c r="B23" t="s">
        <v>68</v>
      </c>
      <c r="C23" t="s">
        <v>23</v>
      </c>
      <c r="D23" t="s">
        <v>24</v>
      </c>
      <c r="E23" s="3">
        <v>1828</v>
      </c>
      <c r="F23" t="s">
        <v>25</v>
      </c>
      <c r="G23" t="s">
        <v>26</v>
      </c>
      <c r="K23" s="7"/>
      <c r="L23" s="7"/>
    </row>
    <row r="24" spans="1:18">
      <c r="A24" t="s">
        <v>69</v>
      </c>
      <c r="B24" t="s">
        <v>70</v>
      </c>
      <c r="C24" t="s">
        <v>23</v>
      </c>
      <c r="D24" t="s">
        <v>24</v>
      </c>
      <c r="E24" s="3">
        <v>37</v>
      </c>
      <c r="F24" t="s">
        <v>25</v>
      </c>
      <c r="G24" t="s">
        <v>26</v>
      </c>
      <c r="I24" s="18">
        <v>0</v>
      </c>
      <c r="J24" s="21">
        <f t="array" ref="J24:J74">FREQUENCY($E$2:$E$157,$I$24:$I$74)</f>
        <v>0</v>
      </c>
      <c r="K24" s="7"/>
      <c r="L24" s="7"/>
    </row>
    <row r="25" spans="1:18">
      <c r="A25" t="s">
        <v>71</v>
      </c>
      <c r="B25" t="s">
        <v>72</v>
      </c>
      <c r="C25" t="s">
        <v>23</v>
      </c>
      <c r="D25" t="s">
        <v>24</v>
      </c>
      <c r="E25" s="3">
        <v>1313</v>
      </c>
      <c r="F25" t="s">
        <v>25</v>
      </c>
      <c r="G25" t="s">
        <v>26</v>
      </c>
      <c r="I25" s="19">
        <v>1000</v>
      </c>
      <c r="J25" s="22">
        <v>88</v>
      </c>
      <c r="K25" s="7"/>
      <c r="L25" s="7"/>
    </row>
    <row r="26" spans="1:18">
      <c r="A26" t="s">
        <v>73</v>
      </c>
      <c r="B26" t="s">
        <v>74</v>
      </c>
      <c r="C26" t="s">
        <v>23</v>
      </c>
      <c r="D26" t="s">
        <v>24</v>
      </c>
      <c r="E26" s="3">
        <v>478</v>
      </c>
      <c r="F26" t="s">
        <v>25</v>
      </c>
      <c r="G26" t="s">
        <v>26</v>
      </c>
      <c r="I26" s="19">
        <f>I25+5000</f>
        <v>6000</v>
      </c>
      <c r="J26" s="22">
        <v>42</v>
      </c>
      <c r="K26" s="7"/>
      <c r="L26" s="7"/>
    </row>
    <row r="27" spans="1:18">
      <c r="A27" t="s">
        <v>75</v>
      </c>
      <c r="B27" t="s">
        <v>76</v>
      </c>
      <c r="C27" t="s">
        <v>23</v>
      </c>
      <c r="D27" t="s">
        <v>24</v>
      </c>
      <c r="E27" s="3">
        <v>261</v>
      </c>
      <c r="F27" t="s">
        <v>25</v>
      </c>
      <c r="G27" t="s">
        <v>26</v>
      </c>
      <c r="I27" s="19">
        <f t="shared" ref="I27:I74" si="0">I26+5000</f>
        <v>11000</v>
      </c>
      <c r="J27" s="22">
        <v>6</v>
      </c>
      <c r="K27" s="7"/>
      <c r="L27" s="7"/>
      <c r="M27" s="10"/>
      <c r="N27" s="10"/>
    </row>
    <row r="28" spans="1:18">
      <c r="A28" t="s">
        <v>77</v>
      </c>
      <c r="B28" t="s">
        <v>78</v>
      </c>
      <c r="C28" t="s">
        <v>23</v>
      </c>
      <c r="D28" t="s">
        <v>24</v>
      </c>
      <c r="E28" s="3">
        <v>371</v>
      </c>
      <c r="F28" t="s">
        <v>25</v>
      </c>
      <c r="G28" t="s">
        <v>26</v>
      </c>
      <c r="I28" s="19">
        <f t="shared" si="0"/>
        <v>16000</v>
      </c>
      <c r="J28" s="22">
        <v>3</v>
      </c>
      <c r="K28" s="7"/>
      <c r="L28" s="7"/>
      <c r="M28" s="7"/>
      <c r="N28" s="7"/>
    </row>
    <row r="29" spans="1:18">
      <c r="A29" t="s">
        <v>79</v>
      </c>
      <c r="B29" t="s">
        <v>80</v>
      </c>
      <c r="C29" t="s">
        <v>23</v>
      </c>
      <c r="D29" t="s">
        <v>24</v>
      </c>
      <c r="E29" s="3">
        <v>6363</v>
      </c>
      <c r="F29" t="s">
        <v>25</v>
      </c>
      <c r="G29" t="s">
        <v>26</v>
      </c>
      <c r="I29" s="19">
        <f t="shared" si="0"/>
        <v>21000</v>
      </c>
      <c r="J29" s="22">
        <v>0</v>
      </c>
      <c r="K29" s="7"/>
      <c r="L29" s="7"/>
      <c r="M29" s="7"/>
      <c r="N29" s="7"/>
    </row>
    <row r="30" spans="1:18">
      <c r="A30" t="s">
        <v>81</v>
      </c>
      <c r="B30" t="s">
        <v>82</v>
      </c>
      <c r="C30" t="s">
        <v>23</v>
      </c>
      <c r="D30" t="s">
        <v>24</v>
      </c>
      <c r="E30" s="3">
        <v>59</v>
      </c>
      <c r="F30" t="s">
        <v>25</v>
      </c>
      <c r="G30" t="s">
        <v>26</v>
      </c>
      <c r="I30" s="19">
        <f t="shared" si="0"/>
        <v>26000</v>
      </c>
      <c r="J30" s="22">
        <v>5</v>
      </c>
      <c r="K30" s="7"/>
      <c r="L30" s="7"/>
      <c r="M30" s="7"/>
      <c r="N30" s="7"/>
    </row>
    <row r="31" spans="1:18">
      <c r="A31" t="s">
        <v>83</v>
      </c>
      <c r="B31" t="s">
        <v>84</v>
      </c>
      <c r="C31" t="s">
        <v>23</v>
      </c>
      <c r="D31" t="s">
        <v>24</v>
      </c>
      <c r="E31" s="3">
        <v>7360</v>
      </c>
      <c r="F31" t="s">
        <v>25</v>
      </c>
      <c r="G31" t="s">
        <v>26</v>
      </c>
      <c r="I31" s="19">
        <f t="shared" si="0"/>
        <v>31000</v>
      </c>
      <c r="J31" s="22">
        <v>1</v>
      </c>
      <c r="K31" s="7"/>
      <c r="L31" s="7"/>
      <c r="M31" s="7"/>
      <c r="N31" s="7"/>
    </row>
    <row r="32" spans="1:18">
      <c r="A32" t="s">
        <v>85</v>
      </c>
      <c r="B32" t="s">
        <v>86</v>
      </c>
      <c r="C32" t="s">
        <v>23</v>
      </c>
      <c r="D32" t="s">
        <v>24</v>
      </c>
      <c r="E32" s="3">
        <v>313</v>
      </c>
      <c r="F32" t="s">
        <v>25</v>
      </c>
      <c r="G32" t="s">
        <v>26</v>
      </c>
      <c r="I32" s="19">
        <f t="shared" si="0"/>
        <v>36000</v>
      </c>
      <c r="J32" s="22">
        <v>1</v>
      </c>
      <c r="K32" s="7"/>
      <c r="L32" s="7"/>
      <c r="M32" s="7"/>
      <c r="N32" s="7"/>
    </row>
    <row r="33" spans="1:14">
      <c r="A33" t="s">
        <v>87</v>
      </c>
      <c r="B33" t="s">
        <v>88</v>
      </c>
      <c r="C33" t="s">
        <v>23</v>
      </c>
      <c r="D33" t="s">
        <v>24</v>
      </c>
      <c r="E33" s="3">
        <v>193</v>
      </c>
      <c r="F33" t="s">
        <v>25</v>
      </c>
      <c r="G33" t="s">
        <v>26</v>
      </c>
      <c r="I33" s="19">
        <f t="shared" si="0"/>
        <v>41000</v>
      </c>
      <c r="J33" s="22">
        <v>1</v>
      </c>
      <c r="K33" s="7"/>
      <c r="L33" s="7"/>
      <c r="M33" s="7"/>
      <c r="N33" s="7"/>
    </row>
    <row r="34" spans="1:14">
      <c r="A34" t="s">
        <v>89</v>
      </c>
      <c r="B34" t="s">
        <v>90</v>
      </c>
      <c r="C34" t="s">
        <v>23</v>
      </c>
      <c r="D34" t="s">
        <v>24</v>
      </c>
      <c r="E34" s="3">
        <v>710</v>
      </c>
      <c r="F34" t="s">
        <v>25</v>
      </c>
      <c r="G34" t="s">
        <v>26</v>
      </c>
      <c r="I34" s="19">
        <f t="shared" si="0"/>
        <v>46000</v>
      </c>
      <c r="J34" s="22">
        <v>1</v>
      </c>
      <c r="K34" s="7"/>
      <c r="L34" s="7"/>
      <c r="M34" s="7"/>
      <c r="N34" s="7"/>
    </row>
    <row r="35" spans="1:14">
      <c r="A35" t="s">
        <v>91</v>
      </c>
      <c r="B35" t="s">
        <v>92</v>
      </c>
      <c r="C35" t="s">
        <v>23</v>
      </c>
      <c r="D35" t="s">
        <v>24</v>
      </c>
      <c r="E35" s="3">
        <v>160808</v>
      </c>
      <c r="F35" t="s">
        <v>25</v>
      </c>
      <c r="G35" t="s">
        <v>26</v>
      </c>
      <c r="I35" s="19">
        <f t="shared" si="0"/>
        <v>51000</v>
      </c>
      <c r="J35" s="22">
        <v>0</v>
      </c>
      <c r="K35" s="7"/>
      <c r="L35" s="7"/>
      <c r="M35" s="7"/>
      <c r="N35" s="7"/>
    </row>
    <row r="36" spans="1:14">
      <c r="A36" t="s">
        <v>93</v>
      </c>
      <c r="B36" t="s">
        <v>94</v>
      </c>
      <c r="C36" t="s">
        <v>23</v>
      </c>
      <c r="D36" t="s">
        <v>24</v>
      </c>
      <c r="E36" s="3">
        <v>5027</v>
      </c>
      <c r="F36" t="s">
        <v>25</v>
      </c>
      <c r="G36" t="s">
        <v>26</v>
      </c>
      <c r="I36" s="19">
        <f t="shared" si="0"/>
        <v>56000</v>
      </c>
      <c r="J36" s="22">
        <v>1</v>
      </c>
      <c r="M36" s="7"/>
      <c r="N36" s="7"/>
    </row>
    <row r="37" spans="1:14">
      <c r="A37" t="s">
        <v>95</v>
      </c>
      <c r="B37" t="s">
        <v>96</v>
      </c>
      <c r="C37" t="s">
        <v>23</v>
      </c>
      <c r="D37" t="s">
        <v>24</v>
      </c>
      <c r="E37" s="3">
        <v>275</v>
      </c>
      <c r="F37" t="s">
        <v>25</v>
      </c>
      <c r="G37" t="s">
        <v>26</v>
      </c>
      <c r="I37" s="19">
        <f t="shared" si="0"/>
        <v>61000</v>
      </c>
      <c r="J37" s="22">
        <v>0</v>
      </c>
      <c r="M37" s="7"/>
      <c r="N37" s="7"/>
    </row>
    <row r="38" spans="1:14">
      <c r="A38" t="s">
        <v>97</v>
      </c>
      <c r="B38" t="s">
        <v>98</v>
      </c>
      <c r="C38" t="s">
        <v>23</v>
      </c>
      <c r="D38" t="s">
        <v>24</v>
      </c>
      <c r="E38" s="3">
        <v>1313</v>
      </c>
      <c r="F38" t="s">
        <v>25</v>
      </c>
      <c r="G38" t="s">
        <v>26</v>
      </c>
      <c r="I38" s="19">
        <f t="shared" si="0"/>
        <v>66000</v>
      </c>
      <c r="J38" s="22">
        <v>0</v>
      </c>
      <c r="M38" s="7"/>
      <c r="N38" s="7"/>
    </row>
    <row r="39" spans="1:14">
      <c r="A39" t="s">
        <v>99</v>
      </c>
      <c r="B39" t="s">
        <v>100</v>
      </c>
      <c r="C39" t="s">
        <v>23</v>
      </c>
      <c r="D39" t="s">
        <v>24</v>
      </c>
      <c r="E39" s="3">
        <v>5397</v>
      </c>
      <c r="F39" t="s">
        <v>25</v>
      </c>
      <c r="G39" t="s">
        <v>26</v>
      </c>
      <c r="I39" s="19">
        <f t="shared" si="0"/>
        <v>71000</v>
      </c>
      <c r="J39" s="22">
        <v>1</v>
      </c>
      <c r="M39" s="7"/>
      <c r="N39" s="7"/>
    </row>
    <row r="40" spans="1:14">
      <c r="A40" t="s">
        <v>101</v>
      </c>
      <c r="B40" t="s">
        <v>102</v>
      </c>
      <c r="C40" t="s">
        <v>23</v>
      </c>
      <c r="D40" t="s">
        <v>24</v>
      </c>
      <c r="E40" s="3">
        <v>2110</v>
      </c>
      <c r="F40" t="s">
        <v>25</v>
      </c>
      <c r="G40" t="s">
        <v>26</v>
      </c>
      <c r="I40" s="19">
        <f t="shared" si="0"/>
        <v>76000</v>
      </c>
      <c r="J40" s="22">
        <v>1</v>
      </c>
      <c r="M40" s="7"/>
      <c r="N40" s="7"/>
    </row>
    <row r="41" spans="1:14">
      <c r="A41" t="s">
        <v>103</v>
      </c>
      <c r="B41" t="s">
        <v>104</v>
      </c>
      <c r="C41" t="s">
        <v>23</v>
      </c>
      <c r="D41" t="s">
        <v>24</v>
      </c>
      <c r="E41" s="3">
        <v>529</v>
      </c>
      <c r="F41" t="s">
        <v>25</v>
      </c>
      <c r="G41" t="s">
        <v>26</v>
      </c>
      <c r="I41" s="19">
        <f t="shared" si="0"/>
        <v>81000</v>
      </c>
      <c r="J41" s="22">
        <v>1</v>
      </c>
      <c r="M41" s="7"/>
      <c r="N41" s="7"/>
    </row>
    <row r="42" spans="1:14">
      <c r="A42" t="s">
        <v>105</v>
      </c>
      <c r="B42" t="s">
        <v>106</v>
      </c>
      <c r="C42" t="s">
        <v>23</v>
      </c>
      <c r="D42" t="s">
        <v>24</v>
      </c>
      <c r="E42" s="3">
        <v>23</v>
      </c>
      <c r="F42" t="s">
        <v>25</v>
      </c>
      <c r="G42" t="s">
        <v>26</v>
      </c>
      <c r="I42" s="19">
        <f t="shared" si="0"/>
        <v>86000</v>
      </c>
      <c r="J42" s="22">
        <v>0</v>
      </c>
      <c r="M42" s="7"/>
      <c r="N42" s="7"/>
    </row>
    <row r="43" spans="1:14">
      <c r="A43" t="s">
        <v>107</v>
      </c>
      <c r="B43" t="s">
        <v>108</v>
      </c>
      <c r="C43" t="s">
        <v>23</v>
      </c>
      <c r="D43" t="s">
        <v>24</v>
      </c>
      <c r="E43" s="3">
        <v>2286</v>
      </c>
      <c r="F43" t="s">
        <v>25</v>
      </c>
      <c r="G43" t="s">
        <v>26</v>
      </c>
      <c r="I43" s="19">
        <f t="shared" si="0"/>
        <v>91000</v>
      </c>
      <c r="J43" s="22">
        <v>0</v>
      </c>
      <c r="M43" s="7"/>
      <c r="N43" s="7"/>
    </row>
    <row r="44" spans="1:14">
      <c r="A44" t="s">
        <v>109</v>
      </c>
      <c r="B44" t="s">
        <v>110</v>
      </c>
      <c r="C44" t="s">
        <v>23</v>
      </c>
      <c r="D44" t="s">
        <v>24</v>
      </c>
      <c r="E44" s="3">
        <v>325</v>
      </c>
      <c r="F44" t="s">
        <v>25</v>
      </c>
      <c r="G44" s="5" t="s">
        <v>26</v>
      </c>
      <c r="I44" s="19">
        <f t="shared" si="0"/>
        <v>96000</v>
      </c>
      <c r="J44" s="22">
        <v>0</v>
      </c>
      <c r="M44" s="7"/>
      <c r="N44" s="7"/>
    </row>
    <row r="45" spans="1:14">
      <c r="A45" t="s">
        <v>111</v>
      </c>
      <c r="B45" t="s">
        <v>112</v>
      </c>
      <c r="C45" t="s">
        <v>23</v>
      </c>
      <c r="D45" t="s">
        <v>24</v>
      </c>
      <c r="E45" s="3">
        <v>8560</v>
      </c>
      <c r="F45" t="s">
        <v>25</v>
      </c>
      <c r="G45" t="s">
        <v>26</v>
      </c>
      <c r="I45" s="19">
        <f t="shared" si="0"/>
        <v>101000</v>
      </c>
      <c r="J45" s="22">
        <v>0</v>
      </c>
      <c r="M45" s="7"/>
      <c r="N45" s="7"/>
    </row>
    <row r="46" spans="1:14">
      <c r="A46" t="s">
        <v>113</v>
      </c>
      <c r="B46" t="s">
        <v>114</v>
      </c>
      <c r="C46" t="s">
        <v>23</v>
      </c>
      <c r="D46" t="s">
        <v>24</v>
      </c>
      <c r="E46" s="3">
        <v>156</v>
      </c>
      <c r="F46" t="s">
        <v>25</v>
      </c>
      <c r="G46" t="s">
        <v>26</v>
      </c>
      <c r="I46" s="19">
        <f t="shared" si="0"/>
        <v>106000</v>
      </c>
      <c r="J46" s="22">
        <v>0</v>
      </c>
      <c r="M46" s="7"/>
      <c r="N46" s="7"/>
    </row>
    <row r="47" spans="1:14">
      <c r="A47" t="s">
        <v>115</v>
      </c>
      <c r="B47" t="s">
        <v>116</v>
      </c>
      <c r="C47" t="s">
        <v>23</v>
      </c>
      <c r="D47" t="s">
        <v>24</v>
      </c>
      <c r="E47" s="3">
        <v>115</v>
      </c>
      <c r="F47" t="s">
        <v>25</v>
      </c>
      <c r="G47" t="s">
        <v>26</v>
      </c>
      <c r="I47" s="19">
        <f t="shared" si="0"/>
        <v>111000</v>
      </c>
      <c r="J47" s="22">
        <v>0</v>
      </c>
      <c r="M47" s="7"/>
      <c r="N47" s="7"/>
    </row>
    <row r="48" spans="1:14">
      <c r="A48" t="s">
        <v>117</v>
      </c>
      <c r="B48" t="s">
        <v>118</v>
      </c>
      <c r="C48" t="s">
        <v>23</v>
      </c>
      <c r="D48" t="s">
        <v>24</v>
      </c>
      <c r="E48" s="3">
        <v>15347</v>
      </c>
      <c r="F48" t="s">
        <v>25</v>
      </c>
      <c r="G48" t="s">
        <v>26</v>
      </c>
      <c r="I48" s="19">
        <f t="shared" si="0"/>
        <v>116000</v>
      </c>
      <c r="J48" s="22">
        <v>0</v>
      </c>
      <c r="M48" s="7"/>
      <c r="N48" s="7"/>
    </row>
    <row r="49" spans="1:14">
      <c r="A49" t="s">
        <v>119</v>
      </c>
      <c r="B49" t="s">
        <v>120</v>
      </c>
      <c r="C49" t="s">
        <v>23</v>
      </c>
      <c r="D49" t="s">
        <v>24</v>
      </c>
      <c r="E49" s="3">
        <v>23908</v>
      </c>
      <c r="F49" t="s">
        <v>25</v>
      </c>
      <c r="G49" t="s">
        <v>26</v>
      </c>
      <c r="I49" s="19">
        <f t="shared" si="0"/>
        <v>121000</v>
      </c>
      <c r="J49" s="22">
        <v>2</v>
      </c>
      <c r="L49" s="40" t="s">
        <v>352</v>
      </c>
      <c r="M49" s="40"/>
      <c r="N49" s="7"/>
    </row>
    <row r="50" spans="1:14">
      <c r="A50" t="s">
        <v>121</v>
      </c>
      <c r="B50" t="s">
        <v>122</v>
      </c>
      <c r="C50" t="s">
        <v>23</v>
      </c>
      <c r="D50" t="s">
        <v>24</v>
      </c>
      <c r="E50" s="3">
        <v>7</v>
      </c>
      <c r="F50" t="s">
        <v>25</v>
      </c>
      <c r="G50" t="s">
        <v>26</v>
      </c>
      <c r="I50" s="19">
        <f t="shared" si="0"/>
        <v>126000</v>
      </c>
      <c r="J50" s="22">
        <v>0</v>
      </c>
      <c r="L50" s="27" t="s">
        <v>350</v>
      </c>
      <c r="M50" s="33">
        <v>156</v>
      </c>
      <c r="N50" s="7"/>
    </row>
    <row r="51" spans="1:14">
      <c r="A51" t="s">
        <v>123</v>
      </c>
      <c r="B51" t="s">
        <v>124</v>
      </c>
      <c r="C51" t="s">
        <v>23</v>
      </c>
      <c r="D51" t="s">
        <v>24</v>
      </c>
      <c r="E51" s="3">
        <v>5488</v>
      </c>
      <c r="F51" t="s">
        <v>25</v>
      </c>
      <c r="G51" t="s">
        <v>26</v>
      </c>
      <c r="I51" s="19">
        <f t="shared" si="0"/>
        <v>131000</v>
      </c>
      <c r="J51" s="22">
        <v>0</v>
      </c>
      <c r="L51" s="28" t="s">
        <v>339</v>
      </c>
      <c r="M51" s="34">
        <v>7</v>
      </c>
      <c r="N51" s="7">
        <f>COUNTIF(E2:E157,M51)</f>
        <v>1</v>
      </c>
    </row>
    <row r="52" spans="1:14">
      <c r="A52" t="s">
        <v>125</v>
      </c>
      <c r="B52" t="s">
        <v>126</v>
      </c>
      <c r="C52" t="s">
        <v>23</v>
      </c>
      <c r="D52" t="s">
        <v>24</v>
      </c>
      <c r="E52" s="3">
        <v>53812</v>
      </c>
      <c r="F52" t="s">
        <v>25</v>
      </c>
      <c r="G52" t="s">
        <v>26</v>
      </c>
      <c r="I52" s="19">
        <f t="shared" si="0"/>
        <v>136000</v>
      </c>
      <c r="J52" s="22">
        <v>0</v>
      </c>
      <c r="L52" s="28" t="s">
        <v>340</v>
      </c>
      <c r="M52" s="34">
        <v>243264</v>
      </c>
      <c r="N52" s="7"/>
    </row>
    <row r="53" spans="1:14">
      <c r="A53" t="s">
        <v>127</v>
      </c>
      <c r="B53" t="s">
        <v>128</v>
      </c>
      <c r="C53" t="s">
        <v>23</v>
      </c>
      <c r="D53" t="s">
        <v>24</v>
      </c>
      <c r="E53" s="3">
        <v>300</v>
      </c>
      <c r="F53" t="s">
        <v>25</v>
      </c>
      <c r="G53" t="s">
        <v>26</v>
      </c>
      <c r="I53" s="19">
        <f t="shared" si="0"/>
        <v>141000</v>
      </c>
      <c r="J53" s="22">
        <v>0</v>
      </c>
      <c r="L53" s="28" t="s">
        <v>349</v>
      </c>
      <c r="M53" s="34">
        <v>243257</v>
      </c>
      <c r="N53" s="7"/>
    </row>
    <row r="54" spans="1:14">
      <c r="A54" t="s">
        <v>129</v>
      </c>
      <c r="B54" t="s">
        <v>130</v>
      </c>
      <c r="C54" t="s">
        <v>23</v>
      </c>
      <c r="D54" t="s">
        <v>24</v>
      </c>
      <c r="E54" s="3">
        <v>114</v>
      </c>
      <c r="F54" t="s">
        <v>25</v>
      </c>
      <c r="G54" t="s">
        <v>26</v>
      </c>
      <c r="I54" s="19">
        <f t="shared" si="0"/>
        <v>146000</v>
      </c>
      <c r="J54" s="22">
        <v>0</v>
      </c>
      <c r="L54" s="28" t="s">
        <v>337</v>
      </c>
      <c r="M54" s="34">
        <v>8998.6794871794864</v>
      </c>
      <c r="N54" s="7"/>
    </row>
    <row r="55" spans="1:14">
      <c r="A55" t="s">
        <v>131</v>
      </c>
      <c r="B55" t="s">
        <v>132</v>
      </c>
      <c r="C55" t="s">
        <v>23</v>
      </c>
      <c r="D55" t="s">
        <v>24</v>
      </c>
      <c r="E55" s="3">
        <v>1328</v>
      </c>
      <c r="F55" t="s">
        <v>25</v>
      </c>
      <c r="G55" t="s">
        <v>26</v>
      </c>
      <c r="I55" s="19">
        <f t="shared" si="0"/>
        <v>151000</v>
      </c>
      <c r="J55" s="22">
        <v>0</v>
      </c>
      <c r="L55" s="28" t="s">
        <v>341</v>
      </c>
      <c r="M55" s="34">
        <v>28861.059988578916</v>
      </c>
      <c r="N55" s="7"/>
    </row>
    <row r="56" spans="1:14">
      <c r="A56" t="s">
        <v>133</v>
      </c>
      <c r="B56" t="s">
        <v>134</v>
      </c>
      <c r="C56" t="s">
        <v>23</v>
      </c>
      <c r="D56" t="s">
        <v>24</v>
      </c>
      <c r="E56" s="3">
        <v>106</v>
      </c>
      <c r="F56" t="s">
        <v>25</v>
      </c>
      <c r="G56" t="s">
        <v>26</v>
      </c>
      <c r="I56" s="19">
        <f t="shared" si="0"/>
        <v>156000</v>
      </c>
      <c r="J56" s="22">
        <v>0</v>
      </c>
      <c r="L56" s="29" t="s">
        <v>353</v>
      </c>
      <c r="M56" s="34">
        <f>M55/M54</f>
        <v>3.2072550233284307</v>
      </c>
      <c r="N56" s="7"/>
    </row>
    <row r="57" spans="1:14">
      <c r="A57" t="s">
        <v>135</v>
      </c>
      <c r="B57" t="s">
        <v>136</v>
      </c>
      <c r="C57" t="s">
        <v>23</v>
      </c>
      <c r="D57" t="s">
        <v>24</v>
      </c>
      <c r="E57" s="3">
        <v>160</v>
      </c>
      <c r="F57" t="s">
        <v>25</v>
      </c>
      <c r="G57" t="s">
        <v>26</v>
      </c>
      <c r="I57" s="19">
        <f t="shared" si="0"/>
        <v>161000</v>
      </c>
      <c r="J57" s="22">
        <v>1</v>
      </c>
      <c r="L57" s="29" t="s">
        <v>354</v>
      </c>
      <c r="M57" s="34">
        <f>M54-M55</f>
        <v>-19862.380501399428</v>
      </c>
      <c r="N57" s="37">
        <f>M54+M55</f>
        <v>37859.739475758404</v>
      </c>
    </row>
    <row r="58" spans="1:14">
      <c r="A58" t="s">
        <v>137</v>
      </c>
      <c r="B58" t="s">
        <v>138</v>
      </c>
      <c r="C58" t="s">
        <v>23</v>
      </c>
      <c r="D58" t="s">
        <v>24</v>
      </c>
      <c r="E58" s="3">
        <v>347</v>
      </c>
      <c r="F58" t="s">
        <v>25</v>
      </c>
      <c r="G58" t="s">
        <v>26</v>
      </c>
      <c r="I58" s="19">
        <f t="shared" si="0"/>
        <v>166000</v>
      </c>
      <c r="J58" s="22">
        <v>0</v>
      </c>
      <c r="L58" s="28" t="s">
        <v>347</v>
      </c>
      <c r="M58" s="34">
        <v>34.516521438762808</v>
      </c>
      <c r="N58" s="7"/>
    </row>
    <row r="59" spans="1:14">
      <c r="A59" t="s">
        <v>139</v>
      </c>
      <c r="B59" t="s">
        <v>140</v>
      </c>
      <c r="C59" t="s">
        <v>23</v>
      </c>
      <c r="D59" t="s">
        <v>24</v>
      </c>
      <c r="E59" s="3">
        <v>5362</v>
      </c>
      <c r="F59" t="s">
        <v>25</v>
      </c>
      <c r="G59" t="s">
        <v>26</v>
      </c>
      <c r="I59" s="19">
        <f t="shared" si="0"/>
        <v>171000</v>
      </c>
      <c r="J59" s="22">
        <v>0</v>
      </c>
      <c r="L59" s="30" t="s">
        <v>348</v>
      </c>
      <c r="M59" s="35">
        <v>5.4079319531064449</v>
      </c>
      <c r="N59" s="7"/>
    </row>
    <row r="60" spans="1:14">
      <c r="A60" t="s">
        <v>141</v>
      </c>
      <c r="B60" t="s">
        <v>142</v>
      </c>
      <c r="C60" t="s">
        <v>23</v>
      </c>
      <c r="D60" t="s">
        <v>24</v>
      </c>
      <c r="E60" s="3">
        <v>117</v>
      </c>
      <c r="F60" t="s">
        <v>25</v>
      </c>
      <c r="G60" t="s">
        <v>26</v>
      </c>
      <c r="I60" s="19">
        <f t="shared" si="0"/>
        <v>176000</v>
      </c>
      <c r="J60" s="22">
        <v>0</v>
      </c>
      <c r="M60" s="7"/>
      <c r="N60" s="7"/>
    </row>
    <row r="61" spans="1:14">
      <c r="A61" t="s">
        <v>143</v>
      </c>
      <c r="B61" t="s">
        <v>144</v>
      </c>
      <c r="C61" t="s">
        <v>23</v>
      </c>
      <c r="D61" t="s">
        <v>24</v>
      </c>
      <c r="E61" s="3">
        <v>8402</v>
      </c>
      <c r="F61" t="s">
        <v>25</v>
      </c>
      <c r="G61" t="s">
        <v>26</v>
      </c>
      <c r="I61" s="19">
        <f t="shared" si="0"/>
        <v>181000</v>
      </c>
      <c r="J61" s="22">
        <v>0</v>
      </c>
      <c r="L61" s="39" t="s">
        <v>362</v>
      </c>
      <c r="M61" s="39"/>
      <c r="N61" s="7"/>
    </row>
    <row r="62" spans="1:14">
      <c r="A62" t="s">
        <v>145</v>
      </c>
      <c r="B62" t="s">
        <v>146</v>
      </c>
      <c r="C62" t="s">
        <v>23</v>
      </c>
      <c r="D62" t="s">
        <v>24</v>
      </c>
      <c r="E62" s="3">
        <v>215</v>
      </c>
      <c r="F62" t="s">
        <v>25</v>
      </c>
      <c r="G62" t="s">
        <v>26</v>
      </c>
      <c r="I62" s="19">
        <f t="shared" si="0"/>
        <v>186000</v>
      </c>
      <c r="J62" s="22">
        <v>0</v>
      </c>
      <c r="L62" s="31" t="s">
        <v>355</v>
      </c>
      <c r="M62" s="36">
        <f>QUARTILE($E$2:$E$157,1)</f>
        <v>197.75</v>
      </c>
      <c r="N62" s="7"/>
    </row>
    <row r="63" spans="1:14">
      <c r="A63" t="s">
        <v>147</v>
      </c>
      <c r="B63" t="s">
        <v>148</v>
      </c>
      <c r="C63" t="s">
        <v>23</v>
      </c>
      <c r="D63" t="s">
        <v>24</v>
      </c>
      <c r="E63" s="3">
        <v>4479</v>
      </c>
      <c r="F63" t="s">
        <v>25</v>
      </c>
      <c r="G63" t="s">
        <v>26</v>
      </c>
      <c r="I63" s="19">
        <f t="shared" si="0"/>
        <v>191000</v>
      </c>
      <c r="J63" s="22">
        <v>0</v>
      </c>
      <c r="L63" s="29" t="s">
        <v>356</v>
      </c>
      <c r="M63" s="34">
        <f>QUARTILE($E$2:$E$157,2)</f>
        <v>572</v>
      </c>
      <c r="N63" s="7"/>
    </row>
    <row r="64" spans="1:14">
      <c r="A64" t="s">
        <v>149</v>
      </c>
      <c r="B64" t="s">
        <v>30</v>
      </c>
      <c r="C64" t="s">
        <v>23</v>
      </c>
      <c r="D64" t="s">
        <v>24</v>
      </c>
      <c r="E64" s="3">
        <v>72</v>
      </c>
      <c r="F64" t="s">
        <v>25</v>
      </c>
      <c r="G64" t="s">
        <v>26</v>
      </c>
      <c r="I64" s="19">
        <f t="shared" si="0"/>
        <v>196000</v>
      </c>
      <c r="J64" s="22">
        <v>0</v>
      </c>
      <c r="L64" s="29" t="s">
        <v>357</v>
      </c>
      <c r="M64" s="34">
        <f>QUARTILE($E$2:$E$157,3)</f>
        <v>2944.25</v>
      </c>
      <c r="N64" s="7"/>
    </row>
    <row r="65" spans="1:14">
      <c r="A65" t="s">
        <v>150</v>
      </c>
      <c r="B65" t="s">
        <v>151</v>
      </c>
      <c r="C65" t="s">
        <v>23</v>
      </c>
      <c r="D65" t="s">
        <v>24</v>
      </c>
      <c r="E65" s="3">
        <v>2315</v>
      </c>
      <c r="F65" t="s">
        <v>25</v>
      </c>
      <c r="G65" t="s">
        <v>26</v>
      </c>
      <c r="I65" s="19">
        <f t="shared" si="0"/>
        <v>201000</v>
      </c>
      <c r="J65" s="22">
        <v>0</v>
      </c>
      <c r="L65" s="29" t="s">
        <v>358</v>
      </c>
      <c r="M65" s="34">
        <f>(M64-M62)/2</f>
        <v>1373.25</v>
      </c>
      <c r="N65" s="7"/>
    </row>
    <row r="66" spans="1:14">
      <c r="A66" t="s">
        <v>152</v>
      </c>
      <c r="B66" t="s">
        <v>153</v>
      </c>
      <c r="C66" t="s">
        <v>23</v>
      </c>
      <c r="D66" t="s">
        <v>24</v>
      </c>
      <c r="E66" s="3">
        <v>1558</v>
      </c>
      <c r="F66" t="s">
        <v>25</v>
      </c>
      <c r="G66" t="s">
        <v>26</v>
      </c>
      <c r="I66" s="19">
        <f t="shared" si="0"/>
        <v>206000</v>
      </c>
      <c r="J66" s="22">
        <v>0</v>
      </c>
      <c r="L66" s="29" t="s">
        <v>359</v>
      </c>
      <c r="M66" s="34">
        <f>M65/M63</f>
        <v>2.4007867132867133</v>
      </c>
      <c r="N66" s="7"/>
    </row>
    <row r="67" spans="1:14">
      <c r="A67" t="s">
        <v>154</v>
      </c>
      <c r="B67" t="s">
        <v>155</v>
      </c>
      <c r="C67" t="s">
        <v>23</v>
      </c>
      <c r="D67" t="s">
        <v>24</v>
      </c>
      <c r="E67" s="3">
        <v>67315</v>
      </c>
      <c r="F67" t="s">
        <v>25</v>
      </c>
      <c r="G67" t="s">
        <v>26</v>
      </c>
      <c r="I67" s="19">
        <f t="shared" si="0"/>
        <v>211000</v>
      </c>
      <c r="J67" s="22">
        <v>0</v>
      </c>
      <c r="L67" s="29" t="s">
        <v>360</v>
      </c>
      <c r="M67" s="34">
        <f>(M62+M64-2*M63)/M65</f>
        <v>1.4549426542872748</v>
      </c>
      <c r="N67" s="7"/>
    </row>
    <row r="68" spans="1:14">
      <c r="A68" t="s">
        <v>156</v>
      </c>
      <c r="B68" t="s">
        <v>157</v>
      </c>
      <c r="C68" t="s">
        <v>23</v>
      </c>
      <c r="D68" t="s">
        <v>24</v>
      </c>
      <c r="E68" s="3">
        <v>100</v>
      </c>
      <c r="F68" t="s">
        <v>25</v>
      </c>
      <c r="G68" t="s">
        <v>26</v>
      </c>
      <c r="I68" s="19">
        <f t="shared" si="0"/>
        <v>216000</v>
      </c>
      <c r="J68" s="22">
        <v>0</v>
      </c>
      <c r="L68" s="32" t="s">
        <v>361</v>
      </c>
      <c r="M68" s="35">
        <f>MODE(E2:E157)</f>
        <v>237</v>
      </c>
      <c r="N68" s="8">
        <f>COUNTIF($E$2:$E$157,M68)</f>
        <v>2</v>
      </c>
    </row>
    <row r="69" spans="1:14">
      <c r="A69" t="s">
        <v>158</v>
      </c>
      <c r="B69" t="s">
        <v>159</v>
      </c>
      <c r="C69" t="s">
        <v>23</v>
      </c>
      <c r="D69" t="s">
        <v>24</v>
      </c>
      <c r="E69" s="3">
        <v>253</v>
      </c>
      <c r="F69" t="s">
        <v>25</v>
      </c>
      <c r="G69" t="s">
        <v>26</v>
      </c>
      <c r="I69" s="19">
        <f t="shared" si="0"/>
        <v>221000</v>
      </c>
      <c r="J69" s="22">
        <v>0</v>
      </c>
      <c r="M69" s="7"/>
      <c r="N69" s="7"/>
    </row>
    <row r="70" spans="1:14">
      <c r="A70" t="s">
        <v>160</v>
      </c>
      <c r="B70" t="s">
        <v>161</v>
      </c>
      <c r="C70" t="s">
        <v>23</v>
      </c>
      <c r="D70" t="s">
        <v>24</v>
      </c>
      <c r="E70" s="3">
        <v>2294</v>
      </c>
      <c r="F70" t="s">
        <v>25</v>
      </c>
      <c r="G70" t="s">
        <v>26</v>
      </c>
      <c r="I70" s="19">
        <f t="shared" si="0"/>
        <v>226000</v>
      </c>
      <c r="J70" s="22">
        <v>0</v>
      </c>
      <c r="M70" s="7"/>
      <c r="N70" s="7"/>
    </row>
    <row r="71" spans="1:14">
      <c r="A71" t="s">
        <v>162</v>
      </c>
      <c r="B71" t="s">
        <v>163</v>
      </c>
      <c r="C71" t="s">
        <v>23</v>
      </c>
      <c r="D71" t="s">
        <v>24</v>
      </c>
      <c r="E71" s="3">
        <v>525</v>
      </c>
      <c r="F71" t="s">
        <v>25</v>
      </c>
      <c r="G71" t="s">
        <v>26</v>
      </c>
      <c r="I71" s="19">
        <f t="shared" si="0"/>
        <v>231000</v>
      </c>
      <c r="J71" s="22">
        <v>0</v>
      </c>
      <c r="M71" s="7"/>
      <c r="N71" s="7"/>
    </row>
    <row r="72" spans="1:14">
      <c r="A72" t="s">
        <v>164</v>
      </c>
      <c r="B72" t="s">
        <v>165</v>
      </c>
      <c r="C72" t="s">
        <v>23</v>
      </c>
      <c r="D72" t="s">
        <v>24</v>
      </c>
      <c r="E72" s="3">
        <v>943</v>
      </c>
      <c r="F72" t="s">
        <v>25</v>
      </c>
      <c r="G72" t="s">
        <v>26</v>
      </c>
      <c r="I72" s="19">
        <f t="shared" si="0"/>
        <v>236000</v>
      </c>
      <c r="J72" s="22">
        <v>0</v>
      </c>
      <c r="M72" s="7"/>
      <c r="N72" s="7"/>
    </row>
    <row r="73" spans="1:14">
      <c r="A73" t="s">
        <v>166</v>
      </c>
      <c r="B73" t="s">
        <v>167</v>
      </c>
      <c r="C73" t="s">
        <v>23</v>
      </c>
      <c r="D73" t="s">
        <v>24</v>
      </c>
      <c r="E73" s="3">
        <v>2457</v>
      </c>
      <c r="F73" t="s">
        <v>25</v>
      </c>
      <c r="G73" t="s">
        <v>26</v>
      </c>
      <c r="I73" s="19">
        <f t="shared" si="0"/>
        <v>241000</v>
      </c>
      <c r="J73" s="22">
        <v>0</v>
      </c>
      <c r="M73" s="7"/>
      <c r="N73" s="7"/>
    </row>
    <row r="74" spans="1:14">
      <c r="A74" t="s">
        <v>168</v>
      </c>
      <c r="B74" t="s">
        <v>169</v>
      </c>
      <c r="C74" t="s">
        <v>23</v>
      </c>
      <c r="D74" t="s">
        <v>24</v>
      </c>
      <c r="E74" s="3">
        <v>3660</v>
      </c>
      <c r="F74" t="s">
        <v>25</v>
      </c>
      <c r="G74" t="s">
        <v>26</v>
      </c>
      <c r="I74" s="20">
        <f t="shared" si="0"/>
        <v>246000</v>
      </c>
      <c r="J74" s="23">
        <v>1</v>
      </c>
      <c r="M74" s="7"/>
      <c r="N74" s="7"/>
    </row>
    <row r="75" spans="1:14">
      <c r="A75" t="s">
        <v>170</v>
      </c>
      <c r="B75" t="s">
        <v>171</v>
      </c>
      <c r="C75" t="s">
        <v>23</v>
      </c>
      <c r="D75" t="s">
        <v>24</v>
      </c>
      <c r="E75" s="3">
        <v>198</v>
      </c>
      <c r="F75" t="s">
        <v>25</v>
      </c>
      <c r="G75" t="s">
        <v>26</v>
      </c>
      <c r="M75" s="7"/>
      <c r="N75" s="7"/>
    </row>
    <row r="76" spans="1:14">
      <c r="A76" t="s">
        <v>172</v>
      </c>
      <c r="B76" t="s">
        <v>173</v>
      </c>
      <c r="C76" t="s">
        <v>23</v>
      </c>
      <c r="D76" t="s">
        <v>24</v>
      </c>
      <c r="E76" s="3">
        <v>1141</v>
      </c>
      <c r="F76" t="s">
        <v>25</v>
      </c>
      <c r="G76" t="s">
        <v>26</v>
      </c>
      <c r="M76" s="7"/>
      <c r="N76" s="7"/>
    </row>
    <row r="77" spans="1:14">
      <c r="A77" t="s">
        <v>174</v>
      </c>
      <c r="B77" t="s">
        <v>175</v>
      </c>
      <c r="C77" t="s">
        <v>23</v>
      </c>
      <c r="D77" t="s">
        <v>24</v>
      </c>
      <c r="E77" s="3">
        <v>114</v>
      </c>
      <c r="F77" t="s">
        <v>25</v>
      </c>
      <c r="G77" t="s">
        <v>26</v>
      </c>
      <c r="M77" s="7"/>
      <c r="N77" s="7"/>
    </row>
    <row r="78" spans="1:14">
      <c r="A78" t="s">
        <v>176</v>
      </c>
      <c r="B78" t="s">
        <v>177</v>
      </c>
      <c r="C78" t="s">
        <v>23</v>
      </c>
      <c r="D78" t="s">
        <v>24</v>
      </c>
      <c r="E78" s="3">
        <v>43827</v>
      </c>
      <c r="F78" t="s">
        <v>25</v>
      </c>
      <c r="G78" t="s">
        <v>26</v>
      </c>
      <c r="M78" s="7"/>
      <c r="N78" s="7"/>
    </row>
    <row r="79" spans="1:14">
      <c r="A79" t="s">
        <v>178</v>
      </c>
      <c r="B79" t="s">
        <v>179</v>
      </c>
      <c r="C79" t="s">
        <v>23</v>
      </c>
      <c r="D79" t="s">
        <v>24</v>
      </c>
      <c r="E79" s="3">
        <v>38</v>
      </c>
      <c r="F79" t="s">
        <v>25</v>
      </c>
      <c r="G79" t="s">
        <v>26</v>
      </c>
    </row>
    <row r="80" spans="1:14">
      <c r="A80" t="s">
        <v>180</v>
      </c>
      <c r="B80" t="s">
        <v>181</v>
      </c>
      <c r="C80" t="s">
        <v>23</v>
      </c>
      <c r="D80" t="s">
        <v>24</v>
      </c>
      <c r="E80" s="3">
        <v>334</v>
      </c>
      <c r="F80" t="s">
        <v>25</v>
      </c>
      <c r="G80" t="s">
        <v>26</v>
      </c>
    </row>
    <row r="81" spans="1:7">
      <c r="A81" t="s">
        <v>182</v>
      </c>
      <c r="B81" t="s">
        <v>183</v>
      </c>
      <c r="C81" t="s">
        <v>23</v>
      </c>
      <c r="D81" t="s">
        <v>24</v>
      </c>
      <c r="E81" s="3">
        <v>110</v>
      </c>
      <c r="F81" t="s">
        <v>25</v>
      </c>
      <c r="G81" t="s">
        <v>26</v>
      </c>
    </row>
    <row r="82" spans="1:7">
      <c r="A82" t="s">
        <v>184</v>
      </c>
      <c r="B82" t="s">
        <v>185</v>
      </c>
      <c r="C82" t="s">
        <v>23</v>
      </c>
      <c r="D82" t="s">
        <v>24</v>
      </c>
      <c r="E82" s="3">
        <v>1533</v>
      </c>
      <c r="F82" t="s">
        <v>25</v>
      </c>
      <c r="G82" t="s">
        <v>26</v>
      </c>
    </row>
    <row r="83" spans="1:7">
      <c r="A83" t="s">
        <v>186</v>
      </c>
      <c r="B83" t="s">
        <v>187</v>
      </c>
      <c r="C83" t="s">
        <v>23</v>
      </c>
      <c r="D83" t="s">
        <v>24</v>
      </c>
      <c r="E83" s="3">
        <v>1243</v>
      </c>
      <c r="F83" t="s">
        <v>25</v>
      </c>
      <c r="G83" t="s">
        <v>26</v>
      </c>
    </row>
    <row r="84" spans="1:7">
      <c r="A84" t="s">
        <v>188</v>
      </c>
      <c r="B84" t="s">
        <v>189</v>
      </c>
      <c r="C84" t="s">
        <v>23</v>
      </c>
      <c r="D84" t="s">
        <v>24</v>
      </c>
      <c r="E84" s="3">
        <v>30340</v>
      </c>
      <c r="F84" t="s">
        <v>25</v>
      </c>
      <c r="G84" t="s">
        <v>26</v>
      </c>
    </row>
    <row r="85" spans="1:7">
      <c r="A85" t="s">
        <v>190</v>
      </c>
      <c r="B85" t="s">
        <v>191</v>
      </c>
      <c r="C85" t="s">
        <v>23</v>
      </c>
      <c r="D85" t="s">
        <v>24</v>
      </c>
      <c r="E85" s="3">
        <v>237</v>
      </c>
      <c r="F85" t="s">
        <v>25</v>
      </c>
      <c r="G85" t="s">
        <v>26</v>
      </c>
    </row>
    <row r="86" spans="1:7">
      <c r="A86" t="s">
        <v>192</v>
      </c>
      <c r="B86" t="s">
        <v>193</v>
      </c>
      <c r="C86" t="s">
        <v>23</v>
      </c>
      <c r="D86" t="s">
        <v>24</v>
      </c>
      <c r="E86" s="3">
        <v>125</v>
      </c>
      <c r="F86" t="s">
        <v>25</v>
      </c>
      <c r="G86" t="s">
        <v>26</v>
      </c>
    </row>
    <row r="87" spans="1:7">
      <c r="A87" t="s">
        <v>194</v>
      </c>
      <c r="B87" t="s">
        <v>195</v>
      </c>
      <c r="C87" t="s">
        <v>23</v>
      </c>
      <c r="D87" t="s">
        <v>24</v>
      </c>
      <c r="E87" s="3">
        <v>3343</v>
      </c>
      <c r="F87" t="s">
        <v>25</v>
      </c>
      <c r="G87" t="s">
        <v>26</v>
      </c>
    </row>
    <row r="88" spans="1:7">
      <c r="A88" t="s">
        <v>196</v>
      </c>
      <c r="B88" t="s">
        <v>197</v>
      </c>
      <c r="C88" t="s">
        <v>23</v>
      </c>
      <c r="D88" t="s">
        <v>24</v>
      </c>
      <c r="E88" s="3">
        <v>1671</v>
      </c>
      <c r="F88" t="s">
        <v>25</v>
      </c>
      <c r="G88" t="s">
        <v>26</v>
      </c>
    </row>
    <row r="89" spans="1:7">
      <c r="A89" t="s">
        <v>198</v>
      </c>
      <c r="B89" t="s">
        <v>199</v>
      </c>
      <c r="C89" t="s">
        <v>23</v>
      </c>
      <c r="D89" t="s">
        <v>24</v>
      </c>
      <c r="E89" s="3">
        <v>1195</v>
      </c>
      <c r="F89" t="s">
        <v>25</v>
      </c>
      <c r="G89" t="s">
        <v>26</v>
      </c>
    </row>
    <row r="90" spans="1:7">
      <c r="A90" t="s">
        <v>200</v>
      </c>
      <c r="B90" t="s">
        <v>201</v>
      </c>
      <c r="C90" t="s">
        <v>23</v>
      </c>
      <c r="D90" t="s">
        <v>24</v>
      </c>
      <c r="E90" s="3">
        <v>25104</v>
      </c>
      <c r="F90" t="s">
        <v>25</v>
      </c>
      <c r="G90" t="s">
        <v>26</v>
      </c>
    </row>
    <row r="91" spans="1:7">
      <c r="A91" t="s">
        <v>202</v>
      </c>
      <c r="B91" t="s">
        <v>203</v>
      </c>
      <c r="C91" t="s">
        <v>23</v>
      </c>
      <c r="D91" t="s">
        <v>24</v>
      </c>
      <c r="E91" s="3">
        <v>334</v>
      </c>
      <c r="F91" t="s">
        <v>25</v>
      </c>
      <c r="G91" t="s">
        <v>26</v>
      </c>
    </row>
    <row r="92" spans="1:7">
      <c r="A92" t="s">
        <v>204</v>
      </c>
      <c r="B92" t="s">
        <v>205</v>
      </c>
      <c r="C92" t="s">
        <v>23</v>
      </c>
      <c r="D92" t="s">
        <v>24</v>
      </c>
      <c r="E92" s="3">
        <v>333</v>
      </c>
      <c r="F92" t="s">
        <v>25</v>
      </c>
      <c r="G92" t="s">
        <v>26</v>
      </c>
    </row>
    <row r="93" spans="1:7">
      <c r="A93" t="s">
        <v>206</v>
      </c>
      <c r="B93" t="s">
        <v>207</v>
      </c>
      <c r="C93" t="s">
        <v>23</v>
      </c>
      <c r="D93" t="s">
        <v>24</v>
      </c>
      <c r="E93" s="3">
        <v>103</v>
      </c>
      <c r="F93" t="s">
        <v>25</v>
      </c>
      <c r="G93" t="s">
        <v>26</v>
      </c>
    </row>
    <row r="94" spans="1:7">
      <c r="A94" t="s">
        <v>208</v>
      </c>
      <c r="B94" t="s">
        <v>209</v>
      </c>
      <c r="C94" t="s">
        <v>23</v>
      </c>
      <c r="D94" t="s">
        <v>24</v>
      </c>
      <c r="E94" s="3">
        <v>517</v>
      </c>
      <c r="F94" t="s">
        <v>25</v>
      </c>
      <c r="G94" t="s">
        <v>26</v>
      </c>
    </row>
    <row r="95" spans="1:7">
      <c r="A95" t="s">
        <v>210</v>
      </c>
      <c r="B95" t="s">
        <v>211</v>
      </c>
      <c r="C95" t="s">
        <v>23</v>
      </c>
      <c r="D95" t="s">
        <v>24</v>
      </c>
      <c r="E95" s="3">
        <v>3064</v>
      </c>
      <c r="F95" t="s">
        <v>25</v>
      </c>
      <c r="G95" t="s">
        <v>26</v>
      </c>
    </row>
    <row r="96" spans="1:7">
      <c r="A96" t="s">
        <v>212</v>
      </c>
      <c r="B96" t="s">
        <v>213</v>
      </c>
      <c r="C96" t="s">
        <v>23</v>
      </c>
      <c r="D96" t="s">
        <v>24</v>
      </c>
      <c r="E96" s="3">
        <v>484</v>
      </c>
      <c r="F96" t="s">
        <v>25</v>
      </c>
      <c r="G96" t="s">
        <v>26</v>
      </c>
    </row>
    <row r="97" spans="1:7">
      <c r="A97" t="s">
        <v>214</v>
      </c>
      <c r="B97" t="s">
        <v>215</v>
      </c>
      <c r="C97" t="s">
        <v>23</v>
      </c>
      <c r="D97" t="s">
        <v>24</v>
      </c>
      <c r="E97" s="3">
        <v>247</v>
      </c>
      <c r="F97" t="s">
        <v>25</v>
      </c>
      <c r="G97" t="s">
        <v>26</v>
      </c>
    </row>
    <row r="98" spans="1:7">
      <c r="A98" t="s">
        <v>216</v>
      </c>
      <c r="B98" t="s">
        <v>217</v>
      </c>
      <c r="C98" t="s">
        <v>23</v>
      </c>
      <c r="D98" t="s">
        <v>24</v>
      </c>
      <c r="E98" s="3">
        <v>12118</v>
      </c>
      <c r="F98" t="s">
        <v>25</v>
      </c>
      <c r="G98" t="s">
        <v>26</v>
      </c>
    </row>
    <row r="99" spans="1:7">
      <c r="A99" t="s">
        <v>218</v>
      </c>
      <c r="B99" t="s">
        <v>219</v>
      </c>
      <c r="C99" t="s">
        <v>23</v>
      </c>
      <c r="D99" t="s">
        <v>24</v>
      </c>
      <c r="E99" s="3">
        <v>28</v>
      </c>
      <c r="F99" t="s">
        <v>25</v>
      </c>
      <c r="G99" t="s">
        <v>26</v>
      </c>
    </row>
    <row r="100" spans="1:7">
      <c r="A100" t="s">
        <v>220</v>
      </c>
      <c r="B100" t="s">
        <v>54</v>
      </c>
      <c r="C100" t="s">
        <v>23</v>
      </c>
      <c r="D100" t="s">
        <v>24</v>
      </c>
      <c r="E100" s="3">
        <v>630</v>
      </c>
      <c r="F100" t="s">
        <v>25</v>
      </c>
      <c r="G100" t="s">
        <v>26</v>
      </c>
    </row>
    <row r="101" spans="1:7">
      <c r="A101" t="s">
        <v>221</v>
      </c>
      <c r="B101" t="s">
        <v>222</v>
      </c>
      <c r="C101" t="s">
        <v>23</v>
      </c>
      <c r="D101" t="s">
        <v>24</v>
      </c>
      <c r="E101" s="3">
        <v>5283</v>
      </c>
      <c r="F101" t="s">
        <v>25</v>
      </c>
      <c r="G101" t="s">
        <v>26</v>
      </c>
    </row>
    <row r="102" spans="1:7">
      <c r="A102" t="s">
        <v>223</v>
      </c>
      <c r="B102" t="s">
        <v>224</v>
      </c>
      <c r="C102" t="s">
        <v>23</v>
      </c>
      <c r="D102" t="s">
        <v>24</v>
      </c>
      <c r="E102" s="3">
        <v>1334</v>
      </c>
      <c r="F102" t="s">
        <v>25</v>
      </c>
      <c r="G102" t="s">
        <v>26</v>
      </c>
    </row>
    <row r="103" spans="1:7">
      <c r="A103" t="s">
        <v>225</v>
      </c>
      <c r="B103" t="s">
        <v>226</v>
      </c>
      <c r="C103" t="s">
        <v>23</v>
      </c>
      <c r="D103" t="s">
        <v>24</v>
      </c>
      <c r="E103" s="3">
        <v>2924</v>
      </c>
      <c r="F103" t="s">
        <v>25</v>
      </c>
      <c r="G103" t="s">
        <v>26</v>
      </c>
    </row>
    <row r="104" spans="1:7">
      <c r="A104" t="s">
        <v>227</v>
      </c>
      <c r="B104" t="s">
        <v>228</v>
      </c>
      <c r="C104" t="s">
        <v>23</v>
      </c>
      <c r="D104" t="s">
        <v>24</v>
      </c>
      <c r="E104" s="3">
        <v>213</v>
      </c>
      <c r="F104" t="s">
        <v>25</v>
      </c>
      <c r="G104" t="s">
        <v>26</v>
      </c>
    </row>
    <row r="105" spans="1:7">
      <c r="A105" t="s">
        <v>229</v>
      </c>
      <c r="B105" t="s">
        <v>230</v>
      </c>
      <c r="C105" t="s">
        <v>23</v>
      </c>
      <c r="D105" t="s">
        <v>24</v>
      </c>
      <c r="E105" s="3">
        <v>2578</v>
      </c>
      <c r="F105" t="s">
        <v>25</v>
      </c>
      <c r="G105" t="s">
        <v>26</v>
      </c>
    </row>
    <row r="106" spans="1:7">
      <c r="A106" t="s">
        <v>231</v>
      </c>
      <c r="B106" t="s">
        <v>232</v>
      </c>
      <c r="C106" t="s">
        <v>23</v>
      </c>
      <c r="D106" t="s">
        <v>24</v>
      </c>
      <c r="E106" s="3">
        <v>50</v>
      </c>
      <c r="F106" t="s">
        <v>25</v>
      </c>
      <c r="G106" t="s">
        <v>26</v>
      </c>
    </row>
    <row r="107" spans="1:7">
      <c r="A107" t="s">
        <v>233</v>
      </c>
      <c r="B107" t="s">
        <v>234</v>
      </c>
      <c r="C107" t="s">
        <v>23</v>
      </c>
      <c r="D107" t="s">
        <v>24</v>
      </c>
      <c r="E107" s="3">
        <v>2070</v>
      </c>
      <c r="F107" t="s">
        <v>25</v>
      </c>
      <c r="G107" t="s">
        <v>26</v>
      </c>
    </row>
    <row r="108" spans="1:7">
      <c r="A108" t="s">
        <v>235</v>
      </c>
      <c r="B108" t="s">
        <v>236</v>
      </c>
      <c r="C108" t="s">
        <v>23</v>
      </c>
      <c r="D108" t="s">
        <v>24</v>
      </c>
      <c r="E108" s="3">
        <v>158</v>
      </c>
      <c r="F108" t="s">
        <v>25</v>
      </c>
      <c r="G108" t="s">
        <v>26</v>
      </c>
    </row>
    <row r="109" spans="1:7">
      <c r="A109" t="s">
        <v>237</v>
      </c>
      <c r="B109" t="s">
        <v>238</v>
      </c>
      <c r="C109" t="s">
        <v>23</v>
      </c>
      <c r="D109" t="s">
        <v>24</v>
      </c>
      <c r="E109" s="3">
        <v>1161</v>
      </c>
      <c r="F109" t="s">
        <v>25</v>
      </c>
      <c r="G109" t="s">
        <v>26</v>
      </c>
    </row>
    <row r="110" spans="1:7">
      <c r="A110" t="s">
        <v>239</v>
      </c>
      <c r="B110" t="s">
        <v>240</v>
      </c>
      <c r="C110" t="s">
        <v>23</v>
      </c>
      <c r="D110" t="s">
        <v>24</v>
      </c>
      <c r="E110" s="3">
        <v>116450</v>
      </c>
      <c r="F110" t="s">
        <v>25</v>
      </c>
      <c r="G110" t="s">
        <v>26</v>
      </c>
    </row>
    <row r="111" spans="1:7">
      <c r="A111" t="s">
        <v>241</v>
      </c>
      <c r="B111" t="s">
        <v>242</v>
      </c>
      <c r="C111" t="s">
        <v>23</v>
      </c>
      <c r="D111" t="s">
        <v>24</v>
      </c>
      <c r="E111" s="3">
        <v>150</v>
      </c>
      <c r="F111" t="s">
        <v>25</v>
      </c>
      <c r="G111" t="s">
        <v>26</v>
      </c>
    </row>
    <row r="112" spans="1:7">
      <c r="A112" t="s">
        <v>243</v>
      </c>
      <c r="B112" t="s">
        <v>244</v>
      </c>
      <c r="C112" t="s">
        <v>23</v>
      </c>
      <c r="D112" t="s">
        <v>24</v>
      </c>
      <c r="E112" s="3">
        <v>7545</v>
      </c>
      <c r="F112" t="s">
        <v>25</v>
      </c>
      <c r="G112" t="s">
        <v>26</v>
      </c>
    </row>
    <row r="113" spans="1:7">
      <c r="A113" t="s">
        <v>245</v>
      </c>
      <c r="B113" t="s">
        <v>246</v>
      </c>
      <c r="C113" t="s">
        <v>23</v>
      </c>
      <c r="D113" t="s">
        <v>24</v>
      </c>
      <c r="E113" s="3">
        <v>201</v>
      </c>
      <c r="F113" t="s">
        <v>25</v>
      </c>
      <c r="G113" t="s">
        <v>26</v>
      </c>
    </row>
    <row r="114" spans="1:7">
      <c r="A114" t="s">
        <v>247</v>
      </c>
      <c r="B114" t="s">
        <v>248</v>
      </c>
      <c r="C114" t="s">
        <v>23</v>
      </c>
      <c r="D114" t="s">
        <v>24</v>
      </c>
      <c r="E114" s="3">
        <v>501</v>
      </c>
      <c r="F114" t="s">
        <v>25</v>
      </c>
      <c r="G114" t="s">
        <v>26</v>
      </c>
    </row>
    <row r="115" spans="1:7">
      <c r="A115" t="s">
        <v>249</v>
      </c>
      <c r="B115" t="s">
        <v>250</v>
      </c>
      <c r="C115" t="s">
        <v>23</v>
      </c>
      <c r="D115" t="s">
        <v>24</v>
      </c>
      <c r="E115" s="3">
        <v>39419</v>
      </c>
      <c r="F115" t="s">
        <v>25</v>
      </c>
      <c r="G115" t="s">
        <v>26</v>
      </c>
    </row>
    <row r="116" spans="1:7">
      <c r="A116" t="s">
        <v>251</v>
      </c>
      <c r="B116" t="s">
        <v>252</v>
      </c>
      <c r="C116" t="s">
        <v>23</v>
      </c>
      <c r="D116" t="s">
        <v>24</v>
      </c>
      <c r="E116" s="3">
        <v>263</v>
      </c>
      <c r="F116" t="s">
        <v>25</v>
      </c>
      <c r="G116" t="s">
        <v>26</v>
      </c>
    </row>
    <row r="117" spans="1:7">
      <c r="A117" t="s">
        <v>253</v>
      </c>
      <c r="B117" t="s">
        <v>254</v>
      </c>
      <c r="C117" t="s">
        <v>23</v>
      </c>
      <c r="D117" t="s">
        <v>24</v>
      </c>
      <c r="E117" s="3">
        <v>207</v>
      </c>
      <c r="F117" t="s">
        <v>25</v>
      </c>
      <c r="G117" t="s">
        <v>26</v>
      </c>
    </row>
    <row r="118" spans="1:7">
      <c r="A118" t="s">
        <v>255</v>
      </c>
      <c r="B118" t="s">
        <v>256</v>
      </c>
      <c r="C118" t="s">
        <v>23</v>
      </c>
      <c r="D118" t="s">
        <v>24</v>
      </c>
      <c r="E118" s="3">
        <v>96</v>
      </c>
      <c r="F118" t="s">
        <v>25</v>
      </c>
      <c r="G118" t="s">
        <v>26</v>
      </c>
    </row>
    <row r="119" spans="1:7">
      <c r="A119" t="s">
        <v>257</v>
      </c>
      <c r="B119" t="s">
        <v>258</v>
      </c>
      <c r="C119" t="s">
        <v>23</v>
      </c>
      <c r="D119" t="s">
        <v>24</v>
      </c>
      <c r="E119" s="3">
        <v>2299</v>
      </c>
      <c r="F119" t="s">
        <v>25</v>
      </c>
      <c r="G119" t="s">
        <v>26</v>
      </c>
    </row>
    <row r="120" spans="1:7">
      <c r="A120" t="s">
        <v>259</v>
      </c>
      <c r="B120" t="s">
        <v>260</v>
      </c>
      <c r="C120" t="s">
        <v>23</v>
      </c>
      <c r="D120" t="s">
        <v>24</v>
      </c>
      <c r="E120" s="3">
        <v>624</v>
      </c>
      <c r="F120" t="s">
        <v>25</v>
      </c>
      <c r="G120" t="s">
        <v>26</v>
      </c>
    </row>
    <row r="121" spans="1:7">
      <c r="A121" t="s">
        <v>261</v>
      </c>
      <c r="B121" t="s">
        <v>262</v>
      </c>
      <c r="C121" t="s">
        <v>23</v>
      </c>
      <c r="D121" t="s">
        <v>24</v>
      </c>
      <c r="E121" s="3">
        <v>802</v>
      </c>
      <c r="F121" t="s">
        <v>25</v>
      </c>
      <c r="G121" t="s">
        <v>26</v>
      </c>
    </row>
    <row r="122" spans="1:7">
      <c r="A122" t="s">
        <v>263</v>
      </c>
      <c r="B122" t="s">
        <v>264</v>
      </c>
      <c r="C122" t="s">
        <v>23</v>
      </c>
      <c r="D122" t="s">
        <v>24</v>
      </c>
      <c r="E122" s="3">
        <v>396</v>
      </c>
      <c r="F122" t="s">
        <v>25</v>
      </c>
      <c r="G122" t="s">
        <v>26</v>
      </c>
    </row>
    <row r="123" spans="1:7">
      <c r="A123" t="s">
        <v>265</v>
      </c>
      <c r="B123" t="s">
        <v>266</v>
      </c>
      <c r="C123" t="s">
        <v>23</v>
      </c>
      <c r="D123" t="s">
        <v>24</v>
      </c>
      <c r="E123" s="3">
        <v>4796</v>
      </c>
      <c r="F123" t="s">
        <v>25</v>
      </c>
      <c r="G123" t="s">
        <v>26</v>
      </c>
    </row>
    <row r="124" spans="1:7">
      <c r="A124" t="s">
        <v>267</v>
      </c>
      <c r="B124" t="s">
        <v>268</v>
      </c>
      <c r="C124" t="s">
        <v>23</v>
      </c>
      <c r="D124" t="s">
        <v>24</v>
      </c>
      <c r="E124" s="3">
        <v>377</v>
      </c>
      <c r="F124" t="s">
        <v>25</v>
      </c>
      <c r="G124" t="s">
        <v>26</v>
      </c>
    </row>
    <row r="125" spans="1:7">
      <c r="A125" t="s">
        <v>269</v>
      </c>
      <c r="B125" t="s">
        <v>270</v>
      </c>
      <c r="C125" t="s">
        <v>23</v>
      </c>
      <c r="D125" t="s">
        <v>24</v>
      </c>
      <c r="E125" s="3">
        <v>296</v>
      </c>
      <c r="F125" t="s">
        <v>25</v>
      </c>
      <c r="G125" t="s">
        <v>26</v>
      </c>
    </row>
    <row r="126" spans="1:7">
      <c r="A126" t="s">
        <v>271</v>
      </c>
      <c r="B126" t="s">
        <v>272</v>
      </c>
      <c r="C126" t="s">
        <v>23</v>
      </c>
      <c r="D126" t="s">
        <v>24</v>
      </c>
      <c r="E126" s="3">
        <v>3005</v>
      </c>
      <c r="F126" t="s">
        <v>25</v>
      </c>
      <c r="G126" t="s">
        <v>26</v>
      </c>
    </row>
    <row r="127" spans="1:7">
      <c r="A127" t="s">
        <v>273</v>
      </c>
      <c r="B127" t="s">
        <v>274</v>
      </c>
      <c r="C127" t="s">
        <v>23</v>
      </c>
      <c r="D127" t="s">
        <v>24</v>
      </c>
      <c r="E127" s="3">
        <v>120007</v>
      </c>
      <c r="F127" t="s">
        <v>25</v>
      </c>
      <c r="G127" t="s">
        <v>26</v>
      </c>
    </row>
    <row r="128" spans="1:7">
      <c r="A128" t="s">
        <v>275</v>
      </c>
      <c r="B128" t="s">
        <v>276</v>
      </c>
      <c r="C128" t="s">
        <v>23</v>
      </c>
      <c r="D128" t="s">
        <v>24</v>
      </c>
      <c r="E128" s="3">
        <v>321</v>
      </c>
      <c r="F128" t="s">
        <v>25</v>
      </c>
      <c r="G128" t="s">
        <v>26</v>
      </c>
    </row>
    <row r="129" spans="1:7">
      <c r="A129" t="s">
        <v>277</v>
      </c>
      <c r="B129" t="s">
        <v>278</v>
      </c>
      <c r="C129" t="s">
        <v>23</v>
      </c>
      <c r="D129" t="s">
        <v>24</v>
      </c>
      <c r="E129" s="3">
        <v>2213</v>
      </c>
      <c r="F129" t="s">
        <v>25</v>
      </c>
      <c r="G129" t="s">
        <v>26</v>
      </c>
    </row>
    <row r="130" spans="1:7">
      <c r="A130" t="s">
        <v>279</v>
      </c>
      <c r="B130" t="s">
        <v>280</v>
      </c>
      <c r="C130" t="s">
        <v>23</v>
      </c>
      <c r="D130" t="s">
        <v>24</v>
      </c>
      <c r="E130" s="3">
        <v>22636</v>
      </c>
      <c r="F130" t="s">
        <v>25</v>
      </c>
      <c r="G130" t="s">
        <v>26</v>
      </c>
    </row>
    <row r="131" spans="1:7">
      <c r="A131" t="s">
        <v>281</v>
      </c>
      <c r="B131" t="s">
        <v>282</v>
      </c>
      <c r="C131" t="s">
        <v>23</v>
      </c>
      <c r="D131" t="s">
        <v>24</v>
      </c>
      <c r="E131" s="3">
        <v>32947</v>
      </c>
      <c r="F131" t="s">
        <v>25</v>
      </c>
      <c r="G131" t="s">
        <v>26</v>
      </c>
    </row>
    <row r="132" spans="1:7">
      <c r="A132" t="s">
        <v>283</v>
      </c>
      <c r="B132" t="s">
        <v>284</v>
      </c>
      <c r="C132" t="s">
        <v>23</v>
      </c>
      <c r="D132" t="s">
        <v>24</v>
      </c>
      <c r="E132" s="3">
        <v>25132</v>
      </c>
      <c r="F132" t="s">
        <v>25</v>
      </c>
      <c r="G132" t="s">
        <v>26</v>
      </c>
    </row>
    <row r="133" spans="1:7">
      <c r="A133" t="s">
        <v>285</v>
      </c>
      <c r="B133" t="s">
        <v>286</v>
      </c>
      <c r="C133" t="s">
        <v>23</v>
      </c>
      <c r="D133" t="s">
        <v>24</v>
      </c>
      <c r="E133" s="3">
        <v>85</v>
      </c>
      <c r="F133" t="s">
        <v>25</v>
      </c>
      <c r="G133" t="s">
        <v>26</v>
      </c>
    </row>
    <row r="134" spans="1:7">
      <c r="A134" t="s">
        <v>287</v>
      </c>
      <c r="B134" t="s">
        <v>288</v>
      </c>
      <c r="C134" t="s">
        <v>23</v>
      </c>
      <c r="D134" t="s">
        <v>24</v>
      </c>
      <c r="E134" s="3">
        <v>225</v>
      </c>
      <c r="F134" t="s">
        <v>25</v>
      </c>
      <c r="G134" t="s">
        <v>26</v>
      </c>
    </row>
    <row r="135" spans="1:7">
      <c r="A135" t="s">
        <v>289</v>
      </c>
      <c r="B135" t="s">
        <v>290</v>
      </c>
      <c r="C135" t="s">
        <v>23</v>
      </c>
      <c r="D135" t="s">
        <v>24</v>
      </c>
      <c r="E135" s="3">
        <v>2267</v>
      </c>
      <c r="F135" t="s">
        <v>25</v>
      </c>
      <c r="G135" t="s">
        <v>26</v>
      </c>
    </row>
    <row r="136" spans="1:7">
      <c r="A136" t="s">
        <v>291</v>
      </c>
      <c r="B136" t="s">
        <v>292</v>
      </c>
      <c r="C136" t="s">
        <v>23</v>
      </c>
      <c r="D136" t="s">
        <v>24</v>
      </c>
      <c r="E136" s="3">
        <v>506</v>
      </c>
      <c r="F136" t="s">
        <v>25</v>
      </c>
      <c r="G136" t="s">
        <v>26</v>
      </c>
    </row>
    <row r="137" spans="1:7">
      <c r="A137" t="s">
        <v>293</v>
      </c>
      <c r="B137" t="s">
        <v>294</v>
      </c>
      <c r="C137" t="s">
        <v>23</v>
      </c>
      <c r="D137" t="s">
        <v>24</v>
      </c>
      <c r="E137" s="3">
        <v>82</v>
      </c>
      <c r="F137" t="s">
        <v>25</v>
      </c>
      <c r="G137" t="s">
        <v>26</v>
      </c>
    </row>
    <row r="138" spans="1:7">
      <c r="A138" t="s">
        <v>295</v>
      </c>
      <c r="B138" t="s">
        <v>296</v>
      </c>
      <c r="C138" t="s">
        <v>23</v>
      </c>
      <c r="D138" t="s">
        <v>24</v>
      </c>
      <c r="E138" s="3">
        <v>615</v>
      </c>
      <c r="F138" t="s">
        <v>25</v>
      </c>
      <c r="G138" t="s">
        <v>26</v>
      </c>
    </row>
    <row r="139" spans="1:7">
      <c r="A139" t="s">
        <v>297</v>
      </c>
      <c r="B139" t="s">
        <v>298</v>
      </c>
      <c r="C139" t="s">
        <v>23</v>
      </c>
      <c r="D139" t="s">
        <v>24</v>
      </c>
      <c r="E139" s="3">
        <v>176</v>
      </c>
      <c r="F139" t="s">
        <v>25</v>
      </c>
      <c r="G139" t="s">
        <v>26</v>
      </c>
    </row>
    <row r="140" spans="1:7">
      <c r="A140" t="s">
        <v>299</v>
      </c>
      <c r="B140" t="s">
        <v>300</v>
      </c>
      <c r="C140" t="s">
        <v>23</v>
      </c>
      <c r="D140" t="s">
        <v>24</v>
      </c>
      <c r="E140" s="3">
        <v>110</v>
      </c>
      <c r="F140" t="s">
        <v>25</v>
      </c>
      <c r="G140" t="s">
        <v>26</v>
      </c>
    </row>
    <row r="141" spans="1:7">
      <c r="A141" t="s">
        <v>301</v>
      </c>
      <c r="B141" t="s">
        <v>302</v>
      </c>
      <c r="C141" t="s">
        <v>23</v>
      </c>
      <c r="D141" t="s">
        <v>24</v>
      </c>
      <c r="E141" s="3">
        <v>3162</v>
      </c>
      <c r="F141" t="s">
        <v>25</v>
      </c>
      <c r="G141" t="s">
        <v>26</v>
      </c>
    </row>
    <row r="142" spans="1:7">
      <c r="A142" t="s">
        <v>303</v>
      </c>
      <c r="B142" t="s">
        <v>304</v>
      </c>
      <c r="C142" t="s">
        <v>23</v>
      </c>
      <c r="D142" t="s">
        <v>24</v>
      </c>
      <c r="E142" s="3">
        <v>640</v>
      </c>
      <c r="F142" t="s">
        <v>25</v>
      </c>
      <c r="G142" t="s">
        <v>26</v>
      </c>
    </row>
    <row r="143" spans="1:7">
      <c r="A143" t="s">
        <v>305</v>
      </c>
      <c r="B143" t="s">
        <v>306</v>
      </c>
      <c r="C143" t="s">
        <v>23</v>
      </c>
      <c r="D143" t="s">
        <v>24</v>
      </c>
      <c r="E143" s="3">
        <v>183</v>
      </c>
      <c r="F143" t="s">
        <v>25</v>
      </c>
      <c r="G143" t="s">
        <v>26</v>
      </c>
    </row>
    <row r="144" spans="1:7">
      <c r="A144" t="s">
        <v>307</v>
      </c>
      <c r="B144" t="s">
        <v>308</v>
      </c>
      <c r="C144" t="s">
        <v>23</v>
      </c>
      <c r="D144" t="s">
        <v>24</v>
      </c>
      <c r="E144" s="3">
        <v>362</v>
      </c>
      <c r="F144" t="s">
        <v>25</v>
      </c>
      <c r="G144" t="s">
        <v>26</v>
      </c>
    </row>
    <row r="145" spans="1:7">
      <c r="A145" t="s">
        <v>309</v>
      </c>
      <c r="B145" t="s">
        <v>310</v>
      </c>
      <c r="C145" t="s">
        <v>23</v>
      </c>
      <c r="D145" t="s">
        <v>24</v>
      </c>
      <c r="E145" s="3">
        <v>75419</v>
      </c>
      <c r="F145" t="s">
        <v>25</v>
      </c>
      <c r="G145" t="s">
        <v>26</v>
      </c>
    </row>
    <row r="146" spans="1:7">
      <c r="A146" t="s">
        <v>311</v>
      </c>
      <c r="B146" t="s">
        <v>312</v>
      </c>
      <c r="C146" t="s">
        <v>23</v>
      </c>
      <c r="D146" t="s">
        <v>24</v>
      </c>
      <c r="E146" s="3">
        <v>12928</v>
      </c>
      <c r="F146" t="s">
        <v>25</v>
      </c>
      <c r="G146" t="s">
        <v>26</v>
      </c>
    </row>
    <row r="147" spans="1:7">
      <c r="A147" t="s">
        <v>313</v>
      </c>
      <c r="B147" t="s">
        <v>314</v>
      </c>
      <c r="C147" t="s">
        <v>23</v>
      </c>
      <c r="D147" t="s">
        <v>24</v>
      </c>
      <c r="E147" s="3">
        <v>1825</v>
      </c>
      <c r="F147" t="s">
        <v>25</v>
      </c>
      <c r="G147" t="s">
        <v>26</v>
      </c>
    </row>
    <row r="148" spans="1:7">
      <c r="A148" t="s">
        <v>315</v>
      </c>
      <c r="B148" t="s">
        <v>316</v>
      </c>
      <c r="C148" t="s">
        <v>23</v>
      </c>
      <c r="D148" t="s">
        <v>24</v>
      </c>
      <c r="E148" s="3">
        <v>658</v>
      </c>
      <c r="F148" t="s">
        <v>25</v>
      </c>
      <c r="G148" t="s">
        <v>26</v>
      </c>
    </row>
    <row r="149" spans="1:7">
      <c r="A149" t="s">
        <v>317</v>
      </c>
      <c r="B149" t="s">
        <v>318</v>
      </c>
      <c r="C149" t="s">
        <v>23</v>
      </c>
      <c r="D149" t="s">
        <v>24</v>
      </c>
      <c r="E149" s="3">
        <v>70</v>
      </c>
      <c r="F149" t="s">
        <v>25</v>
      </c>
      <c r="G149" t="s">
        <v>26</v>
      </c>
    </row>
    <row r="150" spans="1:7">
      <c r="A150" t="s">
        <v>319</v>
      </c>
      <c r="B150" t="s">
        <v>320</v>
      </c>
      <c r="C150" t="s">
        <v>23</v>
      </c>
      <c r="D150" t="s">
        <v>24</v>
      </c>
      <c r="E150" s="3">
        <v>262</v>
      </c>
      <c r="F150" t="s">
        <v>25</v>
      </c>
      <c r="G150" t="s">
        <v>26</v>
      </c>
    </row>
    <row r="151" spans="1:7">
      <c r="A151" t="s">
        <v>321</v>
      </c>
      <c r="B151" t="s">
        <v>322</v>
      </c>
      <c r="C151" t="s">
        <v>23</v>
      </c>
      <c r="D151" t="s">
        <v>24</v>
      </c>
      <c r="E151" s="3">
        <v>3521</v>
      </c>
      <c r="F151" t="s">
        <v>25</v>
      </c>
      <c r="G151" t="s">
        <v>26</v>
      </c>
    </row>
    <row r="152" spans="1:7">
      <c r="A152" t="s">
        <v>323</v>
      </c>
      <c r="B152" t="s">
        <v>324</v>
      </c>
      <c r="C152" t="s">
        <v>23</v>
      </c>
      <c r="D152" t="s">
        <v>24</v>
      </c>
      <c r="E152" s="3">
        <v>406</v>
      </c>
      <c r="F152" t="s">
        <v>25</v>
      </c>
      <c r="G152" t="s">
        <v>26</v>
      </c>
    </row>
    <row r="153" spans="1:7">
      <c r="A153" t="s">
        <v>325</v>
      </c>
      <c r="B153" t="s">
        <v>326</v>
      </c>
      <c r="C153" t="s">
        <v>23</v>
      </c>
      <c r="D153" t="s">
        <v>24</v>
      </c>
      <c r="E153" s="3">
        <v>51</v>
      </c>
      <c r="F153" t="s">
        <v>25</v>
      </c>
      <c r="G153" t="s">
        <v>26</v>
      </c>
    </row>
    <row r="154" spans="1:7">
      <c r="A154" t="s">
        <v>327</v>
      </c>
      <c r="B154" t="s">
        <v>328</v>
      </c>
      <c r="C154" t="s">
        <v>23</v>
      </c>
      <c r="D154" t="s">
        <v>24</v>
      </c>
      <c r="E154" s="3">
        <v>82</v>
      </c>
      <c r="F154" t="s">
        <v>25</v>
      </c>
      <c r="G154" t="s">
        <v>26</v>
      </c>
    </row>
    <row r="155" spans="1:7">
      <c r="A155" t="s">
        <v>329</v>
      </c>
      <c r="B155" t="s">
        <v>330</v>
      </c>
      <c r="C155" t="s">
        <v>23</v>
      </c>
      <c r="D155" t="s">
        <v>24</v>
      </c>
      <c r="E155" s="3">
        <v>213</v>
      </c>
      <c r="F155" t="s">
        <v>25</v>
      </c>
      <c r="G155" t="s">
        <v>26</v>
      </c>
    </row>
    <row r="156" spans="1:7">
      <c r="A156" t="s">
        <v>331</v>
      </c>
      <c r="B156" t="s">
        <v>332</v>
      </c>
      <c r="C156" t="s">
        <v>23</v>
      </c>
      <c r="D156" t="s">
        <v>24</v>
      </c>
      <c r="E156" s="3">
        <v>2611</v>
      </c>
      <c r="F156" t="s">
        <v>25</v>
      </c>
      <c r="G156" t="s">
        <v>26</v>
      </c>
    </row>
    <row r="157" spans="1:7">
      <c r="A157" t="s">
        <v>333</v>
      </c>
      <c r="B157" t="s">
        <v>334</v>
      </c>
      <c r="C157" t="s">
        <v>23</v>
      </c>
      <c r="D157" t="s">
        <v>24</v>
      </c>
      <c r="E157" s="3">
        <v>25774</v>
      </c>
      <c r="F157" t="s">
        <v>25</v>
      </c>
      <c r="G157" t="s">
        <v>26</v>
      </c>
    </row>
  </sheetData>
  <sortState ref="M28:M77">
    <sortCondition ref="M28"/>
  </sortState>
  <mergeCells count="3">
    <mergeCell ref="L61:M61"/>
    <mergeCell ref="L49:M49"/>
    <mergeCell ref="K5:L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cols>
    <col min="1" max="1" width="17.7109375" bestFit="1" customWidth="1"/>
    <col min="2" max="2" width="29.5703125" bestFit="1" customWidth="1"/>
    <col min="3" max="3" width="17.7109375" bestFit="1" customWidth="1"/>
  </cols>
  <sheetData>
    <row r="1" spans="1:3">
      <c r="C1" s="4" t="s">
        <v>335</v>
      </c>
    </row>
    <row r="2" spans="1:3">
      <c r="C2" t="s">
        <v>23</v>
      </c>
    </row>
    <row r="3" spans="1:3">
      <c r="A3" s="4" t="s">
        <v>336</v>
      </c>
      <c r="B3" s="4" t="s">
        <v>16</v>
      </c>
      <c r="C3" t="s">
        <v>24</v>
      </c>
    </row>
    <row r="4" spans="1:3">
      <c r="A4" t="s">
        <v>21</v>
      </c>
      <c r="B4" t="s">
        <v>22</v>
      </c>
    </row>
    <row r="5" spans="1:3">
      <c r="A5" t="s">
        <v>27</v>
      </c>
      <c r="B5" t="s">
        <v>28</v>
      </c>
    </row>
    <row r="6" spans="1:3">
      <c r="A6" t="s">
        <v>29</v>
      </c>
      <c r="B6" t="s">
        <v>30</v>
      </c>
    </row>
    <row r="7" spans="1:3">
      <c r="A7" t="s">
        <v>31</v>
      </c>
      <c r="B7" t="s">
        <v>32</v>
      </c>
    </row>
    <row r="8" spans="1:3">
      <c r="A8" t="s">
        <v>33</v>
      </c>
      <c r="B8" t="s">
        <v>34</v>
      </c>
    </row>
    <row r="9" spans="1:3">
      <c r="A9" t="s">
        <v>35</v>
      </c>
      <c r="B9" t="s">
        <v>36</v>
      </c>
    </row>
    <row r="10" spans="1:3">
      <c r="A10" t="s">
        <v>37</v>
      </c>
      <c r="B10" t="s">
        <v>38</v>
      </c>
    </row>
    <row r="11" spans="1:3">
      <c r="A11" t="s">
        <v>39</v>
      </c>
      <c r="B11" t="s">
        <v>40</v>
      </c>
    </row>
    <row r="12" spans="1:3">
      <c r="A12" t="s">
        <v>41</v>
      </c>
      <c r="B12" t="s">
        <v>42</v>
      </c>
    </row>
    <row r="13" spans="1:3">
      <c r="A13" t="s">
        <v>43</v>
      </c>
      <c r="B13" t="s">
        <v>44</v>
      </c>
    </row>
    <row r="14" spans="1:3">
      <c r="A14" t="s">
        <v>45</v>
      </c>
      <c r="B14" t="s">
        <v>46</v>
      </c>
    </row>
    <row r="15" spans="1:3">
      <c r="A15" t="s">
        <v>47</v>
      </c>
      <c r="B15" t="s">
        <v>48</v>
      </c>
    </row>
    <row r="16" spans="1:3">
      <c r="A16" t="s">
        <v>49</v>
      </c>
      <c r="B16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  <row r="20" spans="1:2">
      <c r="A20" t="s">
        <v>57</v>
      </c>
      <c r="B20" t="s">
        <v>58</v>
      </c>
    </row>
    <row r="21" spans="1:2">
      <c r="A21" t="s">
        <v>59</v>
      </c>
      <c r="B21" t="s">
        <v>60</v>
      </c>
    </row>
    <row r="22" spans="1:2">
      <c r="A22" t="s">
        <v>61</v>
      </c>
      <c r="B22" t="s">
        <v>62</v>
      </c>
    </row>
    <row r="23" spans="1:2">
      <c r="A23" t="s">
        <v>63</v>
      </c>
      <c r="B23" t="s">
        <v>64</v>
      </c>
    </row>
    <row r="24" spans="1:2">
      <c r="A24" t="s">
        <v>65</v>
      </c>
      <c r="B24" t="s">
        <v>66</v>
      </c>
    </row>
    <row r="25" spans="1:2">
      <c r="A25" t="s">
        <v>67</v>
      </c>
      <c r="B25" t="s">
        <v>68</v>
      </c>
    </row>
    <row r="26" spans="1:2">
      <c r="A26" t="s">
        <v>69</v>
      </c>
      <c r="B26" t="s">
        <v>70</v>
      </c>
    </row>
    <row r="27" spans="1:2">
      <c r="A27" t="s">
        <v>71</v>
      </c>
      <c r="B27" t="s">
        <v>72</v>
      </c>
    </row>
    <row r="28" spans="1:2">
      <c r="A28" t="s">
        <v>73</v>
      </c>
      <c r="B28" t="s">
        <v>74</v>
      </c>
    </row>
    <row r="29" spans="1:2">
      <c r="A29" t="s">
        <v>75</v>
      </c>
      <c r="B29" t="s">
        <v>76</v>
      </c>
    </row>
    <row r="30" spans="1:2">
      <c r="A30" t="s">
        <v>77</v>
      </c>
      <c r="B30" t="s">
        <v>78</v>
      </c>
    </row>
    <row r="31" spans="1:2">
      <c r="A31" t="s">
        <v>79</v>
      </c>
      <c r="B31" t="s">
        <v>80</v>
      </c>
    </row>
    <row r="32" spans="1:2">
      <c r="A32" t="s">
        <v>81</v>
      </c>
      <c r="B32" t="s">
        <v>82</v>
      </c>
    </row>
    <row r="33" spans="1:2">
      <c r="A33" t="s">
        <v>83</v>
      </c>
      <c r="B33" t="s">
        <v>84</v>
      </c>
    </row>
    <row r="34" spans="1:2">
      <c r="A34" t="s">
        <v>85</v>
      </c>
      <c r="B34" t="s">
        <v>86</v>
      </c>
    </row>
    <row r="35" spans="1:2">
      <c r="A35" t="s">
        <v>87</v>
      </c>
      <c r="B35" t="s">
        <v>88</v>
      </c>
    </row>
    <row r="36" spans="1:2">
      <c r="A36" t="s">
        <v>89</v>
      </c>
      <c r="B36" t="s">
        <v>90</v>
      </c>
    </row>
    <row r="37" spans="1:2">
      <c r="A37" t="s">
        <v>91</v>
      </c>
      <c r="B37" t="s">
        <v>92</v>
      </c>
    </row>
    <row r="38" spans="1:2">
      <c r="A38" t="s">
        <v>93</v>
      </c>
      <c r="B38" t="s">
        <v>94</v>
      </c>
    </row>
    <row r="39" spans="1:2">
      <c r="A39" t="s">
        <v>95</v>
      </c>
      <c r="B39" t="s">
        <v>96</v>
      </c>
    </row>
    <row r="40" spans="1:2">
      <c r="A40" t="s">
        <v>97</v>
      </c>
      <c r="B40" t="s">
        <v>98</v>
      </c>
    </row>
    <row r="41" spans="1:2">
      <c r="A41" t="s">
        <v>99</v>
      </c>
      <c r="B41" t="s">
        <v>100</v>
      </c>
    </row>
    <row r="42" spans="1:2">
      <c r="A42" t="s">
        <v>101</v>
      </c>
      <c r="B42" t="s">
        <v>102</v>
      </c>
    </row>
    <row r="43" spans="1:2">
      <c r="A43" t="s">
        <v>103</v>
      </c>
      <c r="B43" t="s">
        <v>104</v>
      </c>
    </row>
    <row r="44" spans="1:2">
      <c r="A44" t="s">
        <v>105</v>
      </c>
      <c r="B44" t="s">
        <v>106</v>
      </c>
    </row>
    <row r="45" spans="1:2">
      <c r="A45" t="s">
        <v>107</v>
      </c>
      <c r="B45" t="s">
        <v>108</v>
      </c>
    </row>
    <row r="46" spans="1:2">
      <c r="A46" t="s">
        <v>109</v>
      </c>
      <c r="B46" t="s">
        <v>110</v>
      </c>
    </row>
    <row r="47" spans="1:2">
      <c r="A47" t="s">
        <v>111</v>
      </c>
      <c r="B47" t="s">
        <v>112</v>
      </c>
    </row>
    <row r="48" spans="1:2">
      <c r="A48" t="s">
        <v>113</v>
      </c>
      <c r="B48" t="s">
        <v>114</v>
      </c>
    </row>
    <row r="49" spans="1:2">
      <c r="A49" t="s">
        <v>115</v>
      </c>
      <c r="B49" t="s">
        <v>116</v>
      </c>
    </row>
    <row r="50" spans="1:2">
      <c r="A50" t="s">
        <v>117</v>
      </c>
      <c r="B50" t="s">
        <v>118</v>
      </c>
    </row>
    <row r="51" spans="1:2">
      <c r="A51" t="s">
        <v>119</v>
      </c>
      <c r="B51" t="s">
        <v>120</v>
      </c>
    </row>
    <row r="52" spans="1:2">
      <c r="A52" t="s">
        <v>121</v>
      </c>
      <c r="B52" t="s">
        <v>122</v>
      </c>
    </row>
    <row r="53" spans="1:2">
      <c r="A53" t="s">
        <v>123</v>
      </c>
      <c r="B53" t="s">
        <v>124</v>
      </c>
    </row>
    <row r="54" spans="1:2">
      <c r="A54" t="s">
        <v>125</v>
      </c>
      <c r="B54" t="s">
        <v>126</v>
      </c>
    </row>
    <row r="55" spans="1:2">
      <c r="A55" t="s">
        <v>127</v>
      </c>
      <c r="B55" t="s">
        <v>128</v>
      </c>
    </row>
    <row r="56" spans="1:2">
      <c r="A56" t="s">
        <v>129</v>
      </c>
      <c r="B56" t="s">
        <v>130</v>
      </c>
    </row>
    <row r="57" spans="1:2">
      <c r="A57" t="s">
        <v>131</v>
      </c>
      <c r="B57" t="s">
        <v>132</v>
      </c>
    </row>
    <row r="58" spans="1:2">
      <c r="A58" t="s">
        <v>133</v>
      </c>
      <c r="B58" t="s">
        <v>134</v>
      </c>
    </row>
    <row r="59" spans="1:2">
      <c r="A59" t="s">
        <v>135</v>
      </c>
      <c r="B59" t="s">
        <v>136</v>
      </c>
    </row>
    <row r="60" spans="1:2">
      <c r="A60" t="s">
        <v>137</v>
      </c>
      <c r="B60" t="s">
        <v>138</v>
      </c>
    </row>
    <row r="61" spans="1:2">
      <c r="A61" t="s">
        <v>139</v>
      </c>
      <c r="B61" t="s">
        <v>140</v>
      </c>
    </row>
    <row r="62" spans="1:2">
      <c r="A62" t="s">
        <v>141</v>
      </c>
      <c r="B62" t="s">
        <v>142</v>
      </c>
    </row>
    <row r="63" spans="1:2">
      <c r="A63" t="s">
        <v>143</v>
      </c>
      <c r="B63" t="s">
        <v>144</v>
      </c>
    </row>
    <row r="64" spans="1:2">
      <c r="A64" t="s">
        <v>145</v>
      </c>
      <c r="B64" t="s">
        <v>146</v>
      </c>
    </row>
    <row r="65" spans="1:2">
      <c r="A65" t="s">
        <v>147</v>
      </c>
      <c r="B65" t="s">
        <v>148</v>
      </c>
    </row>
    <row r="66" spans="1:2">
      <c r="A66" t="s">
        <v>149</v>
      </c>
      <c r="B66" t="s">
        <v>30</v>
      </c>
    </row>
    <row r="67" spans="1:2">
      <c r="A67" t="s">
        <v>150</v>
      </c>
      <c r="B67" t="s">
        <v>151</v>
      </c>
    </row>
    <row r="68" spans="1:2">
      <c r="A68" t="s">
        <v>152</v>
      </c>
      <c r="B68" t="s">
        <v>153</v>
      </c>
    </row>
    <row r="69" spans="1:2">
      <c r="A69" t="s">
        <v>154</v>
      </c>
      <c r="B69" t="s">
        <v>155</v>
      </c>
    </row>
    <row r="70" spans="1:2">
      <c r="A70" t="s">
        <v>156</v>
      </c>
      <c r="B70" t="s">
        <v>157</v>
      </c>
    </row>
    <row r="71" spans="1:2">
      <c r="A71" t="s">
        <v>158</v>
      </c>
      <c r="B71" t="s">
        <v>159</v>
      </c>
    </row>
    <row r="72" spans="1:2">
      <c r="A72" t="s">
        <v>160</v>
      </c>
      <c r="B72" t="s">
        <v>161</v>
      </c>
    </row>
    <row r="73" spans="1:2">
      <c r="A73" t="s">
        <v>162</v>
      </c>
      <c r="B73" t="s">
        <v>163</v>
      </c>
    </row>
    <row r="74" spans="1:2">
      <c r="A74" t="s">
        <v>164</v>
      </c>
      <c r="B74" t="s">
        <v>165</v>
      </c>
    </row>
    <row r="75" spans="1:2">
      <c r="A75" t="s">
        <v>166</v>
      </c>
      <c r="B75" t="s">
        <v>167</v>
      </c>
    </row>
    <row r="76" spans="1:2">
      <c r="A76" t="s">
        <v>168</v>
      </c>
      <c r="B76" t="s">
        <v>169</v>
      </c>
    </row>
    <row r="77" spans="1:2">
      <c r="A77" t="s">
        <v>170</v>
      </c>
      <c r="B77" t="s">
        <v>171</v>
      </c>
    </row>
    <row r="78" spans="1:2">
      <c r="A78" t="s">
        <v>172</v>
      </c>
      <c r="B78" t="s">
        <v>173</v>
      </c>
    </row>
    <row r="79" spans="1:2">
      <c r="A79" t="s">
        <v>174</v>
      </c>
      <c r="B79" t="s">
        <v>175</v>
      </c>
    </row>
    <row r="80" spans="1:2">
      <c r="A80" t="s">
        <v>176</v>
      </c>
      <c r="B80" t="s">
        <v>177</v>
      </c>
    </row>
    <row r="81" spans="1:2">
      <c r="A81" t="s">
        <v>178</v>
      </c>
      <c r="B81" t="s">
        <v>179</v>
      </c>
    </row>
    <row r="82" spans="1:2">
      <c r="A82" t="s">
        <v>180</v>
      </c>
      <c r="B82" t="s">
        <v>181</v>
      </c>
    </row>
    <row r="83" spans="1:2">
      <c r="A83" t="s">
        <v>182</v>
      </c>
      <c r="B83" t="s">
        <v>183</v>
      </c>
    </row>
    <row r="84" spans="1:2">
      <c r="A84" t="s">
        <v>184</v>
      </c>
      <c r="B84" t="s">
        <v>185</v>
      </c>
    </row>
    <row r="85" spans="1:2">
      <c r="A85" t="s">
        <v>186</v>
      </c>
      <c r="B85" t="s">
        <v>187</v>
      </c>
    </row>
    <row r="86" spans="1:2">
      <c r="A86" t="s">
        <v>188</v>
      </c>
      <c r="B86" t="s">
        <v>189</v>
      </c>
    </row>
    <row r="87" spans="1:2">
      <c r="A87" t="s">
        <v>190</v>
      </c>
      <c r="B87" t="s">
        <v>191</v>
      </c>
    </row>
    <row r="88" spans="1:2">
      <c r="A88" t="s">
        <v>192</v>
      </c>
      <c r="B88" t="s">
        <v>193</v>
      </c>
    </row>
    <row r="89" spans="1:2">
      <c r="A89" t="s">
        <v>194</v>
      </c>
      <c r="B89" t="s">
        <v>195</v>
      </c>
    </row>
    <row r="90" spans="1:2">
      <c r="A90" t="s">
        <v>196</v>
      </c>
      <c r="B90" t="s">
        <v>197</v>
      </c>
    </row>
    <row r="91" spans="1:2">
      <c r="A91" t="s">
        <v>198</v>
      </c>
      <c r="B91" t="s">
        <v>199</v>
      </c>
    </row>
    <row r="92" spans="1:2">
      <c r="A92" t="s">
        <v>200</v>
      </c>
      <c r="B92" t="s">
        <v>201</v>
      </c>
    </row>
    <row r="93" spans="1:2">
      <c r="A93" t="s">
        <v>202</v>
      </c>
      <c r="B93" t="s">
        <v>203</v>
      </c>
    </row>
    <row r="94" spans="1:2">
      <c r="A94" t="s">
        <v>204</v>
      </c>
      <c r="B94" t="s">
        <v>205</v>
      </c>
    </row>
    <row r="95" spans="1:2">
      <c r="A95" t="s">
        <v>206</v>
      </c>
      <c r="B95" t="s">
        <v>207</v>
      </c>
    </row>
    <row r="96" spans="1:2">
      <c r="A96" t="s">
        <v>208</v>
      </c>
      <c r="B96" t="s">
        <v>209</v>
      </c>
    </row>
    <row r="97" spans="1:2">
      <c r="A97" t="s">
        <v>210</v>
      </c>
      <c r="B97" t="s">
        <v>211</v>
      </c>
    </row>
    <row r="98" spans="1:2">
      <c r="A98" t="s">
        <v>212</v>
      </c>
      <c r="B98" t="s">
        <v>213</v>
      </c>
    </row>
    <row r="99" spans="1:2">
      <c r="A99" t="s">
        <v>214</v>
      </c>
      <c r="B99" t="s">
        <v>215</v>
      </c>
    </row>
    <row r="100" spans="1:2">
      <c r="A100" t="s">
        <v>216</v>
      </c>
      <c r="B100" t="s">
        <v>217</v>
      </c>
    </row>
    <row r="101" spans="1:2">
      <c r="A101" t="s">
        <v>218</v>
      </c>
      <c r="B101" t="s">
        <v>219</v>
      </c>
    </row>
    <row r="102" spans="1:2">
      <c r="A102" t="s">
        <v>220</v>
      </c>
      <c r="B102" t="s">
        <v>54</v>
      </c>
    </row>
    <row r="103" spans="1:2">
      <c r="A103" t="s">
        <v>221</v>
      </c>
      <c r="B103" t="s">
        <v>222</v>
      </c>
    </row>
    <row r="104" spans="1:2">
      <c r="A104" t="s">
        <v>223</v>
      </c>
      <c r="B104" t="s">
        <v>224</v>
      </c>
    </row>
    <row r="105" spans="1:2">
      <c r="A105" t="s">
        <v>225</v>
      </c>
      <c r="B105" t="s">
        <v>226</v>
      </c>
    </row>
    <row r="106" spans="1:2">
      <c r="A106" t="s">
        <v>227</v>
      </c>
      <c r="B106" t="s">
        <v>228</v>
      </c>
    </row>
    <row r="107" spans="1:2">
      <c r="A107" t="s">
        <v>229</v>
      </c>
      <c r="B107" t="s">
        <v>230</v>
      </c>
    </row>
    <row r="108" spans="1:2">
      <c r="A108" t="s">
        <v>231</v>
      </c>
      <c r="B108" t="s">
        <v>232</v>
      </c>
    </row>
    <row r="109" spans="1:2">
      <c r="A109" t="s">
        <v>233</v>
      </c>
      <c r="B109" t="s">
        <v>234</v>
      </c>
    </row>
    <row r="110" spans="1:2">
      <c r="A110" t="s">
        <v>235</v>
      </c>
      <c r="B110" t="s">
        <v>236</v>
      </c>
    </row>
    <row r="111" spans="1:2">
      <c r="A111" t="s">
        <v>237</v>
      </c>
      <c r="B111" t="s">
        <v>238</v>
      </c>
    </row>
    <row r="112" spans="1:2">
      <c r="A112" t="s">
        <v>239</v>
      </c>
      <c r="B112" t="s">
        <v>240</v>
      </c>
    </row>
    <row r="113" spans="1:2">
      <c r="A113" t="s">
        <v>241</v>
      </c>
      <c r="B113" t="s">
        <v>242</v>
      </c>
    </row>
    <row r="114" spans="1:2">
      <c r="A114" t="s">
        <v>243</v>
      </c>
      <c r="B114" t="s">
        <v>244</v>
      </c>
    </row>
    <row r="115" spans="1:2">
      <c r="A115" t="s">
        <v>245</v>
      </c>
      <c r="B115" t="s">
        <v>246</v>
      </c>
    </row>
    <row r="116" spans="1:2">
      <c r="A116" t="s">
        <v>247</v>
      </c>
      <c r="B116" t="s">
        <v>248</v>
      </c>
    </row>
    <row r="117" spans="1:2">
      <c r="A117" t="s">
        <v>249</v>
      </c>
      <c r="B117" t="s">
        <v>250</v>
      </c>
    </row>
    <row r="118" spans="1:2">
      <c r="A118" t="s">
        <v>251</v>
      </c>
      <c r="B118" t="s">
        <v>252</v>
      </c>
    </row>
    <row r="119" spans="1:2">
      <c r="A119" t="s">
        <v>253</v>
      </c>
      <c r="B119" t="s">
        <v>254</v>
      </c>
    </row>
    <row r="120" spans="1:2">
      <c r="A120" t="s">
        <v>255</v>
      </c>
      <c r="B120" t="s">
        <v>256</v>
      </c>
    </row>
    <row r="121" spans="1:2">
      <c r="A121" t="s">
        <v>257</v>
      </c>
      <c r="B121" t="s">
        <v>258</v>
      </c>
    </row>
    <row r="122" spans="1:2">
      <c r="A122" t="s">
        <v>259</v>
      </c>
      <c r="B122" t="s">
        <v>260</v>
      </c>
    </row>
    <row r="123" spans="1:2">
      <c r="A123" t="s">
        <v>261</v>
      </c>
      <c r="B123" t="s">
        <v>262</v>
      </c>
    </row>
    <row r="124" spans="1:2">
      <c r="A124" t="s">
        <v>263</v>
      </c>
      <c r="B124" t="s">
        <v>264</v>
      </c>
    </row>
    <row r="125" spans="1:2">
      <c r="A125" t="s">
        <v>265</v>
      </c>
      <c r="B125" t="s">
        <v>266</v>
      </c>
    </row>
    <row r="126" spans="1:2">
      <c r="A126" t="s">
        <v>267</v>
      </c>
      <c r="B126" t="s">
        <v>268</v>
      </c>
    </row>
    <row r="127" spans="1:2">
      <c r="A127" t="s">
        <v>269</v>
      </c>
      <c r="B127" t="s">
        <v>270</v>
      </c>
    </row>
    <row r="128" spans="1:2">
      <c r="A128" t="s">
        <v>271</v>
      </c>
      <c r="B128" t="s">
        <v>272</v>
      </c>
    </row>
    <row r="129" spans="1:2">
      <c r="A129" t="s">
        <v>273</v>
      </c>
      <c r="B129" t="s">
        <v>274</v>
      </c>
    </row>
    <row r="130" spans="1:2">
      <c r="A130" t="s">
        <v>275</v>
      </c>
      <c r="B130" t="s">
        <v>276</v>
      </c>
    </row>
    <row r="131" spans="1:2">
      <c r="A131" t="s">
        <v>277</v>
      </c>
      <c r="B131" t="s">
        <v>278</v>
      </c>
    </row>
    <row r="132" spans="1:2">
      <c r="A132" t="s">
        <v>279</v>
      </c>
      <c r="B132" t="s">
        <v>280</v>
      </c>
    </row>
    <row r="133" spans="1:2">
      <c r="A133" t="s">
        <v>281</v>
      </c>
      <c r="B133" t="s">
        <v>282</v>
      </c>
    </row>
    <row r="134" spans="1:2">
      <c r="A134" t="s">
        <v>283</v>
      </c>
      <c r="B134" t="s">
        <v>284</v>
      </c>
    </row>
    <row r="135" spans="1:2">
      <c r="A135" t="s">
        <v>285</v>
      </c>
      <c r="B135" t="s">
        <v>286</v>
      </c>
    </row>
    <row r="136" spans="1:2">
      <c r="A136" t="s">
        <v>287</v>
      </c>
      <c r="B136" t="s">
        <v>288</v>
      </c>
    </row>
    <row r="137" spans="1:2">
      <c r="A137" t="s">
        <v>289</v>
      </c>
      <c r="B137" t="s">
        <v>290</v>
      </c>
    </row>
    <row r="138" spans="1:2">
      <c r="A138" t="s">
        <v>291</v>
      </c>
      <c r="B138" t="s">
        <v>292</v>
      </c>
    </row>
    <row r="139" spans="1:2">
      <c r="A139" t="s">
        <v>293</v>
      </c>
      <c r="B139" t="s">
        <v>294</v>
      </c>
    </row>
    <row r="140" spans="1:2">
      <c r="A140" t="s">
        <v>295</v>
      </c>
      <c r="B140" t="s">
        <v>296</v>
      </c>
    </row>
    <row r="141" spans="1:2">
      <c r="A141" t="s">
        <v>297</v>
      </c>
      <c r="B141" t="s">
        <v>298</v>
      </c>
    </row>
    <row r="142" spans="1:2">
      <c r="A142" t="s">
        <v>299</v>
      </c>
      <c r="B142" t="s">
        <v>300</v>
      </c>
    </row>
    <row r="143" spans="1:2">
      <c r="A143" t="s">
        <v>301</v>
      </c>
      <c r="B143" t="s">
        <v>302</v>
      </c>
    </row>
    <row r="144" spans="1:2">
      <c r="A144" t="s">
        <v>303</v>
      </c>
      <c r="B144" t="s">
        <v>304</v>
      </c>
    </row>
    <row r="145" spans="1:2">
      <c r="A145" t="s">
        <v>305</v>
      </c>
      <c r="B145" t="s">
        <v>306</v>
      </c>
    </row>
    <row r="146" spans="1:2">
      <c r="A146" t="s">
        <v>307</v>
      </c>
      <c r="B146" t="s">
        <v>308</v>
      </c>
    </row>
    <row r="147" spans="1:2">
      <c r="A147" t="s">
        <v>309</v>
      </c>
      <c r="B147" t="s">
        <v>310</v>
      </c>
    </row>
    <row r="148" spans="1:2">
      <c r="A148" t="s">
        <v>311</v>
      </c>
      <c r="B148" t="s">
        <v>312</v>
      </c>
    </row>
    <row r="149" spans="1:2">
      <c r="A149" t="s">
        <v>313</v>
      </c>
      <c r="B149" t="s">
        <v>314</v>
      </c>
    </row>
    <row r="150" spans="1:2">
      <c r="A150" t="s">
        <v>315</v>
      </c>
      <c r="B150" t="s">
        <v>316</v>
      </c>
    </row>
    <row r="151" spans="1:2">
      <c r="A151" t="s">
        <v>317</v>
      </c>
      <c r="B151" t="s">
        <v>318</v>
      </c>
    </row>
    <row r="152" spans="1:2">
      <c r="A152" t="s">
        <v>319</v>
      </c>
      <c r="B152" t="s">
        <v>320</v>
      </c>
    </row>
    <row r="153" spans="1:2">
      <c r="A153" t="s">
        <v>321</v>
      </c>
      <c r="B153" t="s">
        <v>322</v>
      </c>
    </row>
    <row r="154" spans="1:2">
      <c r="A154" t="s">
        <v>323</v>
      </c>
      <c r="B154" t="s">
        <v>324</v>
      </c>
    </row>
    <row r="155" spans="1:2">
      <c r="A155" t="s">
        <v>325</v>
      </c>
      <c r="B155" t="s">
        <v>326</v>
      </c>
    </row>
    <row r="156" spans="1:2">
      <c r="A156" t="s">
        <v>327</v>
      </c>
      <c r="B156" t="s">
        <v>328</v>
      </c>
    </row>
    <row r="157" spans="1:2">
      <c r="A157" t="s">
        <v>329</v>
      </c>
      <c r="B157" t="s">
        <v>330</v>
      </c>
    </row>
    <row r="158" spans="1:2">
      <c r="A158" t="s">
        <v>331</v>
      </c>
      <c r="B158" t="s">
        <v>332</v>
      </c>
    </row>
    <row r="159" spans="1:2">
      <c r="A159" t="s">
        <v>333</v>
      </c>
      <c r="B15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</dc:creator>
  <cp:lastModifiedBy>Martyna</cp:lastModifiedBy>
  <dcterms:created xsi:type="dcterms:W3CDTF">2017-04-26T15:50:31Z</dcterms:created>
  <dcterms:modified xsi:type="dcterms:W3CDTF">2017-04-30T18:52:55Z</dcterms:modified>
</cp:coreProperties>
</file>