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OPIS" sheetId="1" state="visible" r:id="rId2"/>
    <sheet name="DANE" sheetId="2" state="visible" r:id="rId3"/>
    <sheet name="TABLIC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<sst xmlns="http://schemas.openxmlformats.org/spreadsheetml/2006/main" count="5098" uniqueCount="775">
  <si>
    <t>Kategoria:</t>
  </si>
  <si>
    <t>TRANSPORT I ŁĄCZNOŚĆ</t>
  </si>
  <si>
    <t>Dane dotyczą dróg (i obiektów mostowych) gminnych i lokalnych miejskich - do 1998 roku; gminnych w granicach administracyjnych miast i gminnych zamiejskich - od 1999 roku. Informacje dotyczą dróg (i obiektów mostowych) powiatowych, wojewódzkich i krajowych (zamiejskich oraz w granicach administracyjnych miast). Do roku sprawozdawczego 2001 dane o pojazdach na podstawie sprawozdań T03, a od roku 2002 z administracyjnego źródła danych (powiatowe bazy danych o pojazdach zarejestrowanych). Dane o transporcie kolejowym - zestawienia PKP, dane o transporcie lotniczym (LOT, PL, TL). Dane o placówkach pocztowych do 2001 r. łącznie z placówkami usług telekomunikacyjnych. Dane o abonentach /łączach telefonicznych/ dotyczą telefonii przewodowej. Dane o usługach pocztowych i telekomunikacyjnych - zestawienia ŁP i ŁT.</t>
  </si>
  <si>
    <t>Grupa:</t>
  </si>
  <si>
    <t>KOMUNIKACJA MIEJSKA</t>
  </si>
  <si>
    <t>Dotyczy komunikacji miejskiej naziemnej.Obejmuje przedsiębiorstwa i zakłady komunikacji miejskiej o liczbie pracujących powyżej 9 osób. Ponadto usługi komunikacji miejskiej świadczyły w prawie wszystkich województwach przedsiębiorstwa komunikacji międzymiastowej.</t>
  </si>
  <si>
    <t>Podgrupa:</t>
  </si>
  <si>
    <t>Długość ścieżek rowerowych</t>
  </si>
  <si>
    <t>Ścieżka rowerowa (droga dla rowerów) - droga lub jej część przeznaczona do ruchu rowerów jednośladowych, oznaczona odpowiednimi znakami drogowymi (ustawa z dnia 20 czerwca 1997 r. Prawo o ruchu drogowym (Dz. U. z 2012 r. poz. 1137).
Poczawszy od roku 2013 dane uwzględniają długość ścieżek rowerowych będących odpowiednio w obszarze właściwości gminy, starostwa i urzędu marszałkowskiego (bez długości szlaków rowerowych), czyli: samodzielnych dróg dla rowerów (położonych w pasie drogi); dróg wydzielonych z jezdni; dróg wydzielonych z chodnika; dróg zawartych w ciągach pieszo-rowerowych.
Za długość ścieżek rowerowych należy uważać długość dróg dla rowerów przebiegających w jednym kierunku. Długość ścieżek położonych po dwóch stronach drogi jest liczona odrębnie. Ujęto ścieżki rowerowe służące głównie do celów komunikacyjnych, a nie turystycznych, tzw. szlaków rowerowych (np. położonych w lesie).</t>
  </si>
  <si>
    <t>Data ostatniej aktualizacji:</t>
  </si>
  <si>
    <t>2016-09-06</t>
  </si>
  <si>
    <t>Wymiary:</t>
  </si>
  <si>
    <t>Ścieżki rowerowe; Rok</t>
  </si>
  <si>
    <t>Przypisy:</t>
  </si>
  <si>
    <t>Znak '-' oznacza brak danych</t>
  </si>
  <si>
    <t>Kod</t>
  </si>
  <si>
    <t>Nazwa</t>
  </si>
  <si>
    <t>Ścieżki rowerowe</t>
  </si>
  <si>
    <t>Rok</t>
  </si>
  <si>
    <t>Wartosc</t>
  </si>
  <si>
    <t>Jednostka miary</t>
  </si>
  <si>
    <t>Atrybut</t>
  </si>
  <si>
    <t>1101506000</t>
  </si>
  <si>
    <t>Powiat łódzki wschodni</t>
  </si>
  <si>
    <t>ścieżki rowerowe ogółem</t>
  </si>
  <si>
    <t>2013</t>
  </si>
  <si>
    <t>km</t>
  </si>
  <si>
    <t> </t>
  </si>
  <si>
    <t>Wartość</t>
  </si>
  <si>
    <t>Miary klasyczne</t>
  </si>
  <si>
    <t>(xi-xśr)^2</t>
  </si>
  <si>
    <t>(xi-xśr)^3</t>
  </si>
  <si>
    <t>(xi-xśr)^4</t>
  </si>
  <si>
    <t>2014</t>
  </si>
  <si>
    <t>Licznik</t>
  </si>
  <si>
    <t>1101508000</t>
  </si>
  <si>
    <t>Powiat pabianicki</t>
  </si>
  <si>
    <t>Średnia</t>
  </si>
  <si>
    <t>Minimum</t>
  </si>
  <si>
    <t>Błąd statystyczny</t>
  </si>
  <si>
    <t>Maksimum</t>
  </si>
  <si>
    <t>1101520000</t>
  </si>
  <si>
    <t>Powiat zgierski</t>
  </si>
  <si>
    <t>Mediana</t>
  </si>
  <si>
    <t>Zakres</t>
  </si>
  <si>
    <t>Tryb (dominanta)</t>
  </si>
  <si>
    <t>1101661000</t>
  </si>
  <si>
    <t>Powiat m.Łódź</t>
  </si>
  <si>
    <t>Odchylenie standardowe</t>
  </si>
  <si>
    <t>Wariancja próbki</t>
  </si>
  <si>
    <t>Współczynnik zmienności</t>
  </si>
  <si>
    <t>1101701000</t>
  </si>
  <si>
    <t>Powiat bełchatowski</t>
  </si>
  <si>
    <t>Kurtoza</t>
  </si>
  <si>
    <t>Xtyp</t>
  </si>
  <si>
    <t>Skośność</t>
  </si>
  <si>
    <t>1101707000</t>
  </si>
  <si>
    <t>Powiat opoczyński</t>
  </si>
  <si>
    <t>Klasyczny współczynnik asymetrii</t>
  </si>
  <si>
    <t>1101710000</t>
  </si>
  <si>
    <t>Powiat piotrkowski</t>
  </si>
  <si>
    <t>Współczynnik koncentracji</t>
  </si>
  <si>
    <t>Suma</t>
  </si>
  <si>
    <t>1101712000</t>
  </si>
  <si>
    <t>Powiat radomszczański</t>
  </si>
  <si>
    <t>1101716000</t>
  </si>
  <si>
    <t>Powiat tomaszowski</t>
  </si>
  <si>
    <t>Miary pozycyjne</t>
  </si>
  <si>
    <t>Q1</t>
  </si>
  <si>
    <t>1101762000</t>
  </si>
  <si>
    <t>Powiat m.Piotrków Trybunalski</t>
  </si>
  <si>
    <t>Q2 (mediana)</t>
  </si>
  <si>
    <t>Q3</t>
  </si>
  <si>
    <t>1101803000</t>
  </si>
  <si>
    <t>Powiat łaski</t>
  </si>
  <si>
    <t>Q</t>
  </si>
  <si>
    <t>Vq</t>
  </si>
  <si>
    <t>1101809000</t>
  </si>
  <si>
    <t>Powiat pajęczański</t>
  </si>
  <si>
    <t>Aq</t>
  </si>
  <si>
    <t>Dominanta</t>
  </si>
  <si>
    <t>1101811000</t>
  </si>
  <si>
    <t>Powiat poddębicki</t>
  </si>
  <si>
    <t>częstość występowania( sprawdzenie czy dominanta ma sens)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</si>
  <si>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</si>
  <si>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</si>
  <si>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</si>
  <si>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</si>
  <si>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</si>
  <si>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</si>
  <si>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</si>
  <si>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</si>
  <si>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</si>
  <si>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</si>
  <si>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</si>
  <si>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</si>
  <si>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</si>
  <si>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</si>
  <si>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</si>
  <si>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</si>
  <si>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</si>
  <si>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</si>
  <si>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</si>
  <si>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</si>
  <si>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</si>
  <si>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</si>
  <si>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</si>
  <si>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</si>
  <si>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</si>
  <si>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</si>
  <si>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</si>
  <si>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</si>
  <si>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</si>
  <si>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</si>
  <si>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</si>
  <si>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</si>
  <si>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</si>
  <si>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</si>
  <si>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</si>
  <si>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</si>
  <si>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</si>
  <si>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</si>
  <si>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</si>
  <si>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</si>
  <si>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</si>
  <si>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</si>
  <si>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</si>
  <si>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</si>
  <si>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</si>
  <si>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</si>
  <si>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</si>
  <si>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</si>
  <si>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</si>
  <si>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</si>
  <si>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</si>
  <si>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</si>
  <si>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</si>
  <si>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</si>
  <si>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</si>
  <si>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</si>
  <si>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</si>
  <si>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</si>
  <si>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</si>
  <si>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</si>
  <si>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</si>
  <si>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</si>
  <si>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</si>
  <si>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</si>
  <si>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</si>
  <si>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</si>
  <si>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</si>
  <si>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</si>
  <si>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</si>
  <si>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</si>
  <si>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</si>
  <si>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</si>
  <si>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</si>
  <si>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</si>
  <si>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</si>
  <si>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</si>
  <si>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</si>
  <si>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</si>
  <si>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</si>
  <si>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</si>
  <si>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</si>
  <si>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</si>
  <si>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</si>
  <si>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</si>
  <si>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</si>
  <si>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</si>
  <si>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</si>
  <si>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</si>
  <si>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</si>
  <si>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</si>
  <si>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</si>
  <si>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</si>
  <si>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</si>
  <si>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</si>
  <si>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</si>
  <si>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</si>
  <si>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</si>
  <si>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</si>
  <si>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</si>
  <si>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</si>
  <si>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</si>
  <si>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</si>
  <si>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</si>
  <si>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</si>
  <si>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</si>
  <si>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</si>
  <si>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</si>
  <si>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</si>
  <si>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</si>
  <si>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</si>
  <si>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</si>
  <si>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</si>
  <si>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2122019000</t>
  </si>
  <si>
    <t>Powiat wielicki</t>
  </si>
  <si>
    <t>2122161000</t>
  </si>
  <si>
    <t>Powiat m.Kraków</t>
  </si>
  <si>
    <t>2122205000</t>
  </si>
  <si>
    <t>Powiat gorlicki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</si>
  <si>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</si>
  <si>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</si>
  <si>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</si>
  <si>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</si>
  <si>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</si>
  <si>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</si>
  <si>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</si>
  <si>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</si>
  <si>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</si>
  <si>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</si>
  <si>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</si>
  <si>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</si>
  <si>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</si>
  <si>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</si>
  <si>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</si>
  <si>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</si>
  <si>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</si>
  <si>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</si>
  <si>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</si>
  <si>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</si>
  <si>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</si>
  <si>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</si>
  <si>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</si>
  <si>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</si>
  <si>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</si>
  <si>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</si>
  <si>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</si>
  <si>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</si>
  <si>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</si>
  <si>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</si>
  <si>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</si>
  <si>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</si>
  <si>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</si>
  <si>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</si>
  <si>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</si>
  <si>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</si>
  <si>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</si>
  <si>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</si>
  <si>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</si>
  <si>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</si>
  <si>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</si>
  <si>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</si>
  <si>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</si>
  <si>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</si>
  <si>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</si>
  <si>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</si>
  <si>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</si>
  <si>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</si>
  <si>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</si>
  <si>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</si>
  <si>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</si>
  <si>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</si>
  <si>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</si>
  <si>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</si>
  <si>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</si>
  <si>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</si>
  <si>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</si>
  <si>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</si>
  <si>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</si>
  <si>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</si>
  <si>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</si>
  <si>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</si>
  <si>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</si>
  <si>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</si>
  <si>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</si>
  <si>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</si>
  <si>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</si>
  <si>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</si>
  <si>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</si>
  <si>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</si>
  <si>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</si>
  <si>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</si>
  <si>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</si>
  <si>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</si>
  <si>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</si>
  <si>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</si>
  <si>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</si>
  <si>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</si>
  <si>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</si>
  <si>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</si>
  <si>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</si>
  <si>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</si>
  <si>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</si>
  <si>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</si>
  <si>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</si>
  <si>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</si>
  <si>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</si>
  <si>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</si>
  <si>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</si>
  <si>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</si>
  <si>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</si>
  <si>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</si>
  <si>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</si>
  <si>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</si>
  <si>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</si>
  <si>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</si>
  <si>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</si>
  <si>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</si>
  <si>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</si>
  <si>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</si>
  <si>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</si>
  <si>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</si>
  <si>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</si>
  <si>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</si>
  <si>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</si>
  <si>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</si>
  <si>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</si>
  <si>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</si>
  <si>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</si>
  <si>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</si>
  <si>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</si>
  <si>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</si>
  <si>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</si>
  <si>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</si>
  <si>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</si>
  <si>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</si>
  <si>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</si>
  <si>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</si>
  <si>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</si>
  <si>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</si>
  <si>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</si>
  <si>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</si>
  <si>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</si>
  <si>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</si>
  <si>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</si>
  <si>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</si>
  <si>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</si>
  <si>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</si>
  <si>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</si>
  <si>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</si>
  <si>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</si>
  <si>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</si>
  <si>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</si>
  <si>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</si>
  <si>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</si>
  <si>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</si>
  <si>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</si>
  <si>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</si>
  <si>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</si>
  <si>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</si>
  <si>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</si>
  <si>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</si>
  <si>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</si>
  <si>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3183305000</t>
  </si>
  <si>
    <t>Powiat jasielski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</si>
  <si>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</si>
  <si>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</si>
  <si>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</si>
  <si>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</si>
  <si>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</si>
  <si>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</si>
  <si>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</si>
  <si>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</si>
  <si>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</si>
  <si>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</si>
  <si>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3183462000</t>
  </si>
  <si>
    <t>Powiat m.Przemyśl</t>
  </si>
  <si>
    <t>3183506000</t>
  </si>
  <si>
    <t>Powiat kolbuszowski</t>
  </si>
  <si>
    <t>3183515000</t>
  </si>
  <si>
    <t>Powiat ropczycko-sędziszowski</t>
  </si>
  <si>
    <t>3183516000</t>
  </si>
  <si>
    <t>Powiat rzeszowski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</si>
  <si>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</si>
  <si>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</si>
  <si>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</si>
  <si>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</si>
  <si>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</si>
  <si>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</si>
  <si>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</si>
  <si>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</si>
  <si>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</si>
  <si>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</si>
  <si>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</si>
  <si>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</si>
  <si>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</si>
  <si>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</si>
  <si>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</si>
  <si>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</si>
  <si>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</si>
  <si>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</si>
  <si>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</si>
  <si>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</si>
  <si>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</si>
  <si>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</si>
  <si>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</si>
  <si>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</si>
  <si>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</si>
  <si>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</si>
  <si>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</si>
  <si>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</si>
  <si>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</si>
  <si>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</si>
  <si>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</si>
  <si>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</si>
  <si>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</si>
  <si>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</si>
  <si>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</si>
  <si>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</si>
  <si>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</si>
  <si>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</si>
  <si>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</si>
  <si>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</si>
  <si>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</si>
  <si>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</si>
  <si>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</si>
  <si>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</si>
  <si>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</si>
  <si>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</si>
  <si>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</si>
  <si>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</si>
  <si>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</si>
  <si>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</si>
  <si>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</si>
  <si>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</si>
  <si>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</si>
  <si>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</si>
  <si>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</si>
  <si>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</si>
  <si>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</si>
  <si>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</si>
  <si>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</si>
  <si>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</si>
  <si>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</si>
  <si>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</si>
  <si>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</si>
  <si>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</si>
  <si>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</si>
  <si>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</si>
  <si>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</si>
  <si>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</si>
  <si>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</si>
  <si>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</si>
  <si>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</si>
  <si>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</si>
  <si>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</si>
  <si>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</si>
  <si>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</si>
  <si>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</si>
  <si>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</si>
  <si>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</si>
  <si>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</si>
  <si>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</si>
  <si>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</si>
  <si>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</si>
  <si>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Powiat krośnieński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</si>
  <si>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</si>
  <si>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</si>
  <si>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</si>
  <si>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</si>
  <si>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</si>
  <si>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</si>
  <si>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</si>
  <si>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</si>
  <si>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</si>
  <si>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</si>
  <si>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</si>
  <si>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</si>
  <si>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</si>
  <si>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</si>
  <si>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</si>
  <si>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</si>
  <si>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</si>
  <si>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</si>
  <si>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</si>
  <si>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</si>
  <si>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</si>
  <si>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</si>
  <si>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</si>
  <si>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</si>
  <si>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</si>
  <si>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</si>
  <si>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</si>
  <si>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</si>
  <si>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</si>
  <si>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</si>
  <si>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</si>
  <si>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</si>
  <si>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</si>
  <si>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</si>
  <si>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</si>
  <si>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</si>
  <si>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</si>
  <si>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</si>
  <si>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</si>
  <si>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</si>
  <si>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</si>
  <si>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</si>
  <si>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</si>
  <si>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</si>
  <si>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</si>
  <si>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</si>
  <si>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</si>
  <si>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</si>
  <si>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</si>
  <si>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</si>
  <si>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</si>
  <si>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</si>
  <si>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</si>
  <si>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</si>
  <si>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</si>
  <si>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</si>
  <si>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</si>
  <si>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</si>
  <si>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</si>
  <si>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</si>
  <si>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</si>
  <si>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</si>
  <si>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</si>
  <si>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</si>
  <si>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</si>
  <si>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</si>
  <si>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</si>
  <si>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</si>
  <si>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</si>
  <si>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</si>
  <si>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</si>
  <si>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</si>
  <si>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</si>
  <si>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</si>
  <si>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</si>
  <si>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</si>
  <si>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</si>
  <si>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</si>
  <si>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</si>
  <si>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</si>
  <si>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</si>
  <si>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</si>
  <si>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</si>
  <si>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</si>
  <si>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</si>
  <si>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</si>
  <si>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</si>
  <si>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</si>
  <si>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</si>
  <si>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</si>
  <si>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</si>
  <si>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</si>
  <si>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</si>
  <si>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</si>
  <si>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</si>
  <si>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</si>
  <si>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</si>
  <si>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</si>
  <si>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</si>
  <si>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</si>
  <si>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</si>
  <si>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</si>
  <si>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</si>
  <si>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</si>
  <si>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</si>
  <si>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</si>
  <si>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</si>
  <si>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</si>
  <si>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</si>
  <si>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</si>
  <si>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</si>
  <si>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</si>
  <si>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</si>
  <si>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</si>
  <si>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</si>
  <si>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</si>
  <si>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</si>
  <si>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</si>
  <si>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</si>
  <si>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</si>
  <si>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</si>
  <si>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</si>
  <si>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</si>
  <si>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</si>
  <si>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</si>
  <si>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</si>
  <si>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</si>
  <si>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</si>
  <si>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</si>
  <si>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</si>
  <si>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</si>
  <si>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</si>
  <si>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</si>
  <si>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</si>
  <si>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</si>
  <si>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</si>
  <si>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</si>
  <si>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</si>
  <si>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</si>
  <si>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</si>
  <si>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</si>
  <si>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</si>
  <si>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</si>
  <si>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</si>
  <si>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</si>
  <si>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</si>
  <si>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</si>
  <si>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</si>
  <si>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</si>
  <si>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</si>
  <si>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</si>
  <si>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</si>
  <si>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</si>
  <si>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</si>
  <si>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</si>
  <si>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</si>
  <si>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</si>
  <si>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</si>
  <si>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</si>
  <si>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</si>
  <si>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</si>
  <si>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</si>
  <si>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</si>
  <si>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</si>
  <si>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</si>
  <si>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</si>
  <si>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</si>
  <si>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</si>
  <si>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</si>
  <si>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</si>
  <si>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</si>
  <si>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</si>
  <si>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</si>
  <si>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</si>
  <si>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</si>
  <si>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</si>
  <si>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</si>
  <si>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</si>
  <si>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</si>
  <si>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</si>
  <si>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</si>
  <si>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</si>
  <si>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</si>
  <si>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</si>
  <si>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</si>
  <si>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</si>
  <si>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</si>
  <si>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</si>
  <si>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</si>
  <si>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</si>
  <si>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</si>
  <si>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</si>
  <si>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</si>
  <si>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</si>
  <si>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</si>
  <si>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</si>
  <si>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</si>
  <si>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</si>
  <si>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</si>
  <si>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</si>
  <si>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</si>
  <si>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</si>
  <si>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</si>
  <si>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</si>
  <si>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</si>
  <si>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</si>
  <si>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</si>
  <si>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</si>
  <si>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</si>
  <si>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</si>
  <si>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</si>
  <si>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</si>
  <si>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</si>
  <si>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</si>
  <si>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</si>
  <si>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</si>
  <si>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</si>
  <si>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</si>
  <si>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</si>
  <si>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</si>
  <si>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</si>
  <si>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</si>
  <si>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</si>
  <si>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</si>
  <si>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</si>
  <si>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</si>
  <si>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</si>
  <si>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</si>
  <si>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</si>
  <si>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</si>
  <si>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</si>
  <si>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</si>
  <si>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</si>
  <si>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</si>
  <si>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</si>
  <si>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</si>
  <si>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</si>
  <si>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</si>
  <si>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</si>
  <si>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</si>
  <si>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</si>
  <si>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</si>
  <si>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</si>
  <si>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</si>
  <si>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</si>
  <si>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</si>
  <si>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</si>
  <si>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</si>
  <si>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</si>
  <si>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</si>
  <si>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</si>
  <si>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</si>
  <si>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</si>
  <si>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</si>
  <si>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</si>
  <si>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</si>
  <si>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</si>
  <si>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</si>
  <si>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</si>
  <si>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</si>
  <si>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</si>
  <si>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</si>
  <si>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</si>
  <si>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</si>
  <si>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</si>
  <si>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</si>
  <si>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</si>
  <si>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</si>
  <si>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</si>
  <si>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</si>
  <si>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</si>
  <si>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</si>
  <si>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</si>
  <si>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</si>
  <si>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</si>
  <si>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</si>
  <si>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</si>
  <si>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</si>
  <si>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</si>
  <si>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</si>
  <si>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</si>
  <si>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</si>
  <si>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</si>
  <si>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</si>
  <si>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</si>
  <si>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</si>
  <si>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</si>
  <si>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</si>
  <si>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</si>
  <si>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</si>
  <si>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</si>
  <si>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</si>
  <si>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</si>
  <si>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</si>
  <si>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</si>
  <si>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</si>
  <si>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</si>
  <si>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</si>
  <si>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</si>
  <si>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</si>
  <si>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</si>
  <si>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</si>
  <si>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</si>
  <si>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</si>
  <si>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</si>
  <si>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</si>
  <si>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</si>
  <si>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</si>
  <si>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</si>
  <si>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</si>
  <si>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</si>
  <si>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</si>
  <si>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</si>
  <si>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</si>
  <si>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</si>
  <si>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</si>
  <si>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</si>
  <si>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</si>
  <si>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</si>
  <si>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</si>
  <si>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</si>
  <si>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</si>
  <si>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</si>
  <si>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</si>
  <si>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</si>
  <si>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Suma - Wartosc</t>
  </si>
  <si>
    <t>Suma Wynik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</si>
</sst>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0"/>
    <numFmt numFmtId="167" formatCode="#,##0"/>
    <numFmt numFmtId="168" formatCode="0.00"/>
    <numFmt numFmtId="169" formatCode="#,##0.0"/>
  </numFmts>
  <fonts count="6">
    <font>
      <sz val="1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libri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DDDDDD"/>
      </patternFill>
    </fill>
    <fill>
      <patternFill patternType="solid">
        <fgColor rgb="FFDDDDDD"/>
        <bgColor rgb="FFCC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TABLICA!$C$5:$C$727</c:f>
              <c:numCache>
                <c:formatCode>General</c:formatCode>
                <c:ptCount val="723"/>
                <c:pt idx="0">
                  <c:v>20.8</c:v>
                </c:pt>
                <c:pt idx="1">
                  <c:v/>
                </c:pt>
                <c:pt idx="2">
                  <c:v>8.4</c:v>
                </c:pt>
                <c:pt idx="3">
                  <c:v/>
                </c:pt>
                <c:pt idx="4">
                  <c:v>14.6</c:v>
                </c:pt>
                <c:pt idx="5">
                  <c:v/>
                </c:pt>
                <c:pt idx="6">
                  <c:v>88</c:v>
                </c:pt>
                <c:pt idx="7">
                  <c:v/>
                </c:pt>
                <c:pt idx="8">
                  <c:v>97.8</c:v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>9.1</c:v>
                </c:pt>
                <c:pt idx="13">
                  <c:v/>
                </c:pt>
                <c:pt idx="14">
                  <c:v>9</c:v>
                </c:pt>
                <c:pt idx="15">
                  <c:v/>
                </c:pt>
                <c:pt idx="16">
                  <c:v>30.1</c:v>
                </c:pt>
                <c:pt idx="17">
                  <c:v/>
                </c:pt>
                <c:pt idx="18">
                  <c:v>20.9</c:v>
                </c:pt>
                <c:pt idx="19">
                  <c:v/>
                </c:pt>
                <c:pt idx="20">
                  <c:v>9.5</c:v>
                </c:pt>
                <c:pt idx="21">
                  <c:v/>
                </c:pt>
                <c:pt idx="22">
                  <c:v>10.5</c:v>
                </c:pt>
                <c:pt idx="23">
                  <c:v/>
                </c:pt>
                <c:pt idx="24">
                  <c:v>23.8</c:v>
                </c:pt>
                <c:pt idx="25">
                  <c:v/>
                </c:pt>
                <c:pt idx="26">
                  <c:v>13</c:v>
                </c:pt>
                <c:pt idx="27">
                  <c:v/>
                </c:pt>
                <c:pt idx="28">
                  <c:v>5.1</c:v>
                </c:pt>
                <c:pt idx="29">
                  <c:v/>
                </c:pt>
                <c:pt idx="30">
                  <c:v>14.7</c:v>
                </c:pt>
                <c:pt idx="31">
                  <c:v/>
                </c:pt>
                <c:pt idx="32">
                  <c:v>34.9</c:v>
                </c:pt>
                <c:pt idx="33">
                  <c:v/>
                </c:pt>
                <c:pt idx="34">
                  <c:v>17.5</c:v>
                </c:pt>
                <c:pt idx="35">
                  <c:v/>
                </c:pt>
                <c:pt idx="36">
                  <c:v>1.4</c:v>
                </c:pt>
                <c:pt idx="37">
                  <c:v/>
                </c:pt>
                <c:pt idx="38">
                  <c:v>4.9</c:v>
                </c:pt>
                <c:pt idx="39">
                  <c:v/>
                </c:pt>
                <c:pt idx="40">
                  <c:v>1.9</c:v>
                </c:pt>
                <c:pt idx="41">
                  <c:v/>
                </c:pt>
                <c:pt idx="42">
                  <c:v>6.7</c:v>
                </c:pt>
                <c:pt idx="43">
                  <c:v/>
                </c:pt>
                <c:pt idx="44">
                  <c:v>19.3</c:v>
                </c:pt>
                <c:pt idx="45">
                  <c:v/>
                </c:pt>
                <c:pt idx="46">
                  <c:v>7.1</c:v>
                </c:pt>
                <c:pt idx="47">
                  <c:v/>
                </c:pt>
                <c:pt idx="48">
                  <c:v>14.2</c:v>
                </c:pt>
                <c:pt idx="49">
                  <c:v/>
                </c:pt>
                <c:pt idx="50">
                  <c:v>19.8</c:v>
                </c:pt>
                <c:pt idx="51">
                  <c:v/>
                </c:pt>
                <c:pt idx="52">
                  <c:v>1.1</c:v>
                </c:pt>
                <c:pt idx="53">
                  <c:v/>
                </c:pt>
                <c:pt idx="54">
                  <c:v>8</c:v>
                </c:pt>
                <c:pt idx="55">
                  <c:v/>
                </c:pt>
                <c:pt idx="56">
                  <c:v>1.8</c:v>
                </c:pt>
                <c:pt idx="57">
                  <c:v/>
                </c:pt>
                <c:pt idx="58">
                  <c:v>24.4</c:v>
                </c:pt>
                <c:pt idx="59">
                  <c:v/>
                </c:pt>
                <c:pt idx="60">
                  <c:v>4.6</c:v>
                </c:pt>
                <c:pt idx="61">
                  <c:v/>
                </c:pt>
                <c:pt idx="62">
                  <c:v>24.8</c:v>
                </c:pt>
                <c:pt idx="63">
                  <c:v/>
                </c:pt>
                <c:pt idx="64">
                  <c:v>36.6</c:v>
                </c:pt>
                <c:pt idx="65">
                  <c:v/>
                </c:pt>
                <c:pt idx="66">
                  <c:v>16.4</c:v>
                </c:pt>
                <c:pt idx="67">
                  <c:v/>
                </c:pt>
                <c:pt idx="68">
                  <c:v>7.4</c:v>
                </c:pt>
                <c:pt idx="69">
                  <c:v/>
                </c:pt>
                <c:pt idx="70">
                  <c:v>5.9</c:v>
                </c:pt>
                <c:pt idx="71">
                  <c:v/>
                </c:pt>
                <c:pt idx="72">
                  <c:v>0</c:v>
                </c:pt>
                <c:pt idx="73">
                  <c:v/>
                </c:pt>
                <c:pt idx="74">
                  <c:v>1.7</c:v>
                </c:pt>
                <c:pt idx="75">
                  <c:v/>
                </c:pt>
                <c:pt idx="76">
                  <c:v>2.6</c:v>
                </c:pt>
                <c:pt idx="77">
                  <c:v/>
                </c:pt>
                <c:pt idx="78">
                  <c:v>0</c:v>
                </c:pt>
                <c:pt idx="79">
                  <c:v/>
                </c:pt>
                <c:pt idx="80">
                  <c:v>1.5</c:v>
                </c:pt>
                <c:pt idx="81">
                  <c:v/>
                </c:pt>
                <c:pt idx="82">
                  <c:v>35.6</c:v>
                </c:pt>
                <c:pt idx="83">
                  <c:v/>
                </c:pt>
                <c:pt idx="84">
                  <c:v>359.6</c:v>
                </c:pt>
                <c:pt idx="85">
                  <c:v/>
                </c:pt>
                <c:pt idx="86">
                  <c:v>7</c:v>
                </c:pt>
                <c:pt idx="87">
                  <c:v/>
                </c:pt>
                <c:pt idx="88">
                  <c:v>31.9</c:v>
                </c:pt>
                <c:pt idx="89">
                  <c:v/>
                </c:pt>
                <c:pt idx="90">
                  <c:v>8.9</c:v>
                </c:pt>
                <c:pt idx="91">
                  <c:v/>
                </c:pt>
                <c:pt idx="92">
                  <c:v>36.6</c:v>
                </c:pt>
                <c:pt idx="93">
                  <c:v/>
                </c:pt>
                <c:pt idx="94">
                  <c:v>29.4</c:v>
                </c:pt>
                <c:pt idx="95">
                  <c:v/>
                </c:pt>
                <c:pt idx="96">
                  <c:v>30.3</c:v>
                </c:pt>
                <c:pt idx="97">
                  <c:v/>
                </c:pt>
                <c:pt idx="98">
                  <c:v>6</c:v>
                </c:pt>
                <c:pt idx="99">
                  <c:v/>
                </c:pt>
                <c:pt idx="100">
                  <c:v>9.2</c:v>
                </c:pt>
                <c:pt idx="101">
                  <c:v/>
                </c:pt>
                <c:pt idx="102">
                  <c:v>23.7</c:v>
                </c:pt>
                <c:pt idx="103">
                  <c:v/>
                </c:pt>
                <c:pt idx="104">
                  <c:v>25.5</c:v>
                </c:pt>
                <c:pt idx="105">
                  <c:v/>
                </c:pt>
                <c:pt idx="106">
                  <c:v>10.1</c:v>
                </c:pt>
                <c:pt idx="107">
                  <c:v/>
                </c:pt>
                <c:pt idx="108">
                  <c:v>4.3</c:v>
                </c:pt>
                <c:pt idx="109">
                  <c:v/>
                </c:pt>
                <c:pt idx="110">
                  <c:v>12</c:v>
                </c:pt>
                <c:pt idx="111">
                  <c:v/>
                </c:pt>
                <c:pt idx="112">
                  <c:v>14.1</c:v>
                </c:pt>
                <c:pt idx="113">
                  <c:v/>
                </c:pt>
                <c:pt idx="114">
                  <c:v>15.9</c:v>
                </c:pt>
                <c:pt idx="115">
                  <c:v/>
                </c:pt>
                <c:pt idx="116">
                  <c:v>1.1</c:v>
                </c:pt>
                <c:pt idx="117">
                  <c:v/>
                </c:pt>
                <c:pt idx="118">
                  <c:v>26.4</c:v>
                </c:pt>
                <c:pt idx="119">
                  <c:v/>
                </c:pt>
                <c:pt idx="120">
                  <c:v>1.5</c:v>
                </c:pt>
                <c:pt idx="121">
                  <c:v/>
                </c:pt>
                <c:pt idx="122">
                  <c:v>9</c:v>
                </c:pt>
                <c:pt idx="123">
                  <c:v/>
                </c:pt>
                <c:pt idx="124">
                  <c:v>6.7</c:v>
                </c:pt>
                <c:pt idx="125">
                  <c:v/>
                </c:pt>
                <c:pt idx="126">
                  <c:v>2.8</c:v>
                </c:pt>
                <c:pt idx="127">
                  <c:v/>
                </c:pt>
                <c:pt idx="128">
                  <c:v>27.1</c:v>
                </c:pt>
                <c:pt idx="129">
                  <c:v/>
                </c:pt>
                <c:pt idx="130">
                  <c:v>3.3</c:v>
                </c:pt>
                <c:pt idx="131">
                  <c:v/>
                </c:pt>
                <c:pt idx="132">
                  <c:v>0.7</c:v>
                </c:pt>
                <c:pt idx="133">
                  <c:v/>
                </c:pt>
                <c:pt idx="134">
                  <c:v>0.5</c:v>
                </c:pt>
                <c:pt idx="135">
                  <c:v/>
                </c:pt>
                <c:pt idx="136">
                  <c:v>4.5</c:v>
                </c:pt>
                <c:pt idx="137">
                  <c:v/>
                </c:pt>
                <c:pt idx="138">
                  <c:v>7</c:v>
                </c:pt>
                <c:pt idx="139">
                  <c:v/>
                </c:pt>
                <c:pt idx="140">
                  <c:v>145</c:v>
                </c:pt>
                <c:pt idx="141">
                  <c:v/>
                </c:pt>
                <c:pt idx="142">
                  <c:v>0</c:v>
                </c:pt>
                <c:pt idx="143">
                  <c:v/>
                </c:pt>
                <c:pt idx="144">
                  <c:v>4.1</c:v>
                </c:pt>
                <c:pt idx="145">
                  <c:v/>
                </c:pt>
                <c:pt idx="146">
                  <c:v>8</c:v>
                </c:pt>
                <c:pt idx="147">
                  <c:v/>
                </c:pt>
                <c:pt idx="148">
                  <c:v>2.8</c:v>
                </c:pt>
                <c:pt idx="149">
                  <c:v/>
                </c:pt>
                <c:pt idx="150">
                  <c:v>16.9</c:v>
                </c:pt>
                <c:pt idx="151">
                  <c:v/>
                </c:pt>
                <c:pt idx="152">
                  <c:v>1.8</c:v>
                </c:pt>
                <c:pt idx="153">
                  <c:v/>
                </c:pt>
                <c:pt idx="154">
                  <c:v>0.4</c:v>
                </c:pt>
                <c:pt idx="155">
                  <c:v/>
                </c:pt>
                <c:pt idx="156">
                  <c:v>5</c:v>
                </c:pt>
                <c:pt idx="157">
                  <c:v/>
                </c:pt>
                <c:pt idx="158">
                  <c:v>5.2</c:v>
                </c:pt>
                <c:pt idx="159">
                  <c:v/>
                </c:pt>
                <c:pt idx="160">
                  <c:v>53.3</c:v>
                </c:pt>
                <c:pt idx="161">
                  <c:v/>
                </c:pt>
                <c:pt idx="162">
                  <c:v>18.3</c:v>
                </c:pt>
                <c:pt idx="163">
                  <c:v/>
                </c:pt>
                <c:pt idx="164">
                  <c:v>1.6</c:v>
                </c:pt>
                <c:pt idx="165">
                  <c:v/>
                </c:pt>
                <c:pt idx="166">
                  <c:v>1.4</c:v>
                </c:pt>
                <c:pt idx="167">
                  <c:v/>
                </c:pt>
                <c:pt idx="168">
                  <c:v>13</c:v>
                </c:pt>
                <c:pt idx="169">
                  <c:v/>
                </c:pt>
                <c:pt idx="170">
                  <c:v>11.3</c:v>
                </c:pt>
                <c:pt idx="171">
                  <c:v/>
                </c:pt>
                <c:pt idx="172">
                  <c:v>1.4</c:v>
                </c:pt>
                <c:pt idx="173">
                  <c:v/>
                </c:pt>
                <c:pt idx="174">
                  <c:v>23.8</c:v>
                </c:pt>
                <c:pt idx="175">
                  <c:v/>
                </c:pt>
                <c:pt idx="176">
                  <c:v>33.3</c:v>
                </c:pt>
                <c:pt idx="177">
                  <c:v/>
                </c:pt>
                <c:pt idx="178">
                  <c:v>11.5</c:v>
                </c:pt>
                <c:pt idx="179">
                  <c:v/>
                </c:pt>
                <c:pt idx="180">
                  <c:v>30.3</c:v>
                </c:pt>
                <c:pt idx="181">
                  <c:v/>
                </c:pt>
                <c:pt idx="182">
                  <c:v>2.7</c:v>
                </c:pt>
                <c:pt idx="183">
                  <c:v/>
                </c:pt>
                <c:pt idx="184">
                  <c:v>23.2</c:v>
                </c:pt>
                <c:pt idx="185">
                  <c:v/>
                </c:pt>
                <c:pt idx="186">
                  <c:v>3.6</c:v>
                </c:pt>
                <c:pt idx="187">
                  <c:v/>
                </c:pt>
                <c:pt idx="188">
                  <c:v>11.3</c:v>
                </c:pt>
                <c:pt idx="189">
                  <c:v/>
                </c:pt>
                <c:pt idx="190">
                  <c:v>44.8</c:v>
                </c:pt>
                <c:pt idx="191">
                  <c:v/>
                </c:pt>
                <c:pt idx="192">
                  <c:v>8.3</c:v>
                </c:pt>
                <c:pt idx="193">
                  <c:v/>
                </c:pt>
                <c:pt idx="194">
                  <c:v>10.5</c:v>
                </c:pt>
                <c:pt idx="195">
                  <c:v/>
                </c:pt>
                <c:pt idx="196">
                  <c:v>10.4</c:v>
                </c:pt>
                <c:pt idx="197">
                  <c:v/>
                </c:pt>
                <c:pt idx="198">
                  <c:v>16.4</c:v>
                </c:pt>
                <c:pt idx="199">
                  <c:v/>
                </c:pt>
                <c:pt idx="200">
                  <c:v>56</c:v>
                </c:pt>
                <c:pt idx="201">
                  <c:v/>
                </c:pt>
                <c:pt idx="202">
                  <c:v>0.9</c:v>
                </c:pt>
                <c:pt idx="203">
                  <c:v/>
                </c:pt>
                <c:pt idx="204">
                  <c:v>13.8</c:v>
                </c:pt>
                <c:pt idx="205">
                  <c:v/>
                </c:pt>
                <c:pt idx="206">
                  <c:v>2.3</c:v>
                </c:pt>
                <c:pt idx="207">
                  <c:v/>
                </c:pt>
                <c:pt idx="208">
                  <c:v>4.6</c:v>
                </c:pt>
                <c:pt idx="209">
                  <c:v/>
                </c:pt>
                <c:pt idx="210">
                  <c:v>18.7</c:v>
                </c:pt>
                <c:pt idx="211">
                  <c:v/>
                </c:pt>
                <c:pt idx="212">
                  <c:v>1.5</c:v>
                </c:pt>
                <c:pt idx="213">
                  <c:v/>
                </c:pt>
                <c:pt idx="214">
                  <c:v>14.5</c:v>
                </c:pt>
                <c:pt idx="215">
                  <c:v/>
                </c:pt>
                <c:pt idx="216">
                  <c:v>16.8</c:v>
                </c:pt>
                <c:pt idx="217">
                  <c:v/>
                </c:pt>
                <c:pt idx="218">
                  <c:v>64.8</c:v>
                </c:pt>
                <c:pt idx="219">
                  <c:v/>
                </c:pt>
                <c:pt idx="220">
                  <c:v>1.3</c:v>
                </c:pt>
                <c:pt idx="221">
                  <c:v/>
                </c:pt>
                <c:pt idx="222">
                  <c:v>25.8</c:v>
                </c:pt>
                <c:pt idx="223">
                  <c:v/>
                </c:pt>
                <c:pt idx="224">
                  <c:v>22.1</c:v>
                </c:pt>
                <c:pt idx="225">
                  <c:v/>
                </c:pt>
                <c:pt idx="226">
                  <c:v>6</c:v>
                </c:pt>
                <c:pt idx="227">
                  <c:v/>
                </c:pt>
                <c:pt idx="228">
                  <c:v>12.1</c:v>
                </c:pt>
                <c:pt idx="229">
                  <c:v/>
                </c:pt>
                <c:pt idx="230">
                  <c:v>11.3</c:v>
                </c:pt>
                <c:pt idx="231">
                  <c:v/>
                </c:pt>
                <c:pt idx="232">
                  <c:v>2.1</c:v>
                </c:pt>
                <c:pt idx="233">
                  <c:v/>
                </c:pt>
                <c:pt idx="234">
                  <c:v>6</c:v>
                </c:pt>
                <c:pt idx="235">
                  <c:v/>
                </c:pt>
                <c:pt idx="236">
                  <c:v>30.6</c:v>
                </c:pt>
                <c:pt idx="237">
                  <c:v/>
                </c:pt>
                <c:pt idx="238">
                  <c:v>31</c:v>
                </c:pt>
                <c:pt idx="239">
                  <c:v/>
                </c:pt>
                <c:pt idx="240">
                  <c:v>27</c:v>
                </c:pt>
                <c:pt idx="241">
                  <c:v/>
                </c:pt>
                <c:pt idx="242">
                  <c:v>0</c:v>
                </c:pt>
                <c:pt idx="243">
                  <c:v/>
                </c:pt>
                <c:pt idx="244">
                  <c:v>3.7</c:v>
                </c:pt>
                <c:pt idx="245">
                  <c:v/>
                </c:pt>
                <c:pt idx="246">
                  <c:v>19.3</c:v>
                </c:pt>
                <c:pt idx="247">
                  <c:v/>
                </c:pt>
                <c:pt idx="248">
                  <c:v>6.7</c:v>
                </c:pt>
                <c:pt idx="249">
                  <c:v/>
                </c:pt>
                <c:pt idx="250">
                  <c:v>21.4</c:v>
                </c:pt>
                <c:pt idx="251">
                  <c:v/>
                </c:pt>
                <c:pt idx="252">
                  <c:v>3.1</c:v>
                </c:pt>
                <c:pt idx="253">
                  <c:v/>
                </c:pt>
                <c:pt idx="254">
                  <c:v>2.1</c:v>
                </c:pt>
                <c:pt idx="255">
                  <c:v/>
                </c:pt>
                <c:pt idx="256">
                  <c:v>1.1</c:v>
                </c:pt>
                <c:pt idx="257">
                  <c:v/>
                </c:pt>
                <c:pt idx="258">
                  <c:v>32.1</c:v>
                </c:pt>
                <c:pt idx="259">
                  <c:v/>
                </c:pt>
                <c:pt idx="260">
                  <c:v>3.1</c:v>
                </c:pt>
                <c:pt idx="261">
                  <c:v/>
                </c:pt>
                <c:pt idx="262">
                  <c:v>6.1</c:v>
                </c:pt>
                <c:pt idx="263">
                  <c:v/>
                </c:pt>
                <c:pt idx="264">
                  <c:v>32.2</c:v>
                </c:pt>
                <c:pt idx="265">
                  <c:v/>
                </c:pt>
                <c:pt idx="266">
                  <c:v>23.2</c:v>
                </c:pt>
                <c:pt idx="267">
                  <c:v/>
                </c:pt>
                <c:pt idx="268">
                  <c:v>1.6</c:v>
                </c:pt>
                <c:pt idx="269">
                  <c:v/>
                </c:pt>
                <c:pt idx="270">
                  <c:v>7.9</c:v>
                </c:pt>
                <c:pt idx="271">
                  <c:v/>
                </c:pt>
                <c:pt idx="272">
                  <c:v>8.7</c:v>
                </c:pt>
                <c:pt idx="273">
                  <c:v/>
                </c:pt>
                <c:pt idx="274">
                  <c:v>79.2</c:v>
                </c:pt>
                <c:pt idx="275">
                  <c:v/>
                </c:pt>
                <c:pt idx="276">
                  <c:v>2.2</c:v>
                </c:pt>
                <c:pt idx="277">
                  <c:v/>
                </c:pt>
                <c:pt idx="278">
                  <c:v>7.6</c:v>
                </c:pt>
                <c:pt idx="279">
                  <c:v/>
                </c:pt>
                <c:pt idx="280">
                  <c:v>36.1</c:v>
                </c:pt>
                <c:pt idx="281">
                  <c:v/>
                </c:pt>
                <c:pt idx="282">
                  <c:v>0.4</c:v>
                </c:pt>
                <c:pt idx="283">
                  <c:v/>
                </c:pt>
                <c:pt idx="284">
                  <c:v>11.2</c:v>
                </c:pt>
                <c:pt idx="285">
                  <c:v/>
                </c:pt>
                <c:pt idx="286">
                  <c:v>14.7</c:v>
                </c:pt>
                <c:pt idx="287">
                  <c:v/>
                </c:pt>
                <c:pt idx="288">
                  <c:v>0</c:v>
                </c:pt>
                <c:pt idx="289">
                  <c:v/>
                </c:pt>
                <c:pt idx="290">
                  <c:v>4.3</c:v>
                </c:pt>
                <c:pt idx="291">
                  <c:v/>
                </c:pt>
                <c:pt idx="292">
                  <c:v>13.6</c:v>
                </c:pt>
                <c:pt idx="293">
                  <c:v/>
                </c:pt>
                <c:pt idx="294">
                  <c:v>12.8</c:v>
                </c:pt>
                <c:pt idx="295">
                  <c:v/>
                </c:pt>
                <c:pt idx="296">
                  <c:v>11.2</c:v>
                </c:pt>
                <c:pt idx="297">
                  <c:v/>
                </c:pt>
                <c:pt idx="298">
                  <c:v>1.4</c:v>
                </c:pt>
                <c:pt idx="299">
                  <c:v/>
                </c:pt>
                <c:pt idx="300">
                  <c:v>19.3</c:v>
                </c:pt>
                <c:pt idx="301">
                  <c:v/>
                </c:pt>
                <c:pt idx="302">
                  <c:v>1.5</c:v>
                </c:pt>
                <c:pt idx="303">
                  <c:v/>
                </c:pt>
                <c:pt idx="304">
                  <c:v>4.7</c:v>
                </c:pt>
                <c:pt idx="305">
                  <c:v/>
                </c:pt>
                <c:pt idx="306">
                  <c:v>4.6</c:v>
                </c:pt>
                <c:pt idx="307">
                  <c:v/>
                </c:pt>
                <c:pt idx="308">
                  <c:v>95.5</c:v>
                </c:pt>
                <c:pt idx="309">
                  <c:v/>
                </c:pt>
                <c:pt idx="310">
                  <c:v>13</c:v>
                </c:pt>
                <c:pt idx="311">
                  <c:v/>
                </c:pt>
                <c:pt idx="312">
                  <c:v>3.2</c:v>
                </c:pt>
                <c:pt idx="313">
                  <c:v/>
                </c:pt>
                <c:pt idx="314">
                  <c:v>48.9</c:v>
                </c:pt>
                <c:pt idx="315">
                  <c:v/>
                </c:pt>
                <c:pt idx="316">
                  <c:v>1.7</c:v>
                </c:pt>
                <c:pt idx="317">
                  <c:v/>
                </c:pt>
                <c:pt idx="318">
                  <c:v>35.4</c:v>
                </c:pt>
                <c:pt idx="319">
                  <c:v/>
                </c:pt>
                <c:pt idx="320">
                  <c:v>10</c:v>
                </c:pt>
                <c:pt idx="321">
                  <c:v/>
                </c:pt>
                <c:pt idx="322">
                  <c:v>29.3</c:v>
                </c:pt>
                <c:pt idx="323">
                  <c:v/>
                </c:pt>
                <c:pt idx="324">
                  <c:v>0.7</c:v>
                </c:pt>
                <c:pt idx="325">
                  <c:v/>
                </c:pt>
                <c:pt idx="326">
                  <c:v>91.8</c:v>
                </c:pt>
                <c:pt idx="327">
                  <c:v/>
                </c:pt>
                <c:pt idx="328">
                  <c:v>14.6</c:v>
                </c:pt>
                <c:pt idx="329">
                  <c:v/>
                </c:pt>
                <c:pt idx="330">
                  <c:v>10.8</c:v>
                </c:pt>
                <c:pt idx="331">
                  <c:v/>
                </c:pt>
                <c:pt idx="332">
                  <c:v>4</c:v>
                </c:pt>
                <c:pt idx="333">
                  <c:v/>
                </c:pt>
                <c:pt idx="334">
                  <c:v>0</c:v>
                </c:pt>
                <c:pt idx="335">
                  <c:v/>
                </c:pt>
                <c:pt idx="336">
                  <c:v>1.6</c:v>
                </c:pt>
                <c:pt idx="337">
                  <c:v/>
                </c:pt>
                <c:pt idx="338">
                  <c:v>1.2</c:v>
                </c:pt>
                <c:pt idx="339">
                  <c:v/>
                </c:pt>
                <c:pt idx="340">
                  <c:v>3.4</c:v>
                </c:pt>
                <c:pt idx="341">
                  <c:v/>
                </c:pt>
                <c:pt idx="342">
                  <c:v>14.8</c:v>
                </c:pt>
                <c:pt idx="343">
                  <c:v/>
                </c:pt>
                <c:pt idx="344">
                  <c:v>12.6</c:v>
                </c:pt>
                <c:pt idx="345">
                  <c:v/>
                </c:pt>
                <c:pt idx="346">
                  <c:v>1.3</c:v>
                </c:pt>
                <c:pt idx="347">
                  <c:v/>
                </c:pt>
                <c:pt idx="348">
                  <c:v>0</c:v>
                </c:pt>
                <c:pt idx="349">
                  <c:v/>
                </c:pt>
                <c:pt idx="350">
                  <c:v>0</c:v>
                </c:pt>
                <c:pt idx="351">
                  <c:v/>
                </c:pt>
                <c:pt idx="352">
                  <c:v>38.7</c:v>
                </c:pt>
                <c:pt idx="353">
                  <c:v/>
                </c:pt>
                <c:pt idx="354">
                  <c:v>37.4</c:v>
                </c:pt>
                <c:pt idx="355">
                  <c:v/>
                </c:pt>
                <c:pt idx="356">
                  <c:v>16.5</c:v>
                </c:pt>
                <c:pt idx="357">
                  <c:v/>
                </c:pt>
                <c:pt idx="358">
                  <c:v>30.8</c:v>
                </c:pt>
                <c:pt idx="359">
                  <c:v/>
                </c:pt>
                <c:pt idx="360">
                  <c:v>3.5</c:v>
                </c:pt>
                <c:pt idx="361">
                  <c:v/>
                </c:pt>
                <c:pt idx="362">
                  <c:v>4.7</c:v>
                </c:pt>
                <c:pt idx="363">
                  <c:v/>
                </c:pt>
                <c:pt idx="364">
                  <c:v>18.7</c:v>
                </c:pt>
                <c:pt idx="365">
                  <c:v/>
                </c:pt>
                <c:pt idx="366">
                  <c:v>3</c:v>
                </c:pt>
                <c:pt idx="367">
                  <c:v/>
                </c:pt>
                <c:pt idx="368">
                  <c:v>6.8</c:v>
                </c:pt>
                <c:pt idx="369">
                  <c:v/>
                </c:pt>
                <c:pt idx="370">
                  <c:v>0.8</c:v>
                </c:pt>
                <c:pt idx="371">
                  <c:v/>
                </c:pt>
                <c:pt idx="372">
                  <c:v>0.7</c:v>
                </c:pt>
                <c:pt idx="373">
                  <c:v/>
                </c:pt>
                <c:pt idx="374">
                  <c:v>8.8</c:v>
                </c:pt>
                <c:pt idx="375">
                  <c:v/>
                </c:pt>
                <c:pt idx="376">
                  <c:v>5.9</c:v>
                </c:pt>
                <c:pt idx="377">
                  <c:v/>
                </c:pt>
                <c:pt idx="378">
                  <c:v>71.1</c:v>
                </c:pt>
                <c:pt idx="379">
                  <c:v/>
                </c:pt>
                <c:pt idx="380">
                  <c:v>16.7</c:v>
                </c:pt>
                <c:pt idx="381">
                  <c:v/>
                </c:pt>
                <c:pt idx="382">
                  <c:v>29</c:v>
                </c:pt>
                <c:pt idx="383">
                  <c:v/>
                </c:pt>
                <c:pt idx="384">
                  <c:v>25.5</c:v>
                </c:pt>
                <c:pt idx="385">
                  <c:v/>
                </c:pt>
                <c:pt idx="386">
                  <c:v>33.3</c:v>
                </c:pt>
                <c:pt idx="387">
                  <c:v/>
                </c:pt>
                <c:pt idx="388">
                  <c:v>19.5</c:v>
                </c:pt>
                <c:pt idx="389">
                  <c:v/>
                </c:pt>
                <c:pt idx="390">
                  <c:v>30.6</c:v>
                </c:pt>
                <c:pt idx="391">
                  <c:v/>
                </c:pt>
                <c:pt idx="392">
                  <c:v>43.3</c:v>
                </c:pt>
                <c:pt idx="393">
                  <c:v/>
                </c:pt>
                <c:pt idx="394">
                  <c:v>23.7</c:v>
                </c:pt>
                <c:pt idx="395">
                  <c:v/>
                </c:pt>
                <c:pt idx="396">
                  <c:v>41.8</c:v>
                </c:pt>
                <c:pt idx="397">
                  <c:v/>
                </c:pt>
                <c:pt idx="398">
                  <c:v>11.2</c:v>
                </c:pt>
                <c:pt idx="399">
                  <c:v/>
                </c:pt>
                <c:pt idx="400">
                  <c:v>50.7</c:v>
                </c:pt>
                <c:pt idx="401">
                  <c:v/>
                </c:pt>
                <c:pt idx="402">
                  <c:v>2.7</c:v>
                </c:pt>
                <c:pt idx="403">
                  <c:v/>
                </c:pt>
                <c:pt idx="404">
                  <c:v>7.5</c:v>
                </c:pt>
                <c:pt idx="405">
                  <c:v/>
                </c:pt>
                <c:pt idx="406">
                  <c:v>12.8</c:v>
                </c:pt>
                <c:pt idx="407">
                  <c:v/>
                </c:pt>
                <c:pt idx="408">
                  <c:v>1.5</c:v>
                </c:pt>
                <c:pt idx="409">
                  <c:v/>
                </c:pt>
                <c:pt idx="410">
                  <c:v>16.5</c:v>
                </c:pt>
                <c:pt idx="411">
                  <c:v/>
                </c:pt>
                <c:pt idx="412">
                  <c:v>12.8</c:v>
                </c:pt>
                <c:pt idx="413">
                  <c:v/>
                </c:pt>
                <c:pt idx="414">
                  <c:v>51.4</c:v>
                </c:pt>
                <c:pt idx="415">
                  <c:v/>
                </c:pt>
                <c:pt idx="416">
                  <c:v>17.4</c:v>
                </c:pt>
                <c:pt idx="417">
                  <c:v/>
                </c:pt>
                <c:pt idx="418">
                  <c:v>10</c:v>
                </c:pt>
                <c:pt idx="419">
                  <c:v/>
                </c:pt>
                <c:pt idx="420">
                  <c:v>27.8</c:v>
                </c:pt>
                <c:pt idx="421">
                  <c:v/>
                </c:pt>
                <c:pt idx="422">
                  <c:v>40</c:v>
                </c:pt>
                <c:pt idx="423">
                  <c:v/>
                </c:pt>
                <c:pt idx="424">
                  <c:v>13.5</c:v>
                </c:pt>
                <c:pt idx="425">
                  <c:v/>
                </c:pt>
                <c:pt idx="426">
                  <c:v>31.6</c:v>
                </c:pt>
                <c:pt idx="427">
                  <c:v/>
                </c:pt>
                <c:pt idx="428">
                  <c:v>8.7</c:v>
                </c:pt>
                <c:pt idx="429">
                  <c:v/>
                </c:pt>
                <c:pt idx="430">
                  <c:v>13.1</c:v>
                </c:pt>
                <c:pt idx="431">
                  <c:v/>
                </c:pt>
                <c:pt idx="432">
                  <c:v>8.2</c:v>
                </c:pt>
                <c:pt idx="433">
                  <c:v/>
                </c:pt>
                <c:pt idx="434">
                  <c:v>33.8</c:v>
                </c:pt>
                <c:pt idx="435">
                  <c:v/>
                </c:pt>
                <c:pt idx="436">
                  <c:v>24.9</c:v>
                </c:pt>
                <c:pt idx="437">
                  <c:v/>
                </c:pt>
                <c:pt idx="438">
                  <c:v>41.3</c:v>
                </c:pt>
                <c:pt idx="439">
                  <c:v/>
                </c:pt>
                <c:pt idx="440">
                  <c:v>48</c:v>
                </c:pt>
                <c:pt idx="441">
                  <c:v/>
                </c:pt>
                <c:pt idx="442">
                  <c:v>40.4</c:v>
                </c:pt>
                <c:pt idx="443">
                  <c:v/>
                </c:pt>
                <c:pt idx="444">
                  <c:v>7.5</c:v>
                </c:pt>
                <c:pt idx="445">
                  <c:v/>
                </c:pt>
                <c:pt idx="446">
                  <c:v>32.4</c:v>
                </c:pt>
                <c:pt idx="447">
                  <c:v/>
                </c:pt>
                <c:pt idx="448">
                  <c:v>13.4</c:v>
                </c:pt>
                <c:pt idx="449">
                  <c:v/>
                </c:pt>
                <c:pt idx="450">
                  <c:v>32.7</c:v>
                </c:pt>
                <c:pt idx="451">
                  <c:v/>
                </c:pt>
                <c:pt idx="452">
                  <c:v>33.1</c:v>
                </c:pt>
                <c:pt idx="453">
                  <c:v/>
                </c:pt>
                <c:pt idx="454">
                  <c:v>6.1</c:v>
                </c:pt>
                <c:pt idx="455">
                  <c:v/>
                </c:pt>
                <c:pt idx="456">
                  <c:v>30.1</c:v>
                </c:pt>
                <c:pt idx="457">
                  <c:v/>
                </c:pt>
                <c:pt idx="458">
                  <c:v>43.7</c:v>
                </c:pt>
                <c:pt idx="459">
                  <c:v/>
                </c:pt>
                <c:pt idx="460">
                  <c:v>17.3</c:v>
                </c:pt>
                <c:pt idx="461">
                  <c:v/>
                </c:pt>
                <c:pt idx="462">
                  <c:v>21.7</c:v>
                </c:pt>
                <c:pt idx="463">
                  <c:v/>
                </c:pt>
                <c:pt idx="464">
                  <c:v>11.8</c:v>
                </c:pt>
                <c:pt idx="465">
                  <c:v/>
                </c:pt>
                <c:pt idx="466">
                  <c:v>131.2</c:v>
                </c:pt>
                <c:pt idx="467">
                  <c:v/>
                </c:pt>
                <c:pt idx="468">
                  <c:v>41.6</c:v>
                </c:pt>
                <c:pt idx="469">
                  <c:v/>
                </c:pt>
                <c:pt idx="470">
                  <c:v>8.1</c:v>
                </c:pt>
                <c:pt idx="471">
                  <c:v/>
                </c:pt>
                <c:pt idx="472">
                  <c:v>18.4</c:v>
                </c:pt>
                <c:pt idx="473">
                  <c:v/>
                </c:pt>
                <c:pt idx="474">
                  <c:v>129</c:v>
                </c:pt>
                <c:pt idx="475">
                  <c:v/>
                </c:pt>
                <c:pt idx="476">
                  <c:v>18.3</c:v>
                </c:pt>
                <c:pt idx="477">
                  <c:v/>
                </c:pt>
                <c:pt idx="478">
                  <c:v>45.1</c:v>
                </c:pt>
                <c:pt idx="479">
                  <c:v/>
                </c:pt>
                <c:pt idx="480">
                  <c:v>25.2</c:v>
                </c:pt>
                <c:pt idx="481">
                  <c:v/>
                </c:pt>
                <c:pt idx="482">
                  <c:v>17.2</c:v>
                </c:pt>
                <c:pt idx="483">
                  <c:v/>
                </c:pt>
                <c:pt idx="484">
                  <c:v>44.2</c:v>
                </c:pt>
                <c:pt idx="485">
                  <c:v/>
                </c:pt>
                <c:pt idx="486">
                  <c:v>4.4</c:v>
                </c:pt>
                <c:pt idx="487">
                  <c:v/>
                </c:pt>
                <c:pt idx="488">
                  <c:v>1</c:v>
                </c:pt>
                <c:pt idx="489">
                  <c:v/>
                </c:pt>
                <c:pt idx="490">
                  <c:v>12</c:v>
                </c:pt>
                <c:pt idx="491">
                  <c:v/>
                </c:pt>
                <c:pt idx="492">
                  <c:v>5.7</c:v>
                </c:pt>
                <c:pt idx="493">
                  <c:v/>
                </c:pt>
                <c:pt idx="494">
                  <c:v>26.3</c:v>
                </c:pt>
                <c:pt idx="495">
                  <c:v/>
                </c:pt>
                <c:pt idx="496">
                  <c:v>31.8</c:v>
                </c:pt>
                <c:pt idx="497">
                  <c:v/>
                </c:pt>
                <c:pt idx="498">
                  <c:v>9.7</c:v>
                </c:pt>
                <c:pt idx="499">
                  <c:v/>
                </c:pt>
                <c:pt idx="500">
                  <c:v>1</c:v>
                </c:pt>
                <c:pt idx="501">
                  <c:v/>
                </c:pt>
                <c:pt idx="502">
                  <c:v>98.5</c:v>
                </c:pt>
                <c:pt idx="503">
                  <c:v/>
                </c:pt>
                <c:pt idx="504">
                  <c:v>7</c:v>
                </c:pt>
                <c:pt idx="505">
                  <c:v/>
                </c:pt>
                <c:pt idx="506">
                  <c:v>22</c:v>
                </c:pt>
                <c:pt idx="507">
                  <c:v/>
                </c:pt>
                <c:pt idx="508">
                  <c:v>7.7</c:v>
                </c:pt>
                <c:pt idx="509">
                  <c:v/>
                </c:pt>
                <c:pt idx="510">
                  <c:v>41.5</c:v>
                </c:pt>
                <c:pt idx="511">
                  <c:v/>
                </c:pt>
                <c:pt idx="512">
                  <c:v>49.2</c:v>
                </c:pt>
                <c:pt idx="513">
                  <c:v/>
                </c:pt>
                <c:pt idx="514">
                  <c:v>45.3</c:v>
                </c:pt>
                <c:pt idx="515">
                  <c:v/>
                </c:pt>
                <c:pt idx="516">
                  <c:v>22.5</c:v>
                </c:pt>
                <c:pt idx="517">
                  <c:v/>
                </c:pt>
                <c:pt idx="518">
                  <c:v>14</c:v>
                </c:pt>
                <c:pt idx="519">
                  <c:v/>
                </c:pt>
                <c:pt idx="520">
                  <c:v>0</c:v>
                </c:pt>
                <c:pt idx="521">
                  <c:v/>
                </c:pt>
                <c:pt idx="522">
                  <c:v>17.1</c:v>
                </c:pt>
                <c:pt idx="523">
                  <c:v/>
                </c:pt>
                <c:pt idx="524">
                  <c:v>21.9</c:v>
                </c:pt>
                <c:pt idx="525">
                  <c:v/>
                </c:pt>
                <c:pt idx="526">
                  <c:v>20</c:v>
                </c:pt>
                <c:pt idx="527">
                  <c:v/>
                </c:pt>
                <c:pt idx="528">
                  <c:v>41.4</c:v>
                </c:pt>
                <c:pt idx="529">
                  <c:v/>
                </c:pt>
                <c:pt idx="530">
                  <c:v>12.6</c:v>
                </c:pt>
                <c:pt idx="531">
                  <c:v/>
                </c:pt>
                <c:pt idx="532">
                  <c:v>1.6</c:v>
                </c:pt>
                <c:pt idx="533">
                  <c:v/>
                </c:pt>
                <c:pt idx="534">
                  <c:v>10.6</c:v>
                </c:pt>
                <c:pt idx="535">
                  <c:v/>
                </c:pt>
                <c:pt idx="536">
                  <c:v>33.4</c:v>
                </c:pt>
                <c:pt idx="537">
                  <c:v/>
                </c:pt>
                <c:pt idx="538">
                  <c:v>9.6</c:v>
                </c:pt>
                <c:pt idx="539">
                  <c:v/>
                </c:pt>
                <c:pt idx="540">
                  <c:v>28.8</c:v>
                </c:pt>
                <c:pt idx="541">
                  <c:v/>
                </c:pt>
                <c:pt idx="542">
                  <c:v>34.8</c:v>
                </c:pt>
                <c:pt idx="543">
                  <c:v/>
                </c:pt>
                <c:pt idx="544">
                  <c:v>7.9</c:v>
                </c:pt>
                <c:pt idx="545">
                  <c:v/>
                </c:pt>
                <c:pt idx="546">
                  <c:v>15.2</c:v>
                </c:pt>
                <c:pt idx="547">
                  <c:v/>
                </c:pt>
                <c:pt idx="548">
                  <c:v>8.1</c:v>
                </c:pt>
                <c:pt idx="549">
                  <c:v/>
                </c:pt>
                <c:pt idx="550">
                  <c:v>12</c:v>
                </c:pt>
                <c:pt idx="551">
                  <c:v/>
                </c:pt>
                <c:pt idx="552">
                  <c:v>7.8</c:v>
                </c:pt>
                <c:pt idx="553">
                  <c:v/>
                </c:pt>
                <c:pt idx="554">
                  <c:v>8.3</c:v>
                </c:pt>
                <c:pt idx="555">
                  <c:v/>
                </c:pt>
                <c:pt idx="556">
                  <c:v>10.5</c:v>
                </c:pt>
                <c:pt idx="557">
                  <c:v/>
                </c:pt>
                <c:pt idx="558">
                  <c:v>13.7</c:v>
                </c:pt>
                <c:pt idx="559">
                  <c:v/>
                </c:pt>
                <c:pt idx="560">
                  <c:v>2</c:v>
                </c:pt>
                <c:pt idx="561">
                  <c:v/>
                </c:pt>
                <c:pt idx="562">
                  <c:v>10.3</c:v>
                </c:pt>
                <c:pt idx="563">
                  <c:v/>
                </c:pt>
                <c:pt idx="564">
                  <c:v>11.5</c:v>
                </c:pt>
                <c:pt idx="565">
                  <c:v/>
                </c:pt>
                <c:pt idx="566">
                  <c:v>32.1</c:v>
                </c:pt>
                <c:pt idx="567">
                  <c:v/>
                </c:pt>
                <c:pt idx="568">
                  <c:v>11.7</c:v>
                </c:pt>
                <c:pt idx="569">
                  <c:v/>
                </c:pt>
                <c:pt idx="570">
                  <c:v>210.3</c:v>
                </c:pt>
                <c:pt idx="571">
                  <c:v/>
                </c:pt>
                <c:pt idx="572">
                  <c:v>6.2</c:v>
                </c:pt>
                <c:pt idx="573">
                  <c:v/>
                </c:pt>
                <c:pt idx="574">
                  <c:v>2.1</c:v>
                </c:pt>
                <c:pt idx="575">
                  <c:v/>
                </c:pt>
                <c:pt idx="576">
                  <c:v>4.6</c:v>
                </c:pt>
                <c:pt idx="577">
                  <c:v/>
                </c:pt>
                <c:pt idx="578">
                  <c:v>83.7</c:v>
                </c:pt>
                <c:pt idx="579">
                  <c:v/>
                </c:pt>
                <c:pt idx="580">
                  <c:v>18.1</c:v>
                </c:pt>
                <c:pt idx="581">
                  <c:v/>
                </c:pt>
                <c:pt idx="582">
                  <c:v>21.8</c:v>
                </c:pt>
                <c:pt idx="583">
                  <c:v/>
                </c:pt>
                <c:pt idx="584">
                  <c:v>4</c:v>
                </c:pt>
                <c:pt idx="585">
                  <c:v/>
                </c:pt>
                <c:pt idx="586">
                  <c:v>13.9</c:v>
                </c:pt>
                <c:pt idx="587">
                  <c:v/>
                </c:pt>
                <c:pt idx="588">
                  <c:v>5.5</c:v>
                </c:pt>
                <c:pt idx="589">
                  <c:v/>
                </c:pt>
                <c:pt idx="590">
                  <c:v>24.7</c:v>
                </c:pt>
                <c:pt idx="591">
                  <c:v/>
                </c:pt>
                <c:pt idx="592">
                  <c:v>29.4</c:v>
                </c:pt>
                <c:pt idx="593">
                  <c:v/>
                </c:pt>
                <c:pt idx="594">
                  <c:v>37.4</c:v>
                </c:pt>
                <c:pt idx="595">
                  <c:v/>
                </c:pt>
                <c:pt idx="596">
                  <c:v>94.5</c:v>
                </c:pt>
                <c:pt idx="597">
                  <c:v/>
                </c:pt>
                <c:pt idx="598">
                  <c:v>47.7</c:v>
                </c:pt>
                <c:pt idx="599">
                  <c:v/>
                </c:pt>
                <c:pt idx="600">
                  <c:v>76.6</c:v>
                </c:pt>
                <c:pt idx="601">
                  <c:v/>
                </c:pt>
                <c:pt idx="602">
                  <c:v>78.7</c:v>
                </c:pt>
                <c:pt idx="603">
                  <c:v/>
                </c:pt>
                <c:pt idx="604">
                  <c:v>4.1</c:v>
                </c:pt>
                <c:pt idx="605">
                  <c:v/>
                </c:pt>
                <c:pt idx="606">
                  <c:v>20.6</c:v>
                </c:pt>
                <c:pt idx="607">
                  <c:v/>
                </c:pt>
                <c:pt idx="608">
                  <c:v>20.5</c:v>
                </c:pt>
                <c:pt idx="609">
                  <c:v/>
                </c:pt>
                <c:pt idx="610">
                  <c:v>7.7</c:v>
                </c:pt>
                <c:pt idx="611">
                  <c:v/>
                </c:pt>
                <c:pt idx="612">
                  <c:v>3.5</c:v>
                </c:pt>
                <c:pt idx="613">
                  <c:v/>
                </c:pt>
                <c:pt idx="614">
                  <c:v>9.3</c:v>
                </c:pt>
                <c:pt idx="615">
                  <c:v/>
                </c:pt>
                <c:pt idx="616">
                  <c:v>40.7</c:v>
                </c:pt>
                <c:pt idx="617">
                  <c:v/>
                </c:pt>
                <c:pt idx="618">
                  <c:v>19.7</c:v>
                </c:pt>
                <c:pt idx="619">
                  <c:v/>
                </c:pt>
                <c:pt idx="620">
                  <c:v>0</c:v>
                </c:pt>
                <c:pt idx="621">
                  <c:v/>
                </c:pt>
                <c:pt idx="622">
                  <c:v>6.5</c:v>
                </c:pt>
                <c:pt idx="623">
                  <c:v/>
                </c:pt>
                <c:pt idx="624">
                  <c:v>14.4</c:v>
                </c:pt>
                <c:pt idx="625">
                  <c:v/>
                </c:pt>
                <c:pt idx="626">
                  <c:v>37.5</c:v>
                </c:pt>
                <c:pt idx="627">
                  <c:v/>
                </c:pt>
                <c:pt idx="628">
                  <c:v>36.1</c:v>
                </c:pt>
                <c:pt idx="629">
                  <c:v/>
                </c:pt>
                <c:pt idx="630">
                  <c:v>8</c:v>
                </c:pt>
                <c:pt idx="631">
                  <c:v/>
                </c:pt>
                <c:pt idx="632">
                  <c:v>0.9</c:v>
                </c:pt>
                <c:pt idx="633">
                  <c:v/>
                </c:pt>
                <c:pt idx="634">
                  <c:v>7.9</c:v>
                </c:pt>
                <c:pt idx="635">
                  <c:v/>
                </c:pt>
                <c:pt idx="636">
                  <c:v>13.8</c:v>
                </c:pt>
                <c:pt idx="637">
                  <c:v/>
                </c:pt>
                <c:pt idx="638">
                  <c:v>14.2</c:v>
                </c:pt>
                <c:pt idx="639">
                  <c:v/>
                </c:pt>
                <c:pt idx="640">
                  <c:v>10.9</c:v>
                </c:pt>
                <c:pt idx="641">
                  <c:v/>
                </c:pt>
                <c:pt idx="642">
                  <c:v>45.6</c:v>
                </c:pt>
                <c:pt idx="643">
                  <c:v/>
                </c:pt>
                <c:pt idx="644">
                  <c:v>7.1</c:v>
                </c:pt>
                <c:pt idx="645">
                  <c:v/>
                </c:pt>
                <c:pt idx="646">
                  <c:v>2.9</c:v>
                </c:pt>
                <c:pt idx="647">
                  <c:v/>
                </c:pt>
                <c:pt idx="648">
                  <c:v>94.4</c:v>
                </c:pt>
                <c:pt idx="649">
                  <c:v/>
                </c:pt>
                <c:pt idx="650">
                  <c:v>51.5</c:v>
                </c:pt>
                <c:pt idx="651">
                  <c:v/>
                </c:pt>
                <c:pt idx="652">
                  <c:v>33.3</c:v>
                </c:pt>
                <c:pt idx="653">
                  <c:v/>
                </c:pt>
                <c:pt idx="654">
                  <c:v>21.8</c:v>
                </c:pt>
                <c:pt idx="655">
                  <c:v/>
                </c:pt>
                <c:pt idx="656">
                  <c:v>42.8</c:v>
                </c:pt>
                <c:pt idx="657">
                  <c:v/>
                </c:pt>
                <c:pt idx="658">
                  <c:v>30.4</c:v>
                </c:pt>
                <c:pt idx="659">
                  <c:v/>
                </c:pt>
                <c:pt idx="660">
                  <c:v>30.5</c:v>
                </c:pt>
                <c:pt idx="661">
                  <c:v/>
                </c:pt>
                <c:pt idx="662">
                  <c:v>28.9</c:v>
                </c:pt>
                <c:pt idx="663">
                  <c:v/>
                </c:pt>
                <c:pt idx="664">
                  <c:v>24.9</c:v>
                </c:pt>
                <c:pt idx="665">
                  <c:v/>
                </c:pt>
                <c:pt idx="666">
                  <c:v>26.2</c:v>
                </c:pt>
                <c:pt idx="667">
                  <c:v/>
                </c:pt>
                <c:pt idx="668">
                  <c:v>50.7</c:v>
                </c:pt>
                <c:pt idx="669">
                  <c:v/>
                </c:pt>
                <c:pt idx="670">
                  <c:v>147.8</c:v>
                </c:pt>
                <c:pt idx="671">
                  <c:v/>
                </c:pt>
                <c:pt idx="672">
                  <c:v>45.5</c:v>
                </c:pt>
                <c:pt idx="673">
                  <c:v/>
                </c:pt>
                <c:pt idx="674">
                  <c:v>17.6</c:v>
                </c:pt>
                <c:pt idx="675">
                  <c:v/>
                </c:pt>
                <c:pt idx="676">
                  <c:v>44.8</c:v>
                </c:pt>
                <c:pt idx="677">
                  <c:v/>
                </c:pt>
                <c:pt idx="678">
                  <c:v>27.3</c:v>
                </c:pt>
                <c:pt idx="679">
                  <c:v/>
                </c:pt>
                <c:pt idx="680">
                  <c:v>16.5</c:v>
                </c:pt>
                <c:pt idx="681">
                  <c:v/>
                </c:pt>
                <c:pt idx="682">
                  <c:v>1.6</c:v>
                </c:pt>
                <c:pt idx="683">
                  <c:v/>
                </c:pt>
                <c:pt idx="684">
                  <c:v>4.8</c:v>
                </c:pt>
                <c:pt idx="685">
                  <c:v/>
                </c:pt>
                <c:pt idx="686">
                  <c:v>4.8</c:v>
                </c:pt>
                <c:pt idx="687">
                  <c:v/>
                </c:pt>
                <c:pt idx="688">
                  <c:v>40.5</c:v>
                </c:pt>
                <c:pt idx="689">
                  <c:v/>
                </c:pt>
                <c:pt idx="690">
                  <c:v>5.3</c:v>
                </c:pt>
                <c:pt idx="691">
                  <c:v/>
                </c:pt>
                <c:pt idx="692">
                  <c:v>8.9</c:v>
                </c:pt>
                <c:pt idx="693">
                  <c:v/>
                </c:pt>
                <c:pt idx="694">
                  <c:v>36.1</c:v>
                </c:pt>
                <c:pt idx="695">
                  <c:v/>
                </c:pt>
                <c:pt idx="696">
                  <c:v>11</c:v>
                </c:pt>
                <c:pt idx="697">
                  <c:v/>
                </c:pt>
                <c:pt idx="698">
                  <c:v>11.5</c:v>
                </c:pt>
                <c:pt idx="699">
                  <c:v/>
                </c:pt>
                <c:pt idx="700">
                  <c:v>4.1</c:v>
                </c:pt>
                <c:pt idx="701">
                  <c:v/>
                </c:pt>
                <c:pt idx="702">
                  <c:v>16.7</c:v>
                </c:pt>
                <c:pt idx="703">
                  <c:v/>
                </c:pt>
                <c:pt idx="704">
                  <c:v>6.4</c:v>
                </c:pt>
                <c:pt idx="705">
                  <c:v/>
                </c:pt>
                <c:pt idx="706">
                  <c:v>3.6</c:v>
                </c:pt>
                <c:pt idx="707">
                  <c:v/>
                </c:pt>
                <c:pt idx="708">
                  <c:v>3.2</c:v>
                </c:pt>
                <c:pt idx="709">
                  <c:v/>
                </c:pt>
                <c:pt idx="710">
                  <c:v>5.7</c:v>
                </c:pt>
                <c:pt idx="711">
                  <c:v/>
                </c:pt>
                <c:pt idx="712">
                  <c:v>21</c:v>
                </c:pt>
                <c:pt idx="713">
                  <c:v/>
                </c:pt>
                <c:pt idx="714">
                  <c:v>10.1</c:v>
                </c:pt>
                <c:pt idx="715">
                  <c:v/>
                </c:pt>
                <c:pt idx="716">
                  <c:v>8.8</c:v>
                </c:pt>
                <c:pt idx="717">
                  <c:v/>
                </c:pt>
                <c:pt idx="718">
                  <c:v>15.3</c:v>
                </c:pt>
                <c:pt idx="719">
                  <c:v/>
                </c:pt>
                <c:pt idx="720">
                  <c:v>11.2</c:v>
                </c:pt>
                <c:pt idx="721">
                  <c:v/>
                </c:pt>
                <c:pt idx="722">
                  <c:v>42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100"/>
        <c:overlap val="0"/>
        <c:axId val="57909918"/>
        <c:axId val="79917860"/>
      </c:barChart>
      <c:catAx>
        <c:axId val="579099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917860"/>
        <c:crosses val="autoZero"/>
        <c:auto val="1"/>
        <c:lblAlgn val="ctr"/>
        <c:lblOffset val="100"/>
      </c:catAx>
      <c:valAx>
        <c:axId val="79917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099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5000b"/>
            </a:solidFill>
            <a:ln>
              <a:solidFill>
                <a:srgbClr val="c5000b"/>
              </a:solidFill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TABLICA!$D$5:$D$727</c:f>
              <c:numCache>
                <c:formatCode>General</c:formatCode>
                <c:ptCount val="723"/>
                <c:pt idx="0">
                  <c:v>21.9</c:v>
                </c:pt>
                <c:pt idx="1">
                  <c:v/>
                </c:pt>
                <c:pt idx="2">
                  <c:v>8.4</c:v>
                </c:pt>
                <c:pt idx="3">
                  <c:v/>
                </c:pt>
                <c:pt idx="4">
                  <c:v>14.6</c:v>
                </c:pt>
                <c:pt idx="5">
                  <c:v/>
                </c:pt>
                <c:pt idx="6">
                  <c:v>116</c:v>
                </c:pt>
                <c:pt idx="7">
                  <c:v/>
                </c:pt>
                <c:pt idx="8">
                  <c:v>114.3</c:v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>17.4</c:v>
                </c:pt>
                <c:pt idx="13">
                  <c:v/>
                </c:pt>
                <c:pt idx="14">
                  <c:v>9</c:v>
                </c:pt>
                <c:pt idx="15">
                  <c:v/>
                </c:pt>
                <c:pt idx="16">
                  <c:v>30.1</c:v>
                </c:pt>
                <c:pt idx="17">
                  <c:v/>
                </c:pt>
                <c:pt idx="18">
                  <c:v>20.9</c:v>
                </c:pt>
                <c:pt idx="19">
                  <c:v/>
                </c:pt>
                <c:pt idx="20">
                  <c:v>9.9</c:v>
                </c:pt>
                <c:pt idx="21">
                  <c:v/>
                </c:pt>
                <c:pt idx="22">
                  <c:v>27.2</c:v>
                </c:pt>
                <c:pt idx="23">
                  <c:v/>
                </c:pt>
                <c:pt idx="24">
                  <c:v>17.1</c:v>
                </c:pt>
                <c:pt idx="25">
                  <c:v/>
                </c:pt>
                <c:pt idx="26">
                  <c:v>13</c:v>
                </c:pt>
                <c:pt idx="27">
                  <c:v/>
                </c:pt>
                <c:pt idx="28">
                  <c:v>6.7</c:v>
                </c:pt>
                <c:pt idx="29">
                  <c:v/>
                </c:pt>
                <c:pt idx="30">
                  <c:v>14.7</c:v>
                </c:pt>
                <c:pt idx="31">
                  <c:v/>
                </c:pt>
                <c:pt idx="32">
                  <c:v>43.9</c:v>
                </c:pt>
                <c:pt idx="33">
                  <c:v/>
                </c:pt>
                <c:pt idx="34">
                  <c:v>17.5</c:v>
                </c:pt>
                <c:pt idx="35">
                  <c:v/>
                </c:pt>
                <c:pt idx="36">
                  <c:v>1.4</c:v>
                </c:pt>
                <c:pt idx="37">
                  <c:v/>
                </c:pt>
                <c:pt idx="38">
                  <c:v>4.9</c:v>
                </c:pt>
                <c:pt idx="39">
                  <c:v/>
                </c:pt>
                <c:pt idx="40">
                  <c:v>1.9</c:v>
                </c:pt>
                <c:pt idx="41">
                  <c:v/>
                </c:pt>
                <c:pt idx="42">
                  <c:v>2.2</c:v>
                </c:pt>
                <c:pt idx="43">
                  <c:v/>
                </c:pt>
                <c:pt idx="44">
                  <c:v>20.8</c:v>
                </c:pt>
                <c:pt idx="45">
                  <c:v/>
                </c:pt>
                <c:pt idx="46">
                  <c:v>10.5</c:v>
                </c:pt>
                <c:pt idx="47">
                  <c:v/>
                </c:pt>
                <c:pt idx="48">
                  <c:v>15.7</c:v>
                </c:pt>
                <c:pt idx="49">
                  <c:v/>
                </c:pt>
                <c:pt idx="50">
                  <c:v>20.5</c:v>
                </c:pt>
                <c:pt idx="51">
                  <c:v/>
                </c:pt>
                <c:pt idx="52">
                  <c:v>1.1</c:v>
                </c:pt>
                <c:pt idx="53">
                  <c:v/>
                </c:pt>
                <c:pt idx="54">
                  <c:v>9</c:v>
                </c:pt>
                <c:pt idx="55">
                  <c:v/>
                </c:pt>
                <c:pt idx="56">
                  <c:v>1.8</c:v>
                </c:pt>
                <c:pt idx="57">
                  <c:v/>
                </c:pt>
                <c:pt idx="58">
                  <c:v>32.2</c:v>
                </c:pt>
                <c:pt idx="59">
                  <c:v/>
                </c:pt>
                <c:pt idx="60">
                  <c:v>5.3</c:v>
                </c:pt>
                <c:pt idx="61">
                  <c:v/>
                </c:pt>
                <c:pt idx="62">
                  <c:v>51.1</c:v>
                </c:pt>
                <c:pt idx="63">
                  <c:v/>
                </c:pt>
                <c:pt idx="64">
                  <c:v>37.8</c:v>
                </c:pt>
                <c:pt idx="65">
                  <c:v/>
                </c:pt>
                <c:pt idx="66">
                  <c:v>17</c:v>
                </c:pt>
                <c:pt idx="67">
                  <c:v/>
                </c:pt>
                <c:pt idx="68">
                  <c:v>7.4</c:v>
                </c:pt>
                <c:pt idx="69">
                  <c:v/>
                </c:pt>
                <c:pt idx="70">
                  <c:v>6.7</c:v>
                </c:pt>
                <c:pt idx="71">
                  <c:v/>
                </c:pt>
                <c:pt idx="72">
                  <c:v>1.4</c:v>
                </c:pt>
                <c:pt idx="73">
                  <c:v/>
                </c:pt>
                <c:pt idx="74">
                  <c:v>1.7</c:v>
                </c:pt>
                <c:pt idx="75">
                  <c:v/>
                </c:pt>
                <c:pt idx="76">
                  <c:v>5.4</c:v>
                </c:pt>
                <c:pt idx="77">
                  <c:v/>
                </c:pt>
                <c:pt idx="78">
                  <c:v>1.8</c:v>
                </c:pt>
                <c:pt idx="79">
                  <c:v/>
                </c:pt>
                <c:pt idx="80">
                  <c:v>4.1</c:v>
                </c:pt>
                <c:pt idx="81">
                  <c:v/>
                </c:pt>
                <c:pt idx="82">
                  <c:v>35.6</c:v>
                </c:pt>
                <c:pt idx="83">
                  <c:v/>
                </c:pt>
                <c:pt idx="84">
                  <c:v>412.5</c:v>
                </c:pt>
                <c:pt idx="85">
                  <c:v/>
                </c:pt>
                <c:pt idx="86">
                  <c:v>7</c:v>
                </c:pt>
                <c:pt idx="87">
                  <c:v/>
                </c:pt>
                <c:pt idx="88">
                  <c:v>37.1</c:v>
                </c:pt>
                <c:pt idx="89">
                  <c:v/>
                </c:pt>
                <c:pt idx="90">
                  <c:v>12.8</c:v>
                </c:pt>
                <c:pt idx="91">
                  <c:v/>
                </c:pt>
                <c:pt idx="92">
                  <c:v>36.8</c:v>
                </c:pt>
                <c:pt idx="93">
                  <c:v/>
                </c:pt>
                <c:pt idx="94">
                  <c:v>30.6</c:v>
                </c:pt>
                <c:pt idx="95">
                  <c:v/>
                </c:pt>
                <c:pt idx="96">
                  <c:v>35.2</c:v>
                </c:pt>
                <c:pt idx="97">
                  <c:v/>
                </c:pt>
                <c:pt idx="98">
                  <c:v>15.8</c:v>
                </c:pt>
                <c:pt idx="99">
                  <c:v/>
                </c:pt>
                <c:pt idx="100">
                  <c:v>11.2</c:v>
                </c:pt>
                <c:pt idx="101">
                  <c:v/>
                </c:pt>
                <c:pt idx="102">
                  <c:v>25.6</c:v>
                </c:pt>
                <c:pt idx="103">
                  <c:v/>
                </c:pt>
                <c:pt idx="104">
                  <c:v>32.7</c:v>
                </c:pt>
                <c:pt idx="105">
                  <c:v/>
                </c:pt>
                <c:pt idx="106">
                  <c:v>11.9</c:v>
                </c:pt>
                <c:pt idx="107">
                  <c:v/>
                </c:pt>
                <c:pt idx="108">
                  <c:v>26.3</c:v>
                </c:pt>
                <c:pt idx="109">
                  <c:v/>
                </c:pt>
                <c:pt idx="110">
                  <c:v>16.3</c:v>
                </c:pt>
                <c:pt idx="111">
                  <c:v/>
                </c:pt>
                <c:pt idx="112">
                  <c:v>14.1</c:v>
                </c:pt>
                <c:pt idx="113">
                  <c:v/>
                </c:pt>
                <c:pt idx="114">
                  <c:v>17.6</c:v>
                </c:pt>
                <c:pt idx="115">
                  <c:v/>
                </c:pt>
                <c:pt idx="116">
                  <c:v>1.1</c:v>
                </c:pt>
                <c:pt idx="117">
                  <c:v/>
                </c:pt>
                <c:pt idx="118">
                  <c:v>31.2</c:v>
                </c:pt>
                <c:pt idx="119">
                  <c:v/>
                </c:pt>
                <c:pt idx="120">
                  <c:v>1.5</c:v>
                </c:pt>
                <c:pt idx="121">
                  <c:v/>
                </c:pt>
                <c:pt idx="122">
                  <c:v>9</c:v>
                </c:pt>
                <c:pt idx="123">
                  <c:v/>
                </c:pt>
                <c:pt idx="124">
                  <c:v>7.8</c:v>
                </c:pt>
                <c:pt idx="125">
                  <c:v/>
                </c:pt>
                <c:pt idx="126">
                  <c:v>20.4</c:v>
                </c:pt>
                <c:pt idx="127">
                  <c:v/>
                </c:pt>
                <c:pt idx="128">
                  <c:v>27.7</c:v>
                </c:pt>
                <c:pt idx="129">
                  <c:v/>
                </c:pt>
                <c:pt idx="130">
                  <c:v>4</c:v>
                </c:pt>
                <c:pt idx="131">
                  <c:v/>
                </c:pt>
                <c:pt idx="132">
                  <c:v>0.7</c:v>
                </c:pt>
                <c:pt idx="133">
                  <c:v/>
                </c:pt>
                <c:pt idx="134">
                  <c:v>0.5</c:v>
                </c:pt>
                <c:pt idx="135">
                  <c:v/>
                </c:pt>
                <c:pt idx="136">
                  <c:v>4.5</c:v>
                </c:pt>
                <c:pt idx="137">
                  <c:v/>
                </c:pt>
                <c:pt idx="138">
                  <c:v>7</c:v>
                </c:pt>
                <c:pt idx="139">
                  <c:v/>
                </c:pt>
                <c:pt idx="140">
                  <c:v>154</c:v>
                </c:pt>
                <c:pt idx="141">
                  <c:v/>
                </c:pt>
                <c:pt idx="142">
                  <c:v>4.8</c:v>
                </c:pt>
                <c:pt idx="143">
                  <c:v/>
                </c:pt>
                <c:pt idx="144">
                  <c:v>4.9</c:v>
                </c:pt>
                <c:pt idx="145">
                  <c:v/>
                </c:pt>
                <c:pt idx="146">
                  <c:v>8.3</c:v>
                </c:pt>
                <c:pt idx="147">
                  <c:v/>
                </c:pt>
                <c:pt idx="148">
                  <c:v>2.8</c:v>
                </c:pt>
                <c:pt idx="149">
                  <c:v/>
                </c:pt>
                <c:pt idx="150">
                  <c:v>18.2</c:v>
                </c:pt>
                <c:pt idx="151">
                  <c:v/>
                </c:pt>
                <c:pt idx="152">
                  <c:v>1.8</c:v>
                </c:pt>
                <c:pt idx="153">
                  <c:v/>
                </c:pt>
                <c:pt idx="154">
                  <c:v>0.8</c:v>
                </c:pt>
                <c:pt idx="155">
                  <c:v/>
                </c:pt>
                <c:pt idx="156">
                  <c:v>5</c:v>
                </c:pt>
                <c:pt idx="157">
                  <c:v/>
                </c:pt>
                <c:pt idx="158">
                  <c:v>15.3</c:v>
                </c:pt>
                <c:pt idx="159">
                  <c:v/>
                </c:pt>
                <c:pt idx="160">
                  <c:v>55</c:v>
                </c:pt>
                <c:pt idx="161">
                  <c:v/>
                </c:pt>
                <c:pt idx="162">
                  <c:v>27.3</c:v>
                </c:pt>
                <c:pt idx="163">
                  <c:v/>
                </c:pt>
                <c:pt idx="164">
                  <c:v>3.5</c:v>
                </c:pt>
                <c:pt idx="165">
                  <c:v/>
                </c:pt>
                <c:pt idx="166">
                  <c:v>1.4</c:v>
                </c:pt>
                <c:pt idx="167">
                  <c:v/>
                </c:pt>
                <c:pt idx="168">
                  <c:v>22.5</c:v>
                </c:pt>
                <c:pt idx="169">
                  <c:v/>
                </c:pt>
                <c:pt idx="170">
                  <c:v>18.5</c:v>
                </c:pt>
                <c:pt idx="171">
                  <c:v/>
                </c:pt>
                <c:pt idx="172">
                  <c:v>1.4</c:v>
                </c:pt>
                <c:pt idx="173">
                  <c:v/>
                </c:pt>
                <c:pt idx="174">
                  <c:v>26</c:v>
                </c:pt>
                <c:pt idx="175">
                  <c:v/>
                </c:pt>
                <c:pt idx="176">
                  <c:v>37.2</c:v>
                </c:pt>
                <c:pt idx="177">
                  <c:v/>
                </c:pt>
                <c:pt idx="178">
                  <c:v>12.2</c:v>
                </c:pt>
                <c:pt idx="179">
                  <c:v/>
                </c:pt>
                <c:pt idx="180">
                  <c:v>9.4</c:v>
                </c:pt>
                <c:pt idx="181">
                  <c:v/>
                </c:pt>
                <c:pt idx="182">
                  <c:v>2.7</c:v>
                </c:pt>
                <c:pt idx="183">
                  <c:v/>
                </c:pt>
                <c:pt idx="184">
                  <c:v>29</c:v>
                </c:pt>
                <c:pt idx="185">
                  <c:v/>
                </c:pt>
                <c:pt idx="186">
                  <c:v>3.6</c:v>
                </c:pt>
                <c:pt idx="187">
                  <c:v/>
                </c:pt>
                <c:pt idx="188">
                  <c:v>11.3</c:v>
                </c:pt>
                <c:pt idx="189">
                  <c:v/>
                </c:pt>
                <c:pt idx="190">
                  <c:v>51</c:v>
                </c:pt>
                <c:pt idx="191">
                  <c:v/>
                </c:pt>
                <c:pt idx="192">
                  <c:v>9</c:v>
                </c:pt>
                <c:pt idx="193">
                  <c:v/>
                </c:pt>
                <c:pt idx="194">
                  <c:v>29.2</c:v>
                </c:pt>
                <c:pt idx="195">
                  <c:v/>
                </c:pt>
                <c:pt idx="196">
                  <c:v>15.8</c:v>
                </c:pt>
                <c:pt idx="197">
                  <c:v/>
                </c:pt>
                <c:pt idx="198">
                  <c:v>16.6</c:v>
                </c:pt>
                <c:pt idx="199">
                  <c:v/>
                </c:pt>
                <c:pt idx="200">
                  <c:v>58.1</c:v>
                </c:pt>
                <c:pt idx="201">
                  <c:v/>
                </c:pt>
                <c:pt idx="202">
                  <c:v>0.9</c:v>
                </c:pt>
                <c:pt idx="203">
                  <c:v/>
                </c:pt>
                <c:pt idx="204">
                  <c:v>14.1</c:v>
                </c:pt>
                <c:pt idx="205">
                  <c:v/>
                </c:pt>
                <c:pt idx="206">
                  <c:v>2.3</c:v>
                </c:pt>
                <c:pt idx="207">
                  <c:v/>
                </c:pt>
                <c:pt idx="208">
                  <c:v>19.9</c:v>
                </c:pt>
                <c:pt idx="209">
                  <c:v/>
                </c:pt>
                <c:pt idx="210">
                  <c:v>40.8</c:v>
                </c:pt>
                <c:pt idx="211">
                  <c:v/>
                </c:pt>
                <c:pt idx="212">
                  <c:v>1.5</c:v>
                </c:pt>
                <c:pt idx="213">
                  <c:v/>
                </c:pt>
                <c:pt idx="214">
                  <c:v>14.5</c:v>
                </c:pt>
                <c:pt idx="215">
                  <c:v/>
                </c:pt>
                <c:pt idx="216">
                  <c:v>17</c:v>
                </c:pt>
                <c:pt idx="217">
                  <c:v/>
                </c:pt>
                <c:pt idx="218">
                  <c:v>11.8</c:v>
                </c:pt>
                <c:pt idx="219">
                  <c:v/>
                </c:pt>
                <c:pt idx="220">
                  <c:v>1.3</c:v>
                </c:pt>
                <c:pt idx="221">
                  <c:v/>
                </c:pt>
                <c:pt idx="222">
                  <c:v>27</c:v>
                </c:pt>
                <c:pt idx="223">
                  <c:v/>
                </c:pt>
                <c:pt idx="224">
                  <c:v>30.6</c:v>
                </c:pt>
                <c:pt idx="225">
                  <c:v/>
                </c:pt>
                <c:pt idx="226">
                  <c:v>6</c:v>
                </c:pt>
                <c:pt idx="227">
                  <c:v/>
                </c:pt>
                <c:pt idx="228">
                  <c:v>15.2</c:v>
                </c:pt>
                <c:pt idx="229">
                  <c:v/>
                </c:pt>
                <c:pt idx="230">
                  <c:v>11.3</c:v>
                </c:pt>
                <c:pt idx="231">
                  <c:v/>
                </c:pt>
                <c:pt idx="232">
                  <c:v>2.1</c:v>
                </c:pt>
                <c:pt idx="233">
                  <c:v/>
                </c:pt>
                <c:pt idx="234">
                  <c:v>6</c:v>
                </c:pt>
                <c:pt idx="235">
                  <c:v/>
                </c:pt>
                <c:pt idx="236">
                  <c:v>30.6</c:v>
                </c:pt>
                <c:pt idx="237">
                  <c:v/>
                </c:pt>
                <c:pt idx="238">
                  <c:v>42.3</c:v>
                </c:pt>
                <c:pt idx="239">
                  <c:v/>
                </c:pt>
                <c:pt idx="240">
                  <c:v>24.2</c:v>
                </c:pt>
                <c:pt idx="241">
                  <c:v/>
                </c:pt>
                <c:pt idx="242">
                  <c:v>0.6</c:v>
                </c:pt>
                <c:pt idx="243">
                  <c:v/>
                </c:pt>
                <c:pt idx="244">
                  <c:v>6.5</c:v>
                </c:pt>
                <c:pt idx="245">
                  <c:v/>
                </c:pt>
                <c:pt idx="246">
                  <c:v>19.4</c:v>
                </c:pt>
                <c:pt idx="247">
                  <c:v/>
                </c:pt>
                <c:pt idx="248">
                  <c:v>6.5</c:v>
                </c:pt>
                <c:pt idx="249">
                  <c:v/>
                </c:pt>
                <c:pt idx="250">
                  <c:v>24.7</c:v>
                </c:pt>
                <c:pt idx="251">
                  <c:v/>
                </c:pt>
                <c:pt idx="252">
                  <c:v>5.2</c:v>
                </c:pt>
                <c:pt idx="253">
                  <c:v/>
                </c:pt>
                <c:pt idx="254">
                  <c:v>3.6</c:v>
                </c:pt>
                <c:pt idx="255">
                  <c:v/>
                </c:pt>
                <c:pt idx="256">
                  <c:v>1.1</c:v>
                </c:pt>
                <c:pt idx="257">
                  <c:v/>
                </c:pt>
                <c:pt idx="258">
                  <c:v>33.7</c:v>
                </c:pt>
                <c:pt idx="259">
                  <c:v/>
                </c:pt>
                <c:pt idx="260">
                  <c:v>3.1</c:v>
                </c:pt>
                <c:pt idx="261">
                  <c:v/>
                </c:pt>
                <c:pt idx="262">
                  <c:v>9.9</c:v>
                </c:pt>
                <c:pt idx="263">
                  <c:v/>
                </c:pt>
                <c:pt idx="264">
                  <c:v>32.2</c:v>
                </c:pt>
                <c:pt idx="265">
                  <c:v/>
                </c:pt>
                <c:pt idx="266">
                  <c:v>29.8</c:v>
                </c:pt>
                <c:pt idx="267">
                  <c:v/>
                </c:pt>
                <c:pt idx="268">
                  <c:v>22</c:v>
                </c:pt>
                <c:pt idx="269">
                  <c:v/>
                </c:pt>
                <c:pt idx="270">
                  <c:v>8.2</c:v>
                </c:pt>
                <c:pt idx="271">
                  <c:v/>
                </c:pt>
                <c:pt idx="272">
                  <c:v>10.1</c:v>
                </c:pt>
                <c:pt idx="273">
                  <c:v/>
                </c:pt>
                <c:pt idx="274">
                  <c:v>109.6</c:v>
                </c:pt>
                <c:pt idx="275">
                  <c:v/>
                </c:pt>
                <c:pt idx="276">
                  <c:v>2.2</c:v>
                </c:pt>
                <c:pt idx="277">
                  <c:v/>
                </c:pt>
                <c:pt idx="278">
                  <c:v>7.6</c:v>
                </c:pt>
                <c:pt idx="279">
                  <c:v/>
                </c:pt>
                <c:pt idx="280">
                  <c:v>36.1</c:v>
                </c:pt>
                <c:pt idx="281">
                  <c:v/>
                </c:pt>
                <c:pt idx="282">
                  <c:v>3.2</c:v>
                </c:pt>
                <c:pt idx="283">
                  <c:v/>
                </c:pt>
                <c:pt idx="284">
                  <c:v>11.2</c:v>
                </c:pt>
                <c:pt idx="285">
                  <c:v/>
                </c:pt>
                <c:pt idx="286">
                  <c:v>14.7</c:v>
                </c:pt>
                <c:pt idx="287">
                  <c:v/>
                </c:pt>
                <c:pt idx="288">
                  <c:v>0.1</c:v>
                </c:pt>
                <c:pt idx="289">
                  <c:v/>
                </c:pt>
                <c:pt idx="290">
                  <c:v>4.5</c:v>
                </c:pt>
                <c:pt idx="291">
                  <c:v/>
                </c:pt>
                <c:pt idx="292">
                  <c:v>13.6</c:v>
                </c:pt>
                <c:pt idx="293">
                  <c:v/>
                </c:pt>
                <c:pt idx="294">
                  <c:v>18.8</c:v>
                </c:pt>
                <c:pt idx="295">
                  <c:v/>
                </c:pt>
                <c:pt idx="296">
                  <c:v>28.2</c:v>
                </c:pt>
                <c:pt idx="297">
                  <c:v/>
                </c:pt>
                <c:pt idx="298">
                  <c:v>1.4</c:v>
                </c:pt>
                <c:pt idx="299">
                  <c:v/>
                </c:pt>
                <c:pt idx="300">
                  <c:v>19.3</c:v>
                </c:pt>
                <c:pt idx="301">
                  <c:v/>
                </c:pt>
                <c:pt idx="302">
                  <c:v>2.3</c:v>
                </c:pt>
                <c:pt idx="303">
                  <c:v/>
                </c:pt>
                <c:pt idx="304">
                  <c:v>5.1</c:v>
                </c:pt>
                <c:pt idx="305">
                  <c:v/>
                </c:pt>
                <c:pt idx="306">
                  <c:v>4.6</c:v>
                </c:pt>
                <c:pt idx="307">
                  <c:v/>
                </c:pt>
                <c:pt idx="308">
                  <c:v>120</c:v>
                </c:pt>
                <c:pt idx="309">
                  <c:v/>
                </c:pt>
                <c:pt idx="310">
                  <c:v>13</c:v>
                </c:pt>
                <c:pt idx="311">
                  <c:v/>
                </c:pt>
                <c:pt idx="312">
                  <c:v>3.2</c:v>
                </c:pt>
                <c:pt idx="313">
                  <c:v/>
                </c:pt>
                <c:pt idx="314">
                  <c:v>59.3</c:v>
                </c:pt>
                <c:pt idx="315">
                  <c:v/>
                </c:pt>
                <c:pt idx="316">
                  <c:v>2.3</c:v>
                </c:pt>
                <c:pt idx="317">
                  <c:v/>
                </c:pt>
                <c:pt idx="318">
                  <c:v>53.7</c:v>
                </c:pt>
                <c:pt idx="319">
                  <c:v/>
                </c:pt>
                <c:pt idx="320">
                  <c:v>19.9</c:v>
                </c:pt>
                <c:pt idx="321">
                  <c:v/>
                </c:pt>
                <c:pt idx="322">
                  <c:v>39.7</c:v>
                </c:pt>
                <c:pt idx="323">
                  <c:v/>
                </c:pt>
                <c:pt idx="324">
                  <c:v>2.8</c:v>
                </c:pt>
                <c:pt idx="325">
                  <c:v/>
                </c:pt>
                <c:pt idx="326">
                  <c:v>106</c:v>
                </c:pt>
                <c:pt idx="327">
                  <c:v/>
                </c:pt>
                <c:pt idx="328">
                  <c:v>27.6</c:v>
                </c:pt>
                <c:pt idx="329">
                  <c:v/>
                </c:pt>
                <c:pt idx="330">
                  <c:v>28.6</c:v>
                </c:pt>
                <c:pt idx="331">
                  <c:v/>
                </c:pt>
                <c:pt idx="332">
                  <c:v>4.2</c:v>
                </c:pt>
                <c:pt idx="333">
                  <c:v/>
                </c:pt>
                <c:pt idx="334">
                  <c:v>1.9</c:v>
                </c:pt>
                <c:pt idx="335">
                  <c:v/>
                </c:pt>
                <c:pt idx="336">
                  <c:v>4</c:v>
                </c:pt>
                <c:pt idx="337">
                  <c:v/>
                </c:pt>
                <c:pt idx="338">
                  <c:v>3.6</c:v>
                </c:pt>
                <c:pt idx="339">
                  <c:v/>
                </c:pt>
                <c:pt idx="340">
                  <c:v>7.3</c:v>
                </c:pt>
                <c:pt idx="341">
                  <c:v/>
                </c:pt>
                <c:pt idx="342">
                  <c:v>20.7</c:v>
                </c:pt>
                <c:pt idx="343">
                  <c:v/>
                </c:pt>
                <c:pt idx="344">
                  <c:v>20.9</c:v>
                </c:pt>
                <c:pt idx="345">
                  <c:v/>
                </c:pt>
                <c:pt idx="346">
                  <c:v>1.3</c:v>
                </c:pt>
                <c:pt idx="347">
                  <c:v/>
                </c:pt>
                <c:pt idx="348">
                  <c:v>10.3</c:v>
                </c:pt>
                <c:pt idx="349">
                  <c:v/>
                </c:pt>
                <c:pt idx="350">
                  <c:v>6.4</c:v>
                </c:pt>
                <c:pt idx="351">
                  <c:v/>
                </c:pt>
                <c:pt idx="352">
                  <c:v>41.6</c:v>
                </c:pt>
                <c:pt idx="353">
                  <c:v/>
                </c:pt>
                <c:pt idx="354">
                  <c:v>37.4</c:v>
                </c:pt>
                <c:pt idx="355">
                  <c:v/>
                </c:pt>
                <c:pt idx="356">
                  <c:v>16.5</c:v>
                </c:pt>
                <c:pt idx="357">
                  <c:v/>
                </c:pt>
                <c:pt idx="358">
                  <c:v>35</c:v>
                </c:pt>
                <c:pt idx="359">
                  <c:v/>
                </c:pt>
                <c:pt idx="360">
                  <c:v>3.5</c:v>
                </c:pt>
                <c:pt idx="361">
                  <c:v/>
                </c:pt>
                <c:pt idx="362">
                  <c:v>4.7</c:v>
                </c:pt>
                <c:pt idx="363">
                  <c:v/>
                </c:pt>
                <c:pt idx="364">
                  <c:v>28</c:v>
                </c:pt>
                <c:pt idx="365">
                  <c:v/>
                </c:pt>
                <c:pt idx="366">
                  <c:v>5.9</c:v>
                </c:pt>
                <c:pt idx="367">
                  <c:v/>
                </c:pt>
                <c:pt idx="368">
                  <c:v>13.3</c:v>
                </c:pt>
                <c:pt idx="369">
                  <c:v/>
                </c:pt>
                <c:pt idx="370">
                  <c:v>0.8</c:v>
                </c:pt>
                <c:pt idx="371">
                  <c:v/>
                </c:pt>
                <c:pt idx="372">
                  <c:v>0.7</c:v>
                </c:pt>
                <c:pt idx="373">
                  <c:v/>
                </c:pt>
                <c:pt idx="374">
                  <c:v>10.1</c:v>
                </c:pt>
                <c:pt idx="375">
                  <c:v/>
                </c:pt>
                <c:pt idx="376">
                  <c:v>5.9</c:v>
                </c:pt>
                <c:pt idx="377">
                  <c:v/>
                </c:pt>
                <c:pt idx="378">
                  <c:v>72.3</c:v>
                </c:pt>
                <c:pt idx="379">
                  <c:v/>
                </c:pt>
                <c:pt idx="380">
                  <c:v>19.5</c:v>
                </c:pt>
                <c:pt idx="381">
                  <c:v/>
                </c:pt>
                <c:pt idx="382">
                  <c:v>31.5</c:v>
                </c:pt>
                <c:pt idx="383">
                  <c:v/>
                </c:pt>
                <c:pt idx="384">
                  <c:v>25.5</c:v>
                </c:pt>
                <c:pt idx="385">
                  <c:v/>
                </c:pt>
                <c:pt idx="386">
                  <c:v>33.9</c:v>
                </c:pt>
                <c:pt idx="387">
                  <c:v/>
                </c:pt>
                <c:pt idx="388">
                  <c:v>37.5</c:v>
                </c:pt>
                <c:pt idx="389">
                  <c:v/>
                </c:pt>
                <c:pt idx="390">
                  <c:v>34.3</c:v>
                </c:pt>
                <c:pt idx="391">
                  <c:v/>
                </c:pt>
                <c:pt idx="392">
                  <c:v>43.3</c:v>
                </c:pt>
                <c:pt idx="393">
                  <c:v/>
                </c:pt>
                <c:pt idx="394">
                  <c:v>32.9</c:v>
                </c:pt>
                <c:pt idx="395">
                  <c:v/>
                </c:pt>
                <c:pt idx="396">
                  <c:v>52.5</c:v>
                </c:pt>
                <c:pt idx="397">
                  <c:v/>
                </c:pt>
                <c:pt idx="398">
                  <c:v>16.7</c:v>
                </c:pt>
                <c:pt idx="399">
                  <c:v/>
                </c:pt>
                <c:pt idx="400">
                  <c:v>54.5</c:v>
                </c:pt>
                <c:pt idx="401">
                  <c:v/>
                </c:pt>
                <c:pt idx="402">
                  <c:v>3.7</c:v>
                </c:pt>
                <c:pt idx="403">
                  <c:v/>
                </c:pt>
                <c:pt idx="404">
                  <c:v>5.6</c:v>
                </c:pt>
                <c:pt idx="405">
                  <c:v/>
                </c:pt>
                <c:pt idx="406">
                  <c:v>12.8</c:v>
                </c:pt>
                <c:pt idx="407">
                  <c:v/>
                </c:pt>
                <c:pt idx="408">
                  <c:v>1.8</c:v>
                </c:pt>
                <c:pt idx="409">
                  <c:v/>
                </c:pt>
                <c:pt idx="410">
                  <c:v>21.1</c:v>
                </c:pt>
                <c:pt idx="411">
                  <c:v/>
                </c:pt>
                <c:pt idx="412">
                  <c:v>12.8</c:v>
                </c:pt>
                <c:pt idx="413">
                  <c:v/>
                </c:pt>
                <c:pt idx="414">
                  <c:v>61.8</c:v>
                </c:pt>
                <c:pt idx="415">
                  <c:v/>
                </c:pt>
                <c:pt idx="416">
                  <c:v>21.3</c:v>
                </c:pt>
                <c:pt idx="417">
                  <c:v/>
                </c:pt>
                <c:pt idx="418">
                  <c:v>15.9</c:v>
                </c:pt>
                <c:pt idx="419">
                  <c:v/>
                </c:pt>
                <c:pt idx="420">
                  <c:v>37.2</c:v>
                </c:pt>
                <c:pt idx="421">
                  <c:v/>
                </c:pt>
                <c:pt idx="422">
                  <c:v>45.1</c:v>
                </c:pt>
                <c:pt idx="423">
                  <c:v/>
                </c:pt>
                <c:pt idx="424">
                  <c:v>16.2</c:v>
                </c:pt>
                <c:pt idx="425">
                  <c:v/>
                </c:pt>
                <c:pt idx="426">
                  <c:v>41.9</c:v>
                </c:pt>
                <c:pt idx="427">
                  <c:v/>
                </c:pt>
                <c:pt idx="428">
                  <c:v>9.6</c:v>
                </c:pt>
                <c:pt idx="429">
                  <c:v/>
                </c:pt>
                <c:pt idx="430">
                  <c:v>17.8</c:v>
                </c:pt>
                <c:pt idx="431">
                  <c:v/>
                </c:pt>
                <c:pt idx="432">
                  <c:v>8.2</c:v>
                </c:pt>
                <c:pt idx="433">
                  <c:v/>
                </c:pt>
                <c:pt idx="434">
                  <c:v>33.8</c:v>
                </c:pt>
                <c:pt idx="435">
                  <c:v/>
                </c:pt>
                <c:pt idx="436">
                  <c:v>29</c:v>
                </c:pt>
                <c:pt idx="437">
                  <c:v/>
                </c:pt>
                <c:pt idx="438">
                  <c:v>35.4</c:v>
                </c:pt>
                <c:pt idx="439">
                  <c:v/>
                </c:pt>
                <c:pt idx="440">
                  <c:v>53.8</c:v>
                </c:pt>
                <c:pt idx="441">
                  <c:v/>
                </c:pt>
                <c:pt idx="442">
                  <c:v>52.7</c:v>
                </c:pt>
                <c:pt idx="443">
                  <c:v/>
                </c:pt>
                <c:pt idx="444">
                  <c:v>4.5</c:v>
                </c:pt>
                <c:pt idx="445">
                  <c:v/>
                </c:pt>
                <c:pt idx="446">
                  <c:v>40.5</c:v>
                </c:pt>
                <c:pt idx="447">
                  <c:v/>
                </c:pt>
                <c:pt idx="448">
                  <c:v>14.4</c:v>
                </c:pt>
                <c:pt idx="449">
                  <c:v/>
                </c:pt>
                <c:pt idx="450">
                  <c:v>34.4</c:v>
                </c:pt>
                <c:pt idx="451">
                  <c:v/>
                </c:pt>
                <c:pt idx="452">
                  <c:v>40.6</c:v>
                </c:pt>
                <c:pt idx="453">
                  <c:v/>
                </c:pt>
                <c:pt idx="454">
                  <c:v>14.5</c:v>
                </c:pt>
                <c:pt idx="455">
                  <c:v/>
                </c:pt>
                <c:pt idx="456">
                  <c:v>29.6</c:v>
                </c:pt>
                <c:pt idx="457">
                  <c:v/>
                </c:pt>
                <c:pt idx="458">
                  <c:v>46.2</c:v>
                </c:pt>
                <c:pt idx="459">
                  <c:v/>
                </c:pt>
                <c:pt idx="460">
                  <c:v>20</c:v>
                </c:pt>
                <c:pt idx="461">
                  <c:v/>
                </c:pt>
                <c:pt idx="462">
                  <c:v>18.6</c:v>
                </c:pt>
                <c:pt idx="463">
                  <c:v/>
                </c:pt>
                <c:pt idx="464">
                  <c:v>13.8</c:v>
                </c:pt>
                <c:pt idx="465">
                  <c:v/>
                </c:pt>
                <c:pt idx="466">
                  <c:v>137.6</c:v>
                </c:pt>
                <c:pt idx="467">
                  <c:v/>
                </c:pt>
                <c:pt idx="468">
                  <c:v>42.7</c:v>
                </c:pt>
                <c:pt idx="469">
                  <c:v/>
                </c:pt>
                <c:pt idx="470">
                  <c:v>12.2</c:v>
                </c:pt>
                <c:pt idx="471">
                  <c:v/>
                </c:pt>
                <c:pt idx="472">
                  <c:v>28.5</c:v>
                </c:pt>
                <c:pt idx="473">
                  <c:v/>
                </c:pt>
                <c:pt idx="474">
                  <c:v>133.9</c:v>
                </c:pt>
                <c:pt idx="475">
                  <c:v/>
                </c:pt>
                <c:pt idx="476">
                  <c:v>19.9</c:v>
                </c:pt>
                <c:pt idx="477">
                  <c:v/>
                </c:pt>
                <c:pt idx="478">
                  <c:v>52.9</c:v>
                </c:pt>
                <c:pt idx="479">
                  <c:v/>
                </c:pt>
                <c:pt idx="480">
                  <c:v>44.9</c:v>
                </c:pt>
                <c:pt idx="481">
                  <c:v/>
                </c:pt>
                <c:pt idx="482">
                  <c:v>24.9</c:v>
                </c:pt>
                <c:pt idx="483">
                  <c:v/>
                </c:pt>
                <c:pt idx="484">
                  <c:v>46.2</c:v>
                </c:pt>
                <c:pt idx="485">
                  <c:v/>
                </c:pt>
                <c:pt idx="486">
                  <c:v>4.4</c:v>
                </c:pt>
                <c:pt idx="487">
                  <c:v/>
                </c:pt>
                <c:pt idx="488">
                  <c:v>1.5</c:v>
                </c:pt>
                <c:pt idx="489">
                  <c:v/>
                </c:pt>
                <c:pt idx="490">
                  <c:v>12.9</c:v>
                </c:pt>
                <c:pt idx="491">
                  <c:v/>
                </c:pt>
                <c:pt idx="492">
                  <c:v>14.5</c:v>
                </c:pt>
                <c:pt idx="493">
                  <c:v/>
                </c:pt>
                <c:pt idx="494">
                  <c:v>26.9</c:v>
                </c:pt>
                <c:pt idx="495">
                  <c:v/>
                </c:pt>
                <c:pt idx="496">
                  <c:v>32.7</c:v>
                </c:pt>
                <c:pt idx="497">
                  <c:v/>
                </c:pt>
                <c:pt idx="498">
                  <c:v>12.4</c:v>
                </c:pt>
                <c:pt idx="499">
                  <c:v/>
                </c:pt>
                <c:pt idx="500">
                  <c:v>0.9</c:v>
                </c:pt>
                <c:pt idx="501">
                  <c:v/>
                </c:pt>
                <c:pt idx="502">
                  <c:v>110</c:v>
                </c:pt>
                <c:pt idx="503">
                  <c:v/>
                </c:pt>
                <c:pt idx="504">
                  <c:v>10.9</c:v>
                </c:pt>
                <c:pt idx="505">
                  <c:v/>
                </c:pt>
                <c:pt idx="506">
                  <c:v>20.5</c:v>
                </c:pt>
                <c:pt idx="507">
                  <c:v/>
                </c:pt>
                <c:pt idx="508">
                  <c:v>10.7</c:v>
                </c:pt>
                <c:pt idx="509">
                  <c:v/>
                </c:pt>
                <c:pt idx="510">
                  <c:v>40.8</c:v>
                </c:pt>
                <c:pt idx="511">
                  <c:v/>
                </c:pt>
                <c:pt idx="512">
                  <c:v>56.7</c:v>
                </c:pt>
                <c:pt idx="513">
                  <c:v/>
                </c:pt>
                <c:pt idx="514">
                  <c:v>51.7</c:v>
                </c:pt>
                <c:pt idx="515">
                  <c:v/>
                </c:pt>
                <c:pt idx="516">
                  <c:v>23.9</c:v>
                </c:pt>
                <c:pt idx="517">
                  <c:v/>
                </c:pt>
                <c:pt idx="518">
                  <c:v>24.2</c:v>
                </c:pt>
                <c:pt idx="519">
                  <c:v/>
                </c:pt>
                <c:pt idx="520">
                  <c:v>4.1</c:v>
                </c:pt>
                <c:pt idx="521">
                  <c:v/>
                </c:pt>
                <c:pt idx="522">
                  <c:v>8.1</c:v>
                </c:pt>
                <c:pt idx="523">
                  <c:v/>
                </c:pt>
                <c:pt idx="524">
                  <c:v>22.1</c:v>
                </c:pt>
                <c:pt idx="525">
                  <c:v/>
                </c:pt>
                <c:pt idx="526">
                  <c:v>0</c:v>
                </c:pt>
                <c:pt idx="527">
                  <c:v/>
                </c:pt>
                <c:pt idx="528">
                  <c:v>42.8</c:v>
                </c:pt>
                <c:pt idx="529">
                  <c:v/>
                </c:pt>
                <c:pt idx="530">
                  <c:v>13.7</c:v>
                </c:pt>
                <c:pt idx="531">
                  <c:v/>
                </c:pt>
                <c:pt idx="532">
                  <c:v>3.2</c:v>
                </c:pt>
                <c:pt idx="533">
                  <c:v/>
                </c:pt>
                <c:pt idx="534">
                  <c:v>4.1</c:v>
                </c:pt>
                <c:pt idx="535">
                  <c:v/>
                </c:pt>
                <c:pt idx="536">
                  <c:v>37.2</c:v>
                </c:pt>
                <c:pt idx="537">
                  <c:v/>
                </c:pt>
                <c:pt idx="538">
                  <c:v>10.1</c:v>
                </c:pt>
                <c:pt idx="539">
                  <c:v/>
                </c:pt>
                <c:pt idx="540">
                  <c:v>28.8</c:v>
                </c:pt>
                <c:pt idx="541">
                  <c:v/>
                </c:pt>
                <c:pt idx="542">
                  <c:v>199.1</c:v>
                </c:pt>
                <c:pt idx="543">
                  <c:v/>
                </c:pt>
                <c:pt idx="544">
                  <c:v>19.5</c:v>
                </c:pt>
                <c:pt idx="545">
                  <c:v/>
                </c:pt>
                <c:pt idx="546">
                  <c:v>18.5</c:v>
                </c:pt>
                <c:pt idx="547">
                  <c:v/>
                </c:pt>
                <c:pt idx="548">
                  <c:v>6.6</c:v>
                </c:pt>
                <c:pt idx="549">
                  <c:v/>
                </c:pt>
                <c:pt idx="550">
                  <c:v>0</c:v>
                </c:pt>
                <c:pt idx="551">
                  <c:v/>
                </c:pt>
                <c:pt idx="552">
                  <c:v>12.9</c:v>
                </c:pt>
                <c:pt idx="553">
                  <c:v/>
                </c:pt>
                <c:pt idx="554">
                  <c:v>8.6</c:v>
                </c:pt>
                <c:pt idx="555">
                  <c:v/>
                </c:pt>
                <c:pt idx="556">
                  <c:v>13.7</c:v>
                </c:pt>
                <c:pt idx="557">
                  <c:v/>
                </c:pt>
                <c:pt idx="558">
                  <c:v>13.7</c:v>
                </c:pt>
                <c:pt idx="559">
                  <c:v/>
                </c:pt>
                <c:pt idx="560">
                  <c:v>3</c:v>
                </c:pt>
                <c:pt idx="561">
                  <c:v/>
                </c:pt>
                <c:pt idx="562">
                  <c:v>13.7</c:v>
                </c:pt>
                <c:pt idx="563">
                  <c:v/>
                </c:pt>
                <c:pt idx="564">
                  <c:v>12.3</c:v>
                </c:pt>
                <c:pt idx="565">
                  <c:v/>
                </c:pt>
                <c:pt idx="566">
                  <c:v>19.2</c:v>
                </c:pt>
                <c:pt idx="567">
                  <c:v/>
                </c:pt>
                <c:pt idx="568">
                  <c:v>25</c:v>
                </c:pt>
                <c:pt idx="569">
                  <c:v/>
                </c:pt>
                <c:pt idx="570">
                  <c:v>215.4</c:v>
                </c:pt>
                <c:pt idx="571">
                  <c:v/>
                </c:pt>
                <c:pt idx="572">
                  <c:v>6.2</c:v>
                </c:pt>
                <c:pt idx="573">
                  <c:v/>
                </c:pt>
                <c:pt idx="574">
                  <c:v>2.1</c:v>
                </c:pt>
                <c:pt idx="575">
                  <c:v/>
                </c:pt>
                <c:pt idx="576">
                  <c:v>5.1</c:v>
                </c:pt>
                <c:pt idx="577">
                  <c:v/>
                </c:pt>
                <c:pt idx="578">
                  <c:v>86</c:v>
                </c:pt>
                <c:pt idx="579">
                  <c:v/>
                </c:pt>
                <c:pt idx="580">
                  <c:v>19.9</c:v>
                </c:pt>
                <c:pt idx="581">
                  <c:v/>
                </c:pt>
                <c:pt idx="582">
                  <c:v>21.4</c:v>
                </c:pt>
                <c:pt idx="583">
                  <c:v/>
                </c:pt>
                <c:pt idx="584">
                  <c:v>0.5</c:v>
                </c:pt>
                <c:pt idx="585">
                  <c:v/>
                </c:pt>
                <c:pt idx="586">
                  <c:v>19.9</c:v>
                </c:pt>
                <c:pt idx="587">
                  <c:v/>
                </c:pt>
                <c:pt idx="588">
                  <c:v>5.5</c:v>
                </c:pt>
                <c:pt idx="589">
                  <c:v/>
                </c:pt>
                <c:pt idx="590">
                  <c:v>25.7</c:v>
                </c:pt>
                <c:pt idx="591">
                  <c:v/>
                </c:pt>
                <c:pt idx="592">
                  <c:v>30.7</c:v>
                </c:pt>
                <c:pt idx="593">
                  <c:v/>
                </c:pt>
                <c:pt idx="594">
                  <c:v>59.2</c:v>
                </c:pt>
                <c:pt idx="595">
                  <c:v/>
                </c:pt>
                <c:pt idx="596">
                  <c:v>127.2</c:v>
                </c:pt>
                <c:pt idx="597">
                  <c:v/>
                </c:pt>
                <c:pt idx="598">
                  <c:v>106.7</c:v>
                </c:pt>
                <c:pt idx="599">
                  <c:v/>
                </c:pt>
                <c:pt idx="600">
                  <c:v>77.3</c:v>
                </c:pt>
                <c:pt idx="601">
                  <c:v/>
                </c:pt>
                <c:pt idx="602">
                  <c:v>84</c:v>
                </c:pt>
                <c:pt idx="603">
                  <c:v/>
                </c:pt>
                <c:pt idx="604">
                  <c:v>5</c:v>
                </c:pt>
                <c:pt idx="605">
                  <c:v/>
                </c:pt>
                <c:pt idx="606">
                  <c:v>27.9</c:v>
                </c:pt>
                <c:pt idx="607">
                  <c:v/>
                </c:pt>
                <c:pt idx="608">
                  <c:v>26.9</c:v>
                </c:pt>
                <c:pt idx="609">
                  <c:v/>
                </c:pt>
                <c:pt idx="610">
                  <c:v>10.1</c:v>
                </c:pt>
                <c:pt idx="611">
                  <c:v/>
                </c:pt>
                <c:pt idx="612">
                  <c:v>3.5</c:v>
                </c:pt>
                <c:pt idx="613">
                  <c:v/>
                </c:pt>
                <c:pt idx="614">
                  <c:v>19.9</c:v>
                </c:pt>
                <c:pt idx="615">
                  <c:v/>
                </c:pt>
                <c:pt idx="616">
                  <c:v>51.2</c:v>
                </c:pt>
                <c:pt idx="617">
                  <c:v/>
                </c:pt>
                <c:pt idx="618">
                  <c:v>29.5</c:v>
                </c:pt>
                <c:pt idx="619">
                  <c:v/>
                </c:pt>
                <c:pt idx="620">
                  <c:v>0.5</c:v>
                </c:pt>
                <c:pt idx="621">
                  <c:v/>
                </c:pt>
                <c:pt idx="622">
                  <c:v>12.5</c:v>
                </c:pt>
                <c:pt idx="623">
                  <c:v/>
                </c:pt>
                <c:pt idx="624">
                  <c:v>15.6</c:v>
                </c:pt>
                <c:pt idx="625">
                  <c:v/>
                </c:pt>
                <c:pt idx="626">
                  <c:v>43.9</c:v>
                </c:pt>
                <c:pt idx="627">
                  <c:v/>
                </c:pt>
                <c:pt idx="628">
                  <c:v>48.7</c:v>
                </c:pt>
                <c:pt idx="629">
                  <c:v/>
                </c:pt>
                <c:pt idx="630">
                  <c:v>8</c:v>
                </c:pt>
                <c:pt idx="631">
                  <c:v/>
                </c:pt>
                <c:pt idx="632">
                  <c:v>5</c:v>
                </c:pt>
                <c:pt idx="633">
                  <c:v/>
                </c:pt>
                <c:pt idx="634">
                  <c:v>7.9</c:v>
                </c:pt>
                <c:pt idx="635">
                  <c:v/>
                </c:pt>
                <c:pt idx="636">
                  <c:v>13.8</c:v>
                </c:pt>
                <c:pt idx="637">
                  <c:v/>
                </c:pt>
                <c:pt idx="638">
                  <c:v>27.7</c:v>
                </c:pt>
                <c:pt idx="639">
                  <c:v/>
                </c:pt>
                <c:pt idx="640">
                  <c:v>18.5</c:v>
                </c:pt>
                <c:pt idx="641">
                  <c:v/>
                </c:pt>
                <c:pt idx="642">
                  <c:v>54</c:v>
                </c:pt>
                <c:pt idx="643">
                  <c:v/>
                </c:pt>
                <c:pt idx="644">
                  <c:v>11.5</c:v>
                </c:pt>
                <c:pt idx="645">
                  <c:v/>
                </c:pt>
                <c:pt idx="646">
                  <c:v>5.4</c:v>
                </c:pt>
                <c:pt idx="647">
                  <c:v/>
                </c:pt>
                <c:pt idx="648">
                  <c:v>115.4</c:v>
                </c:pt>
                <c:pt idx="649">
                  <c:v/>
                </c:pt>
                <c:pt idx="650">
                  <c:v>71.3</c:v>
                </c:pt>
                <c:pt idx="651">
                  <c:v/>
                </c:pt>
                <c:pt idx="652">
                  <c:v>38.1</c:v>
                </c:pt>
                <c:pt idx="653">
                  <c:v/>
                </c:pt>
                <c:pt idx="654">
                  <c:v>24.9</c:v>
                </c:pt>
                <c:pt idx="655">
                  <c:v/>
                </c:pt>
                <c:pt idx="656">
                  <c:v>51.9</c:v>
                </c:pt>
                <c:pt idx="657">
                  <c:v/>
                </c:pt>
                <c:pt idx="658">
                  <c:v>30.4</c:v>
                </c:pt>
                <c:pt idx="659">
                  <c:v/>
                </c:pt>
                <c:pt idx="660">
                  <c:v>30.8</c:v>
                </c:pt>
                <c:pt idx="661">
                  <c:v/>
                </c:pt>
                <c:pt idx="662">
                  <c:v>29.8</c:v>
                </c:pt>
                <c:pt idx="663">
                  <c:v/>
                </c:pt>
                <c:pt idx="664">
                  <c:v>31.5</c:v>
                </c:pt>
                <c:pt idx="665">
                  <c:v/>
                </c:pt>
                <c:pt idx="666">
                  <c:v>26.3</c:v>
                </c:pt>
                <c:pt idx="667">
                  <c:v/>
                </c:pt>
                <c:pt idx="668">
                  <c:v>58.7</c:v>
                </c:pt>
                <c:pt idx="669">
                  <c:v/>
                </c:pt>
                <c:pt idx="670">
                  <c:v>159.8</c:v>
                </c:pt>
                <c:pt idx="671">
                  <c:v/>
                </c:pt>
                <c:pt idx="672">
                  <c:v>53.1</c:v>
                </c:pt>
                <c:pt idx="673">
                  <c:v/>
                </c:pt>
                <c:pt idx="674">
                  <c:v>18.1</c:v>
                </c:pt>
                <c:pt idx="675">
                  <c:v/>
                </c:pt>
                <c:pt idx="676">
                  <c:v>130.7</c:v>
                </c:pt>
                <c:pt idx="677">
                  <c:v/>
                </c:pt>
                <c:pt idx="678">
                  <c:v>27.3</c:v>
                </c:pt>
                <c:pt idx="679">
                  <c:v/>
                </c:pt>
                <c:pt idx="680">
                  <c:v>18.3</c:v>
                </c:pt>
                <c:pt idx="681">
                  <c:v/>
                </c:pt>
                <c:pt idx="682">
                  <c:v>1.6</c:v>
                </c:pt>
                <c:pt idx="683">
                  <c:v/>
                </c:pt>
                <c:pt idx="684">
                  <c:v>9.4</c:v>
                </c:pt>
                <c:pt idx="685">
                  <c:v/>
                </c:pt>
                <c:pt idx="686">
                  <c:v>15.6</c:v>
                </c:pt>
                <c:pt idx="687">
                  <c:v/>
                </c:pt>
                <c:pt idx="688">
                  <c:v>54.5</c:v>
                </c:pt>
                <c:pt idx="689">
                  <c:v/>
                </c:pt>
                <c:pt idx="690">
                  <c:v>8.3</c:v>
                </c:pt>
                <c:pt idx="691">
                  <c:v/>
                </c:pt>
                <c:pt idx="692">
                  <c:v>9.4</c:v>
                </c:pt>
                <c:pt idx="693">
                  <c:v/>
                </c:pt>
                <c:pt idx="694">
                  <c:v>38</c:v>
                </c:pt>
                <c:pt idx="695">
                  <c:v/>
                </c:pt>
                <c:pt idx="696">
                  <c:v>12.6</c:v>
                </c:pt>
                <c:pt idx="697">
                  <c:v/>
                </c:pt>
                <c:pt idx="698">
                  <c:v>13</c:v>
                </c:pt>
                <c:pt idx="699">
                  <c:v/>
                </c:pt>
                <c:pt idx="700">
                  <c:v>5</c:v>
                </c:pt>
                <c:pt idx="701">
                  <c:v/>
                </c:pt>
                <c:pt idx="702">
                  <c:v>16.7</c:v>
                </c:pt>
                <c:pt idx="703">
                  <c:v/>
                </c:pt>
                <c:pt idx="704">
                  <c:v>10.2</c:v>
                </c:pt>
                <c:pt idx="705">
                  <c:v/>
                </c:pt>
                <c:pt idx="706">
                  <c:v>21.9</c:v>
                </c:pt>
                <c:pt idx="707">
                  <c:v/>
                </c:pt>
                <c:pt idx="708">
                  <c:v>3.2</c:v>
                </c:pt>
                <c:pt idx="709">
                  <c:v/>
                </c:pt>
                <c:pt idx="710">
                  <c:v>24.5</c:v>
                </c:pt>
                <c:pt idx="711">
                  <c:v/>
                </c:pt>
                <c:pt idx="712">
                  <c:v>27.6</c:v>
                </c:pt>
                <c:pt idx="713">
                  <c:v/>
                </c:pt>
                <c:pt idx="714">
                  <c:v>10.5</c:v>
                </c:pt>
                <c:pt idx="715">
                  <c:v/>
                </c:pt>
                <c:pt idx="716">
                  <c:v>13.7</c:v>
                </c:pt>
                <c:pt idx="717">
                  <c:v/>
                </c:pt>
                <c:pt idx="718">
                  <c:v>11.2</c:v>
                </c:pt>
                <c:pt idx="719">
                  <c:v/>
                </c:pt>
                <c:pt idx="720">
                  <c:v>12.8</c:v>
                </c:pt>
                <c:pt idx="721">
                  <c:v/>
                </c:pt>
                <c:pt idx="722">
                  <c:v>59.3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100"/>
        <c:overlap val="0"/>
        <c:axId val="64765739"/>
        <c:axId val="7652847"/>
      </c:barChart>
      <c:catAx>
        <c:axId val="647657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52847"/>
        <c:crosses val="autoZero"/>
        <c:auto val="1"/>
        <c:lblAlgn val="ctr"/>
        <c:lblOffset val="100"/>
      </c:catAx>
      <c:valAx>
        <c:axId val="7652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7657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133560</xdr:colOff>
      <xdr:row>0</xdr:row>
      <xdr:rowOff>149760</xdr:rowOff>
    </xdr:from>
    <xdr:to>
      <xdr:col>15</xdr:col>
      <xdr:colOff>351360</xdr:colOff>
      <xdr:row>19</xdr:row>
      <xdr:rowOff>51480</xdr:rowOff>
    </xdr:to>
    <xdr:graphicFrame>
      <xdr:nvGraphicFramePr>
        <xdr:cNvPr id="0" name=""/>
        <xdr:cNvGraphicFramePr/>
      </xdr:nvGraphicFramePr>
      <xdr:xfrm>
        <a:off x="6050880" y="149760"/>
        <a:ext cx="576144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183960</xdr:colOff>
      <xdr:row>20</xdr:row>
      <xdr:rowOff>160200</xdr:rowOff>
    </xdr:from>
    <xdr:to>
      <xdr:col>15</xdr:col>
      <xdr:colOff>391680</xdr:colOff>
      <xdr:row>39</xdr:row>
      <xdr:rowOff>61200</xdr:rowOff>
    </xdr:to>
    <xdr:graphicFrame>
      <xdr:nvGraphicFramePr>
        <xdr:cNvPr id="1" name=""/>
        <xdr:cNvGraphicFramePr/>
      </xdr:nvGraphicFramePr>
      <xdr:xfrm>
        <a:off x="6101280" y="3665160"/>
        <a:ext cx="57513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9.9948979591837"/>
    <col collapsed="false" hidden="false" max="2" min="2" style="1" width="145.260204081633"/>
    <col collapsed="false" hidden="false" max="1025" min="3" style="0" width="8.72959183673469"/>
  </cols>
  <sheetData>
    <row r="1" customFormat="false" ht="14.9" hidden="false" customHeight="false" outlineLevel="0" collapsed="false">
      <c r="A1" s="2" t="s">
        <v>0</v>
      </c>
      <c r="B1" s="3" t="s">
        <v>1</v>
      </c>
    </row>
    <row r="2" customFormat="false" ht="82.05" hidden="false" customHeight="false" outlineLevel="0" collapsed="false">
      <c r="B2" s="3" t="s">
        <v>2</v>
      </c>
    </row>
    <row r="3" customFormat="false" ht="14.9" hidden="false" customHeight="false" outlineLevel="0" collapsed="false">
      <c r="A3" s="2" t="s">
        <v>3</v>
      </c>
      <c r="B3" s="3" t="s">
        <v>4</v>
      </c>
    </row>
    <row r="4" customFormat="false" ht="28.35" hidden="false" customHeight="false" outlineLevel="0" collapsed="false">
      <c r="B4" s="3" t="s">
        <v>5</v>
      </c>
    </row>
    <row r="5" customFormat="false" ht="14.9" hidden="false" customHeight="false" outlineLevel="0" collapsed="false">
      <c r="A5" s="2" t="s">
        <v>6</v>
      </c>
      <c r="B5" s="3" t="s">
        <v>7</v>
      </c>
    </row>
    <row r="6" customFormat="false" ht="95.5" hidden="false" customHeight="false" outlineLevel="0" collapsed="false">
      <c r="B6" s="3" t="s">
        <v>8</v>
      </c>
    </row>
    <row r="7" customFormat="false" ht="28.35" hidden="false" customHeight="false" outlineLevel="0" collapsed="false">
      <c r="A7" s="3" t="s">
        <v>9</v>
      </c>
      <c r="B7" s="3" t="s">
        <v>10</v>
      </c>
    </row>
    <row r="8" customFormat="false" ht="14.9" hidden="false" customHeight="false" outlineLevel="0" collapsed="false">
      <c r="A8" s="2" t="s">
        <v>11</v>
      </c>
      <c r="B8" s="3" t="s">
        <v>12</v>
      </c>
    </row>
    <row r="9" customFormat="false" ht="20.85" hidden="false" customHeight="true" outlineLevel="0" collapsed="false">
      <c r="A9" s="2" t="s">
        <v>13</v>
      </c>
      <c r="B9" s="3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5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P21" activeCellId="0" sqref="P21"/>
    </sheetView>
  </sheetViews>
  <sheetFormatPr defaultRowHeight="13.8"/>
  <cols>
    <col collapsed="false" hidden="false" max="1" min="1" style="0" width="11.4489795918367"/>
    <col collapsed="false" hidden="false" max="2" min="2" style="0" width="29.219387755102"/>
    <col collapsed="false" hidden="false" max="3" min="3" style="0" width="23.8673469387755"/>
    <col collapsed="false" hidden="false" max="4" min="4" style="0" width="5.52551020408163"/>
    <col collapsed="false" hidden="false" max="5" min="5" style="0" width="8.63265306122449"/>
    <col collapsed="false" hidden="false" max="6" min="6" style="0" width="15.6836734693878"/>
    <col collapsed="false" hidden="false" max="8" min="7" style="0" width="8.72959183673469"/>
    <col collapsed="false" hidden="false" max="9" min="9" style="0" width="23.4438775510204"/>
    <col collapsed="false" hidden="false" max="11" min="10" style="0" width="12.1224489795918"/>
    <col collapsed="false" hidden="false" max="12" min="12" style="0" width="8.72959183673469"/>
    <col collapsed="false" hidden="false" max="13" min="13" style="0" width="23.4438775510204"/>
    <col collapsed="false" hidden="false" max="15" min="14" style="0" width="8.72959183673469"/>
    <col collapsed="false" hidden="false" max="16" min="16" style="0" width="10.719387755102"/>
    <col collapsed="false" hidden="false" max="17" min="17" style="0" width="8.72959183673469"/>
    <col collapsed="false" hidden="false" max="18" min="18" style="0" width="5.52551020408163"/>
    <col collapsed="false" hidden="false" max="19" min="19" style="0" width="11.8418367346939"/>
    <col collapsed="false" hidden="false" max="20" min="20" style="0" width="10.719387755102"/>
    <col collapsed="false" hidden="false" max="21" min="21" style="0" width="13.5357142857143"/>
    <col collapsed="false" hidden="false" max="22" min="22" style="0" width="11.5204081632653"/>
    <col collapsed="false" hidden="false" max="23" min="23" style="0" width="5.52551020408163"/>
    <col collapsed="false" hidden="false" max="24" min="24" style="0" width="11.8724489795918"/>
    <col collapsed="false" hidden="false" max="25" min="25" style="0" width="15.265306122449"/>
    <col collapsed="false" hidden="false" max="26" min="26" style="0" width="19.6275510204082"/>
    <col collapsed="false" hidden="false" max="1025" min="27" style="0" width="8.72959183673469"/>
  </cols>
  <sheetData>
    <row r="1" customFormat="false" ht="13.8" hidden="false" customHeight="fals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customFormat="false" ht="13.8" hidden="false" customHeight="false" outlineLevel="0" collapsed="false">
      <c r="A2" s="2" t="s">
        <v>22</v>
      </c>
      <c r="B2" s="2" t="s">
        <v>23</v>
      </c>
      <c r="C2" s="2" t="s">
        <v>24</v>
      </c>
      <c r="D2" s="2" t="s">
        <v>25</v>
      </c>
      <c r="E2" s="4" t="n">
        <v>20.8</v>
      </c>
      <c r="F2" s="2" t="s">
        <v>26</v>
      </c>
      <c r="G2" s="2" t="s">
        <v>27</v>
      </c>
      <c r="I2" s="5" t="s">
        <v>28</v>
      </c>
      <c r="J2" s="5"/>
      <c r="K2" s="5"/>
      <c r="M2" s="6" t="s">
        <v>29</v>
      </c>
      <c r="N2" s="6" t="n">
        <v>2013</v>
      </c>
      <c r="O2" s="7" t="n">
        <v>2014</v>
      </c>
      <c r="R2" s="8" t="n">
        <v>2013</v>
      </c>
      <c r="S2" s="8" t="s">
        <v>30</v>
      </c>
      <c r="T2" s="8" t="s">
        <v>31</v>
      </c>
      <c r="U2" s="8" t="s">
        <v>32</v>
      </c>
      <c r="V2" s="2"/>
      <c r="W2" s="8" t="n">
        <v>2014</v>
      </c>
      <c r="X2" s="8" t="s">
        <v>30</v>
      </c>
      <c r="Y2" s="8" t="s">
        <v>31</v>
      </c>
      <c r="Z2" s="8" t="s">
        <v>32</v>
      </c>
    </row>
    <row r="3" customFormat="false" ht="13.8" hidden="false" customHeight="false" outlineLevel="0" collapsed="false">
      <c r="A3" s="2" t="s">
        <v>22</v>
      </c>
      <c r="B3" s="2" t="s">
        <v>23</v>
      </c>
      <c r="C3" s="2" t="s">
        <v>24</v>
      </c>
      <c r="D3" s="2" t="s">
        <v>33</v>
      </c>
      <c r="E3" s="4" t="n">
        <v>21.9</v>
      </c>
      <c r="F3" s="2" t="s">
        <v>26</v>
      </c>
      <c r="G3" s="2" t="s">
        <v>27</v>
      </c>
      <c r="I3" s="9"/>
      <c r="J3" s="10" t="n">
        <v>2013</v>
      </c>
      <c r="K3" s="10" t="n">
        <v>2014</v>
      </c>
      <c r="M3" s="11" t="s">
        <v>34</v>
      </c>
      <c r="N3" s="11" t="n">
        <f aca="false">ROWS(TABLICA!C4:C365)</f>
        <v>362</v>
      </c>
      <c r="O3" s="11" t="n">
        <f aca="false">ROWS(TABLICA!D4:D365)</f>
        <v>362</v>
      </c>
      <c r="R3" s="2"/>
      <c r="S3" s="12" t="n">
        <f aca="false">(TABLICA!C4-$J$4)^2</f>
        <v>313.955325234272</v>
      </c>
      <c r="T3" s="12" t="n">
        <f aca="false">(TABLICA!C4-$J$4)^3</f>
        <v>-5562.90675999356</v>
      </c>
      <c r="U3" s="13" t="n">
        <f aca="false">(TABLICA!C4-$J$4)^4</f>
        <v>98567.9462429576</v>
      </c>
      <c r="V3" s="12"/>
      <c r="W3" s="12"/>
      <c r="X3" s="12" t="n">
        <f aca="false">(TABLICA!D4-$K$4)^2</f>
        <v>448.831145569427</v>
      </c>
      <c r="Y3" s="12" t="n">
        <f aca="false">(TABLICA!D4-$K$4)^3</f>
        <v>-9508.77298784819</v>
      </c>
      <c r="Z3" s="12" t="n">
        <f aca="false">(TABLICA!D4-$K$4)^4</f>
        <v>201449.397233164</v>
      </c>
    </row>
    <row r="4" customFormat="false" ht="13.8" hidden="false" customHeight="false" outlineLevel="0" collapsed="false">
      <c r="A4" s="2" t="s">
        <v>35</v>
      </c>
      <c r="B4" s="2" t="s">
        <v>36</v>
      </c>
      <c r="C4" s="2" t="s">
        <v>24</v>
      </c>
      <c r="D4" s="2" t="s">
        <v>25</v>
      </c>
      <c r="E4" s="4" t="n">
        <v>8.4</v>
      </c>
      <c r="F4" s="2" t="s">
        <v>26</v>
      </c>
      <c r="G4" s="2" t="s">
        <v>27</v>
      </c>
      <c r="I4" s="11" t="s">
        <v>37</v>
      </c>
      <c r="J4" s="14" t="n">
        <f aca="false">AVERAGE(TABLICA!C4:C365)</f>
        <v>17.7187845303867</v>
      </c>
      <c r="K4" s="14" t="n">
        <f aca="false">O7</f>
        <v>21.185635359116</v>
      </c>
      <c r="M4" s="11" t="s">
        <v>38</v>
      </c>
      <c r="N4" s="11" t="n">
        <f aca="false">MIN(TABLICA!C5:C727)</f>
        <v>0</v>
      </c>
      <c r="O4" s="11" t="n">
        <f aca="false">MIN(TABLICA!D5:D727)</f>
        <v>0</v>
      </c>
      <c r="R4" s="2"/>
      <c r="S4" s="12" t="n">
        <f aca="false">(TABLICA!C5-$J$4)^2</f>
        <v>9.49388877018412</v>
      </c>
      <c r="T4" s="12" t="n">
        <f aca="false">(TABLICA!C5-$J$4)^3</f>
        <v>29.252716945479</v>
      </c>
      <c r="U4" s="13" t="n">
        <f aca="false">(TABLICA!C5-$J$4)^4</f>
        <v>90.1339239806282</v>
      </c>
      <c r="V4" s="12"/>
      <c r="W4" s="12"/>
      <c r="X4" s="12" t="n">
        <f aca="false">(TABLICA!D5-$K$4)^2</f>
        <v>0.510316840145306</v>
      </c>
      <c r="Y4" s="12" t="n">
        <f aca="false">(TABLICA!D5-$K$4)^3</f>
        <v>0.364552306247452</v>
      </c>
      <c r="Z4" s="12" t="n">
        <f aca="false">(TABLICA!D5-$K$4)^4</f>
        <v>0.26042327733589</v>
      </c>
    </row>
    <row r="5" customFormat="false" ht="13.8" hidden="false" customHeight="false" outlineLevel="0" collapsed="false">
      <c r="A5" s="2" t="s">
        <v>35</v>
      </c>
      <c r="B5" s="2" t="s">
        <v>36</v>
      </c>
      <c r="C5" s="2" t="s">
        <v>24</v>
      </c>
      <c r="D5" s="2" t="s">
        <v>33</v>
      </c>
      <c r="E5" s="4" t="n">
        <v>8.4</v>
      </c>
      <c r="F5" s="2" t="s">
        <v>26</v>
      </c>
      <c r="G5" s="2" t="s">
        <v>27</v>
      </c>
      <c r="I5" s="11" t="s">
        <v>39</v>
      </c>
      <c r="J5" s="15" t="n">
        <f aca="false">J8/SQRT(J16)</f>
        <v>1.37626934841028</v>
      </c>
      <c r="K5" s="15" t="n">
        <f aca="false">K8/SQRT(K16)</f>
        <v>1.59292092003241</v>
      </c>
      <c r="M5" s="11" t="s">
        <v>40</v>
      </c>
      <c r="N5" s="11" t="n">
        <f aca="false">MAX(TABLICA!C5:C727)</f>
        <v>359.6</v>
      </c>
      <c r="O5" s="11" t="n">
        <f aca="false">MAX(TABLICA!D5:D727)</f>
        <v>412.5</v>
      </c>
      <c r="R5" s="2"/>
      <c r="S5" s="12" t="n">
        <f aca="false">(TABLICA!C6-$J$4)^2</f>
        <v>313.955325234272</v>
      </c>
      <c r="T5" s="12" t="n">
        <f aca="false">(TABLICA!C6-$J$4)^3</f>
        <v>-5562.90675999356</v>
      </c>
      <c r="U5" s="13" t="n">
        <f aca="false">(TABLICA!C6-$J$4)^4</f>
        <v>98567.9462429576</v>
      </c>
      <c r="V5" s="12"/>
      <c r="W5" s="12"/>
      <c r="X5" s="12" t="n">
        <f aca="false">(TABLICA!D6-$K$4)^2</f>
        <v>448.831145569427</v>
      </c>
      <c r="Y5" s="12" t="n">
        <f aca="false">(TABLICA!D6-$K$4)^3</f>
        <v>-9508.77298784819</v>
      </c>
      <c r="Z5" s="12" t="n">
        <f aca="false">(TABLICA!D6-$K$4)^4</f>
        <v>201449.397233164</v>
      </c>
    </row>
    <row r="6" customFormat="false" ht="13.8" hidden="false" customHeight="false" outlineLevel="0" collapsed="false">
      <c r="A6" s="2" t="s">
        <v>41</v>
      </c>
      <c r="B6" s="2" t="s">
        <v>42</v>
      </c>
      <c r="C6" s="2" t="s">
        <v>24</v>
      </c>
      <c r="D6" s="2" t="s">
        <v>25</v>
      </c>
      <c r="E6" s="4" t="n">
        <v>14.6</v>
      </c>
      <c r="F6" s="2" t="s">
        <v>26</v>
      </c>
      <c r="G6" s="2" t="s">
        <v>27</v>
      </c>
      <c r="I6" s="11" t="s">
        <v>43</v>
      </c>
      <c r="J6" s="11" t="n">
        <f aca="false">N20</f>
        <v>10</v>
      </c>
      <c r="K6" s="11" t="n">
        <f aca="false">O20</f>
        <v>12.8</v>
      </c>
      <c r="M6" s="11" t="s">
        <v>44</v>
      </c>
      <c r="N6" s="11" t="n">
        <f aca="false">N5-N4</f>
        <v>359.6</v>
      </c>
      <c r="O6" s="11" t="n">
        <f aca="false">O5-O4</f>
        <v>412.5</v>
      </c>
      <c r="R6" s="2"/>
      <c r="S6" s="12" t="n">
        <f aca="false">(TABLICA!C7-$J$4)^2</f>
        <v>86.8397451237751</v>
      </c>
      <c r="T6" s="12" t="n">
        <f aca="false">(TABLICA!C7-$J$4)^3</f>
        <v>-809.240873482161</v>
      </c>
      <c r="U6" s="13" t="n">
        <f aca="false">(TABLICA!C7-$J$4)^4</f>
        <v>7541.14133316221</v>
      </c>
      <c r="V6" s="12"/>
      <c r="W6" s="12"/>
      <c r="X6" s="12" t="n">
        <f aca="false">(TABLICA!D7-$K$4)^2</f>
        <v>163.472471536278</v>
      </c>
      <c r="Y6" s="12" t="n">
        <f aca="false">(TABLICA!D7-$K$4)^3</f>
        <v>-2090.09941231632</v>
      </c>
      <c r="Z6" s="12" t="n">
        <f aca="false">(TABLICA!D7-$K$4)^4</f>
        <v>26723.2489501791</v>
      </c>
    </row>
    <row r="7" customFormat="false" ht="13.8" hidden="false" customHeight="false" outlineLevel="0" collapsed="false">
      <c r="A7" s="2" t="s">
        <v>41</v>
      </c>
      <c r="B7" s="2" t="s">
        <v>42</v>
      </c>
      <c r="C7" s="2" t="s">
        <v>24</v>
      </c>
      <c r="D7" s="2" t="s">
        <v>33</v>
      </c>
      <c r="E7" s="4" t="n">
        <v>14.6</v>
      </c>
      <c r="F7" s="2" t="s">
        <v>26</v>
      </c>
      <c r="G7" s="2" t="s">
        <v>27</v>
      </c>
      <c r="I7" s="11" t="s">
        <v>45</v>
      </c>
      <c r="J7" s="11" t="n">
        <f aca="false">MODE(TABLICA!C5:C727)</f>
        <v>0</v>
      </c>
      <c r="K7" s="11" t="n">
        <f aca="false">MODE(TABLICA!D5:D727)</f>
        <v>19.9</v>
      </c>
      <c r="M7" s="11" t="s">
        <v>37</v>
      </c>
      <c r="N7" s="14" t="n">
        <f aca="false">AVERAGE(TABLICA!C4:C365)</f>
        <v>17.7187845303867</v>
      </c>
      <c r="O7" s="14" t="n">
        <f aca="false">AVERAGE(TABLICA!D4:D365)</f>
        <v>21.185635359116</v>
      </c>
      <c r="R7" s="2"/>
      <c r="S7" s="12" t="n">
        <f aca="false">(TABLICA!C8-$J$4)^2</f>
        <v>313.955325234272</v>
      </c>
      <c r="T7" s="12" t="n">
        <f aca="false">(TABLICA!C8-$J$4)^3</f>
        <v>-5562.90675999356</v>
      </c>
      <c r="U7" s="13" t="n">
        <f aca="false">(TABLICA!C8-$J$4)^4</f>
        <v>98567.9462429576</v>
      </c>
      <c r="V7" s="12"/>
      <c r="W7" s="12"/>
      <c r="X7" s="12" t="n">
        <f aca="false">(TABLICA!D8-$K$4)^2</f>
        <v>448.831145569427</v>
      </c>
      <c r="Y7" s="12" t="n">
        <f aca="false">(TABLICA!D8-$K$4)^3</f>
        <v>-9508.77298784819</v>
      </c>
      <c r="Z7" s="12" t="n">
        <f aca="false">(TABLICA!D8-$K$4)^4</f>
        <v>201449.397233164</v>
      </c>
    </row>
    <row r="8" customFormat="false" ht="13.8" hidden="false" customHeight="false" outlineLevel="0" collapsed="false">
      <c r="A8" s="2" t="s">
        <v>46</v>
      </c>
      <c r="B8" s="2" t="s">
        <v>47</v>
      </c>
      <c r="C8" s="2" t="s">
        <v>24</v>
      </c>
      <c r="D8" s="2" t="s">
        <v>25</v>
      </c>
      <c r="E8" s="4" t="n">
        <v>88</v>
      </c>
      <c r="F8" s="2" t="s">
        <v>26</v>
      </c>
      <c r="G8" s="2" t="s">
        <v>27</v>
      </c>
      <c r="I8" s="11" t="s">
        <v>48</v>
      </c>
      <c r="J8" s="14" t="n">
        <f aca="false">SQRT(J9)</f>
        <v>26.1853101874555</v>
      </c>
      <c r="K8" s="14" t="n">
        <f aca="false">SQRT(K9)</f>
        <v>30.3073874625748</v>
      </c>
      <c r="M8" s="11" t="s">
        <v>48</v>
      </c>
      <c r="N8" s="14" t="n">
        <f aca="false">J8</f>
        <v>26.1853101874555</v>
      </c>
      <c r="O8" s="14" t="n">
        <f aca="false">K8</f>
        <v>30.3073874625748</v>
      </c>
      <c r="R8" s="2"/>
      <c r="S8" s="12" t="n">
        <f aca="false">(TABLICA!C9-$J$4)^2</f>
        <v>9.72681694697959</v>
      </c>
      <c r="T8" s="12" t="n">
        <f aca="false">(TABLICA!C9-$J$4)^3</f>
        <v>-30.3358462241434</v>
      </c>
      <c r="U8" s="13" t="n">
        <f aca="false">(TABLICA!C9-$J$4)^4</f>
        <v>94.6109679200493</v>
      </c>
      <c r="V8" s="12"/>
      <c r="W8" s="12"/>
      <c r="X8" s="12" t="n">
        <f aca="false">(TABLICA!D9-$K$4)^2</f>
        <v>43.3705930832391</v>
      </c>
      <c r="Y8" s="12" t="n">
        <f aca="false">(TABLICA!D9-$K$4)^3</f>
        <v>-285.622911354812</v>
      </c>
      <c r="Z8" s="12" t="n">
        <f aca="false">(TABLICA!D9-$K$4)^4</f>
        <v>1881.00834439191</v>
      </c>
    </row>
    <row r="9" customFormat="false" ht="13.8" hidden="false" customHeight="false" outlineLevel="0" collapsed="false">
      <c r="A9" s="2" t="s">
        <v>46</v>
      </c>
      <c r="B9" s="2" t="s">
        <v>47</v>
      </c>
      <c r="C9" s="2" t="s">
        <v>24</v>
      </c>
      <c r="D9" s="2" t="s">
        <v>33</v>
      </c>
      <c r="E9" s="4" t="n">
        <v>116</v>
      </c>
      <c r="F9" s="2" t="s">
        <v>26</v>
      </c>
      <c r="G9" s="2" t="s">
        <v>27</v>
      </c>
      <c r="I9" s="11" t="s">
        <v>49</v>
      </c>
      <c r="J9" s="14" t="n">
        <f aca="false">SUM(S3:S364)/N3</f>
        <v>685.670469613261</v>
      </c>
      <c r="K9" s="14" t="n">
        <f aca="false">SUM(X3:X364)/O3</f>
        <v>918.537734806634</v>
      </c>
      <c r="M9" s="11" t="s">
        <v>50</v>
      </c>
      <c r="N9" s="14" t="n">
        <f aca="false">N8/J4</f>
        <v>1.4778276773189</v>
      </c>
      <c r="O9" s="14" t="n">
        <f aca="false">O8/K4</f>
        <v>1.43056306543734</v>
      </c>
      <c r="R9" s="2"/>
      <c r="S9" s="12" t="n">
        <f aca="false">(TABLICA!C10-$J$4)^2</f>
        <v>313.955325234272</v>
      </c>
      <c r="T9" s="12" t="n">
        <f aca="false">(TABLICA!C10-$J$4)^3</f>
        <v>-5562.90675999356</v>
      </c>
      <c r="U9" s="13" t="n">
        <f aca="false">(TABLICA!C10-$J$4)^4</f>
        <v>98567.9462429576</v>
      </c>
      <c r="V9" s="12"/>
      <c r="W9" s="12"/>
      <c r="X9" s="12" t="n">
        <f aca="false">(TABLICA!D10-$K$4)^2</f>
        <v>448.831145569427</v>
      </c>
      <c r="Y9" s="12" t="n">
        <f aca="false">(TABLICA!D10-$K$4)^3</f>
        <v>-9508.77298784819</v>
      </c>
      <c r="Z9" s="12" t="n">
        <f aca="false">(TABLICA!D10-$K$4)^4</f>
        <v>201449.397233164</v>
      </c>
    </row>
    <row r="10" customFormat="false" ht="13.8" hidden="false" customHeight="false" outlineLevel="0" collapsed="false">
      <c r="A10" s="2" t="s">
        <v>51</v>
      </c>
      <c r="B10" s="2" t="s">
        <v>52</v>
      </c>
      <c r="C10" s="2" t="s">
        <v>24</v>
      </c>
      <c r="D10" s="2" t="s">
        <v>25</v>
      </c>
      <c r="E10" s="4" t="n">
        <v>97.8</v>
      </c>
      <c r="F10" s="2" t="s">
        <v>26</v>
      </c>
      <c r="G10" s="2" t="s">
        <v>27</v>
      </c>
      <c r="I10" s="11" t="s">
        <v>53</v>
      </c>
      <c r="J10" s="15" t="n">
        <f aca="false">KURT(TABLICA!C5:C727)</f>
        <v>47.7388233833332</v>
      </c>
      <c r="K10" s="15" t="n">
        <f aca="false">KURT(TABLICA!D5:D727)</f>
        <v>41.4414096954292</v>
      </c>
      <c r="L10" s="16" t="s">
        <v>54</v>
      </c>
      <c r="M10" s="14" t="n">
        <f aca="false">J4-N8</f>
        <v>-8.46652565706876</v>
      </c>
      <c r="N10" s="14" t="n">
        <f aca="false">J4+N8</f>
        <v>43.9040947178422</v>
      </c>
      <c r="O10" s="14" t="n">
        <f aca="false">K4-O8</f>
        <v>-9.12175210345875</v>
      </c>
      <c r="P10" s="17" t="n">
        <f aca="false">K4+O8</f>
        <v>51.4930228216908</v>
      </c>
      <c r="R10" s="2"/>
      <c r="S10" s="12" t="n">
        <f aca="false">(TABLICA!C11-$J$4)^2</f>
        <v>4939.44924788621</v>
      </c>
      <c r="T10" s="12" t="n">
        <f aca="false">(TABLICA!C11-$J$4)^3</f>
        <v>347150.49689191</v>
      </c>
      <c r="U10" s="13" t="n">
        <f aca="false">(TABLICA!C11-$J$4)^4</f>
        <v>24398158.8724436</v>
      </c>
      <c r="V10" s="12"/>
      <c r="W10" s="12"/>
      <c r="X10" s="12" t="n">
        <f aca="false">(TABLICA!D11-$K$4)^2</f>
        <v>8989.76374225451</v>
      </c>
      <c r="Y10" s="12" t="n">
        <f aca="false">(TABLICA!D11-$K$4)^3</f>
        <v>852358.737493517</v>
      </c>
      <c r="Z10" s="12" t="n">
        <f aca="false">(TABLICA!D11-$K$4)^4</f>
        <v>80815852.1415538</v>
      </c>
    </row>
    <row r="11" customFormat="false" ht="13.8" hidden="false" customHeight="false" outlineLevel="0" collapsed="false">
      <c r="A11" s="2" t="s">
        <v>51</v>
      </c>
      <c r="B11" s="2" t="s">
        <v>52</v>
      </c>
      <c r="C11" s="2" t="s">
        <v>24</v>
      </c>
      <c r="D11" s="2" t="s">
        <v>33</v>
      </c>
      <c r="E11" s="4" t="n">
        <v>114.3</v>
      </c>
      <c r="F11" s="2" t="s">
        <v>26</v>
      </c>
      <c r="G11" s="2" t="s">
        <v>27</v>
      </c>
      <c r="I11" s="11" t="s">
        <v>55</v>
      </c>
      <c r="J11" s="15" t="n">
        <f aca="false">SKEW(TABLICA!C5:C727)</f>
        <v>5.48301173728413</v>
      </c>
      <c r="K11" s="15" t="n">
        <f aca="false">SKEW(TABLICA!D5:D727)</f>
        <v>5.08560500238635</v>
      </c>
      <c r="M11" s="11" t="s">
        <v>53</v>
      </c>
      <c r="N11" s="15" t="n">
        <f aca="false">J10</f>
        <v>47.7388233833332</v>
      </c>
      <c r="O11" s="15" t="n">
        <f aca="false">K10</f>
        <v>41.4414096954292</v>
      </c>
      <c r="R11" s="2"/>
      <c r="S11" s="12" t="n">
        <f aca="false">(TABLICA!C12-$J$4)^2</f>
        <v>313.955325234272</v>
      </c>
      <c r="T11" s="12" t="n">
        <f aca="false">(TABLICA!C12-$J$4)^3</f>
        <v>-5562.90675999356</v>
      </c>
      <c r="U11" s="13" t="n">
        <f aca="false">(TABLICA!C12-$J$4)^4</f>
        <v>98567.9462429576</v>
      </c>
      <c r="V11" s="12"/>
      <c r="W11" s="12"/>
      <c r="X11" s="12" t="n">
        <f aca="false">(TABLICA!D12-$K$4)^2</f>
        <v>448.831145569427</v>
      </c>
      <c r="Y11" s="12" t="n">
        <f aca="false">(TABLICA!D12-$K$4)^3</f>
        <v>-9508.77298784819</v>
      </c>
      <c r="Z11" s="12" t="n">
        <f aca="false">(TABLICA!D12-$K$4)^4</f>
        <v>201449.397233164</v>
      </c>
    </row>
    <row r="12" customFormat="false" ht="13.8" hidden="false" customHeight="false" outlineLevel="0" collapsed="false">
      <c r="A12" s="2" t="s">
        <v>56</v>
      </c>
      <c r="B12" s="2" t="s">
        <v>57</v>
      </c>
      <c r="C12" s="2" t="s">
        <v>24</v>
      </c>
      <c r="D12" s="2" t="s">
        <v>25</v>
      </c>
      <c r="E12" s="4" t="n">
        <v>10</v>
      </c>
      <c r="F12" s="2" t="s">
        <v>26</v>
      </c>
      <c r="G12" s="2" t="s">
        <v>27</v>
      </c>
      <c r="I12" s="11" t="s">
        <v>44</v>
      </c>
      <c r="J12" s="11" t="n">
        <f aca="false">J14-J13</f>
        <v>359.6</v>
      </c>
      <c r="K12" s="11" t="n">
        <f aca="false">K14-K13</f>
        <v>412.5</v>
      </c>
      <c r="M12" s="11" t="s">
        <v>55</v>
      </c>
      <c r="N12" s="15" t="n">
        <f aca="false">J11</f>
        <v>5.48301173728413</v>
      </c>
      <c r="O12" s="15" t="n">
        <f aca="false">K11</f>
        <v>5.08560500238635</v>
      </c>
      <c r="S12" s="12" t="n">
        <f aca="false">(TABLICA!C13-$J$4)^2</f>
        <v>6413.00107109063</v>
      </c>
      <c r="T12" s="12" t="n">
        <f aca="false">(TABLICA!C13-$J$4)^3</f>
        <v>513560.920580869</v>
      </c>
      <c r="U12" s="13" t="n">
        <f aca="false">(TABLICA!C13-$J$4)^4</f>
        <v>41126582.7378095</v>
      </c>
      <c r="X12" s="12" t="n">
        <f aca="false">(TABLICA!D13-$K$4)^2</f>
        <v>8670.28490247551</v>
      </c>
      <c r="Y12" s="12" t="n">
        <f aca="false">(TABLICA!D13-$K$4)^3</f>
        <v>807328.069949456</v>
      </c>
      <c r="Z12" s="12" t="n">
        <f aca="false">(TABLICA!D13-$K$4)^4</f>
        <v>75173840.2900947</v>
      </c>
    </row>
    <row r="13" customFormat="false" ht="13.8" hidden="false" customHeight="false" outlineLevel="0" collapsed="false">
      <c r="A13" s="2" t="s">
        <v>56</v>
      </c>
      <c r="B13" s="2" t="s">
        <v>57</v>
      </c>
      <c r="C13" s="2" t="s">
        <v>24</v>
      </c>
      <c r="D13" s="2" t="s">
        <v>33</v>
      </c>
      <c r="E13" s="4" t="n">
        <v>10</v>
      </c>
      <c r="F13" s="2" t="s">
        <v>26</v>
      </c>
      <c r="G13" s="2" t="s">
        <v>27</v>
      </c>
      <c r="I13" s="11" t="s">
        <v>38</v>
      </c>
      <c r="J13" s="11" t="n">
        <f aca="false">N4</f>
        <v>0</v>
      </c>
      <c r="K13" s="11" t="n">
        <f aca="false">O4</f>
        <v>0</v>
      </c>
      <c r="M13" s="18" t="s">
        <v>58</v>
      </c>
      <c r="N13" s="17" t="n">
        <f aca="false">SUM(T3:T364)/(N3*N8^3)</f>
        <v>6.62268077495845</v>
      </c>
      <c r="O13" s="17" t="n">
        <f aca="false">SUM(Y3:Y364)/(O3*O8^3)</f>
        <v>6.38597544374461</v>
      </c>
      <c r="S13" s="12" t="n">
        <f aca="false">(TABLICA!C14-$J$4)^2</f>
        <v>313.955325234272</v>
      </c>
      <c r="T13" s="12" t="n">
        <f aca="false">(TABLICA!C14-$J$4)^3</f>
        <v>-5562.90675999356</v>
      </c>
      <c r="U13" s="13" t="n">
        <f aca="false">(TABLICA!C14-$J$4)^4</f>
        <v>98567.9462429576</v>
      </c>
      <c r="X13" s="12" t="n">
        <f aca="false">(TABLICA!D14-$K$4)^2</f>
        <v>448.831145569427</v>
      </c>
      <c r="Y13" s="12" t="n">
        <f aca="false">(TABLICA!D14-$K$4)^3</f>
        <v>-9508.77298784819</v>
      </c>
      <c r="Z13" s="12" t="n">
        <f aca="false">(TABLICA!D14-$K$4)^4</f>
        <v>201449.397233164</v>
      </c>
    </row>
    <row r="14" customFormat="false" ht="13.8" hidden="false" customHeight="false" outlineLevel="0" collapsed="false">
      <c r="A14" s="2" t="s">
        <v>59</v>
      </c>
      <c r="B14" s="2" t="s">
        <v>60</v>
      </c>
      <c r="C14" s="2" t="s">
        <v>24</v>
      </c>
      <c r="D14" s="2" t="s">
        <v>25</v>
      </c>
      <c r="E14" s="4" t="n">
        <v>9.1</v>
      </c>
      <c r="F14" s="2" t="s">
        <v>26</v>
      </c>
      <c r="G14" s="2" t="s">
        <v>27</v>
      </c>
      <c r="I14" s="11" t="s">
        <v>40</v>
      </c>
      <c r="J14" s="11" t="n">
        <f aca="false">N5</f>
        <v>359.6</v>
      </c>
      <c r="K14" s="11" t="n">
        <f aca="false">O5</f>
        <v>412.5</v>
      </c>
      <c r="M14" s="18" t="s">
        <v>61</v>
      </c>
      <c r="N14" s="17" t="n">
        <f aca="false">SUM(U3:U364)/(N3*N8^4)</f>
        <v>82.8728158914251</v>
      </c>
      <c r="O14" s="17" t="n">
        <f aca="false">SUM(Z3:Z364)/(O3*O8^4)</f>
        <v>79.1587417099137</v>
      </c>
      <c r="R14" s="2"/>
      <c r="S14" s="12" t="n">
        <f aca="false">(TABLICA!C15-$J$4)^2</f>
        <v>59.5796346265375</v>
      </c>
      <c r="T14" s="12" t="n">
        <f aca="false">(TABLICA!C15-$J$4)^3</f>
        <v>-459.882362081411</v>
      </c>
      <c r="U14" s="13" t="n">
        <f aca="false">(TABLICA!C15-$J$4)^4</f>
        <v>3549.73286223171</v>
      </c>
      <c r="V14" s="12"/>
      <c r="W14" s="12"/>
      <c r="X14" s="12" t="n">
        <f aca="false">(TABLICA!D15-$K$4)^2</f>
        <v>125.118438387106</v>
      </c>
      <c r="Y14" s="12" t="n">
        <f aca="false">(TABLICA!D15-$K$4)^3</f>
        <v>-1399.5292285002</v>
      </c>
      <c r="Z14" s="12" t="n">
        <f aca="false">(TABLICA!D15-$K$4)^4</f>
        <v>15654.6236244281</v>
      </c>
    </row>
    <row r="15" customFormat="false" ht="13.8" hidden="false" customHeight="false" outlineLevel="0" collapsed="false">
      <c r="A15" s="2" t="s">
        <v>59</v>
      </c>
      <c r="B15" s="2" t="s">
        <v>60</v>
      </c>
      <c r="C15" s="2" t="s">
        <v>24</v>
      </c>
      <c r="D15" s="2" t="s">
        <v>33</v>
      </c>
      <c r="E15" s="4" t="n">
        <v>17.4</v>
      </c>
      <c r="F15" s="2" t="s">
        <v>26</v>
      </c>
      <c r="G15" s="2" t="s">
        <v>27</v>
      </c>
      <c r="I15" s="11" t="s">
        <v>62</v>
      </c>
      <c r="J15" s="11" t="n">
        <f aca="false">SUM(TABLICA!C4:C365)</f>
        <v>3207.1</v>
      </c>
      <c r="K15" s="11" t="n">
        <f aca="false">SUM(TABLICA!D4:D365)</f>
        <v>3834.6</v>
      </c>
      <c r="R15" s="2"/>
      <c r="S15" s="12" t="n">
        <f aca="false">(TABLICA!C16-$J$4)^2</f>
        <v>313.955325234272</v>
      </c>
      <c r="T15" s="12" t="n">
        <f aca="false">(TABLICA!C16-$J$4)^3</f>
        <v>-5562.90675999356</v>
      </c>
      <c r="U15" s="13" t="n">
        <f aca="false">(TABLICA!C16-$J$4)^4</f>
        <v>98567.9462429576</v>
      </c>
      <c r="V15" s="12"/>
      <c r="W15" s="12"/>
      <c r="X15" s="12" t="n">
        <f aca="false">(TABLICA!D16-$K$4)^2</f>
        <v>448.831145569427</v>
      </c>
      <c r="Y15" s="12" t="n">
        <f aca="false">(TABLICA!D16-$K$4)^3</f>
        <v>-9508.77298784819</v>
      </c>
      <c r="Z15" s="12" t="n">
        <f aca="false">(TABLICA!D16-$K$4)^4</f>
        <v>201449.397233164</v>
      </c>
    </row>
    <row r="16" customFormat="false" ht="13.8" hidden="false" customHeight="false" outlineLevel="0" collapsed="false">
      <c r="A16" s="2" t="s">
        <v>63</v>
      </c>
      <c r="B16" s="2" t="s">
        <v>64</v>
      </c>
      <c r="C16" s="2" t="s">
        <v>24</v>
      </c>
      <c r="D16" s="2" t="s">
        <v>25</v>
      </c>
      <c r="E16" s="4" t="n">
        <v>9</v>
      </c>
      <c r="F16" s="2" t="s">
        <v>26</v>
      </c>
      <c r="G16" s="2" t="s">
        <v>27</v>
      </c>
      <c r="I16" s="11" t="s">
        <v>34</v>
      </c>
      <c r="J16" s="11" t="n">
        <f aca="false">N3</f>
        <v>362</v>
      </c>
      <c r="K16" s="11" t="n">
        <f aca="false">O3</f>
        <v>362</v>
      </c>
      <c r="R16" s="2"/>
      <c r="S16" s="12" t="n">
        <f aca="false">(TABLICA!C17-$J$4)^2</f>
        <v>74.2834467812336</v>
      </c>
      <c r="T16" s="12" t="n">
        <f aca="false">(TABLICA!C17-$J$4)^3</f>
        <v>-640.233021981903</v>
      </c>
      <c r="U16" s="13" t="n">
        <f aca="false">(TABLICA!C17-$J$4)^4</f>
        <v>5518.03046570037</v>
      </c>
      <c r="V16" s="12"/>
      <c r="W16" s="12"/>
      <c r="X16" s="12" t="n">
        <f aca="false">(TABLICA!D17-$K$4)^2</f>
        <v>14.3310350721894</v>
      </c>
      <c r="Y16" s="12" t="n">
        <f aca="false">(TABLICA!D17-$K$4)^3</f>
        <v>-54.252073102012</v>
      </c>
      <c r="Z16" s="12" t="n">
        <f aca="false">(TABLICA!D17-$K$4)^4</f>
        <v>205.378566240324</v>
      </c>
    </row>
    <row r="17" customFormat="false" ht="13.8" hidden="false" customHeight="false" outlineLevel="0" collapsed="false">
      <c r="A17" s="2" t="s">
        <v>63</v>
      </c>
      <c r="B17" s="2" t="s">
        <v>64</v>
      </c>
      <c r="C17" s="2" t="s">
        <v>24</v>
      </c>
      <c r="D17" s="2" t="s">
        <v>33</v>
      </c>
      <c r="E17" s="4" t="n">
        <v>9</v>
      </c>
      <c r="F17" s="2" t="s">
        <v>26</v>
      </c>
      <c r="G17" s="2" t="s">
        <v>27</v>
      </c>
      <c r="R17" s="2"/>
      <c r="S17" s="12" t="n">
        <f aca="false">(TABLICA!C18-$J$4)^2</f>
        <v>313.955325234272</v>
      </c>
      <c r="T17" s="12" t="n">
        <f aca="false">(TABLICA!C18-$J$4)^3</f>
        <v>-5562.90675999356</v>
      </c>
      <c r="U17" s="13" t="n">
        <f aca="false">(TABLICA!C18-$J$4)^4</f>
        <v>98567.9462429576</v>
      </c>
      <c r="V17" s="12"/>
      <c r="W17" s="12"/>
      <c r="X17" s="12" t="n">
        <f aca="false">(TABLICA!D18-$K$4)^2</f>
        <v>448.831145569427</v>
      </c>
      <c r="Y17" s="12" t="n">
        <f aca="false">(TABLICA!D18-$K$4)^3</f>
        <v>-9508.77298784819</v>
      </c>
      <c r="Z17" s="12" t="n">
        <f aca="false">(TABLICA!D18-$K$4)^4</f>
        <v>201449.397233164</v>
      </c>
    </row>
    <row r="18" customFormat="false" ht="13.8" hidden="false" customHeight="false" outlineLevel="0" collapsed="false">
      <c r="A18" s="2" t="s">
        <v>65</v>
      </c>
      <c r="B18" s="2" t="s">
        <v>66</v>
      </c>
      <c r="C18" s="2" t="s">
        <v>24</v>
      </c>
      <c r="D18" s="2" t="s">
        <v>25</v>
      </c>
      <c r="E18" s="4" t="n">
        <v>30.1</v>
      </c>
      <c r="F18" s="2" t="s">
        <v>26</v>
      </c>
      <c r="G18" s="2" t="s">
        <v>27</v>
      </c>
      <c r="M18" s="6" t="s">
        <v>67</v>
      </c>
      <c r="N18" s="6" t="n">
        <v>2013</v>
      </c>
      <c r="O18" s="7" t="n">
        <v>2014</v>
      </c>
      <c r="R18" s="2"/>
      <c r="S18" s="12" t="n">
        <f aca="false">(TABLICA!C19-$J$4)^2</f>
        <v>76.017203687311</v>
      </c>
      <c r="T18" s="12" t="n">
        <f aca="false">(TABLICA!C19-$J$4)^3</f>
        <v>-662.777619552184</v>
      </c>
      <c r="U18" s="13" t="n">
        <f aca="false">(TABLICA!C19-$J$4)^4</f>
        <v>5778.61525643813</v>
      </c>
      <c r="V18" s="12"/>
      <c r="W18" s="12"/>
      <c r="X18" s="12" t="n">
        <f aca="false">(TABLICA!D19-$K$4)^2</f>
        <v>148.489709105338</v>
      </c>
      <c r="Y18" s="12" t="n">
        <f aca="false">(TABLICA!D19-$K$4)^3</f>
        <v>-1809.44144973886</v>
      </c>
      <c r="Z18" s="12" t="n">
        <f aca="false">(TABLICA!D19-$K$4)^4</f>
        <v>22049.193710188</v>
      </c>
    </row>
    <row r="19" customFormat="false" ht="13.8" hidden="false" customHeight="false" outlineLevel="0" collapsed="false">
      <c r="A19" s="2" t="s">
        <v>65</v>
      </c>
      <c r="B19" s="2" t="s">
        <v>66</v>
      </c>
      <c r="C19" s="2" t="s">
        <v>24</v>
      </c>
      <c r="D19" s="2" t="s">
        <v>33</v>
      </c>
      <c r="E19" s="4" t="n">
        <v>30.1</v>
      </c>
      <c r="F19" s="2" t="s">
        <v>26</v>
      </c>
      <c r="G19" s="2" t="s">
        <v>27</v>
      </c>
      <c r="M19" s="11" t="s">
        <v>68</v>
      </c>
      <c r="N19" s="14" t="n">
        <f aca="false">QUARTILE(TABLICA!C4:C365,1)</f>
        <v>3.1</v>
      </c>
      <c r="O19" s="11" t="n">
        <f aca="false">QUARTILE(TABLICA!D4:D365,1)</f>
        <v>4.5</v>
      </c>
      <c r="R19" s="2"/>
      <c r="S19" s="12" t="n">
        <f aca="false">(TABLICA!C20-$J$4)^2</f>
        <v>313.955325234272</v>
      </c>
      <c r="T19" s="12" t="n">
        <f aca="false">(TABLICA!C20-$J$4)^3</f>
        <v>-5562.90675999356</v>
      </c>
      <c r="U19" s="13" t="n">
        <f aca="false">(TABLICA!C20-$J$4)^4</f>
        <v>98567.9462429576</v>
      </c>
      <c r="V19" s="12"/>
      <c r="W19" s="12"/>
      <c r="X19" s="12" t="n">
        <f aca="false">(TABLICA!D20-$K$4)^2</f>
        <v>448.831145569427</v>
      </c>
      <c r="Y19" s="12" t="n">
        <f aca="false">(TABLICA!D20-$K$4)^3</f>
        <v>-9508.77298784819</v>
      </c>
      <c r="Z19" s="12" t="n">
        <f aca="false">(TABLICA!D20-$K$4)^4</f>
        <v>201449.397233164</v>
      </c>
    </row>
    <row r="20" customFormat="false" ht="13.8" hidden="false" customHeight="false" outlineLevel="0" collapsed="false">
      <c r="A20" s="2" t="s">
        <v>69</v>
      </c>
      <c r="B20" s="2" t="s">
        <v>70</v>
      </c>
      <c r="C20" s="2" t="s">
        <v>24</v>
      </c>
      <c r="D20" s="2" t="s">
        <v>25</v>
      </c>
      <c r="E20" s="4" t="n">
        <v>20.9</v>
      </c>
      <c r="F20" s="2" t="s">
        <v>26</v>
      </c>
      <c r="G20" s="2" t="s">
        <v>27</v>
      </c>
      <c r="M20" s="11" t="s">
        <v>71</v>
      </c>
      <c r="N20" s="11" t="n">
        <f aca="false">QUARTILE(TABLICA!C4:C365,2)</f>
        <v>10</v>
      </c>
      <c r="O20" s="11" t="n">
        <f aca="false">QUARTILE(TABLICA!D4:D365,2)</f>
        <v>12.8</v>
      </c>
      <c r="R20" s="2"/>
      <c r="S20" s="12" t="n">
        <f aca="false">(TABLICA!C21-$J$4)^2</f>
        <v>153.294496504991</v>
      </c>
      <c r="T20" s="12" t="n">
        <f aca="false">(TABLICA!C21-$J$4)^3</f>
        <v>1897.97219153417</v>
      </c>
      <c r="U20" s="13" t="n">
        <f aca="false">(TABLICA!C21-$J$4)^4</f>
        <v>23499.2026587187</v>
      </c>
      <c r="V20" s="12"/>
      <c r="W20" s="12"/>
      <c r="X20" s="12" t="n">
        <f aca="false">(TABLICA!D21-$K$4)^2</f>
        <v>79.4658969506427</v>
      </c>
      <c r="Y20" s="12" t="n">
        <f aca="false">(TABLICA!D21-$K$4)^3</f>
        <v>708.38798193294</v>
      </c>
      <c r="Z20" s="12" t="n">
        <f aca="false">(TABLICA!D21-$K$4)^4</f>
        <v>6314.82877817017</v>
      </c>
    </row>
    <row r="21" customFormat="false" ht="13.8" hidden="false" customHeight="false" outlineLevel="0" collapsed="false">
      <c r="A21" s="2" t="s">
        <v>69</v>
      </c>
      <c r="B21" s="2" t="s">
        <v>70</v>
      </c>
      <c r="C21" s="2" t="s">
        <v>24</v>
      </c>
      <c r="D21" s="2" t="s">
        <v>33</v>
      </c>
      <c r="E21" s="4" t="n">
        <v>20.9</v>
      </c>
      <c r="F21" s="2" t="s">
        <v>26</v>
      </c>
      <c r="G21" s="2" t="s">
        <v>27</v>
      </c>
      <c r="M21" s="11" t="s">
        <v>72</v>
      </c>
      <c r="N21" s="14" t="n">
        <f aca="false">QUARTILE(TABLICA!C4:C365,3)</f>
        <v>21.4</v>
      </c>
      <c r="O21" s="14" t="n">
        <f aca="false">QUARTILE(TABLICA!D4:D365,3)</f>
        <v>27</v>
      </c>
      <c r="P21" s="19"/>
      <c r="R21" s="2"/>
      <c r="S21" s="12" t="n">
        <f aca="false">(TABLICA!C22-$J$4)^2</f>
        <v>313.955325234272</v>
      </c>
      <c r="T21" s="12" t="n">
        <f aca="false">(TABLICA!C22-$J$4)^3</f>
        <v>-5562.90675999356</v>
      </c>
      <c r="U21" s="13" t="n">
        <f aca="false">(TABLICA!C22-$J$4)^4</f>
        <v>98567.9462429576</v>
      </c>
      <c r="V21" s="12"/>
      <c r="W21" s="12"/>
      <c r="X21" s="12" t="n">
        <f aca="false">(TABLICA!D22-$K$4)^2</f>
        <v>448.831145569427</v>
      </c>
      <c r="Y21" s="12" t="n">
        <f aca="false">(TABLICA!D22-$K$4)^3</f>
        <v>-9508.77298784819</v>
      </c>
      <c r="Z21" s="12" t="n">
        <f aca="false">(TABLICA!D22-$K$4)^4</f>
        <v>201449.397233164</v>
      </c>
    </row>
    <row r="22" customFormat="false" ht="13.8" hidden="false" customHeight="false" outlineLevel="0" collapsed="false">
      <c r="A22" s="2" t="s">
        <v>73</v>
      </c>
      <c r="B22" s="2" t="s">
        <v>74</v>
      </c>
      <c r="C22" s="2" t="s">
        <v>24</v>
      </c>
      <c r="D22" s="2" t="s">
        <v>25</v>
      </c>
      <c r="E22" s="4" t="n">
        <v>9.5</v>
      </c>
      <c r="F22" s="2" t="s">
        <v>26</v>
      </c>
      <c r="G22" s="2" t="s">
        <v>27</v>
      </c>
      <c r="M22" s="11" t="s">
        <v>75</v>
      </c>
      <c r="N22" s="14" t="n">
        <f aca="false">(N21-N19)/2</f>
        <v>9.15</v>
      </c>
      <c r="O22" s="14" t="n">
        <f aca="false">(O21-O19)/2</f>
        <v>11.25</v>
      </c>
      <c r="R22" s="2"/>
      <c r="S22" s="12" t="n">
        <f aca="false">(TABLICA!C23-$J$4)^2</f>
        <v>10.1201318641068</v>
      </c>
      <c r="T22" s="12" t="n">
        <f aca="false">(TABLICA!C23-$J$4)^3</f>
        <v>32.1943200406226</v>
      </c>
      <c r="U22" s="13" t="n">
        <f aca="false">(TABLICA!C23-$J$4)^4</f>
        <v>102.417068946909</v>
      </c>
      <c r="V22" s="12"/>
      <c r="W22" s="12"/>
      <c r="X22" s="12" t="n">
        <f aca="false">(TABLICA!D23-$K$4)^2</f>
        <v>0.0815875583773345</v>
      </c>
      <c r="Y22" s="12" t="n">
        <f aca="false">(TABLICA!D23-$K$4)^3</f>
        <v>-0.0233042915365087</v>
      </c>
      <c r="Z22" s="12" t="n">
        <f aca="false">(TABLICA!D23-$K$4)^4</f>
        <v>0.00665652968197496</v>
      </c>
    </row>
    <row r="23" customFormat="false" ht="13.8" hidden="false" customHeight="false" outlineLevel="0" collapsed="false">
      <c r="A23" s="2" t="s">
        <v>73</v>
      </c>
      <c r="B23" s="2" t="s">
        <v>74</v>
      </c>
      <c r="C23" s="2" t="s">
        <v>24</v>
      </c>
      <c r="D23" s="2" t="s">
        <v>33</v>
      </c>
      <c r="E23" s="4" t="n">
        <v>9.9</v>
      </c>
      <c r="F23" s="2" t="s">
        <v>26</v>
      </c>
      <c r="G23" s="2"/>
      <c r="M23" s="11" t="s">
        <v>76</v>
      </c>
      <c r="N23" s="11" t="n">
        <f aca="false">N22-N20</f>
        <v>-0.850000000000001</v>
      </c>
      <c r="O23" s="14" t="n">
        <f aca="false">O22-O20</f>
        <v>-1.55</v>
      </c>
      <c r="R23" s="2"/>
      <c r="S23" s="12" t="n">
        <f aca="false">(TABLICA!C24-$J$4)^2</f>
        <v>313.955325234272</v>
      </c>
      <c r="T23" s="12" t="n">
        <f aca="false">(TABLICA!C24-$J$4)^3</f>
        <v>-5562.90675999356</v>
      </c>
      <c r="U23" s="13" t="n">
        <f aca="false">(TABLICA!C24-$J$4)^4</f>
        <v>98567.9462429576</v>
      </c>
      <c r="V23" s="12"/>
      <c r="W23" s="12"/>
      <c r="X23" s="12" t="n">
        <f aca="false">(TABLICA!D24-$K$4)^2</f>
        <v>448.831145569427</v>
      </c>
      <c r="Y23" s="12" t="n">
        <f aca="false">(TABLICA!D24-$K$4)^3</f>
        <v>-9508.77298784819</v>
      </c>
      <c r="Z23" s="12" t="n">
        <f aca="false">(TABLICA!D24-$K$4)^4</f>
        <v>201449.397233164</v>
      </c>
    </row>
    <row r="24" customFormat="false" ht="13.8" hidden="false" customHeight="false" outlineLevel="0" collapsed="false">
      <c r="A24" s="2" t="s">
        <v>77</v>
      </c>
      <c r="B24" s="2" t="s">
        <v>78</v>
      </c>
      <c r="C24" s="2" t="s">
        <v>24</v>
      </c>
      <c r="D24" s="2" t="s">
        <v>25</v>
      </c>
      <c r="E24" s="4" t="n">
        <v>10.5</v>
      </c>
      <c r="F24" s="2" t="s">
        <v>26</v>
      </c>
      <c r="G24" s="2"/>
      <c r="M24" s="11" t="s">
        <v>79</v>
      </c>
      <c r="N24" s="14" t="n">
        <f aca="false">(N19+N21-2*N20)/2*N22</f>
        <v>20.5875</v>
      </c>
      <c r="O24" s="14" t="n">
        <f aca="false">(O19+O21-2*O20)/2*O22</f>
        <v>33.1875</v>
      </c>
      <c r="R24" s="2"/>
      <c r="S24" s="12" t="n">
        <f aca="false">(TABLICA!C25-$J$4)^2</f>
        <v>67.5484191569242</v>
      </c>
      <c r="T24" s="12" t="n">
        <f aca="false">(TABLICA!C25-$J$4)^3</f>
        <v>-555.165902419008</v>
      </c>
      <c r="U24" s="13" t="n">
        <f aca="false">(TABLICA!C25-$J$4)^4</f>
        <v>4562.78893059953</v>
      </c>
      <c r="V24" s="12"/>
      <c r="W24" s="12"/>
      <c r="X24" s="12" t="n">
        <f aca="false">(TABLICA!D25-$K$4)^2</f>
        <v>127.36556545893</v>
      </c>
      <c r="Y24" s="12" t="n">
        <f aca="false">(TABLICA!D25-$K$4)^3</f>
        <v>-1437.4013290771</v>
      </c>
      <c r="Z24" s="12" t="n">
        <f aca="false">(TABLICA!D25-$K$4)^4</f>
        <v>16221.9872646729</v>
      </c>
    </row>
    <row r="25" customFormat="false" ht="13.8" hidden="false" customHeight="false" outlineLevel="0" collapsed="false">
      <c r="A25" s="2" t="s">
        <v>77</v>
      </c>
      <c r="B25" s="2" t="s">
        <v>78</v>
      </c>
      <c r="C25" s="2" t="s">
        <v>24</v>
      </c>
      <c r="D25" s="2" t="s">
        <v>33</v>
      </c>
      <c r="E25" s="4" t="n">
        <v>27.2</v>
      </c>
      <c r="F25" s="2" t="s">
        <v>26</v>
      </c>
      <c r="G25" s="2"/>
      <c r="M25" s="11" t="s">
        <v>80</v>
      </c>
      <c r="N25" s="11" t="n">
        <f aca="false">_xlfn.MODE.SNGL(TABLICA!C4:C365)</f>
        <v>0</v>
      </c>
      <c r="O25" s="11" t="n">
        <f aca="false">_xlfn.MODE.SNGL(TABLICA!D4:D365)</f>
        <v>1.4</v>
      </c>
      <c r="R25" s="2"/>
      <c r="S25" s="12" t="n">
        <f aca="false">(TABLICA!C26-$J$4)^2</f>
        <v>313.955325234272</v>
      </c>
      <c r="T25" s="12" t="n">
        <f aca="false">(TABLICA!C26-$J$4)^3</f>
        <v>-5562.90675999356</v>
      </c>
      <c r="U25" s="13" t="n">
        <f aca="false">(TABLICA!C26-$J$4)^4</f>
        <v>98567.9462429576</v>
      </c>
      <c r="V25" s="12"/>
      <c r="W25" s="12"/>
      <c r="X25" s="12" t="n">
        <f aca="false">(TABLICA!D26-$K$4)^2</f>
        <v>448.831145569427</v>
      </c>
      <c r="Y25" s="12" t="n">
        <f aca="false">(TABLICA!D26-$K$4)^3</f>
        <v>-9508.77298784819</v>
      </c>
      <c r="Z25" s="12" t="n">
        <f aca="false">(TABLICA!D26-$K$4)^4</f>
        <v>201449.397233164</v>
      </c>
    </row>
    <row r="26" customFormat="false" ht="55.2" hidden="false" customHeight="false" outlineLevel="0" collapsed="false">
      <c r="A26" s="2" t="s">
        <v>81</v>
      </c>
      <c r="B26" s="2" t="s">
        <v>82</v>
      </c>
      <c r="C26" s="2" t="s">
        <v>24</v>
      </c>
      <c r="D26" s="2" t="s">
        <v>25</v>
      </c>
      <c r="E26" s="4" t="n">
        <v>23.8</v>
      </c>
      <c r="F26" s="2" t="s">
        <v>26</v>
      </c>
      <c r="G26" s="2"/>
      <c r="M26" s="3" t="s">
        <v>83</v>
      </c>
      <c r="N26" s="0" t="n">
        <f aca="false">COUNTIF(TABLICA!C5:C727,N25)</f>
        <v>10</v>
      </c>
      <c r="O26" s="0" t="n">
        <f aca="false">COUNTIF(TABLICA!D5:D727,O25)</f>
        <v>5</v>
      </c>
      <c r="R26" s="2"/>
      <c r="S26" s="12" t="n">
        <f aca="false">(TABLICA!C27-$J$4)^2</f>
        <v>52.1108500961508</v>
      </c>
      <c r="T26" s="12" t="n">
        <f aca="false">(TABLICA!C27-$J$4)^3</f>
        <v>-376.176998539395</v>
      </c>
      <c r="U26" s="13" t="n">
        <f aca="false">(TABLICA!C27-$J$4)^4</f>
        <v>2715.5406977435</v>
      </c>
      <c r="V26" s="12"/>
      <c r="W26" s="12"/>
      <c r="X26" s="12" t="n">
        <f aca="false">(TABLICA!D27-$K$4)^2</f>
        <v>36.1725820335156</v>
      </c>
      <c r="Y26" s="12" t="n">
        <f aca="false">(TABLICA!D27-$K$4)^3</f>
        <v>217.555098351851</v>
      </c>
      <c r="Z26" s="12" t="n">
        <f aca="false">(TABLICA!D27-$K$4)^4</f>
        <v>1308.45569097141</v>
      </c>
    </row>
    <row r="27" customFormat="false" ht="13.8" hidden="false" customHeight="false" outlineLevel="0" collapsed="false">
      <c r="A27" s="2" t="s">
        <v>81</v>
      </c>
      <c r="B27" s="2" t="s">
        <v>82</v>
      </c>
      <c r="C27" s="2" t="s">
        <v>24</v>
      </c>
      <c r="D27" s="2" t="s">
        <v>33</v>
      </c>
      <c r="E27" s="4" t="n">
        <v>17.1</v>
      </c>
      <c r="F27" s="2" t="s">
        <v>26</v>
      </c>
      <c r="G27" s="2"/>
      <c r="R27" s="2"/>
      <c r="S27" s="12" t="n">
        <f aca="false">(TABLICA!C28-$J$4)^2</f>
        <v>313.955325234272</v>
      </c>
      <c r="T27" s="12" t="n">
        <f aca="false">(TABLICA!C28-$J$4)^3</f>
        <v>-5562.90675999356</v>
      </c>
      <c r="U27" s="13" t="n">
        <f aca="false">(TABLICA!C28-$J$4)^4</f>
        <v>98567.9462429576</v>
      </c>
      <c r="V27" s="12"/>
      <c r="W27" s="12"/>
      <c r="X27" s="12" t="n">
        <f aca="false">(TABLICA!D28-$K$4)^2</f>
        <v>448.831145569427</v>
      </c>
      <c r="Y27" s="12" t="n">
        <f aca="false">(TABLICA!D28-$K$4)^3</f>
        <v>-9508.77298784819</v>
      </c>
      <c r="Z27" s="12" t="n">
        <f aca="false">(TABLICA!D28-$K$4)^4</f>
        <v>201449.397233164</v>
      </c>
    </row>
    <row r="28" customFormat="false" ht="13.8" hidden="false" customHeight="false" outlineLevel="0" collapsed="false">
      <c r="A28" s="2" t="s">
        <v>84</v>
      </c>
      <c r="B28" s="2" t="s">
        <v>85</v>
      </c>
      <c r="C28" s="2" t="s">
        <v>24</v>
      </c>
      <c r="D28" s="2" t="s">
        <v>25</v>
      </c>
      <c r="E28" s="4" t="n">
        <v>13</v>
      </c>
      <c r="F28" s="2" t="s">
        <v>26</v>
      </c>
      <c r="G28" s="2"/>
      <c r="R28" s="2"/>
      <c r="S28" s="12" t="n">
        <f aca="false">(TABLICA!C29-$J$4)^2</f>
        <v>36.9811815878637</v>
      </c>
      <c r="T28" s="12" t="n">
        <f aca="false">(TABLICA!C29-$J$4)^3</f>
        <v>224.890533556694</v>
      </c>
      <c r="U28" s="13" t="n">
        <f aca="false">(TABLICA!C29-$J$4)^4</f>
        <v>1367.60779163455</v>
      </c>
      <c r="V28" s="12"/>
      <c r="W28" s="12"/>
      <c r="X28" s="12" t="n">
        <f aca="false">(TABLICA!D29-$K$4)^2</f>
        <v>16.692416287659</v>
      </c>
      <c r="Y28" s="12" t="n">
        <f aca="false">(TABLICA!D29-$K$4)^3</f>
        <v>-68.1991262139437</v>
      </c>
      <c r="Z28" s="12" t="n">
        <f aca="false">(TABLICA!D29-$K$4)^4</f>
        <v>278.636761520504</v>
      </c>
    </row>
    <row r="29" customFormat="false" ht="13.8" hidden="false" customHeight="false" outlineLevel="0" collapsed="false">
      <c r="A29" s="2" t="s">
        <v>84</v>
      </c>
      <c r="B29" s="2" t="s">
        <v>85</v>
      </c>
      <c r="C29" s="2" t="s">
        <v>24</v>
      </c>
      <c r="D29" s="2" t="s">
        <v>33</v>
      </c>
      <c r="E29" s="4" t="n">
        <v>13</v>
      </c>
      <c r="F29" s="2" t="s">
        <v>26</v>
      </c>
      <c r="G29" s="2"/>
      <c r="R29" s="2"/>
      <c r="S29" s="12" t="n">
        <f aca="false">(TABLICA!C30-$J$4)^2</f>
        <v>313.955325234272</v>
      </c>
      <c r="T29" s="12" t="n">
        <f aca="false">(TABLICA!C30-$J$4)^3</f>
        <v>-5562.90675999356</v>
      </c>
      <c r="U29" s="13" t="n">
        <f aca="false">(TABLICA!C30-$J$4)^4</f>
        <v>98567.9462429576</v>
      </c>
      <c r="V29" s="12"/>
      <c r="W29" s="12"/>
      <c r="X29" s="12" t="n">
        <f aca="false">(TABLICA!D30-$K$4)^2</f>
        <v>448.831145569427</v>
      </c>
      <c r="Y29" s="12" t="n">
        <f aca="false">(TABLICA!D30-$K$4)^3</f>
        <v>-9508.77298784819</v>
      </c>
      <c r="Z29" s="12" t="n">
        <f aca="false">(TABLICA!D30-$K$4)^4</f>
        <v>201449.397233164</v>
      </c>
    </row>
    <row r="30" customFormat="false" ht="13.8" hidden="false" customHeight="false" outlineLevel="0" collapsed="false">
      <c r="A30" s="2" t="s">
        <v>86</v>
      </c>
      <c r="B30" s="2" t="s">
        <v>87</v>
      </c>
      <c r="C30" s="2" t="s">
        <v>24</v>
      </c>
      <c r="D30" s="2" t="s">
        <v>25</v>
      </c>
      <c r="E30" s="4" t="n">
        <v>5.1</v>
      </c>
      <c r="F30" s="2" t="s">
        <v>26</v>
      </c>
      <c r="G30" s="2"/>
      <c r="R30" s="2"/>
      <c r="S30" s="12" t="n">
        <f aca="false">(TABLICA!C31-$J$4)^2</f>
        <v>22.2669274442171</v>
      </c>
      <c r="T30" s="12" t="n">
        <f aca="false">(TABLICA!C31-$J$4)^3</f>
        <v>-105.072832763016</v>
      </c>
      <c r="U30" s="13" t="n">
        <f aca="false">(TABLICA!C31-$J$4)^4</f>
        <v>495.81605780603</v>
      </c>
      <c r="V30" s="12"/>
      <c r="W30" s="12"/>
      <c r="X30" s="12" t="n">
        <f aca="false">(TABLICA!D31-$K$4)^2</f>
        <v>67.0046262324103</v>
      </c>
      <c r="Y30" s="12" t="n">
        <f aca="false">(TABLICA!D31-$K$4)^3</f>
        <v>-548.47543771237</v>
      </c>
      <c r="Z30" s="12" t="n">
        <f aca="false">(TABLICA!D31-$K$4)^4</f>
        <v>4489.61993654501</v>
      </c>
    </row>
    <row r="31" customFormat="false" ht="13.8" hidden="false" customHeight="false" outlineLevel="0" collapsed="false">
      <c r="A31" s="2" t="s">
        <v>86</v>
      </c>
      <c r="B31" s="2" t="s">
        <v>87</v>
      </c>
      <c r="C31" s="2" t="s">
        <v>24</v>
      </c>
      <c r="D31" s="2" t="s">
        <v>33</v>
      </c>
      <c r="E31" s="4" t="n">
        <v>6.7</v>
      </c>
      <c r="F31" s="2" t="s">
        <v>26</v>
      </c>
      <c r="G31" s="2"/>
      <c r="R31" s="2"/>
      <c r="S31" s="12" t="n">
        <f aca="false">(TABLICA!C32-$J$4)^2</f>
        <v>313.955325234272</v>
      </c>
      <c r="T31" s="12" t="n">
        <f aca="false">(TABLICA!C32-$J$4)^3</f>
        <v>-5562.90675999356</v>
      </c>
      <c r="U31" s="13" t="n">
        <f aca="false">(TABLICA!C32-$J$4)^4</f>
        <v>98567.9462429576</v>
      </c>
      <c r="V31" s="12"/>
      <c r="W31" s="12"/>
      <c r="X31" s="12" t="n">
        <f aca="false">(TABLICA!D32-$K$4)^2</f>
        <v>448.831145569427</v>
      </c>
      <c r="Y31" s="12" t="n">
        <f aca="false">(TABLICA!D32-$K$4)^3</f>
        <v>-9508.77298784819</v>
      </c>
      <c r="Z31" s="12" t="n">
        <f aca="false">(TABLICA!D32-$K$4)^4</f>
        <v>201449.397233164</v>
      </c>
    </row>
    <row r="32" customFormat="false" ht="13.8" hidden="false" customHeight="false" outlineLevel="0" collapsed="false">
      <c r="A32" s="2" t="s">
        <v>88</v>
      </c>
      <c r="B32" s="2" t="s">
        <v>89</v>
      </c>
      <c r="C32" s="2" t="s">
        <v>24</v>
      </c>
      <c r="D32" s="2" t="s">
        <v>25</v>
      </c>
      <c r="E32" s="4" t="n">
        <v>14.7</v>
      </c>
      <c r="F32" s="2" t="s">
        <v>26</v>
      </c>
      <c r="G32" s="2"/>
      <c r="R32" s="2"/>
      <c r="S32" s="12" t="n">
        <f aca="false">(TABLICA!C33-$J$4)^2</f>
        <v>159.233723024327</v>
      </c>
      <c r="T32" s="12" t="n">
        <f aca="false">(TABLICA!C33-$J$4)^3</f>
        <v>-2009.33604081527</v>
      </c>
      <c r="U32" s="13" t="n">
        <f aca="false">(TABLICA!C33-$J$4)^4</f>
        <v>25355.3785481882</v>
      </c>
      <c r="V32" s="12"/>
      <c r="W32" s="12"/>
      <c r="X32" s="12" t="n">
        <f aca="false">(TABLICA!D33-$K$4)^2</f>
        <v>209.833631757272</v>
      </c>
      <c r="Y32" s="12" t="n">
        <f aca="false">(TABLICA!D33-$K$4)^3</f>
        <v>-3039.57347571487</v>
      </c>
      <c r="Z32" s="12" t="n">
        <f aca="false">(TABLICA!D33-$K$4)^4</f>
        <v>44030.1530164465</v>
      </c>
    </row>
    <row r="33" customFormat="false" ht="13.8" hidden="false" customHeight="false" outlineLevel="0" collapsed="false">
      <c r="A33" s="2" t="s">
        <v>88</v>
      </c>
      <c r="B33" s="2" t="s">
        <v>89</v>
      </c>
      <c r="C33" s="2" t="s">
        <v>24</v>
      </c>
      <c r="D33" s="2" t="s">
        <v>33</v>
      </c>
      <c r="E33" s="4" t="n">
        <v>14.7</v>
      </c>
      <c r="F33" s="2" t="s">
        <v>26</v>
      </c>
      <c r="G33" s="2"/>
      <c r="R33" s="2"/>
      <c r="S33" s="12" t="n">
        <f aca="false">(TABLICA!C34-$J$4)^2</f>
        <v>313.955325234272</v>
      </c>
      <c r="T33" s="12" t="n">
        <f aca="false">(TABLICA!C34-$J$4)^3</f>
        <v>-5562.90675999356</v>
      </c>
      <c r="U33" s="13" t="n">
        <f aca="false">(TABLICA!C34-$J$4)^4</f>
        <v>98567.9462429576</v>
      </c>
      <c r="V33" s="12"/>
      <c r="W33" s="12"/>
      <c r="X33" s="12" t="n">
        <f aca="false">(TABLICA!D34-$K$4)^2</f>
        <v>448.831145569427</v>
      </c>
      <c r="Y33" s="12" t="n">
        <f aca="false">(TABLICA!D34-$K$4)^3</f>
        <v>-9508.77298784819</v>
      </c>
      <c r="Z33" s="12" t="n">
        <f aca="false">(TABLICA!D34-$K$4)^4</f>
        <v>201449.397233164</v>
      </c>
    </row>
    <row r="34" customFormat="false" ht="13.8" hidden="false" customHeight="false" outlineLevel="0" collapsed="false">
      <c r="A34" s="2" t="s">
        <v>90</v>
      </c>
      <c r="B34" s="2" t="s">
        <v>91</v>
      </c>
      <c r="C34" s="2" t="s">
        <v>24</v>
      </c>
      <c r="D34" s="2" t="s">
        <v>25</v>
      </c>
      <c r="E34" s="4" t="n">
        <v>34.9</v>
      </c>
      <c r="F34" s="2" t="s">
        <v>26</v>
      </c>
      <c r="G34" s="2"/>
      <c r="R34" s="2"/>
      <c r="S34" s="12" t="n">
        <f aca="false">(TABLICA!C35-$J$4)^2</f>
        <v>9.11306004090224</v>
      </c>
      <c r="T34" s="12" t="n">
        <f aca="false">(TABLICA!C35-$J$4)^3</f>
        <v>-27.5103646759612</v>
      </c>
      <c r="U34" s="13" t="n">
        <f aca="false">(TABLICA!C35-$J$4)^4</f>
        <v>83.0478633090892</v>
      </c>
      <c r="V34" s="12"/>
      <c r="W34" s="12"/>
      <c r="X34" s="12" t="n">
        <f aca="false">(TABLICA!D35-$K$4)^2</f>
        <v>42.0634660114159</v>
      </c>
      <c r="Y34" s="12" t="n">
        <f aca="false">(TABLICA!D35-$K$4)^3</f>
        <v>-272.808302490614</v>
      </c>
      <c r="Z34" s="12" t="n">
        <f aca="false">(TABLICA!D35-$K$4)^4</f>
        <v>1769.33517289354</v>
      </c>
    </row>
    <row r="35" customFormat="false" ht="13.8" hidden="false" customHeight="false" outlineLevel="0" collapsed="false">
      <c r="A35" s="2" t="s">
        <v>90</v>
      </c>
      <c r="B35" s="2" t="s">
        <v>91</v>
      </c>
      <c r="C35" s="2" t="s">
        <v>24</v>
      </c>
      <c r="D35" s="2" t="s">
        <v>33</v>
      </c>
      <c r="E35" s="4" t="n">
        <v>43.9</v>
      </c>
      <c r="F35" s="2" t="s">
        <v>26</v>
      </c>
      <c r="G35" s="2"/>
      <c r="R35" s="2"/>
      <c r="S35" s="12" t="n">
        <f aca="false">(TABLICA!C36-$J$4)^2</f>
        <v>313.955325234272</v>
      </c>
      <c r="T35" s="12" t="n">
        <f aca="false">(TABLICA!C36-$J$4)^3</f>
        <v>-5562.90675999356</v>
      </c>
      <c r="U35" s="13" t="n">
        <f aca="false">(TABLICA!C36-$J$4)^4</f>
        <v>98567.9462429576</v>
      </c>
      <c r="V35" s="12"/>
      <c r="W35" s="12"/>
      <c r="X35" s="12" t="n">
        <f aca="false">(TABLICA!D36-$K$4)^2</f>
        <v>448.831145569427</v>
      </c>
      <c r="Y35" s="12" t="n">
        <f aca="false">(TABLICA!D36-$K$4)^3</f>
        <v>-9508.77298784819</v>
      </c>
      <c r="Z35" s="12" t="n">
        <f aca="false">(TABLICA!D36-$K$4)^4</f>
        <v>201449.397233164</v>
      </c>
    </row>
    <row r="36" customFormat="false" ht="13.8" hidden="false" customHeight="false" outlineLevel="0" collapsed="false">
      <c r="A36" s="2" t="s">
        <v>92</v>
      </c>
      <c r="B36" s="2" t="s">
        <v>93</v>
      </c>
      <c r="C36" s="2" t="s">
        <v>24</v>
      </c>
      <c r="D36" s="2" t="s">
        <v>25</v>
      </c>
      <c r="E36" s="4" t="n">
        <v>17.5</v>
      </c>
      <c r="F36" s="2" t="s">
        <v>26</v>
      </c>
      <c r="G36" s="2"/>
      <c r="R36" s="2"/>
      <c r="S36" s="12" t="n">
        <f aca="false">(TABLICA!C37-$J$4)^2</f>
        <v>295.194165013278</v>
      </c>
      <c r="T36" s="12" t="n">
        <f aca="false">(TABLICA!C37-$J$4)^3</f>
        <v>5071.79455446571</v>
      </c>
      <c r="U36" s="13" t="n">
        <f aca="false">(TABLICA!C37-$J$4)^4</f>
        <v>87139.5950578865</v>
      </c>
      <c r="V36" s="12"/>
      <c r="W36" s="12"/>
      <c r="X36" s="12" t="n">
        <f aca="false">(TABLICA!D37-$K$4)^2</f>
        <v>515.942361039041</v>
      </c>
      <c r="Y36" s="12" t="n">
        <f aca="false">(TABLICA!D37-$K$4)^3</f>
        <v>11719.3029223194</v>
      </c>
      <c r="Z36" s="12" t="n">
        <f aca="false">(TABLICA!D37-$K$4)^4</f>
        <v>266196.51991454</v>
      </c>
    </row>
    <row r="37" customFormat="false" ht="13.8" hidden="false" customHeight="false" outlineLevel="0" collapsed="false">
      <c r="A37" s="2" t="s">
        <v>92</v>
      </c>
      <c r="B37" s="2" t="s">
        <v>93</v>
      </c>
      <c r="C37" s="2" t="s">
        <v>24</v>
      </c>
      <c r="D37" s="2" t="s">
        <v>33</v>
      </c>
      <c r="E37" s="4" t="n">
        <v>17.5</v>
      </c>
      <c r="F37" s="2" t="s">
        <v>26</v>
      </c>
      <c r="G37" s="2"/>
      <c r="R37" s="2"/>
      <c r="S37" s="12" t="n">
        <f aca="false">(TABLICA!C38-$J$4)^2</f>
        <v>313.955325234272</v>
      </c>
      <c r="T37" s="12" t="n">
        <f aca="false">(TABLICA!C38-$J$4)^3</f>
        <v>-5562.90675999356</v>
      </c>
      <c r="U37" s="13" t="n">
        <f aca="false">(TABLICA!C38-$J$4)^4</f>
        <v>98567.9462429576</v>
      </c>
      <c r="V37" s="12"/>
      <c r="W37" s="12"/>
      <c r="X37" s="12" t="n">
        <f aca="false">(TABLICA!D38-$K$4)^2</f>
        <v>448.831145569427</v>
      </c>
      <c r="Y37" s="12" t="n">
        <f aca="false">(TABLICA!D38-$K$4)^3</f>
        <v>-9508.77298784819</v>
      </c>
      <c r="Z37" s="12" t="n">
        <f aca="false">(TABLICA!D38-$K$4)^4</f>
        <v>201449.397233164</v>
      </c>
    </row>
    <row r="38" customFormat="false" ht="13.8" hidden="false" customHeight="false" outlineLevel="0" collapsed="false">
      <c r="A38" s="2" t="s">
        <v>94</v>
      </c>
      <c r="B38" s="2" t="s">
        <v>95</v>
      </c>
      <c r="C38" s="2" t="s">
        <v>24</v>
      </c>
      <c r="D38" s="2" t="s">
        <v>25</v>
      </c>
      <c r="E38" s="4" t="n">
        <v>1.4</v>
      </c>
      <c r="F38" s="2" t="s">
        <v>26</v>
      </c>
      <c r="G38" s="2"/>
      <c r="R38" s="2"/>
      <c r="S38" s="12" t="n">
        <f aca="false">(TABLICA!C39-$J$4)^2</f>
        <v>0.0478666707365426</v>
      </c>
      <c r="T38" s="12" t="n">
        <f aca="false">(TABLICA!C39-$J$4)^3</f>
        <v>-0.0104724870782708</v>
      </c>
      <c r="U38" s="13" t="n">
        <f aca="false">(TABLICA!C39-$J$4)^4</f>
        <v>0.00229121816740058</v>
      </c>
      <c r="V38" s="12"/>
      <c r="W38" s="12"/>
      <c r="X38" s="12" t="n">
        <f aca="false">(TABLICA!D39-$K$4)^2</f>
        <v>13.5839080003662</v>
      </c>
      <c r="Y38" s="12" t="n">
        <f aca="false">(TABLICA!D39-$K$4)^3</f>
        <v>-50.0653316411286</v>
      </c>
      <c r="Z38" s="12" t="n">
        <f aca="false">(TABLICA!D39-$K$4)^4</f>
        <v>184.522556562413</v>
      </c>
    </row>
    <row r="39" customFormat="false" ht="13.8" hidden="false" customHeight="false" outlineLevel="0" collapsed="false">
      <c r="A39" s="2" t="s">
        <v>94</v>
      </c>
      <c r="B39" s="2" t="s">
        <v>95</v>
      </c>
      <c r="C39" s="2" t="s">
        <v>24</v>
      </c>
      <c r="D39" s="2" t="s">
        <v>33</v>
      </c>
      <c r="E39" s="4" t="n">
        <v>1.4</v>
      </c>
      <c r="F39" s="2" t="s">
        <v>26</v>
      </c>
      <c r="G39" s="2"/>
      <c r="R39" s="2"/>
      <c r="S39" s="12" t="n">
        <f aca="false">(TABLICA!C40-$J$4)^2</f>
        <v>313.955325234272</v>
      </c>
      <c r="T39" s="12" t="n">
        <f aca="false">(TABLICA!C40-$J$4)^3</f>
        <v>-5562.90675999356</v>
      </c>
      <c r="U39" s="13" t="n">
        <f aca="false">(TABLICA!C40-$J$4)^4</f>
        <v>98567.9462429576</v>
      </c>
      <c r="V39" s="12"/>
      <c r="W39" s="12"/>
      <c r="X39" s="12" t="n">
        <f aca="false">(TABLICA!D40-$K$4)^2</f>
        <v>448.831145569427</v>
      </c>
      <c r="Y39" s="12" t="n">
        <f aca="false">(TABLICA!D40-$K$4)^3</f>
        <v>-9508.77298784819</v>
      </c>
      <c r="Z39" s="12" t="n">
        <f aca="false">(TABLICA!D40-$K$4)^4</f>
        <v>201449.397233164</v>
      </c>
    </row>
    <row r="40" customFormat="false" ht="13.8" hidden="false" customHeight="false" outlineLevel="0" collapsed="false">
      <c r="A40" s="2" t="s">
        <v>96</v>
      </c>
      <c r="B40" s="2" t="s">
        <v>97</v>
      </c>
      <c r="C40" s="2" t="s">
        <v>24</v>
      </c>
      <c r="D40" s="2" t="s">
        <v>25</v>
      </c>
      <c r="E40" s="4" t="n">
        <v>4.9</v>
      </c>
      <c r="F40" s="2" t="s">
        <v>26</v>
      </c>
      <c r="G40" s="2"/>
      <c r="R40" s="2"/>
      <c r="S40" s="12" t="n">
        <f aca="false">(TABLICA!C41-$J$4)^2</f>
        <v>266.302728549189</v>
      </c>
      <c r="T40" s="12" t="n">
        <f aca="false">(TABLICA!C41-$J$4)^3</f>
        <v>-4345.73684704829</v>
      </c>
      <c r="U40" s="13" t="n">
        <f aca="false">(TABLICA!C41-$J$4)^4</f>
        <v>70917.1432327432</v>
      </c>
      <c r="V40" s="12"/>
      <c r="W40" s="12"/>
      <c r="X40" s="12" t="n">
        <f aca="false">(TABLICA!D41-$K$4)^2</f>
        <v>391.471366563902</v>
      </c>
      <c r="Y40" s="12" t="n">
        <f aca="false">(TABLICA!D41-$K$4)^3</f>
        <v>-7745.5097123682</v>
      </c>
      <c r="Z40" s="12" t="n">
        <f aca="false">(TABLICA!D41-$K$4)^4</f>
        <v>153249.830839409</v>
      </c>
    </row>
    <row r="41" customFormat="false" ht="13.8" hidden="false" customHeight="false" outlineLevel="0" collapsed="false">
      <c r="A41" s="2" t="s">
        <v>96</v>
      </c>
      <c r="B41" s="2" t="s">
        <v>97</v>
      </c>
      <c r="C41" s="2" t="s">
        <v>24</v>
      </c>
      <c r="D41" s="2" t="s">
        <v>33</v>
      </c>
      <c r="E41" s="4" t="n">
        <v>4.9</v>
      </c>
      <c r="F41" s="2" t="s">
        <v>26</v>
      </c>
      <c r="G41" s="2"/>
      <c r="R41" s="2"/>
      <c r="S41" s="12" t="n">
        <f aca="false">(TABLICA!C42-$J$4)^2</f>
        <v>313.955325234272</v>
      </c>
      <c r="T41" s="12" t="n">
        <f aca="false">(TABLICA!C42-$J$4)^3</f>
        <v>-5562.90675999356</v>
      </c>
      <c r="U41" s="13" t="n">
        <f aca="false">(TABLICA!C42-$J$4)^4</f>
        <v>98567.9462429576</v>
      </c>
      <c r="V41" s="12"/>
      <c r="W41" s="12"/>
      <c r="X41" s="12" t="n">
        <f aca="false">(TABLICA!D42-$K$4)^2</f>
        <v>448.831145569427</v>
      </c>
      <c r="Y41" s="12" t="n">
        <f aca="false">(TABLICA!D42-$K$4)^3</f>
        <v>-9508.77298784819</v>
      </c>
      <c r="Z41" s="12" t="n">
        <f aca="false">(TABLICA!D42-$K$4)^4</f>
        <v>201449.397233164</v>
      </c>
    </row>
    <row r="42" customFormat="false" ht="13.8" hidden="false" customHeight="false" outlineLevel="0" collapsed="false">
      <c r="A42" s="2" t="s">
        <v>98</v>
      </c>
      <c r="B42" s="2" t="s">
        <v>99</v>
      </c>
      <c r="C42" s="2" t="s">
        <v>24</v>
      </c>
      <c r="D42" s="2" t="s">
        <v>25</v>
      </c>
      <c r="E42" s="4" t="n">
        <v>1.9</v>
      </c>
      <c r="F42" s="2" t="s">
        <v>26</v>
      </c>
      <c r="G42" s="2"/>
      <c r="R42" s="2"/>
      <c r="S42" s="12" t="n">
        <f aca="false">(TABLICA!C43-$J$4)^2</f>
        <v>164.321236836482</v>
      </c>
      <c r="T42" s="12" t="n">
        <f aca="false">(TABLICA!C43-$J$4)^3</f>
        <v>-2106.39852877351</v>
      </c>
      <c r="U42" s="13" t="n">
        <f aca="false">(TABLICA!C43-$J$4)^4</f>
        <v>27001.4688754713</v>
      </c>
      <c r="V42" s="12"/>
      <c r="W42" s="12"/>
      <c r="X42" s="12" t="n">
        <f aca="false">(TABLICA!D43-$K$4)^2</f>
        <v>265.22191905009</v>
      </c>
      <c r="Y42" s="12" t="n">
        <f aca="false">(TABLICA!D43-$K$4)^3</f>
        <v>-4319.30746289475</v>
      </c>
      <c r="Z42" s="12" t="n">
        <f aca="false">(TABLICA!D43-$K$4)^4</f>
        <v>70342.6663446124</v>
      </c>
    </row>
    <row r="43" customFormat="false" ht="13.8" hidden="false" customHeight="false" outlineLevel="0" collapsed="false">
      <c r="A43" s="2" t="s">
        <v>98</v>
      </c>
      <c r="B43" s="2" t="s">
        <v>99</v>
      </c>
      <c r="C43" s="2" t="s">
        <v>24</v>
      </c>
      <c r="D43" s="2" t="s">
        <v>33</v>
      </c>
      <c r="E43" s="4" t="n">
        <v>1.9</v>
      </c>
      <c r="F43" s="2" t="s">
        <v>26</v>
      </c>
      <c r="G43" s="2"/>
      <c r="R43" s="2"/>
      <c r="S43" s="12" t="n">
        <f aca="false">(TABLICA!C44-$J$4)^2</f>
        <v>313.955325234272</v>
      </c>
      <c r="T43" s="12" t="n">
        <f aca="false">(TABLICA!C44-$J$4)^3</f>
        <v>-5562.90675999356</v>
      </c>
      <c r="U43" s="13" t="n">
        <f aca="false">(TABLICA!C44-$J$4)^4</f>
        <v>98567.9462429576</v>
      </c>
      <c r="V43" s="12"/>
      <c r="W43" s="12"/>
      <c r="X43" s="12" t="n">
        <f aca="false">(TABLICA!D44-$K$4)^2</f>
        <v>448.831145569427</v>
      </c>
      <c r="Y43" s="12" t="n">
        <f aca="false">(TABLICA!D44-$K$4)^3</f>
        <v>-9508.77298784819</v>
      </c>
      <c r="Z43" s="12" t="n">
        <f aca="false">(TABLICA!D44-$K$4)^4</f>
        <v>201449.397233164</v>
      </c>
    </row>
    <row r="44" customFormat="false" ht="13.8" hidden="false" customHeight="false" outlineLevel="0" collapsed="false">
      <c r="A44" s="2" t="s">
        <v>100</v>
      </c>
      <c r="B44" s="2" t="s">
        <v>101</v>
      </c>
      <c r="C44" s="2" t="s">
        <v>24</v>
      </c>
      <c r="D44" s="2" t="s">
        <v>25</v>
      </c>
      <c r="E44" s="4" t="n">
        <v>6.7</v>
      </c>
      <c r="F44" s="2" t="s">
        <v>26</v>
      </c>
      <c r="G44" s="2"/>
      <c r="R44" s="2"/>
      <c r="S44" s="12" t="n">
        <f aca="false">(TABLICA!C45-$J$4)^2</f>
        <v>250.233944018803</v>
      </c>
      <c r="T44" s="12" t="n">
        <f aca="false">(TABLICA!C45-$J$4)^3</f>
        <v>-3958.39684262229</v>
      </c>
      <c r="U44" s="13" t="n">
        <f aca="false">(TABLICA!C45-$J$4)^4</f>
        <v>62617.0267392052</v>
      </c>
      <c r="V44" s="12"/>
      <c r="W44" s="12"/>
      <c r="X44" s="12" t="n">
        <f aca="false">(TABLICA!D45-$K$4)^2</f>
        <v>371.935731204786</v>
      </c>
      <c r="Y44" s="12" t="n">
        <f aca="false">(TABLICA!D45-$K$4)^3</f>
        <v>-7173.01688904169</v>
      </c>
      <c r="Z44" s="12" t="n">
        <f aca="false">(TABLICA!D45-$K$4)^4</f>
        <v>138336.188146839</v>
      </c>
    </row>
    <row r="45" customFormat="false" ht="13.8" hidden="false" customHeight="false" outlineLevel="0" collapsed="false">
      <c r="A45" s="2" t="s">
        <v>100</v>
      </c>
      <c r="B45" s="2" t="s">
        <v>101</v>
      </c>
      <c r="C45" s="2" t="s">
        <v>24</v>
      </c>
      <c r="D45" s="2" t="s">
        <v>33</v>
      </c>
      <c r="E45" s="4" t="n">
        <v>2.2</v>
      </c>
      <c r="F45" s="2" t="s">
        <v>26</v>
      </c>
      <c r="G45" s="2"/>
      <c r="R45" s="2"/>
      <c r="S45" s="12" t="n">
        <f aca="false">(TABLICA!C46-$J$4)^2</f>
        <v>313.955325234272</v>
      </c>
      <c r="T45" s="13" t="n">
        <f aca="false">(TABLICA!C46-$J$4)^3</f>
        <v>-5562.90675999356</v>
      </c>
      <c r="U45" s="13" t="n">
        <f aca="false">(TABLICA!C46-$J$4)^4</f>
        <v>98567.9462429576</v>
      </c>
      <c r="V45" s="12"/>
      <c r="W45" s="12"/>
      <c r="X45" s="12" t="n">
        <f aca="false">(TABLICA!D46-$K$4)^2</f>
        <v>448.831145569427</v>
      </c>
      <c r="Y45" s="12" t="n">
        <f aca="false">(TABLICA!D46-$K$4)^3</f>
        <v>-9508.77298784819</v>
      </c>
      <c r="Z45" s="12" t="n">
        <f aca="false">(TABLICA!D46-$K$4)^4</f>
        <v>201449.397233164</v>
      </c>
    </row>
    <row r="46" customFormat="false" ht="13.8" hidden="false" customHeight="false" outlineLevel="0" collapsed="false">
      <c r="A46" s="2" t="s">
        <v>102</v>
      </c>
      <c r="B46" s="2" t="s">
        <v>103</v>
      </c>
      <c r="C46" s="2" t="s">
        <v>24</v>
      </c>
      <c r="D46" s="2" t="s">
        <v>25</v>
      </c>
      <c r="E46" s="4" t="n">
        <v>19.3</v>
      </c>
      <c r="F46" s="2" t="s">
        <v>26</v>
      </c>
      <c r="G46" s="2"/>
      <c r="R46" s="2"/>
      <c r="S46" s="12" t="n">
        <f aca="false">(TABLICA!C47-$J$4)^2</f>
        <v>121.41361252709</v>
      </c>
      <c r="T46" s="12" t="n">
        <f aca="false">(TABLICA!C47-$J$4)^3</f>
        <v>-1337.83043549187</v>
      </c>
      <c r="U46" s="13" t="n">
        <f aca="false">(TABLICA!C47-$J$4)^4</f>
        <v>14741.2653068783</v>
      </c>
      <c r="V46" s="12"/>
      <c r="W46" s="12"/>
      <c r="X46" s="12" t="n">
        <f aca="false">(TABLICA!D47-$K$4)^2</f>
        <v>360.454349989316</v>
      </c>
      <c r="Y46" s="12" t="n">
        <f aca="false">(TABLICA!D47-$K$4)^3</f>
        <v>-6843.45485250434</v>
      </c>
      <c r="Z46" s="12" t="n">
        <f aca="false">(TABLICA!D47-$K$4)^4</f>
        <v>129927.33842622</v>
      </c>
    </row>
    <row r="47" customFormat="false" ht="13.8" hidden="false" customHeight="false" outlineLevel="0" collapsed="false">
      <c r="A47" s="2" t="s">
        <v>102</v>
      </c>
      <c r="B47" s="2" t="s">
        <v>103</v>
      </c>
      <c r="C47" s="2" t="s">
        <v>24</v>
      </c>
      <c r="D47" s="2" t="s">
        <v>33</v>
      </c>
      <c r="E47" s="4" t="n">
        <v>20.8</v>
      </c>
      <c r="F47" s="2" t="s">
        <v>26</v>
      </c>
      <c r="G47" s="2"/>
      <c r="R47" s="2"/>
      <c r="S47" s="12" t="n">
        <f aca="false">(TABLICA!C48-$J$4)^2</f>
        <v>313.955325234272</v>
      </c>
      <c r="T47" s="12" t="n">
        <f aca="false">(TABLICA!C48-$J$4)^3</f>
        <v>-5562.90675999356</v>
      </c>
      <c r="U47" s="13" t="n">
        <f aca="false">(TABLICA!C48-$J$4)^4</f>
        <v>98567.9462429576</v>
      </c>
      <c r="V47" s="12"/>
      <c r="W47" s="12"/>
      <c r="X47" s="12" t="n">
        <f aca="false">(TABLICA!D48-$K$4)^2</f>
        <v>448.831145569427</v>
      </c>
      <c r="Y47" s="12" t="n">
        <f aca="false">(TABLICA!D48-$K$4)^3</f>
        <v>-9508.77298784819</v>
      </c>
      <c r="Z47" s="12" t="n">
        <f aca="false">(TABLICA!D48-$K$4)^4</f>
        <v>201449.397233164</v>
      </c>
    </row>
    <row r="48" customFormat="false" ht="13.8" hidden="false" customHeight="false" outlineLevel="0" collapsed="false">
      <c r="A48" s="2" t="s">
        <v>104</v>
      </c>
      <c r="B48" s="2" t="s">
        <v>105</v>
      </c>
      <c r="C48" s="2" t="s">
        <v>24</v>
      </c>
      <c r="D48" s="2" t="s">
        <v>25</v>
      </c>
      <c r="E48" s="4" t="n">
        <v>7.1</v>
      </c>
      <c r="F48" s="2" t="s">
        <v>26</v>
      </c>
      <c r="G48" s="2"/>
      <c r="R48" s="2"/>
      <c r="S48" s="12" t="n">
        <f aca="false">(TABLICA!C49-$J$4)^2</f>
        <v>2.50024236134431</v>
      </c>
      <c r="T48" s="12" t="n">
        <f aca="false">(TABLICA!C49-$J$4)^3</f>
        <v>3.95342189954004</v>
      </c>
      <c r="U48" s="13" t="n">
        <f aca="false">(TABLICA!C49-$J$4)^4</f>
        <v>6.25121186546058</v>
      </c>
      <c r="V48" s="12"/>
      <c r="W48" s="12"/>
      <c r="X48" s="12" t="n">
        <f aca="false">(TABLICA!D49-$K$4)^2</f>
        <v>0.148714630200536</v>
      </c>
      <c r="Y48" s="12" t="n">
        <f aca="false">(TABLICA!D49-$K$4)^3</f>
        <v>-0.0573496198231885</v>
      </c>
      <c r="Z48" s="12" t="n">
        <f aca="false">(TABLICA!D49-$K$4)^4</f>
        <v>0.0221160412356821</v>
      </c>
    </row>
    <row r="49" customFormat="false" ht="13.8" hidden="false" customHeight="false" outlineLevel="0" collapsed="false">
      <c r="A49" s="2" t="s">
        <v>104</v>
      </c>
      <c r="B49" s="2" t="s">
        <v>105</v>
      </c>
      <c r="C49" s="2" t="s">
        <v>24</v>
      </c>
      <c r="D49" s="2" t="s">
        <v>33</v>
      </c>
      <c r="E49" s="4" t="n">
        <v>10.5</v>
      </c>
      <c r="F49" s="2" t="s">
        <v>26</v>
      </c>
      <c r="G49" s="2"/>
      <c r="R49" s="2"/>
      <c r="S49" s="12" t="n">
        <f aca="false">(TABLICA!C50-$J$4)^2</f>
        <v>313.955325234272</v>
      </c>
      <c r="T49" s="12" t="n">
        <f aca="false">(TABLICA!C50-$J$4)^3</f>
        <v>-5562.90675999356</v>
      </c>
      <c r="U49" s="13" t="n">
        <f aca="false">(TABLICA!C50-$J$4)^4</f>
        <v>98567.9462429576</v>
      </c>
      <c r="V49" s="12"/>
      <c r="W49" s="12"/>
      <c r="X49" s="12" t="n">
        <f aca="false">(TABLICA!D50-$K$4)^2</f>
        <v>448.831145569427</v>
      </c>
      <c r="Y49" s="12" t="n">
        <f aca="false">(TABLICA!D50-$K$4)^3</f>
        <v>-9508.77298784819</v>
      </c>
      <c r="Z49" s="12" t="n">
        <f aca="false">(TABLICA!D50-$K$4)^4</f>
        <v>201449.397233164</v>
      </c>
    </row>
    <row r="50" customFormat="false" ht="13.8" hidden="false" customHeight="false" outlineLevel="0" collapsed="false">
      <c r="A50" s="2" t="s">
        <v>106</v>
      </c>
      <c r="B50" s="2" t="s">
        <v>107</v>
      </c>
      <c r="C50" s="2" t="s">
        <v>24</v>
      </c>
      <c r="D50" s="2" t="s">
        <v>25</v>
      </c>
      <c r="E50" s="4" t="n">
        <v>14.2</v>
      </c>
      <c r="F50" s="2" t="s">
        <v>26</v>
      </c>
      <c r="G50" s="2"/>
      <c r="R50" s="2"/>
      <c r="S50" s="12" t="n">
        <f aca="false">(TABLICA!C51-$J$4)^2</f>
        <v>112.758584902781</v>
      </c>
      <c r="T50" s="12" t="n">
        <f aca="false">(TABLICA!C51-$J$4)^3</f>
        <v>-1197.35911703395</v>
      </c>
      <c r="U50" s="13" t="n">
        <f aca="false">(TABLICA!C51-$J$4)^4</f>
        <v>12714.4984692776</v>
      </c>
      <c r="V50" s="12"/>
      <c r="W50" s="12"/>
      <c r="X50" s="12" t="n">
        <f aca="false">(TABLICA!D51-$K$4)^2</f>
        <v>114.18280302799</v>
      </c>
      <c r="Y50" s="12" t="n">
        <f aca="false">(TABLICA!D51-$K$4)^3</f>
        <v>-1220.11579743887</v>
      </c>
      <c r="Z50" s="12" t="n">
        <f aca="false">(TABLICA!D51-$K$4)^4</f>
        <v>13037.7125073289</v>
      </c>
    </row>
    <row r="51" customFormat="false" ht="13.8" hidden="false" customHeight="false" outlineLevel="0" collapsed="false">
      <c r="A51" s="2" t="s">
        <v>106</v>
      </c>
      <c r="B51" s="2" t="s">
        <v>107</v>
      </c>
      <c r="C51" s="2" t="s">
        <v>24</v>
      </c>
      <c r="D51" s="2" t="s">
        <v>33</v>
      </c>
      <c r="E51" s="4" t="n">
        <v>15.7</v>
      </c>
      <c r="F51" s="2" t="s">
        <v>26</v>
      </c>
      <c r="G51" s="2"/>
      <c r="R51" s="2"/>
      <c r="S51" s="12" t="n">
        <f aca="false">(TABLICA!C52-$J$4)^2</f>
        <v>313.955325234272</v>
      </c>
      <c r="T51" s="12" t="n">
        <f aca="false">(TABLICA!C52-$J$4)^3</f>
        <v>-5562.90675999356</v>
      </c>
      <c r="U51" s="13" t="n">
        <f aca="false">(TABLICA!C52-$J$4)^4</f>
        <v>98567.9462429576</v>
      </c>
      <c r="V51" s="12"/>
      <c r="W51" s="12"/>
      <c r="X51" s="12" t="n">
        <f aca="false">(TABLICA!D52-$K$4)^2</f>
        <v>448.831145569427</v>
      </c>
      <c r="Y51" s="12" t="n">
        <f aca="false">(TABLICA!D52-$K$4)^3</f>
        <v>-9508.77298784819</v>
      </c>
      <c r="Z51" s="12" t="n">
        <f aca="false">(TABLICA!D52-$K$4)^4</f>
        <v>201449.397233164</v>
      </c>
    </row>
    <row r="52" customFormat="false" ht="13.8" hidden="false" customHeight="false" outlineLevel="0" collapsed="false">
      <c r="A52" s="2" t="s">
        <v>108</v>
      </c>
      <c r="B52" s="2" t="s">
        <v>109</v>
      </c>
      <c r="C52" s="2" t="s">
        <v>24</v>
      </c>
      <c r="D52" s="2" t="s">
        <v>25</v>
      </c>
      <c r="E52" s="4" t="n">
        <v>19.8</v>
      </c>
      <c r="F52" s="2" t="s">
        <v>26</v>
      </c>
      <c r="G52" s="2"/>
      <c r="R52" s="2"/>
      <c r="S52" s="12" t="n">
        <f aca="false">(TABLICA!C53-$J$4)^2</f>
        <v>12.381844571289</v>
      </c>
      <c r="T52" s="12" t="n">
        <f aca="false">(TABLICA!C53-$J$4)^3</f>
        <v>-43.5690431351046</v>
      </c>
      <c r="U52" s="13" t="n">
        <f aca="false">(TABLICA!C53-$J$4)^4</f>
        <v>153.310074987558</v>
      </c>
      <c r="V52" s="12"/>
      <c r="W52" s="12"/>
      <c r="X52" s="12" t="n">
        <f aca="false">(TABLICA!D53-$K$4)^2</f>
        <v>30.0921952931839</v>
      </c>
      <c r="Y52" s="12" t="n">
        <f aca="false">(TABLICA!D53-$K$4)^3</f>
        <v>-165.074810533714</v>
      </c>
      <c r="Z52" s="12" t="n">
        <f aca="false">(TABLICA!D53-$K$4)^4</f>
        <v>905.540217563118</v>
      </c>
    </row>
    <row r="53" customFormat="false" ht="13.8" hidden="false" customHeight="false" outlineLevel="0" collapsed="false">
      <c r="A53" s="2" t="s">
        <v>108</v>
      </c>
      <c r="B53" s="2" t="s">
        <v>109</v>
      </c>
      <c r="C53" s="2" t="s">
        <v>24</v>
      </c>
      <c r="D53" s="2" t="s">
        <v>33</v>
      </c>
      <c r="E53" s="4" t="n">
        <v>20.5</v>
      </c>
      <c r="F53" s="2" t="s">
        <v>26</v>
      </c>
      <c r="G53" s="2"/>
      <c r="R53" s="2"/>
      <c r="S53" s="12" t="n">
        <f aca="false">(TABLICA!C54-$J$4)^2</f>
        <v>313.955325234272</v>
      </c>
      <c r="T53" s="12" t="n">
        <f aca="false">(TABLICA!C54-$J$4)^3</f>
        <v>-5562.90675999356</v>
      </c>
      <c r="U53" s="13" t="n">
        <f aca="false">(TABLICA!C54-$J$4)^4</f>
        <v>98567.9462429576</v>
      </c>
      <c r="V53" s="12"/>
      <c r="W53" s="12"/>
      <c r="X53" s="12" t="n">
        <f aca="false">(TABLICA!D54-$K$4)^2</f>
        <v>448.831145569427</v>
      </c>
      <c r="Y53" s="12" t="n">
        <f aca="false">(TABLICA!D54-$K$4)^3</f>
        <v>-9508.77298784819</v>
      </c>
      <c r="Z53" s="12" t="n">
        <f aca="false">(TABLICA!D54-$K$4)^4</f>
        <v>201449.397233164</v>
      </c>
    </row>
    <row r="54" customFormat="false" ht="13.8" hidden="false" customHeight="false" outlineLevel="0" collapsed="false">
      <c r="A54" s="2" t="s">
        <v>110</v>
      </c>
      <c r="B54" s="2" t="s">
        <v>111</v>
      </c>
      <c r="C54" s="2" t="s">
        <v>24</v>
      </c>
      <c r="D54" s="2" t="s">
        <v>25</v>
      </c>
      <c r="E54" s="4" t="n">
        <v>1.1</v>
      </c>
      <c r="F54" s="2" t="s">
        <v>26</v>
      </c>
      <c r="G54" s="2"/>
      <c r="R54" s="2"/>
      <c r="S54" s="12" t="n">
        <f aca="false">(TABLICA!C55-$J$4)^2</f>
        <v>4.33145783095758</v>
      </c>
      <c r="T54" s="12" t="n">
        <f aca="false">(TABLICA!C55-$J$4)^3</f>
        <v>9.01469704376646</v>
      </c>
      <c r="U54" s="13" t="n">
        <f aca="false">(TABLICA!C55-$J$4)^4</f>
        <v>18.7615269413638</v>
      </c>
      <c r="V54" s="12"/>
      <c r="W54" s="12"/>
      <c r="X54" s="12" t="n">
        <f aca="false">(TABLICA!D55-$K$4)^2</f>
        <v>0.470095845670144</v>
      </c>
      <c r="Y54" s="12" t="n">
        <f aca="false">(TABLICA!D55-$K$4)^3</f>
        <v>-0.322314333964995</v>
      </c>
      <c r="Z54" s="12" t="n">
        <f aca="false">(TABLICA!D55-$K$4)^4</f>
        <v>0.220990104116328</v>
      </c>
    </row>
    <row r="55" customFormat="false" ht="13.8" hidden="false" customHeight="false" outlineLevel="0" collapsed="false">
      <c r="A55" s="2" t="s">
        <v>110</v>
      </c>
      <c r="B55" s="2" t="s">
        <v>111</v>
      </c>
      <c r="C55" s="2" t="s">
        <v>24</v>
      </c>
      <c r="D55" s="2" t="s">
        <v>33</v>
      </c>
      <c r="E55" s="4" t="n">
        <v>1.1</v>
      </c>
      <c r="F55" s="2" t="s">
        <v>26</v>
      </c>
      <c r="G55" s="2"/>
      <c r="R55" s="2"/>
      <c r="S55" s="12" t="n">
        <f aca="false">(TABLICA!C56-$J$4)^2</f>
        <v>313.955325234272</v>
      </c>
      <c r="T55" s="12" t="n">
        <f aca="false">(TABLICA!C56-$J$4)^3</f>
        <v>-5562.90675999356</v>
      </c>
      <c r="U55" s="13" t="n">
        <f aca="false">(TABLICA!C56-$J$4)^4</f>
        <v>98567.9462429576</v>
      </c>
      <c r="V55" s="12"/>
      <c r="W55" s="12"/>
      <c r="X55" s="12" t="n">
        <f aca="false">(TABLICA!D56-$K$4)^2</f>
        <v>448.831145569427</v>
      </c>
      <c r="Y55" s="12" t="n">
        <f aca="false">(TABLICA!D56-$K$4)^3</f>
        <v>-9508.77298784819</v>
      </c>
      <c r="Z55" s="12" t="n">
        <f aca="false">(TABLICA!D56-$K$4)^4</f>
        <v>201449.397233164</v>
      </c>
    </row>
    <row r="56" customFormat="false" ht="13.8" hidden="false" customHeight="false" outlineLevel="0" collapsed="false">
      <c r="A56" s="2" t="s">
        <v>112</v>
      </c>
      <c r="B56" s="2" t="s">
        <v>113</v>
      </c>
      <c r="C56" s="2" t="s">
        <v>24</v>
      </c>
      <c r="D56" s="2" t="s">
        <v>25</v>
      </c>
      <c r="E56" s="4" t="n">
        <v>8</v>
      </c>
      <c r="F56" s="2" t="s">
        <v>26</v>
      </c>
      <c r="G56" s="2"/>
      <c r="R56" s="2"/>
      <c r="S56" s="12" t="n">
        <f aca="false">(TABLICA!C57-$J$4)^2</f>
        <v>276.183999267421</v>
      </c>
      <c r="T56" s="12" t="n">
        <f aca="false">(TABLICA!C57-$J$4)^3</f>
        <v>-4589.84237456576</v>
      </c>
      <c r="U56" s="13" t="n">
        <f aca="false">(TABLICA!C57-$J$4)^4</f>
        <v>76277.601451347</v>
      </c>
      <c r="V56" s="12"/>
      <c r="W56" s="12"/>
      <c r="X56" s="12" t="n">
        <f aca="false">(TABLICA!D57-$K$4)^2</f>
        <v>403.432747779371</v>
      </c>
      <c r="Y56" s="12" t="n">
        <f aca="false">(TABLICA!D57-$K$4)^3</f>
        <v>-8103.20306382267</v>
      </c>
      <c r="Z56" s="12" t="n">
        <f aca="false">(TABLICA!D57-$K$4)^4</f>
        <v>162757.981980814</v>
      </c>
    </row>
    <row r="57" customFormat="false" ht="13.8" hidden="false" customHeight="false" outlineLevel="0" collapsed="false">
      <c r="A57" s="2" t="s">
        <v>112</v>
      </c>
      <c r="B57" s="2" t="s">
        <v>113</v>
      </c>
      <c r="C57" s="2" t="s">
        <v>24</v>
      </c>
      <c r="D57" s="2" t="s">
        <v>33</v>
      </c>
      <c r="E57" s="4" t="n">
        <v>9</v>
      </c>
      <c r="F57" s="2" t="s">
        <v>26</v>
      </c>
      <c r="G57" s="2"/>
      <c r="R57" s="2"/>
      <c r="S57" s="12" t="n">
        <f aca="false">(TABLICA!C58-$J$4)^2</f>
        <v>313.955325234272</v>
      </c>
      <c r="T57" s="12" t="n">
        <f aca="false">(TABLICA!C58-$J$4)^3</f>
        <v>-5562.90675999356</v>
      </c>
      <c r="U57" s="13" t="n">
        <f aca="false">(TABLICA!C58-$J$4)^4</f>
        <v>98567.9462429576</v>
      </c>
      <c r="V57" s="12"/>
      <c r="W57" s="12"/>
      <c r="X57" s="12" t="n">
        <f aca="false">(TABLICA!D58-$K$4)^2</f>
        <v>448.831145569427</v>
      </c>
      <c r="Y57" s="12" t="n">
        <f aca="false">(TABLICA!D58-$K$4)^3</f>
        <v>-9508.77298784819</v>
      </c>
      <c r="Z57" s="12" t="n">
        <f aca="false">(TABLICA!D58-$K$4)^4</f>
        <v>201449.397233164</v>
      </c>
    </row>
    <row r="58" customFormat="false" ht="13.8" hidden="false" customHeight="false" outlineLevel="0" collapsed="false">
      <c r="A58" s="2" t="s">
        <v>114</v>
      </c>
      <c r="B58" s="2" t="s">
        <v>115</v>
      </c>
      <c r="C58" s="2" t="s">
        <v>24</v>
      </c>
      <c r="D58" s="2" t="s">
        <v>25</v>
      </c>
      <c r="E58" s="4" t="n">
        <v>1.8</v>
      </c>
      <c r="F58" s="2" t="s">
        <v>26</v>
      </c>
      <c r="G58" s="2"/>
      <c r="R58" s="2"/>
      <c r="S58" s="12" t="n">
        <f aca="false">(TABLICA!C59-$J$4)^2</f>
        <v>94.4547727480844</v>
      </c>
      <c r="T58" s="12" t="n">
        <f aca="false">(TABLICA!C59-$J$4)^3</f>
        <v>-917.985584205277</v>
      </c>
      <c r="U58" s="13" t="n">
        <f aca="false">(TABLICA!C59-$J$4)^4</f>
        <v>8921.70409489228</v>
      </c>
      <c r="V58" s="12"/>
      <c r="W58" s="12"/>
      <c r="X58" s="12" t="n">
        <f aca="false">(TABLICA!D59-$K$4)^2</f>
        <v>148.489709105338</v>
      </c>
      <c r="Y58" s="12" t="n">
        <f aca="false">(TABLICA!D59-$K$4)^3</f>
        <v>-1809.44144973886</v>
      </c>
      <c r="Z58" s="12" t="n">
        <f aca="false">(TABLICA!D59-$K$4)^4</f>
        <v>22049.193710188</v>
      </c>
    </row>
    <row r="59" customFormat="false" ht="13.8" hidden="false" customHeight="false" outlineLevel="0" collapsed="false">
      <c r="A59" s="2" t="s">
        <v>114</v>
      </c>
      <c r="B59" s="2" t="s">
        <v>115</v>
      </c>
      <c r="C59" s="2" t="s">
        <v>24</v>
      </c>
      <c r="D59" s="2" t="s">
        <v>33</v>
      </c>
      <c r="E59" s="4" t="n">
        <v>1.8</v>
      </c>
      <c r="F59" s="2" t="s">
        <v>26</v>
      </c>
      <c r="G59" s="2"/>
      <c r="R59" s="2"/>
      <c r="S59" s="12" t="n">
        <f aca="false">(TABLICA!C60-$J$4)^2</f>
        <v>313.955325234272</v>
      </c>
      <c r="T59" s="12" t="n">
        <f aca="false">(TABLICA!C60-$J$4)^3</f>
        <v>-5562.90675999356</v>
      </c>
      <c r="U59" s="13" t="n">
        <f aca="false">(TABLICA!C60-$J$4)^4</f>
        <v>98567.9462429576</v>
      </c>
      <c r="V59" s="12"/>
      <c r="W59" s="12"/>
      <c r="X59" s="12" t="n">
        <f aca="false">(TABLICA!D60-$K$4)^2</f>
        <v>448.831145569427</v>
      </c>
      <c r="Y59" s="12" t="n">
        <f aca="false">(TABLICA!D60-$K$4)^3</f>
        <v>-9508.77298784819</v>
      </c>
      <c r="Z59" s="12" t="n">
        <f aca="false">(TABLICA!D60-$K$4)^4</f>
        <v>201449.397233164</v>
      </c>
    </row>
    <row r="60" customFormat="false" ht="13.8" hidden="false" customHeight="false" outlineLevel="0" collapsed="false">
      <c r="A60" s="2" t="s">
        <v>116</v>
      </c>
      <c r="B60" s="2" t="s">
        <v>117</v>
      </c>
      <c r="C60" s="2" t="s">
        <v>24</v>
      </c>
      <c r="D60" s="2" t="s">
        <v>25</v>
      </c>
      <c r="E60" s="4" t="n">
        <v>24.4</v>
      </c>
      <c r="F60" s="2" t="s">
        <v>26</v>
      </c>
      <c r="G60" s="2"/>
      <c r="R60" s="2"/>
      <c r="S60" s="12" t="n">
        <f aca="false">(TABLICA!C61-$J$4)^2</f>
        <v>253.40770092488</v>
      </c>
      <c r="T60" s="12" t="n">
        <f aca="false">(TABLICA!C61-$J$4)^3</f>
        <v>-4033.94258936384</v>
      </c>
      <c r="U60" s="13" t="n">
        <f aca="false">(TABLICA!C61-$J$4)^4</f>
        <v>64215.4628880334</v>
      </c>
      <c r="V60" s="12"/>
      <c r="W60" s="12"/>
      <c r="X60" s="12" t="n">
        <f aca="false">(TABLICA!D61-$K$4)^2</f>
        <v>375.802858276609</v>
      </c>
      <c r="Y60" s="12" t="n">
        <f aca="false">(TABLICA!D61-$K$4)^3</f>
        <v>-7285.17717746389</v>
      </c>
      <c r="Z60" s="12" t="n">
        <f aca="false">(TABLICA!D61-$K$4)^4</f>
        <v>141227.788288869</v>
      </c>
    </row>
    <row r="61" customFormat="false" ht="13.8" hidden="false" customHeight="false" outlineLevel="0" collapsed="false">
      <c r="A61" s="2" t="s">
        <v>116</v>
      </c>
      <c r="B61" s="2" t="s">
        <v>117</v>
      </c>
      <c r="C61" s="2" t="s">
        <v>24</v>
      </c>
      <c r="D61" s="2" t="s">
        <v>33</v>
      </c>
      <c r="E61" s="4" t="n">
        <v>32.2</v>
      </c>
      <c r="F61" s="2" t="s">
        <v>26</v>
      </c>
      <c r="G61" s="2"/>
      <c r="R61" s="2"/>
      <c r="S61" s="12" t="n">
        <f aca="false">(TABLICA!C62-$J$4)^2</f>
        <v>313.955325234272</v>
      </c>
      <c r="T61" s="12" t="n">
        <f aca="false">(TABLICA!C62-$J$4)^3</f>
        <v>-5562.90675999356</v>
      </c>
      <c r="U61" s="13" t="n">
        <f aca="false">(TABLICA!C62-$J$4)^4</f>
        <v>98567.9462429576</v>
      </c>
      <c r="V61" s="12"/>
      <c r="W61" s="12"/>
      <c r="X61" s="12" t="n">
        <f aca="false">(TABLICA!D62-$K$4)^2</f>
        <v>448.831145569427</v>
      </c>
      <c r="Y61" s="12" t="n">
        <f aca="false">(TABLICA!D62-$K$4)^3</f>
        <v>-9508.77298784819</v>
      </c>
      <c r="Z61" s="12" t="n">
        <f aca="false">(TABLICA!D62-$K$4)^4</f>
        <v>201449.397233164</v>
      </c>
    </row>
    <row r="62" customFormat="false" ht="13.8" hidden="false" customHeight="false" outlineLevel="0" collapsed="false">
      <c r="A62" s="2" t="s">
        <v>118</v>
      </c>
      <c r="B62" s="2" t="s">
        <v>119</v>
      </c>
      <c r="C62" s="2" t="s">
        <v>24</v>
      </c>
      <c r="D62" s="2" t="s">
        <v>25</v>
      </c>
      <c r="E62" s="4" t="n">
        <v>4.6</v>
      </c>
      <c r="F62" s="2" t="s">
        <v>26</v>
      </c>
      <c r="G62" s="2"/>
      <c r="R62" s="2"/>
      <c r="S62" s="12" t="n">
        <f aca="false">(TABLICA!C63-$J$4)^2</f>
        <v>44.6386401513996</v>
      </c>
      <c r="T62" s="12" t="n">
        <f aca="false">(TABLICA!C63-$J$4)^3</f>
        <v>298.240373122031</v>
      </c>
      <c r="U62" s="13" t="n">
        <f aca="false">(TABLICA!C63-$J$4)^4</f>
        <v>1992.60819456615</v>
      </c>
      <c r="V62" s="12"/>
      <c r="W62" s="12"/>
      <c r="X62" s="12" t="n">
        <f aca="false">(TABLICA!D63-$K$4)^2</f>
        <v>121.316228442356</v>
      </c>
      <c r="Y62" s="12" t="n">
        <f aca="false">(TABLICA!D63-$K$4)^3</f>
        <v>1336.22117692089</v>
      </c>
      <c r="Z62" s="12" t="n">
        <f aca="false">(TABLICA!D63-$K$4)^4</f>
        <v>14717.6272834778</v>
      </c>
    </row>
    <row r="63" customFormat="false" ht="13.8" hidden="false" customHeight="false" outlineLevel="0" collapsed="false">
      <c r="A63" s="2" t="s">
        <v>118</v>
      </c>
      <c r="B63" s="2" t="s">
        <v>119</v>
      </c>
      <c r="C63" s="2" t="s">
        <v>24</v>
      </c>
      <c r="D63" s="2" t="s">
        <v>33</v>
      </c>
      <c r="E63" s="4" t="n">
        <v>5.3</v>
      </c>
      <c r="F63" s="2" t="s">
        <v>26</v>
      </c>
      <c r="G63" s="2"/>
      <c r="R63" s="2"/>
      <c r="S63" s="12" t="n">
        <f aca="false">(TABLICA!C64-$J$4)^2</f>
        <v>313.955325234272</v>
      </c>
      <c r="T63" s="12" t="n">
        <f aca="false">(TABLICA!C64-$J$4)^3</f>
        <v>-5562.90675999356</v>
      </c>
      <c r="U63" s="13" t="n">
        <f aca="false">(TABLICA!C64-$J$4)^4</f>
        <v>98567.9462429576</v>
      </c>
      <c r="V63" s="12"/>
      <c r="W63" s="12"/>
      <c r="X63" s="12" t="n">
        <f aca="false">(TABLICA!D64-$K$4)^2</f>
        <v>448.831145569427</v>
      </c>
      <c r="Y63" s="12" t="n">
        <f aca="false">(TABLICA!D64-$K$4)^3</f>
        <v>-9508.77298784819</v>
      </c>
      <c r="Z63" s="12" t="n">
        <f aca="false">(TABLICA!D64-$K$4)^4</f>
        <v>201449.397233164</v>
      </c>
    </row>
    <row r="64" customFormat="false" ht="13.8" hidden="false" customHeight="false" outlineLevel="0" collapsed="false">
      <c r="A64" s="2" t="s">
        <v>120</v>
      </c>
      <c r="B64" s="2" t="s">
        <v>121</v>
      </c>
      <c r="C64" s="2" t="s">
        <v>24</v>
      </c>
      <c r="D64" s="2" t="s">
        <v>25</v>
      </c>
      <c r="E64" s="4" t="n">
        <v>24.8</v>
      </c>
      <c r="F64" s="2" t="s">
        <v>26</v>
      </c>
      <c r="G64" s="2"/>
      <c r="R64" s="2"/>
      <c r="S64" s="12" t="n">
        <f aca="false">(TABLICA!C65-$J$4)^2</f>
        <v>172.102507554714</v>
      </c>
      <c r="T64" s="12" t="n">
        <f aca="false">(TABLICA!C65-$J$4)^3</f>
        <v>-2257.77571374955</v>
      </c>
      <c r="U64" s="13" t="n">
        <f aca="false">(TABLICA!C65-$J$4)^4</f>
        <v>29619.2731066205</v>
      </c>
      <c r="V64" s="12"/>
      <c r="W64" s="12"/>
      <c r="X64" s="12" t="n">
        <f aca="false">(TABLICA!D65-$K$4)^2</f>
        <v>252.353410762797</v>
      </c>
      <c r="Y64" s="12" t="n">
        <f aca="false">(TABLICA!D65-$K$4)^3</f>
        <v>-4008.79426500701</v>
      </c>
      <c r="Z64" s="12" t="n">
        <f aca="false">(TABLICA!D65-$K$4)^4</f>
        <v>63682.2439236169</v>
      </c>
    </row>
    <row r="65" customFormat="false" ht="13.8" hidden="false" customHeight="false" outlineLevel="0" collapsed="false">
      <c r="A65" s="2" t="s">
        <v>120</v>
      </c>
      <c r="B65" s="2" t="s">
        <v>121</v>
      </c>
      <c r="C65" s="2" t="s">
        <v>24</v>
      </c>
      <c r="D65" s="2" t="s">
        <v>33</v>
      </c>
      <c r="E65" s="4" t="n">
        <v>51.1</v>
      </c>
      <c r="F65" s="2" t="s">
        <v>26</v>
      </c>
      <c r="G65" s="2"/>
      <c r="R65" s="2"/>
      <c r="S65" s="12" t="n">
        <f aca="false">(TABLICA!C66-$J$4)^2</f>
        <v>313.955325234272</v>
      </c>
      <c r="T65" s="12" t="n">
        <f aca="false">(TABLICA!C66-$J$4)^3</f>
        <v>-5562.90675999356</v>
      </c>
      <c r="U65" s="13" t="n">
        <f aca="false">(TABLICA!C66-$J$4)^4</f>
        <v>98567.9462429576</v>
      </c>
      <c r="V65" s="12"/>
      <c r="W65" s="12"/>
      <c r="X65" s="12" t="n">
        <f aca="false">(TABLICA!D66-$K$4)^2</f>
        <v>448.831145569427</v>
      </c>
      <c r="Y65" s="12" t="n">
        <f aca="false">(TABLICA!D66-$K$4)^3</f>
        <v>-9508.77298784819</v>
      </c>
      <c r="Z65" s="12" t="n">
        <f aca="false">(TABLICA!D66-$K$4)^4</f>
        <v>201449.397233164</v>
      </c>
    </row>
    <row r="66" customFormat="false" ht="13.8" hidden="false" customHeight="false" outlineLevel="0" collapsed="false">
      <c r="A66" s="2" t="s">
        <v>122</v>
      </c>
      <c r="B66" s="2" t="s">
        <v>123</v>
      </c>
      <c r="C66" s="2" t="s">
        <v>24</v>
      </c>
      <c r="D66" s="2" t="s">
        <v>25</v>
      </c>
      <c r="E66" s="4" t="n">
        <v>36.6</v>
      </c>
      <c r="F66" s="2" t="s">
        <v>26</v>
      </c>
      <c r="G66" s="2"/>
      <c r="R66" s="2"/>
      <c r="S66" s="12" t="n">
        <f aca="false">(TABLICA!C67-$J$4)^2</f>
        <v>50.1436125270903</v>
      </c>
      <c r="T66" s="12" t="n">
        <f aca="false">(TABLICA!C67-$J$4)^3</f>
        <v>355.077724729125</v>
      </c>
      <c r="U66" s="13" t="n">
        <f aca="false">(TABLICA!C67-$J$4)^4</f>
        <v>2514.38187726696</v>
      </c>
      <c r="V66" s="12"/>
      <c r="W66" s="12"/>
      <c r="X66" s="12" t="n">
        <f aca="false">(TABLICA!D67-$K$4)^2</f>
        <v>894.86921186777</v>
      </c>
      <c r="Y66" s="12" t="n">
        <f aca="false">(TABLICA!D67-$K$4)^3</f>
        <v>26769.4439097129</v>
      </c>
      <c r="Z66" s="12" t="n">
        <f aca="false">(TABLICA!D67-$K$4)^4</f>
        <v>800790.906348844</v>
      </c>
    </row>
    <row r="67" customFormat="false" ht="13.8" hidden="false" customHeight="false" outlineLevel="0" collapsed="false">
      <c r="A67" s="2" t="s">
        <v>122</v>
      </c>
      <c r="B67" s="2" t="s">
        <v>123</v>
      </c>
      <c r="C67" s="2" t="s">
        <v>24</v>
      </c>
      <c r="D67" s="2" t="s">
        <v>33</v>
      </c>
      <c r="E67" s="4" t="n">
        <v>37.8</v>
      </c>
      <c r="F67" s="2" t="s">
        <v>26</v>
      </c>
      <c r="G67" s="2" t="s">
        <v>27</v>
      </c>
      <c r="R67" s="2"/>
      <c r="S67" s="12" t="n">
        <f aca="false">(TABLICA!C68-$J$4)^2</f>
        <v>313.955325234272</v>
      </c>
      <c r="T67" s="12" t="n">
        <f aca="false">(TABLICA!C68-$J$4)^3</f>
        <v>-5562.90675999356</v>
      </c>
      <c r="U67" s="13" t="n">
        <f aca="false">(TABLICA!C68-$J$4)^4</f>
        <v>98567.9462429576</v>
      </c>
      <c r="V67" s="12"/>
      <c r="W67" s="12"/>
      <c r="X67" s="12" t="n">
        <f aca="false">(TABLICA!D68-$K$4)^2</f>
        <v>448.831145569427</v>
      </c>
      <c r="Y67" s="12" t="n">
        <f aca="false">(TABLICA!D68-$K$4)^3</f>
        <v>-9508.77298784819</v>
      </c>
      <c r="Z67" s="12" t="n">
        <f aca="false">(TABLICA!D68-$K$4)^4</f>
        <v>201449.397233164</v>
      </c>
    </row>
    <row r="68" customFormat="false" ht="13.8" hidden="false" customHeight="false" outlineLevel="0" collapsed="false">
      <c r="A68" s="2" t="s">
        <v>124</v>
      </c>
      <c r="B68" s="2" t="s">
        <v>125</v>
      </c>
      <c r="C68" s="2" t="s">
        <v>24</v>
      </c>
      <c r="D68" s="2" t="s">
        <v>25</v>
      </c>
      <c r="E68" s="4" t="n">
        <v>16.4</v>
      </c>
      <c r="F68" s="2" t="s">
        <v>26</v>
      </c>
      <c r="G68" s="2" t="s">
        <v>27</v>
      </c>
      <c r="R68" s="2"/>
      <c r="S68" s="12" t="n">
        <f aca="false">(TABLICA!C69-$J$4)^2</f>
        <v>356.500297609963</v>
      </c>
      <c r="T68" s="12" t="n">
        <f aca="false">(TABLICA!C69-$J$4)^3</f>
        <v>6731.15893415498</v>
      </c>
      <c r="U68" s="13" t="n">
        <f aca="false">(TABLICA!C69-$J$4)^4</f>
        <v>127092.462195993</v>
      </c>
      <c r="V68" s="12"/>
      <c r="W68" s="12"/>
      <c r="X68" s="12" t="n">
        <f aca="false">(TABLICA!D69-$K$4)^2</f>
        <v>276.037112420256</v>
      </c>
      <c r="Y68" s="12" t="n">
        <f aca="false">(TABLICA!D69-$K$4)^3</f>
        <v>4586.18124016682</v>
      </c>
      <c r="Z68" s="12" t="n">
        <f aca="false">(TABLICA!D69-$K$4)^4</f>
        <v>76196.4874333131</v>
      </c>
    </row>
    <row r="69" customFormat="false" ht="13.8" hidden="false" customHeight="false" outlineLevel="0" collapsed="false">
      <c r="A69" s="2" t="s">
        <v>124</v>
      </c>
      <c r="B69" s="2" t="s">
        <v>125</v>
      </c>
      <c r="C69" s="2" t="s">
        <v>24</v>
      </c>
      <c r="D69" s="2" t="s">
        <v>33</v>
      </c>
      <c r="E69" s="4" t="n">
        <v>17</v>
      </c>
      <c r="F69" s="2" t="s">
        <v>26</v>
      </c>
      <c r="G69" s="2" t="s">
        <v>27</v>
      </c>
      <c r="R69" s="2"/>
      <c r="S69" s="12" t="n">
        <f aca="false">(TABLICA!C70-$J$4)^2</f>
        <v>313.955325234272</v>
      </c>
      <c r="T69" s="12" t="n">
        <f aca="false">(TABLICA!C70-$J$4)^3</f>
        <v>-5562.90675999356</v>
      </c>
      <c r="U69" s="13" t="n">
        <f aca="false">(TABLICA!C70-$J$4)^4</f>
        <v>98567.9462429576</v>
      </c>
      <c r="V69" s="12"/>
      <c r="W69" s="12"/>
      <c r="X69" s="12" t="n">
        <f aca="false">(TABLICA!D70-$K$4)^2</f>
        <v>448.831145569427</v>
      </c>
      <c r="Y69" s="12" t="n">
        <f aca="false">(TABLICA!D70-$K$4)^3</f>
        <v>-9508.77298784819</v>
      </c>
      <c r="Z69" s="12" t="n">
        <f aca="false">(TABLICA!D70-$K$4)^4</f>
        <v>201449.397233164</v>
      </c>
    </row>
    <row r="70" customFormat="false" ht="13.8" hidden="false" customHeight="false" outlineLevel="0" collapsed="false">
      <c r="A70" s="2" t="s">
        <v>126</v>
      </c>
      <c r="B70" s="2" t="s">
        <v>127</v>
      </c>
      <c r="C70" s="2" t="s">
        <v>24</v>
      </c>
      <c r="D70" s="2" t="s">
        <v>25</v>
      </c>
      <c r="E70" s="4" t="n">
        <v>7.4</v>
      </c>
      <c r="F70" s="2" t="s">
        <v>26</v>
      </c>
      <c r="G70" s="2" t="s">
        <v>27</v>
      </c>
      <c r="R70" s="2"/>
      <c r="S70" s="12" t="n">
        <f aca="false">(TABLICA!C71-$J$4)^2</f>
        <v>1.73919263758736</v>
      </c>
      <c r="T70" s="12" t="n">
        <f aca="false">(TABLICA!C71-$J$4)^3</f>
        <v>-2.2936203458127</v>
      </c>
      <c r="U70" s="13" t="n">
        <f aca="false">(TABLICA!C71-$J$4)^4</f>
        <v>3.02479103063806</v>
      </c>
      <c r="V70" s="12"/>
      <c r="W70" s="12"/>
      <c r="X70" s="12" t="n">
        <f aca="false">(TABLICA!D71-$K$4)^2</f>
        <v>17.5195433594822</v>
      </c>
      <c r="Y70" s="12" t="n">
        <f aca="false">(TABLICA!D71-$K$4)^3</f>
        <v>-73.330420161015</v>
      </c>
      <c r="Z70" s="12" t="n">
        <f aca="false">(TABLICA!D71-$K$4)^4</f>
        <v>306.934399524778</v>
      </c>
    </row>
    <row r="71" customFormat="false" ht="13.8" hidden="false" customHeight="false" outlineLevel="0" collapsed="false">
      <c r="A71" s="2" t="s">
        <v>126</v>
      </c>
      <c r="B71" s="2" t="s">
        <v>127</v>
      </c>
      <c r="C71" s="2" t="s">
        <v>24</v>
      </c>
      <c r="D71" s="2" t="s">
        <v>33</v>
      </c>
      <c r="E71" s="4" t="n">
        <v>7.4</v>
      </c>
      <c r="F71" s="2" t="s">
        <v>26</v>
      </c>
      <c r="G71" s="2" t="s">
        <v>27</v>
      </c>
      <c r="R71" s="2"/>
      <c r="S71" s="12" t="n">
        <f aca="false">(TABLICA!C72-$J$4)^2</f>
        <v>313.955325234272</v>
      </c>
      <c r="T71" s="12" t="n">
        <f aca="false">(TABLICA!C72-$J$4)^3</f>
        <v>-5562.90675999356</v>
      </c>
      <c r="U71" s="13" t="n">
        <f aca="false">(TABLICA!C72-$J$4)^4</f>
        <v>98567.9462429576</v>
      </c>
      <c r="V71" s="12"/>
      <c r="W71" s="12"/>
      <c r="X71" s="12" t="n">
        <f aca="false">(TABLICA!D72-$K$4)^2</f>
        <v>448.831145569427</v>
      </c>
      <c r="Y71" s="12" t="n">
        <f aca="false">(TABLICA!D72-$K$4)^3</f>
        <v>-9508.77298784819</v>
      </c>
      <c r="Z71" s="12" t="n">
        <f aca="false">(TABLICA!D72-$K$4)^4</f>
        <v>201449.397233164</v>
      </c>
    </row>
    <row r="72" customFormat="false" ht="13.8" hidden="false" customHeight="false" outlineLevel="0" collapsed="false">
      <c r="A72" s="2" t="s">
        <v>128</v>
      </c>
      <c r="B72" s="2" t="s">
        <v>129</v>
      </c>
      <c r="C72" s="2" t="s">
        <v>24</v>
      </c>
      <c r="D72" s="2" t="s">
        <v>25</v>
      </c>
      <c r="E72" s="4" t="n">
        <v>5.9</v>
      </c>
      <c r="F72" s="2" t="s">
        <v>26</v>
      </c>
      <c r="G72" s="2" t="s">
        <v>27</v>
      </c>
      <c r="R72" s="2"/>
      <c r="S72" s="12" t="n">
        <f aca="false">(TABLICA!C73-$J$4)^2</f>
        <v>106.477314184549</v>
      </c>
      <c r="T72" s="12" t="n">
        <f aca="false">(TABLICA!C73-$J$4)^3</f>
        <v>-1098.71646244465</v>
      </c>
      <c r="U72" s="13" t="n">
        <f aca="false">(TABLICA!C73-$J$4)^4</f>
        <v>11337.4184359551</v>
      </c>
      <c r="V72" s="12"/>
      <c r="W72" s="12"/>
      <c r="X72" s="12" t="n">
        <f aca="false">(TABLICA!D73-$K$4)^2</f>
        <v>190.04374225451</v>
      </c>
      <c r="Y72" s="12" t="n">
        <f aca="false">(TABLICA!D73-$K$4)^3</f>
        <v>-2619.8737330025</v>
      </c>
      <c r="Z72" s="12" t="n">
        <f aca="false">(TABLICA!D73-$K$4)^4</f>
        <v>36116.6239700985</v>
      </c>
    </row>
    <row r="73" customFormat="false" ht="13.8" hidden="false" customHeight="false" outlineLevel="0" collapsed="false">
      <c r="A73" s="2" t="s">
        <v>128</v>
      </c>
      <c r="B73" s="2" t="s">
        <v>129</v>
      </c>
      <c r="C73" s="2" t="s">
        <v>24</v>
      </c>
      <c r="D73" s="2" t="s">
        <v>33</v>
      </c>
      <c r="E73" s="4" t="n">
        <v>6.7</v>
      </c>
      <c r="F73" s="2" t="s">
        <v>26</v>
      </c>
      <c r="G73" s="2" t="s">
        <v>27</v>
      </c>
      <c r="R73" s="2"/>
      <c r="S73" s="12" t="n">
        <f aca="false">(TABLICA!C74-$J$4)^2</f>
        <v>313.955325234272</v>
      </c>
      <c r="T73" s="20" t="n">
        <f aca="false">(TABLICA!C74-$J$4)^3</f>
        <v>-5562.90675999356</v>
      </c>
      <c r="U73" s="13" t="n">
        <f aca="false">(TABLICA!C74-$J$4)^4</f>
        <v>98567.9462429576</v>
      </c>
      <c r="V73" s="12"/>
      <c r="W73" s="12"/>
      <c r="X73" s="12" t="n">
        <f aca="false">(TABLICA!D74-$K$4)^2</f>
        <v>448.831145569427</v>
      </c>
      <c r="Y73" s="12" t="n">
        <f aca="false">(TABLICA!D74-$K$4)^3</f>
        <v>-9508.77298784819</v>
      </c>
      <c r="Z73" s="12" t="n">
        <f aca="false">(TABLICA!D74-$K$4)^4</f>
        <v>201449.397233164</v>
      </c>
    </row>
    <row r="74" customFormat="false" ht="13.8" hidden="false" customHeight="false" outlineLevel="0" collapsed="false">
      <c r="A74" s="2" t="s">
        <v>130</v>
      </c>
      <c r="B74" s="2" t="s">
        <v>131</v>
      </c>
      <c r="C74" s="2" t="s">
        <v>24</v>
      </c>
      <c r="D74" s="2" t="s">
        <v>25</v>
      </c>
      <c r="E74" s="4" t="n">
        <v>0</v>
      </c>
      <c r="F74" s="2" t="s">
        <v>26</v>
      </c>
      <c r="G74" s="2" t="s">
        <v>27</v>
      </c>
      <c r="R74" s="2"/>
      <c r="S74" s="12" t="n">
        <f aca="false">(TABLICA!C75-$J$4)^2</f>
        <v>139.683667775709</v>
      </c>
      <c r="T74" s="12" t="n">
        <f aca="false">(TABLICA!C75-$J$4)^3</f>
        <v>-1650.89117185523</v>
      </c>
      <c r="U74" s="13" t="n">
        <f aca="false">(TABLICA!C75-$J$4)^4</f>
        <v>19511.5270432746</v>
      </c>
      <c r="V74" s="12"/>
      <c r="W74" s="12"/>
      <c r="X74" s="12" t="n">
        <f aca="false">(TABLICA!D75-$K$4)^2</f>
        <v>209.833631757272</v>
      </c>
      <c r="Y74" s="12" t="n">
        <f aca="false">(TABLICA!D75-$K$4)^3</f>
        <v>-3039.57347571487</v>
      </c>
      <c r="Z74" s="12" t="n">
        <f aca="false">(TABLICA!D75-$K$4)^4</f>
        <v>44030.1530164465</v>
      </c>
    </row>
    <row r="75" customFormat="false" ht="13.8" hidden="false" customHeight="false" outlineLevel="0" collapsed="false">
      <c r="A75" s="2" t="s">
        <v>130</v>
      </c>
      <c r="B75" s="2" t="s">
        <v>131</v>
      </c>
      <c r="C75" s="2" t="s">
        <v>24</v>
      </c>
      <c r="D75" s="2" t="s">
        <v>33</v>
      </c>
      <c r="E75" s="4" t="n">
        <v>1.4</v>
      </c>
      <c r="F75" s="2" t="s">
        <v>26</v>
      </c>
      <c r="G75" s="2" t="s">
        <v>27</v>
      </c>
      <c r="R75" s="2"/>
      <c r="S75" s="12" t="n">
        <f aca="false">(TABLICA!C76-$J$4)^2</f>
        <v>313.955325234272</v>
      </c>
      <c r="T75" s="12" t="n">
        <f aca="false">(TABLICA!C76-$J$4)^3</f>
        <v>-5562.90675999356</v>
      </c>
      <c r="U75" s="13" t="n">
        <f aca="false">(TABLICA!C76-$J$4)^4</f>
        <v>98567.9462429576</v>
      </c>
      <c r="V75" s="12"/>
      <c r="W75" s="12"/>
      <c r="X75" s="12" t="n">
        <f aca="false">(TABLICA!D76-$K$4)^2</f>
        <v>448.831145569427</v>
      </c>
      <c r="Y75" s="12" t="n">
        <f aca="false">(TABLICA!D76-$K$4)^3</f>
        <v>-9508.77298784819</v>
      </c>
      <c r="Z75" s="12" t="n">
        <f aca="false">(TABLICA!D76-$K$4)^4</f>
        <v>201449.397233164</v>
      </c>
    </row>
    <row r="76" customFormat="false" ht="13.8" hidden="false" customHeight="false" outlineLevel="0" collapsed="false">
      <c r="A76" s="2" t="s">
        <v>132</v>
      </c>
      <c r="B76" s="2" t="s">
        <v>133</v>
      </c>
      <c r="C76" s="2" t="s">
        <v>24</v>
      </c>
      <c r="D76" s="2" t="s">
        <v>25</v>
      </c>
      <c r="E76" s="4" t="n">
        <v>1.7</v>
      </c>
      <c r="F76" s="2" t="s">
        <v>26</v>
      </c>
      <c r="G76" s="2" t="s">
        <v>27</v>
      </c>
      <c r="R76" s="2"/>
      <c r="S76" s="12" t="n">
        <f aca="false">(TABLICA!C77-$J$4)^2</f>
        <v>313.955325234272</v>
      </c>
      <c r="T76" s="12" t="n">
        <f aca="false">(TABLICA!C77-$J$4)^3</f>
        <v>-5562.90675999356</v>
      </c>
      <c r="U76" s="13" t="n">
        <f aca="false">(TABLICA!C77-$J$4)^4</f>
        <v>98567.9462429576</v>
      </c>
      <c r="V76" s="12"/>
      <c r="W76" s="12"/>
      <c r="X76" s="12" t="n">
        <f aca="false">(TABLICA!D77-$K$4)^2</f>
        <v>391.471366563902</v>
      </c>
      <c r="Y76" s="12" t="n">
        <f aca="false">(TABLICA!D77-$K$4)^3</f>
        <v>-7745.5097123682</v>
      </c>
      <c r="Z76" s="12" t="n">
        <f aca="false">(TABLICA!D77-$K$4)^4</f>
        <v>153249.830839409</v>
      </c>
    </row>
    <row r="77" customFormat="false" ht="13.8" hidden="false" customHeight="false" outlineLevel="0" collapsed="false">
      <c r="A77" s="2" t="s">
        <v>132</v>
      </c>
      <c r="B77" s="2" t="s">
        <v>133</v>
      </c>
      <c r="C77" s="2" t="s">
        <v>24</v>
      </c>
      <c r="D77" s="2" t="s">
        <v>33</v>
      </c>
      <c r="E77" s="4" t="n">
        <v>1.7</v>
      </c>
      <c r="F77" s="2" t="s">
        <v>26</v>
      </c>
      <c r="G77" s="2" t="s">
        <v>27</v>
      </c>
      <c r="R77" s="2"/>
      <c r="S77" s="12" t="n">
        <f aca="false">(TABLICA!C78-$J$4)^2</f>
        <v>313.955325234272</v>
      </c>
      <c r="T77" s="12" t="n">
        <f aca="false">(TABLICA!C78-$J$4)^3</f>
        <v>-5562.90675999356</v>
      </c>
      <c r="U77" s="13" t="n">
        <f aca="false">(TABLICA!C78-$J$4)^4</f>
        <v>98567.9462429576</v>
      </c>
      <c r="V77" s="12"/>
      <c r="W77" s="12"/>
      <c r="X77" s="12" t="n">
        <f aca="false">(TABLICA!D78-$K$4)^2</f>
        <v>448.831145569427</v>
      </c>
      <c r="Y77" s="12" t="n">
        <f aca="false">(TABLICA!D78-$K$4)^3</f>
        <v>-9508.77298784819</v>
      </c>
      <c r="Z77" s="12" t="n">
        <f aca="false">(TABLICA!D78-$K$4)^4</f>
        <v>201449.397233164</v>
      </c>
    </row>
    <row r="78" customFormat="false" ht="13.8" hidden="false" customHeight="false" outlineLevel="0" collapsed="false">
      <c r="A78" s="2" t="s">
        <v>134</v>
      </c>
      <c r="B78" s="2" t="s">
        <v>135</v>
      </c>
      <c r="C78" s="2" t="s">
        <v>24</v>
      </c>
      <c r="D78" s="2" t="s">
        <v>25</v>
      </c>
      <c r="E78" s="4" t="n">
        <v>2.6</v>
      </c>
      <c r="F78" s="2" t="s">
        <v>26</v>
      </c>
      <c r="G78" s="2" t="s">
        <v>27</v>
      </c>
      <c r="R78" s="2"/>
      <c r="S78" s="12" t="n">
        <f aca="false">(TABLICA!C79-$J$4)^2</f>
        <v>256.601457830957</v>
      </c>
      <c r="T78" s="12" t="n">
        <f aca="false">(TABLICA!C79-$J$4)^3</f>
        <v>-4110.44346317722</v>
      </c>
      <c r="U78" s="13" t="n">
        <f aca="false">(TABLICA!C79-$J$4)^4</f>
        <v>65844.3081609726</v>
      </c>
      <c r="V78" s="12"/>
      <c r="W78" s="12"/>
      <c r="X78" s="12" t="n">
        <f aca="false">(TABLICA!D79-$K$4)^2</f>
        <v>379.689985348432</v>
      </c>
      <c r="Y78" s="12" t="n">
        <f aca="false">(TABLICA!D79-$K$4)^3</f>
        <v>-7398.50060400765</v>
      </c>
      <c r="Z78" s="12" t="n">
        <f aca="false">(TABLICA!D79-$K$4)^4</f>
        <v>144164.484973893</v>
      </c>
    </row>
    <row r="79" customFormat="false" ht="13.8" hidden="false" customHeight="false" outlineLevel="0" collapsed="false">
      <c r="A79" s="2" t="s">
        <v>134</v>
      </c>
      <c r="B79" s="2" t="s">
        <v>135</v>
      </c>
      <c r="C79" s="2" t="s">
        <v>24</v>
      </c>
      <c r="D79" s="2" t="s">
        <v>33</v>
      </c>
      <c r="E79" s="4" t="n">
        <v>5.4</v>
      </c>
      <c r="F79" s="2" t="s">
        <v>26</v>
      </c>
      <c r="G79" s="2" t="s">
        <v>27</v>
      </c>
      <c r="R79" s="2"/>
      <c r="S79" s="12" t="n">
        <f aca="false">(TABLICA!C80-$J$4)^2</f>
        <v>313.955325234272</v>
      </c>
      <c r="T79" s="12" t="n">
        <f aca="false">(TABLICA!C80-$J$4)^3</f>
        <v>-5562.90675999356</v>
      </c>
      <c r="U79" s="13" t="n">
        <f aca="false">(TABLICA!C80-$J$4)^4</f>
        <v>98567.9462429576</v>
      </c>
      <c r="V79" s="12"/>
      <c r="W79" s="12"/>
      <c r="X79" s="12" t="n">
        <f aca="false">(TABLICA!D80-$K$4)^2</f>
        <v>448.831145569427</v>
      </c>
      <c r="Y79" s="12" t="n">
        <f aca="false">(TABLICA!D80-$K$4)^3</f>
        <v>-9508.77298784819</v>
      </c>
      <c r="Z79" s="12" t="n">
        <f aca="false">(TABLICA!D80-$K$4)^4</f>
        <v>201449.397233164</v>
      </c>
    </row>
    <row r="80" customFormat="false" ht="13.8" hidden="false" customHeight="false" outlineLevel="0" collapsed="false">
      <c r="A80" s="2" t="s">
        <v>136</v>
      </c>
      <c r="B80" s="2" t="s">
        <v>137</v>
      </c>
      <c r="C80" s="2" t="s">
        <v>24</v>
      </c>
      <c r="D80" s="2" t="s">
        <v>25</v>
      </c>
      <c r="E80" s="4" t="n">
        <v>0</v>
      </c>
      <c r="F80" s="2" t="s">
        <v>26</v>
      </c>
      <c r="G80" s="2" t="s">
        <v>27</v>
      </c>
      <c r="R80" s="2"/>
      <c r="S80" s="12" t="n">
        <f aca="false">(TABLICA!C81-$J$4)^2</f>
        <v>228.577645676261</v>
      </c>
      <c r="T80" s="12" t="n">
        <f aca="false">(TABLICA!C81-$J$4)^3</f>
        <v>-3455.81617344248</v>
      </c>
      <c r="U80" s="13" t="n">
        <f aca="false">(TABLICA!C81-$J$4)^4</f>
        <v>52247.7401029024</v>
      </c>
      <c r="V80" s="12"/>
      <c r="W80" s="12"/>
      <c r="X80" s="12" t="n">
        <f aca="false">(TABLICA!D81-$K$4)^2</f>
        <v>249.186283690974</v>
      </c>
      <c r="Y80" s="12" t="n">
        <f aca="false">(TABLICA!D81-$K$4)^3</f>
        <v>-3933.56381083895</v>
      </c>
      <c r="Z80" s="12" t="n">
        <f aca="false">(TABLICA!D81-$K$4)^4</f>
        <v>62093.8039797184</v>
      </c>
    </row>
    <row r="81" customFormat="false" ht="13.8" hidden="false" customHeight="false" outlineLevel="0" collapsed="false">
      <c r="A81" s="2" t="s">
        <v>136</v>
      </c>
      <c r="B81" s="2" t="s">
        <v>137</v>
      </c>
      <c r="C81" s="2" t="s">
        <v>24</v>
      </c>
      <c r="D81" s="2" t="s">
        <v>33</v>
      </c>
      <c r="E81" s="4" t="n">
        <v>1.8</v>
      </c>
      <c r="F81" s="2" t="s">
        <v>26</v>
      </c>
      <c r="G81" s="2" t="s">
        <v>27</v>
      </c>
      <c r="R81" s="2"/>
      <c r="S81" s="12" t="n">
        <f aca="false">(TABLICA!C82-$J$4)^2</f>
        <v>313.955325234272</v>
      </c>
      <c r="T81" s="12" t="n">
        <f aca="false">(TABLICA!C82-$J$4)^3</f>
        <v>-5562.90675999356</v>
      </c>
      <c r="U81" s="13" t="n">
        <f aca="false">(TABLICA!C82-$J$4)^4</f>
        <v>98567.9462429576</v>
      </c>
      <c r="V81" s="12"/>
      <c r="W81" s="12"/>
      <c r="X81" s="12" t="n">
        <f aca="false">(TABLICA!D82-$K$4)^2</f>
        <v>448.831145569427</v>
      </c>
      <c r="Y81" s="12" t="n">
        <f aca="false">(TABLICA!D82-$K$4)^3</f>
        <v>-9508.77298784819</v>
      </c>
      <c r="Z81" s="12" t="n">
        <f aca="false">(TABLICA!D82-$K$4)^4</f>
        <v>201449.397233164</v>
      </c>
    </row>
    <row r="82" customFormat="false" ht="13.8" hidden="false" customHeight="false" outlineLevel="0" collapsed="false">
      <c r="A82" s="2" t="s">
        <v>138</v>
      </c>
      <c r="B82" s="2" t="s">
        <v>139</v>
      </c>
      <c r="C82" s="2" t="s">
        <v>24</v>
      </c>
      <c r="D82" s="2" t="s">
        <v>25</v>
      </c>
      <c r="E82" s="4" t="n">
        <v>1.5</v>
      </c>
      <c r="F82" s="2" t="s">
        <v>26</v>
      </c>
      <c r="G82" s="2" t="s">
        <v>27</v>
      </c>
      <c r="R82" s="2"/>
      <c r="S82" s="12" t="n">
        <f aca="false">(TABLICA!C83-$J$4)^2</f>
        <v>313.955325234272</v>
      </c>
      <c r="T82" s="12" t="n">
        <f aca="false">(TABLICA!C83-$J$4)^3</f>
        <v>-5562.90675999356</v>
      </c>
      <c r="U82" s="13" t="n">
        <f aca="false">(TABLICA!C83-$J$4)^4</f>
        <v>98567.9462429576</v>
      </c>
      <c r="V82" s="12"/>
      <c r="W82" s="12"/>
      <c r="X82" s="12" t="n">
        <f aca="false">(TABLICA!D83-$K$4)^2</f>
        <v>375.802858276609</v>
      </c>
      <c r="Y82" s="12" t="n">
        <f aca="false">(TABLICA!D83-$K$4)^3</f>
        <v>-7285.17717746389</v>
      </c>
      <c r="Z82" s="12" t="n">
        <f aca="false">(TABLICA!D83-$K$4)^4</f>
        <v>141227.788288869</v>
      </c>
    </row>
    <row r="83" customFormat="false" ht="13.8" hidden="false" customHeight="false" outlineLevel="0" collapsed="false">
      <c r="A83" s="2" t="s">
        <v>138</v>
      </c>
      <c r="B83" s="2" t="s">
        <v>139</v>
      </c>
      <c r="C83" s="2" t="s">
        <v>24</v>
      </c>
      <c r="D83" s="2" t="s">
        <v>33</v>
      </c>
      <c r="E83" s="4" t="n">
        <v>4.1</v>
      </c>
      <c r="F83" s="2" t="s">
        <v>26</v>
      </c>
      <c r="G83" s="2" t="s">
        <v>27</v>
      </c>
      <c r="R83" s="2"/>
      <c r="S83" s="12" t="n">
        <f aca="false">(TABLICA!C84-$J$4)^2</f>
        <v>313.955325234272</v>
      </c>
      <c r="T83" s="12" t="n">
        <f aca="false">(TABLICA!C84-$J$4)^3</f>
        <v>-5562.90675999356</v>
      </c>
      <c r="U83" s="13" t="n">
        <f aca="false">(TABLICA!C84-$J$4)^4</f>
        <v>98567.9462429576</v>
      </c>
      <c r="V83" s="12"/>
      <c r="W83" s="12"/>
      <c r="X83" s="12" t="n">
        <f aca="false">(TABLICA!D84-$K$4)^2</f>
        <v>448.831145569427</v>
      </c>
      <c r="Y83" s="12" t="n">
        <f aca="false">(TABLICA!D84-$K$4)^3</f>
        <v>-9508.77298784819</v>
      </c>
      <c r="Z83" s="12" t="n">
        <f aca="false">(TABLICA!D84-$K$4)^4</f>
        <v>201449.397233164</v>
      </c>
    </row>
    <row r="84" customFormat="false" ht="13.8" hidden="false" customHeight="false" outlineLevel="0" collapsed="false">
      <c r="A84" s="2" t="s">
        <v>140</v>
      </c>
      <c r="B84" s="2" t="s">
        <v>141</v>
      </c>
      <c r="C84" s="2" t="s">
        <v>24</v>
      </c>
      <c r="D84" s="2" t="s">
        <v>25</v>
      </c>
      <c r="E84" s="4" t="n">
        <v>35.6</v>
      </c>
      <c r="F84" s="2" t="s">
        <v>26</v>
      </c>
      <c r="G84" s="2" t="s">
        <v>27</v>
      </c>
      <c r="R84" s="2"/>
      <c r="S84" s="12" t="n">
        <f aca="false">(TABLICA!C85-$J$4)^2</f>
        <v>263.048971643112</v>
      </c>
      <c r="T84" s="12" t="n">
        <f aca="false">(TABLICA!C85-$J$4)^3</f>
        <v>-4266.33459201944</v>
      </c>
      <c r="U84" s="13" t="n">
        <f aca="false">(TABLICA!C85-$J$4)^4</f>
        <v>69194.7614824987</v>
      </c>
      <c r="V84" s="12"/>
      <c r="W84" s="12"/>
      <c r="X84" s="12" t="n">
        <f aca="false">(TABLICA!D85-$K$4)^2</f>
        <v>291.918935624675</v>
      </c>
      <c r="Y84" s="12" t="n">
        <f aca="false">(TABLICA!D85-$K$4)^3</f>
        <v>-4987.62048850446</v>
      </c>
      <c r="Z84" s="12" t="n">
        <f aca="false">(TABLICA!D85-$K$4)^4</f>
        <v>85216.6649762433</v>
      </c>
    </row>
    <row r="85" customFormat="false" ht="13.8" hidden="false" customHeight="false" outlineLevel="0" collapsed="false">
      <c r="A85" s="2" t="s">
        <v>140</v>
      </c>
      <c r="B85" s="2" t="s">
        <v>141</v>
      </c>
      <c r="C85" s="2" t="s">
        <v>24</v>
      </c>
      <c r="D85" s="2" t="s">
        <v>33</v>
      </c>
      <c r="E85" s="4" t="n">
        <v>35.6</v>
      </c>
      <c r="F85" s="2" t="s">
        <v>26</v>
      </c>
      <c r="G85" s="2" t="s">
        <v>27</v>
      </c>
      <c r="R85" s="2"/>
      <c r="S85" s="12" t="n">
        <f aca="false">(TABLICA!C86-$J$4)^2</f>
        <v>313.955325234272</v>
      </c>
      <c r="T85" s="12" t="n">
        <f aca="false">(TABLICA!C86-$J$4)^3</f>
        <v>-5562.90675999356</v>
      </c>
      <c r="U85" s="13" t="n">
        <f aca="false">(TABLICA!C86-$J$4)^4</f>
        <v>98567.9462429576</v>
      </c>
      <c r="V85" s="12"/>
      <c r="W85" s="12"/>
      <c r="X85" s="12" t="n">
        <f aca="false">(TABLICA!D86-$K$4)^2</f>
        <v>448.831145569427</v>
      </c>
      <c r="Y85" s="12" t="n">
        <f aca="false">(TABLICA!D86-$K$4)^3</f>
        <v>-9508.77298784819</v>
      </c>
      <c r="Z85" s="12" t="n">
        <f aca="false">(TABLICA!D86-$K$4)^4</f>
        <v>201449.397233164</v>
      </c>
    </row>
    <row r="86" customFormat="false" ht="13.8" hidden="false" customHeight="false" outlineLevel="0" collapsed="false">
      <c r="A86" s="2" t="s">
        <v>142</v>
      </c>
      <c r="B86" s="2" t="s">
        <v>143</v>
      </c>
      <c r="C86" s="2" t="s">
        <v>24</v>
      </c>
      <c r="D86" s="2" t="s">
        <v>25</v>
      </c>
      <c r="E86" s="4" t="n">
        <v>359.6</v>
      </c>
      <c r="F86" s="2" t="s">
        <v>26</v>
      </c>
      <c r="G86" s="2" t="s">
        <v>27</v>
      </c>
      <c r="R86" s="2"/>
      <c r="S86" s="12" t="n">
        <f aca="false">(TABLICA!C87-$J$4)^2</f>
        <v>319.737866670737</v>
      </c>
      <c r="T86" s="12" t="n">
        <f aca="false">(TABLICA!C87-$J$4)^3</f>
        <v>5717.30168773393</v>
      </c>
      <c r="U86" s="13" t="n">
        <f aca="false">(TABLICA!C87-$J$4)^4</f>
        <v>102232.303383154</v>
      </c>
      <c r="V86" s="12"/>
      <c r="W86" s="12"/>
      <c r="X86" s="12" t="n">
        <f aca="false">(TABLICA!D87-$K$4)^2</f>
        <v>207.773908000367</v>
      </c>
      <c r="Y86" s="12" t="n">
        <f aca="false">(TABLICA!D87-$K$4)^3</f>
        <v>2994.92887277877</v>
      </c>
      <c r="Z86" s="12" t="n">
        <f aca="false">(TABLICA!D87-$K$4)^4</f>
        <v>43169.9968457448</v>
      </c>
    </row>
    <row r="87" customFormat="false" ht="13.8" hidden="false" customHeight="false" outlineLevel="0" collapsed="false">
      <c r="A87" s="2" t="s">
        <v>142</v>
      </c>
      <c r="B87" s="2" t="s">
        <v>143</v>
      </c>
      <c r="C87" s="2" t="s">
        <v>24</v>
      </c>
      <c r="D87" s="2" t="s">
        <v>33</v>
      </c>
      <c r="E87" s="4" t="n">
        <v>412.5</v>
      </c>
      <c r="F87" s="2" t="s">
        <v>26</v>
      </c>
      <c r="G87" s="2" t="s">
        <v>27</v>
      </c>
      <c r="R87" s="2"/>
      <c r="S87" s="12" t="n">
        <f aca="false">(TABLICA!C88-$J$4)^2</f>
        <v>313.955325234272</v>
      </c>
      <c r="T87" s="12" t="n">
        <f aca="false">(TABLICA!C88-$J$4)^3</f>
        <v>-5562.90675999356</v>
      </c>
      <c r="U87" s="13" t="n">
        <f aca="false">(TABLICA!C88-$J$4)^4</f>
        <v>98567.9462429576</v>
      </c>
      <c r="V87" s="12"/>
      <c r="W87" s="12"/>
      <c r="X87" s="12" t="n">
        <f aca="false">(TABLICA!D88-$K$4)^2</f>
        <v>448.831145569427</v>
      </c>
      <c r="Y87" s="12" t="n">
        <f aca="false">(TABLICA!D88-$K$4)^3</f>
        <v>-9508.77298784819</v>
      </c>
      <c r="Z87" s="12" t="n">
        <f aca="false">(TABLICA!D88-$K$4)^4</f>
        <v>201449.397233164</v>
      </c>
    </row>
    <row r="88" customFormat="false" ht="13.8" hidden="false" customHeight="false" outlineLevel="0" collapsed="false">
      <c r="A88" s="2" t="s">
        <v>144</v>
      </c>
      <c r="B88" s="2" t="s">
        <v>145</v>
      </c>
      <c r="C88" s="2" t="s">
        <v>24</v>
      </c>
      <c r="D88" s="2" t="s">
        <v>25</v>
      </c>
      <c r="E88" s="4" t="n">
        <v>7</v>
      </c>
      <c r="F88" s="2" t="s">
        <v>26</v>
      </c>
      <c r="G88" s="2" t="s">
        <v>27</v>
      </c>
      <c r="R88" s="2"/>
      <c r="S88" s="12" t="n">
        <f aca="false">(TABLICA!C89-$J$4)^2</f>
        <v>116882.76549098</v>
      </c>
      <c r="T88" s="12" t="n">
        <f aca="false">(TABLICA!C89-$J$4)^3</f>
        <v>39960021.9335061</v>
      </c>
      <c r="U88" s="13" t="n">
        <f aca="false">(TABLICA!C89-$J$4)^4</f>
        <v>13661580868.8195</v>
      </c>
      <c r="V88" s="12"/>
      <c r="W88" s="12"/>
      <c r="X88" s="12" t="n">
        <f aca="false">(TABLICA!D89-$K$4)^2</f>
        <v>153126.931974299</v>
      </c>
      <c r="Y88" s="12" t="n">
        <f aca="false">(TABLICA!D89-$K$4)^3</f>
        <v>59920768.0949306</v>
      </c>
      <c r="Z88" s="12" t="n">
        <f aca="false">(TABLICA!D89-$K$4)^4</f>
        <v>23447857295.8615</v>
      </c>
    </row>
    <row r="89" customFormat="false" ht="13.8" hidden="false" customHeight="false" outlineLevel="0" collapsed="false">
      <c r="A89" s="2" t="s">
        <v>144</v>
      </c>
      <c r="B89" s="2" t="s">
        <v>145</v>
      </c>
      <c r="C89" s="2" t="s">
        <v>24</v>
      </c>
      <c r="D89" s="2" t="s">
        <v>33</v>
      </c>
      <c r="E89" s="4" t="n">
        <v>7</v>
      </c>
      <c r="F89" s="2" t="s">
        <v>26</v>
      </c>
      <c r="G89" s="2" t="s">
        <v>27</v>
      </c>
      <c r="R89" s="2"/>
      <c r="S89" s="12" t="n">
        <f aca="false">(TABLICA!C90-$J$4)^2</f>
        <v>313.955325234272</v>
      </c>
      <c r="T89" s="12" t="n">
        <f aca="false">(TABLICA!C90-$J$4)^3</f>
        <v>-5562.90675999356</v>
      </c>
      <c r="U89" s="13" t="n">
        <f aca="false">(TABLICA!C90-$J$4)^4</f>
        <v>98567.9462429576</v>
      </c>
      <c r="V89" s="12"/>
      <c r="W89" s="12"/>
      <c r="X89" s="12" t="n">
        <f aca="false">(TABLICA!D90-$K$4)^2</f>
        <v>448.831145569427</v>
      </c>
      <c r="Y89" s="12" t="n">
        <f aca="false">(TABLICA!D90-$K$4)^3</f>
        <v>-9508.77298784819</v>
      </c>
      <c r="Z89" s="12" t="n">
        <f aca="false">(TABLICA!D90-$K$4)^4</f>
        <v>201449.397233164</v>
      </c>
    </row>
    <row r="90" customFormat="false" ht="13.8" hidden="false" customHeight="false" outlineLevel="0" collapsed="false">
      <c r="A90" s="2" t="s">
        <v>146</v>
      </c>
      <c r="B90" s="2" t="s">
        <v>147</v>
      </c>
      <c r="C90" s="2" t="s">
        <v>24</v>
      </c>
      <c r="D90" s="2" t="s">
        <v>25</v>
      </c>
      <c r="E90" s="4" t="n">
        <v>31.9</v>
      </c>
      <c r="F90" s="2" t="s">
        <v>26</v>
      </c>
      <c r="G90" s="2" t="s">
        <v>27</v>
      </c>
      <c r="R90" s="2"/>
      <c r="S90" s="12" t="n">
        <f aca="false">(TABLICA!C91-$J$4)^2</f>
        <v>114.892341808858</v>
      </c>
      <c r="T90" s="12" t="n">
        <f aca="false">(TABLICA!C91-$J$4)^3</f>
        <v>-1231.50625604069</v>
      </c>
      <c r="U90" s="13" t="n">
        <f aca="false">(TABLICA!C91-$J$4)^4</f>
        <v>13200.2502063234</v>
      </c>
      <c r="V90" s="12"/>
      <c r="W90" s="12"/>
      <c r="X90" s="12" t="n">
        <f aca="false">(TABLICA!D91-$K$4)^2</f>
        <v>201.232250541802</v>
      </c>
      <c r="Y90" s="12" t="n">
        <f aca="false">(TABLICA!D91-$K$4)^3</f>
        <v>-2854.60732868029</v>
      </c>
      <c r="Z90" s="12" t="n">
        <f aca="false">(TABLICA!D91-$K$4)^4</f>
        <v>40494.4186581188</v>
      </c>
    </row>
    <row r="91" customFormat="false" ht="13.8" hidden="false" customHeight="false" outlineLevel="0" collapsed="false">
      <c r="A91" s="2" t="s">
        <v>146</v>
      </c>
      <c r="B91" s="2" t="s">
        <v>147</v>
      </c>
      <c r="C91" s="2" t="s">
        <v>24</v>
      </c>
      <c r="D91" s="2" t="s">
        <v>33</v>
      </c>
      <c r="E91" s="4" t="n">
        <v>37.1</v>
      </c>
      <c r="F91" s="2" t="s">
        <v>26</v>
      </c>
      <c r="G91" s="2" t="s">
        <v>27</v>
      </c>
      <c r="R91" s="2"/>
      <c r="S91" s="12" t="n">
        <f aca="false">(TABLICA!C92-$J$4)^2</f>
        <v>313.955325234272</v>
      </c>
      <c r="T91" s="12" t="n">
        <f aca="false">(TABLICA!C92-$J$4)^3</f>
        <v>-5562.90675999356</v>
      </c>
      <c r="U91" s="13" t="n">
        <f aca="false">(TABLICA!C92-$J$4)^4</f>
        <v>98567.9462429576</v>
      </c>
      <c r="V91" s="12"/>
      <c r="W91" s="12"/>
      <c r="X91" s="12" t="n">
        <f aca="false">(TABLICA!D92-$K$4)^2</f>
        <v>448.831145569427</v>
      </c>
      <c r="Y91" s="12" t="n">
        <f aca="false">(TABLICA!D92-$K$4)^3</f>
        <v>-9508.77298784819</v>
      </c>
      <c r="Z91" s="12" t="n">
        <f aca="false">(TABLICA!D92-$K$4)^4</f>
        <v>201449.397233164</v>
      </c>
    </row>
    <row r="92" customFormat="false" ht="13.8" hidden="false" customHeight="false" outlineLevel="0" collapsed="false">
      <c r="A92" s="2" t="s">
        <v>148</v>
      </c>
      <c r="B92" s="2" t="s">
        <v>149</v>
      </c>
      <c r="C92" s="2" t="s">
        <v>24</v>
      </c>
      <c r="D92" s="2" t="s">
        <v>25</v>
      </c>
      <c r="E92" s="4" t="n">
        <v>8.9</v>
      </c>
      <c r="F92" s="2" t="s">
        <v>26</v>
      </c>
      <c r="G92" s="2" t="s">
        <v>27</v>
      </c>
      <c r="R92" s="2"/>
      <c r="S92" s="12" t="n">
        <f aca="false">(TABLICA!C93-$J$4)^2</f>
        <v>201.106872195599</v>
      </c>
      <c r="T92" s="12" t="n">
        <f aca="false">(TABLICA!C93-$J$4)^3</f>
        <v>2851.93988702576</v>
      </c>
      <c r="U92" s="13" t="n">
        <f aca="false">(TABLICA!C93-$J$4)^4</f>
        <v>40443.9740442968</v>
      </c>
      <c r="V92" s="12"/>
      <c r="W92" s="12"/>
      <c r="X92" s="12" t="n">
        <f aca="false">(TABLICA!D93-$K$4)^2</f>
        <v>253.267001923019</v>
      </c>
      <c r="Y92" s="12" t="n">
        <f aca="false">(TABLICA!D93-$K$4)^3</f>
        <v>4030.58342010638</v>
      </c>
      <c r="Z92" s="12" t="n">
        <f aca="false">(TABLICA!D93-$K$4)^4</f>
        <v>64144.1742630743</v>
      </c>
    </row>
    <row r="93" customFormat="false" ht="13.8" hidden="false" customHeight="false" outlineLevel="0" collapsed="false">
      <c r="A93" s="2" t="s">
        <v>148</v>
      </c>
      <c r="B93" s="2" t="s">
        <v>149</v>
      </c>
      <c r="C93" s="2" t="s">
        <v>24</v>
      </c>
      <c r="D93" s="2" t="s">
        <v>33</v>
      </c>
      <c r="E93" s="4" t="n">
        <v>12.8</v>
      </c>
      <c r="F93" s="2" t="s">
        <v>26</v>
      </c>
      <c r="G93" s="2" t="s">
        <v>27</v>
      </c>
      <c r="R93" s="2"/>
      <c r="S93" s="12" t="n">
        <f aca="false">(TABLICA!C94-$J$4)^2</f>
        <v>313.955325234272</v>
      </c>
      <c r="T93" s="12" t="n">
        <f aca="false">(TABLICA!C94-$J$4)^3</f>
        <v>-5562.90675999356</v>
      </c>
      <c r="U93" s="13" t="n">
        <f aca="false">(TABLICA!C94-$J$4)^4</f>
        <v>98567.9462429576</v>
      </c>
      <c r="V93" s="12"/>
      <c r="W93" s="12"/>
      <c r="X93" s="12" t="n">
        <f aca="false">(TABLICA!D94-$K$4)^2</f>
        <v>448.831145569427</v>
      </c>
      <c r="Y93" s="12" t="n">
        <f aca="false">(TABLICA!D94-$K$4)^3</f>
        <v>-9508.77298784819</v>
      </c>
      <c r="Z93" s="12" t="n">
        <f aca="false">(TABLICA!D94-$K$4)^4</f>
        <v>201449.397233164</v>
      </c>
    </row>
    <row r="94" customFormat="false" ht="13.8" hidden="false" customHeight="false" outlineLevel="0" collapsed="false">
      <c r="A94" s="2" t="s">
        <v>150</v>
      </c>
      <c r="B94" s="2" t="s">
        <v>151</v>
      </c>
      <c r="C94" s="2" t="s">
        <v>24</v>
      </c>
      <c r="D94" s="2" t="s">
        <v>25</v>
      </c>
      <c r="E94" s="4" t="n">
        <v>36.6</v>
      </c>
      <c r="F94" s="2" t="s">
        <v>26</v>
      </c>
      <c r="G94" s="2" t="s">
        <v>27</v>
      </c>
      <c r="R94" s="2"/>
      <c r="S94" s="12" t="n">
        <f aca="false">(TABLICA!C95-$J$4)^2</f>
        <v>77.7709605933883</v>
      </c>
      <c r="T94" s="12" t="n">
        <f aca="false">(TABLICA!C95-$J$4)^3</f>
        <v>-685.845344194289</v>
      </c>
      <c r="U94" s="13" t="n">
        <f aca="false">(TABLICA!C95-$J$4)^4</f>
        <v>6048.32231161836</v>
      </c>
      <c r="V94" s="12"/>
      <c r="W94" s="12"/>
      <c r="X94" s="12" t="n">
        <f aca="false">(TABLICA!D95-$K$4)^2</f>
        <v>70.3188803760567</v>
      </c>
      <c r="Y94" s="12" t="n">
        <f aca="false">(TABLICA!D95-$K$4)^3</f>
        <v>-589.66848969491</v>
      </c>
      <c r="Z94" s="12" t="n">
        <f aca="false">(TABLICA!D95-$K$4)^4</f>
        <v>4944.74493734218</v>
      </c>
    </row>
    <row r="95" customFormat="false" ht="13.8" hidden="false" customHeight="false" outlineLevel="0" collapsed="false">
      <c r="A95" s="2" t="s">
        <v>150</v>
      </c>
      <c r="B95" s="2" t="s">
        <v>151</v>
      </c>
      <c r="C95" s="2" t="s">
        <v>24</v>
      </c>
      <c r="D95" s="2" t="s">
        <v>33</v>
      </c>
      <c r="E95" s="4" t="n">
        <v>36.8</v>
      </c>
      <c r="F95" s="2" t="s">
        <v>26</v>
      </c>
      <c r="G95" s="2" t="s">
        <v>27</v>
      </c>
      <c r="R95" s="2"/>
      <c r="S95" s="12" t="n">
        <f aca="false">(TABLICA!C96-$J$4)^2</f>
        <v>313.955325234272</v>
      </c>
      <c r="T95" s="12" t="n">
        <f aca="false">(TABLICA!C96-$J$4)^3</f>
        <v>-5562.90675999356</v>
      </c>
      <c r="U95" s="13" t="n">
        <f aca="false">(TABLICA!C96-$J$4)^4</f>
        <v>98567.9462429576</v>
      </c>
      <c r="V95" s="12"/>
      <c r="W95" s="12"/>
      <c r="X95" s="12" t="n">
        <f aca="false">(TABLICA!D96-$K$4)^2</f>
        <v>448.831145569427</v>
      </c>
      <c r="Y95" s="12" t="n">
        <f aca="false">(TABLICA!D96-$K$4)^3</f>
        <v>-9508.77298784819</v>
      </c>
      <c r="Z95" s="12" t="n">
        <f aca="false">(TABLICA!D96-$K$4)^4</f>
        <v>201449.397233164</v>
      </c>
    </row>
    <row r="96" customFormat="false" ht="13.8" hidden="false" customHeight="false" outlineLevel="0" collapsed="false">
      <c r="A96" s="2" t="s">
        <v>152</v>
      </c>
      <c r="B96" s="2" t="s">
        <v>153</v>
      </c>
      <c r="C96" s="2" t="s">
        <v>24</v>
      </c>
      <c r="D96" s="2" t="s">
        <v>25</v>
      </c>
      <c r="E96" s="4" t="n">
        <v>29.4</v>
      </c>
      <c r="F96" s="2" t="s">
        <v>26</v>
      </c>
      <c r="G96" s="2" t="s">
        <v>27</v>
      </c>
      <c r="R96" s="2"/>
      <c r="S96" s="12" t="n">
        <f aca="false">(TABLICA!C97-$J$4)^2</f>
        <v>356.500297609963</v>
      </c>
      <c r="T96" s="12" t="n">
        <f aca="false">(TABLICA!C97-$J$4)^3</f>
        <v>6731.15893415498</v>
      </c>
      <c r="U96" s="13" t="n">
        <f aca="false">(TABLICA!C97-$J$4)^4</f>
        <v>127092.462195993</v>
      </c>
      <c r="V96" s="12"/>
      <c r="W96" s="12"/>
      <c r="X96" s="12" t="n">
        <f aca="false">(TABLICA!D97-$K$4)^2</f>
        <v>243.808383138488</v>
      </c>
      <c r="Y96" s="12" t="n">
        <f aca="false">(TABLICA!D97-$K$4)^3</f>
        <v>3806.9129968287</v>
      </c>
      <c r="Z96" s="12" t="n">
        <f aca="false">(TABLICA!D97-$K$4)^4</f>
        <v>59442.5276886038</v>
      </c>
    </row>
    <row r="97" customFormat="false" ht="13.8" hidden="false" customHeight="false" outlineLevel="0" collapsed="false">
      <c r="A97" s="2" t="s">
        <v>152</v>
      </c>
      <c r="B97" s="2" t="s">
        <v>153</v>
      </c>
      <c r="C97" s="2" t="s">
        <v>24</v>
      </c>
      <c r="D97" s="2" t="s">
        <v>33</v>
      </c>
      <c r="E97" s="4" t="n">
        <v>30.6</v>
      </c>
      <c r="F97" s="2" t="s">
        <v>26</v>
      </c>
      <c r="G97" s="2" t="s">
        <v>27</v>
      </c>
      <c r="R97" s="2"/>
      <c r="S97" s="12" t="n">
        <f aca="false">(TABLICA!C98-$J$4)^2</f>
        <v>313.955325234272</v>
      </c>
      <c r="T97" s="12" t="n">
        <f aca="false">(TABLICA!C98-$J$4)^3</f>
        <v>-5562.90675999356</v>
      </c>
      <c r="U97" s="13" t="n">
        <f aca="false">(TABLICA!C98-$J$4)^4</f>
        <v>98567.9462429576</v>
      </c>
      <c r="V97" s="12"/>
      <c r="W97" s="12"/>
      <c r="X97" s="12" t="n">
        <f aca="false">(TABLICA!D98-$K$4)^2</f>
        <v>448.831145569427</v>
      </c>
      <c r="Y97" s="12" t="n">
        <f aca="false">(TABLICA!D98-$K$4)^3</f>
        <v>-9508.77298784819</v>
      </c>
      <c r="Z97" s="12" t="n">
        <f aca="false">(TABLICA!D98-$K$4)^4</f>
        <v>201449.397233164</v>
      </c>
    </row>
    <row r="98" customFormat="false" ht="13.8" hidden="false" customHeight="false" outlineLevel="0" collapsed="false">
      <c r="A98" s="2" t="s">
        <v>154</v>
      </c>
      <c r="B98" s="2" t="s">
        <v>155</v>
      </c>
      <c r="C98" s="2" t="s">
        <v>24</v>
      </c>
      <c r="D98" s="2" t="s">
        <v>25</v>
      </c>
      <c r="E98" s="4" t="n">
        <v>30.3</v>
      </c>
      <c r="F98" s="2" t="s">
        <v>26</v>
      </c>
      <c r="G98" s="2" t="s">
        <v>27</v>
      </c>
      <c r="R98" s="2"/>
      <c r="S98" s="12" t="n">
        <f aca="false">(TABLICA!C99-$J$4)^2</f>
        <v>136.450794847532</v>
      </c>
      <c r="T98" s="12" t="n">
        <f aca="false">(TABLICA!C99-$J$4)^3</f>
        <v>1593.91113561402</v>
      </c>
      <c r="U98" s="13" t="n">
        <f aca="false">(TABLICA!C99-$J$4)^4</f>
        <v>18618.8194145234</v>
      </c>
      <c r="V98" s="12"/>
      <c r="W98" s="12"/>
      <c r="X98" s="12" t="n">
        <f aca="false">(TABLICA!D99-$K$4)^2</f>
        <v>88.6302615915267</v>
      </c>
      <c r="Y98" s="12" t="n">
        <f aca="false">(TABLICA!D99-$K$4)^3</f>
        <v>834.397600839567</v>
      </c>
      <c r="Z98" s="12" t="n">
        <f aca="false">(TABLICA!D99-$K$4)^4</f>
        <v>7855.32326978246</v>
      </c>
    </row>
    <row r="99" customFormat="false" ht="13.8" hidden="false" customHeight="false" outlineLevel="0" collapsed="false">
      <c r="A99" s="2" t="s">
        <v>154</v>
      </c>
      <c r="B99" s="2" t="s">
        <v>155</v>
      </c>
      <c r="C99" s="2" t="s">
        <v>24</v>
      </c>
      <c r="D99" s="2" t="s">
        <v>33</v>
      </c>
      <c r="E99" s="4" t="n">
        <v>35.2</v>
      </c>
      <c r="F99" s="2" t="s">
        <v>26</v>
      </c>
      <c r="G99" s="2" t="s">
        <v>27</v>
      </c>
      <c r="R99" s="2"/>
      <c r="S99" s="12" t="n">
        <f aca="false">(TABLICA!C100-$J$4)^2</f>
        <v>313.955325234272</v>
      </c>
      <c r="T99" s="12" t="n">
        <f aca="false">(TABLICA!C100-$J$4)^3</f>
        <v>-5562.90675999356</v>
      </c>
      <c r="U99" s="13" t="n">
        <f aca="false">(TABLICA!C100-$J$4)^4</f>
        <v>98567.9462429576</v>
      </c>
      <c r="V99" s="12"/>
      <c r="W99" s="12"/>
      <c r="X99" s="12" t="n">
        <f aca="false">(TABLICA!D100-$K$4)^2</f>
        <v>448.831145569427</v>
      </c>
      <c r="Y99" s="12" t="n">
        <f aca="false">(TABLICA!D100-$K$4)^3</f>
        <v>-9508.77298784819</v>
      </c>
      <c r="Z99" s="12" t="n">
        <f aca="false">(TABLICA!D100-$K$4)^4</f>
        <v>201449.397233164</v>
      </c>
    </row>
    <row r="100" customFormat="false" ht="13.8" hidden="false" customHeight="false" outlineLevel="0" collapsed="false">
      <c r="A100" s="2" t="s">
        <v>156</v>
      </c>
      <c r="B100" s="2" t="s">
        <v>157</v>
      </c>
      <c r="C100" s="2" t="s">
        <v>24</v>
      </c>
      <c r="D100" s="2" t="s">
        <v>25</v>
      </c>
      <c r="E100" s="4" t="n">
        <v>6</v>
      </c>
      <c r="F100" s="2" t="s">
        <v>26</v>
      </c>
      <c r="G100" s="2" t="s">
        <v>27</v>
      </c>
      <c r="R100" s="2"/>
      <c r="S100" s="12" t="n">
        <f aca="false">(TABLICA!C101-$J$4)^2</f>
        <v>158.286982692836</v>
      </c>
      <c r="T100" s="12" t="n">
        <f aca="false">(TABLICA!C101-$J$4)^3</f>
        <v>1991.44263529352</v>
      </c>
      <c r="U100" s="13" t="n">
        <f aca="false">(TABLICA!C101-$J$4)^4</f>
        <v>25054.7688900022</v>
      </c>
      <c r="V100" s="12"/>
      <c r="W100" s="12"/>
      <c r="X100" s="12" t="n">
        <f aca="false">(TABLICA!D101-$K$4)^2</f>
        <v>196.402416287659</v>
      </c>
      <c r="Y100" s="12" t="n">
        <f aca="false">(TABLICA!D101-$K$4)^3</f>
        <v>2752.45507820595</v>
      </c>
      <c r="Z100" s="12" t="n">
        <f aca="false">(TABLICA!D101-$K$4)^4</f>
        <v>38573.9091236311</v>
      </c>
    </row>
    <row r="101" customFormat="false" ht="13.8" hidden="false" customHeight="false" outlineLevel="0" collapsed="false">
      <c r="A101" s="2" t="s">
        <v>156</v>
      </c>
      <c r="B101" s="2" t="s">
        <v>157</v>
      </c>
      <c r="C101" s="2" t="s">
        <v>24</v>
      </c>
      <c r="D101" s="2" t="s">
        <v>33</v>
      </c>
      <c r="E101" s="4" t="n">
        <v>15.8</v>
      </c>
      <c r="F101" s="2" t="s">
        <v>26</v>
      </c>
      <c r="G101" s="2" t="s">
        <v>27</v>
      </c>
      <c r="R101" s="2"/>
      <c r="S101" s="12" t="n">
        <f aca="false">(TABLICA!C102-$J$4)^2</f>
        <v>313.955325234272</v>
      </c>
      <c r="T101" s="12" t="n">
        <f aca="false">(TABLICA!C102-$J$4)^3</f>
        <v>-5562.90675999356</v>
      </c>
      <c r="U101" s="13" t="n">
        <f aca="false">(TABLICA!C102-$J$4)^4</f>
        <v>98567.9462429576</v>
      </c>
      <c r="V101" s="12"/>
      <c r="W101" s="12"/>
      <c r="X101" s="12" t="n">
        <f aca="false">(TABLICA!D102-$K$4)^2</f>
        <v>448.831145569427</v>
      </c>
      <c r="Y101" s="12" t="n">
        <f aca="false">(TABLICA!D102-$K$4)^3</f>
        <v>-9508.77298784819</v>
      </c>
      <c r="Z101" s="12" t="n">
        <f aca="false">(TABLICA!D102-$K$4)^4</f>
        <v>201449.397233164</v>
      </c>
    </row>
    <row r="102" customFormat="false" ht="13.8" hidden="false" customHeight="false" outlineLevel="0" collapsed="false">
      <c r="A102" s="2" t="s">
        <v>158</v>
      </c>
      <c r="B102" s="2" t="s">
        <v>159</v>
      </c>
      <c r="C102" s="2" t="s">
        <v>24</v>
      </c>
      <c r="D102" s="2" t="s">
        <v>25</v>
      </c>
      <c r="E102" s="4" t="n">
        <v>9.2</v>
      </c>
      <c r="F102" s="2" t="s">
        <v>26</v>
      </c>
      <c r="G102" s="2" t="s">
        <v>27</v>
      </c>
      <c r="R102" s="2"/>
      <c r="S102" s="12" t="n">
        <f aca="false">(TABLICA!C103-$J$4)^2</f>
        <v>137.329910869631</v>
      </c>
      <c r="T102" s="12" t="n">
        <f aca="false">(TABLICA!C103-$J$4)^3</f>
        <v>-1609.33963505842</v>
      </c>
      <c r="U102" s="13" t="n">
        <f aca="false">(TABLICA!C103-$J$4)^4</f>
        <v>18859.5044194609</v>
      </c>
      <c r="V102" s="12"/>
      <c r="W102" s="12"/>
      <c r="X102" s="12" t="n">
        <f aca="false">(TABLICA!D103-$K$4)^2</f>
        <v>29.0050682213607</v>
      </c>
      <c r="Y102" s="12" t="n">
        <f aca="false">(TABLICA!D103-$K$4)^3</f>
        <v>-156.210721006532</v>
      </c>
      <c r="Z102" s="12" t="n">
        <f aca="false">(TABLICA!D103-$K$4)^4</f>
        <v>841.293982525786</v>
      </c>
    </row>
    <row r="103" customFormat="false" ht="13.8" hidden="false" customHeight="false" outlineLevel="0" collapsed="false">
      <c r="A103" s="2" t="s">
        <v>158</v>
      </c>
      <c r="B103" s="2" t="s">
        <v>159</v>
      </c>
      <c r="C103" s="2" t="s">
        <v>24</v>
      </c>
      <c r="D103" s="2" t="s">
        <v>33</v>
      </c>
      <c r="E103" s="4" t="n">
        <v>11.2</v>
      </c>
      <c r="F103" s="2" t="s">
        <v>26</v>
      </c>
      <c r="G103" s="2" t="s">
        <v>27</v>
      </c>
      <c r="R103" s="2"/>
      <c r="S103" s="12" t="n">
        <f aca="false">(TABLICA!C104-$J$4)^2</f>
        <v>313.955325234272</v>
      </c>
      <c r="T103" s="12" t="n">
        <f aca="false">(TABLICA!C104-$J$4)^3</f>
        <v>-5562.90675999356</v>
      </c>
      <c r="U103" s="13" t="n">
        <f aca="false">(TABLICA!C104-$J$4)^4</f>
        <v>98567.9462429576</v>
      </c>
      <c r="V103" s="12"/>
      <c r="W103" s="12"/>
      <c r="X103" s="12" t="n">
        <f aca="false">(TABLICA!D104-$K$4)^2</f>
        <v>448.831145569427</v>
      </c>
      <c r="Y103" s="12" t="n">
        <f aca="false">(TABLICA!D104-$K$4)^3</f>
        <v>-9508.77298784819</v>
      </c>
      <c r="Z103" s="12" t="n">
        <f aca="false">(TABLICA!D104-$K$4)^4</f>
        <v>201449.397233164</v>
      </c>
    </row>
    <row r="104" customFormat="false" ht="13.8" hidden="false" customHeight="false" outlineLevel="0" collapsed="false">
      <c r="A104" s="2" t="s">
        <v>160</v>
      </c>
      <c r="B104" s="2" t="s">
        <v>161</v>
      </c>
      <c r="C104" s="2" t="s">
        <v>24</v>
      </c>
      <c r="D104" s="2" t="s">
        <v>25</v>
      </c>
      <c r="E104" s="4" t="n">
        <v>23.7</v>
      </c>
      <c r="F104" s="2" t="s">
        <v>26</v>
      </c>
      <c r="G104" s="2" t="s">
        <v>27</v>
      </c>
      <c r="R104" s="2"/>
      <c r="S104" s="12" t="n">
        <f aca="false">(TABLICA!C105-$J$4)^2</f>
        <v>72.5696898751563</v>
      </c>
      <c r="T104" s="12" t="n">
        <f aca="false">(TABLICA!C105-$J$4)^3</f>
        <v>-618.205551483444</v>
      </c>
      <c r="U104" s="13" t="n">
        <f aca="false">(TABLICA!C105-$J$4)^4</f>
        <v>5266.35988857636</v>
      </c>
      <c r="V104" s="12"/>
      <c r="W104" s="12"/>
      <c r="X104" s="12" t="n">
        <f aca="false">(TABLICA!D105-$K$4)^2</f>
        <v>99.712913525228</v>
      </c>
      <c r="Y104" s="12" t="n">
        <f aca="false">(TABLICA!D105-$K$4)^3</f>
        <v>-995.696795057994</v>
      </c>
      <c r="Z104" s="12" t="n">
        <f aca="false">(TABLICA!D105-$K$4)^4</f>
        <v>9942.6651236896</v>
      </c>
    </row>
    <row r="105" customFormat="false" ht="13.8" hidden="false" customHeight="false" outlineLevel="0" collapsed="false">
      <c r="A105" s="2" t="s">
        <v>160</v>
      </c>
      <c r="B105" s="2" t="s">
        <v>161</v>
      </c>
      <c r="C105" s="2" t="s">
        <v>24</v>
      </c>
      <c r="D105" s="2" t="s">
        <v>33</v>
      </c>
      <c r="E105" s="4" t="n">
        <v>25.6</v>
      </c>
      <c r="F105" s="2" t="s">
        <v>26</v>
      </c>
      <c r="G105" s="2" t="s">
        <v>27</v>
      </c>
      <c r="R105" s="2"/>
      <c r="S105" s="12" t="n">
        <f aca="false">(TABLICA!C106-$J$4)^2</f>
        <v>313.955325234272</v>
      </c>
      <c r="T105" s="12" t="n">
        <f aca="false">(TABLICA!C106-$J$4)^3</f>
        <v>-5562.90675999356</v>
      </c>
      <c r="U105" s="13" t="n">
        <f aca="false">(TABLICA!C106-$J$4)^4</f>
        <v>98567.9462429576</v>
      </c>
      <c r="V105" s="12"/>
      <c r="W105" s="12"/>
      <c r="X105" s="12" t="n">
        <f aca="false">(TABLICA!D106-$K$4)^2</f>
        <v>448.831145569427</v>
      </c>
      <c r="Y105" s="12" t="n">
        <f aca="false">(TABLICA!D106-$K$4)^3</f>
        <v>-9508.77298784819</v>
      </c>
      <c r="Z105" s="12" t="n">
        <f aca="false">(TABLICA!D106-$K$4)^4</f>
        <v>201449.397233164</v>
      </c>
    </row>
    <row r="106" customFormat="false" ht="13.8" hidden="false" customHeight="false" outlineLevel="0" collapsed="false">
      <c r="A106" s="2" t="s">
        <v>162</v>
      </c>
      <c r="B106" s="2" t="s">
        <v>163</v>
      </c>
      <c r="C106" s="2" t="s">
        <v>24</v>
      </c>
      <c r="D106" s="2" t="s">
        <v>25</v>
      </c>
      <c r="E106" s="4" t="n">
        <v>25.5</v>
      </c>
      <c r="F106" s="2" t="s">
        <v>26</v>
      </c>
      <c r="G106" s="2" t="s">
        <v>27</v>
      </c>
      <c r="R106" s="2"/>
      <c r="S106" s="12" t="n">
        <f aca="false">(TABLICA!C107-$J$4)^2</f>
        <v>35.7749384939411</v>
      </c>
      <c r="T106" s="12" t="n">
        <f aca="false">(TABLICA!C107-$J$4)^3</f>
        <v>213.977615544423</v>
      </c>
      <c r="U106" s="13" t="n">
        <f aca="false">(TABLICA!C107-$J$4)^4</f>
        <v>1279.84622424527</v>
      </c>
      <c r="V106" s="12"/>
      <c r="W106" s="12"/>
      <c r="X106" s="12" t="n">
        <f aca="false">(TABLICA!D107-$K$4)^2</f>
        <v>19.4866151826868</v>
      </c>
      <c r="Y106" s="12" t="n">
        <f aca="false">(TABLICA!D107-$K$4)^3</f>
        <v>86.0210250329658</v>
      </c>
      <c r="Z106" s="12" t="n">
        <f aca="false">(TABLICA!D107-$K$4)^4</f>
        <v>379.728171278121</v>
      </c>
    </row>
    <row r="107" customFormat="false" ht="13.8" hidden="false" customHeight="false" outlineLevel="0" collapsed="false">
      <c r="A107" s="2" t="s">
        <v>162</v>
      </c>
      <c r="B107" s="2" t="s">
        <v>163</v>
      </c>
      <c r="C107" s="2" t="s">
        <v>24</v>
      </c>
      <c r="D107" s="2" t="s">
        <v>33</v>
      </c>
      <c r="E107" s="4" t="n">
        <v>32.7</v>
      </c>
      <c r="F107" s="2" t="s">
        <v>26</v>
      </c>
      <c r="G107" s="2" t="s">
        <v>27</v>
      </c>
      <c r="R107" s="2"/>
      <c r="S107" s="12" t="n">
        <f aca="false">(TABLICA!C108-$J$4)^2</f>
        <v>313.955325234272</v>
      </c>
      <c r="T107" s="12" t="n">
        <f aca="false">(TABLICA!C108-$J$4)^3</f>
        <v>-5562.90675999356</v>
      </c>
      <c r="U107" s="13" t="n">
        <f aca="false">(TABLICA!C108-$J$4)^4</f>
        <v>98567.9462429576</v>
      </c>
      <c r="V107" s="12"/>
      <c r="W107" s="12"/>
      <c r="X107" s="12" t="n">
        <f aca="false">(TABLICA!D108-$K$4)^2</f>
        <v>448.831145569427</v>
      </c>
      <c r="Y107" s="12" t="n">
        <f aca="false">(TABLICA!D108-$K$4)^3</f>
        <v>-9508.77298784819</v>
      </c>
      <c r="Z107" s="12" t="n">
        <f aca="false">(TABLICA!D108-$K$4)^4</f>
        <v>201449.397233164</v>
      </c>
    </row>
    <row r="108" customFormat="false" ht="13.8" hidden="false" customHeight="false" outlineLevel="0" collapsed="false">
      <c r="A108" s="2" t="s">
        <v>164</v>
      </c>
      <c r="B108" s="2" t="s">
        <v>165</v>
      </c>
      <c r="C108" s="2" t="s">
        <v>24</v>
      </c>
      <c r="D108" s="2" t="s">
        <v>25</v>
      </c>
      <c r="E108" s="4" t="n">
        <v>10.1</v>
      </c>
      <c r="F108" s="2" t="s">
        <v>26</v>
      </c>
      <c r="G108" s="2" t="s">
        <v>27</v>
      </c>
      <c r="R108" s="2"/>
      <c r="S108" s="12" t="n">
        <f aca="false">(TABLICA!C109-$J$4)^2</f>
        <v>60.5473141845488</v>
      </c>
      <c r="T108" s="12" t="n">
        <f aca="false">(TABLICA!C109-$J$4)^3</f>
        <v>471.131697776346</v>
      </c>
      <c r="U108" s="13" t="n">
        <f aca="false">(TABLICA!C109-$J$4)^4</f>
        <v>3665.97725496247</v>
      </c>
      <c r="V108" s="12"/>
      <c r="W108" s="12"/>
      <c r="X108" s="12" t="n">
        <f aca="false">(TABLICA!D109-$K$4)^2</f>
        <v>132.58059308324</v>
      </c>
      <c r="Y108" s="12" t="n">
        <f aca="false">(TABLICA!D109-$K$4)^3</f>
        <v>1526.58129306508</v>
      </c>
      <c r="Z108" s="12" t="n">
        <f aca="false">(TABLICA!D109-$K$4)^4</f>
        <v>17577.6136623035</v>
      </c>
    </row>
    <row r="109" customFormat="false" ht="13.8" hidden="false" customHeight="false" outlineLevel="0" collapsed="false">
      <c r="A109" s="2" t="s">
        <v>164</v>
      </c>
      <c r="B109" s="2" t="s">
        <v>165</v>
      </c>
      <c r="C109" s="2" t="s">
        <v>24</v>
      </c>
      <c r="D109" s="2" t="s">
        <v>33</v>
      </c>
      <c r="E109" s="4" t="n">
        <v>11.9</v>
      </c>
      <c r="F109" s="2" t="s">
        <v>26</v>
      </c>
      <c r="G109" s="2" t="s">
        <v>27</v>
      </c>
      <c r="R109" s="2"/>
      <c r="S109" s="12" t="n">
        <f aca="false">(TABLICA!C110-$J$4)^2</f>
        <v>313.955325234272</v>
      </c>
      <c r="T109" s="12" t="n">
        <f aca="false">(TABLICA!C110-$J$4)^3</f>
        <v>-5562.90675999356</v>
      </c>
      <c r="U109" s="13" t="n">
        <f aca="false">(TABLICA!C110-$J$4)^4</f>
        <v>98567.9462429576</v>
      </c>
      <c r="V109" s="12"/>
      <c r="W109" s="12"/>
      <c r="X109" s="12" t="n">
        <f aca="false">(TABLICA!D110-$K$4)^2</f>
        <v>448.831145569427</v>
      </c>
      <c r="Y109" s="12" t="n">
        <f aca="false">(TABLICA!D110-$K$4)^3</f>
        <v>-9508.77298784819</v>
      </c>
      <c r="Z109" s="12" t="n">
        <f aca="false">(TABLICA!D110-$K$4)^4</f>
        <v>201449.397233164</v>
      </c>
    </row>
    <row r="110" customFormat="false" ht="13.8" hidden="false" customHeight="false" outlineLevel="0" collapsed="false">
      <c r="A110" s="2" t="s">
        <v>166</v>
      </c>
      <c r="B110" s="2" t="s">
        <v>167</v>
      </c>
      <c r="C110" s="2" t="s">
        <v>24</v>
      </c>
      <c r="D110" s="2" t="s">
        <v>25</v>
      </c>
      <c r="E110" s="4" t="n">
        <v>4.3</v>
      </c>
      <c r="F110" s="2" t="s">
        <v>26</v>
      </c>
      <c r="G110" s="2" t="s">
        <v>27</v>
      </c>
      <c r="R110" s="2"/>
      <c r="S110" s="12" t="n">
        <f aca="false">(TABLICA!C111-$J$4)^2</f>
        <v>58.0458777204602</v>
      </c>
      <c r="T110" s="12" t="n">
        <f aca="false">(TABLICA!C111-$J$4)^3</f>
        <v>-442.239035229362</v>
      </c>
      <c r="U110" s="13" t="n">
        <f aca="false">(TABLICA!C111-$J$4)^4</f>
        <v>3369.32392033861</v>
      </c>
      <c r="V110" s="12"/>
      <c r="W110" s="12"/>
      <c r="X110" s="12" t="n">
        <f aca="false">(TABLICA!D111-$K$4)^2</f>
        <v>86.2230240224656</v>
      </c>
      <c r="Y110" s="12" t="n">
        <f aca="false">(TABLICA!D111-$K$4)^3</f>
        <v>-800.635560632916</v>
      </c>
      <c r="Z110" s="12" t="n">
        <f aca="false">(TABLICA!D111-$K$4)^4</f>
        <v>7434.40987157867</v>
      </c>
    </row>
    <row r="111" customFormat="false" ht="13.8" hidden="false" customHeight="false" outlineLevel="0" collapsed="false">
      <c r="A111" s="2" t="s">
        <v>166</v>
      </c>
      <c r="B111" s="2" t="s">
        <v>167</v>
      </c>
      <c r="C111" s="2" t="s">
        <v>24</v>
      </c>
      <c r="D111" s="2" t="s">
        <v>33</v>
      </c>
      <c r="E111" s="4" t="n">
        <v>26.3</v>
      </c>
      <c r="F111" s="2" t="s">
        <v>26</v>
      </c>
      <c r="G111" s="2" t="s">
        <v>27</v>
      </c>
      <c r="R111" s="2"/>
      <c r="S111" s="12" t="n">
        <f aca="false">(TABLICA!C112-$J$4)^2</f>
        <v>313.955325234272</v>
      </c>
      <c r="T111" s="12" t="n">
        <f aca="false">(TABLICA!C112-$J$4)^3</f>
        <v>-5562.90675999356</v>
      </c>
      <c r="U111" s="13" t="n">
        <f aca="false">(TABLICA!C112-$J$4)^4</f>
        <v>98567.9462429576</v>
      </c>
      <c r="V111" s="12"/>
      <c r="W111" s="12"/>
      <c r="X111" s="12" t="n">
        <f aca="false">(TABLICA!D112-$K$4)^2</f>
        <v>448.831145569427</v>
      </c>
      <c r="Y111" s="12" t="n">
        <f aca="false">(TABLICA!D112-$K$4)^3</f>
        <v>-9508.77298784819</v>
      </c>
      <c r="Z111" s="12" t="n">
        <f aca="false">(TABLICA!D112-$K$4)^4</f>
        <v>201449.397233164</v>
      </c>
    </row>
    <row r="112" customFormat="false" ht="13.8" hidden="false" customHeight="false" outlineLevel="0" collapsed="false">
      <c r="A112" s="2" t="s">
        <v>168</v>
      </c>
      <c r="B112" s="2" t="s">
        <v>169</v>
      </c>
      <c r="C112" s="2" t="s">
        <v>24</v>
      </c>
      <c r="D112" s="2" t="s">
        <v>25</v>
      </c>
      <c r="E112" s="4" t="n">
        <v>12</v>
      </c>
      <c r="F112" s="2" t="s">
        <v>26</v>
      </c>
      <c r="G112" s="2" t="s">
        <v>27</v>
      </c>
      <c r="R112" s="2"/>
      <c r="S112" s="12" t="n">
        <f aca="false">(TABLICA!C113-$J$4)^2</f>
        <v>180.063778272946</v>
      </c>
      <c r="T112" s="12" t="n">
        <f aca="false">(TABLICA!C113-$J$4)^3</f>
        <v>-2416.237042372</v>
      </c>
      <c r="U112" s="13" t="n">
        <f aca="false">(TABLICA!C113-$J$4)^4</f>
        <v>32422.9642459287</v>
      </c>
      <c r="V112" s="12"/>
      <c r="W112" s="12"/>
      <c r="X112" s="12" t="n">
        <f aca="false">(TABLICA!D113-$K$4)^2</f>
        <v>26.1567256799244</v>
      </c>
      <c r="Y112" s="12" t="n">
        <f aca="false">(TABLICA!D113-$K$4)^3</f>
        <v>133.775032938708</v>
      </c>
      <c r="Z112" s="12" t="n">
        <f aca="false">(TABLICA!D113-$K$4)^4</f>
        <v>684.174298294817</v>
      </c>
    </row>
    <row r="113" customFormat="false" ht="13.8" hidden="false" customHeight="false" outlineLevel="0" collapsed="false">
      <c r="A113" s="2" t="s">
        <v>168</v>
      </c>
      <c r="B113" s="2" t="s">
        <v>169</v>
      </c>
      <c r="C113" s="2" t="s">
        <v>24</v>
      </c>
      <c r="D113" s="2" t="s">
        <v>33</v>
      </c>
      <c r="E113" s="4" t="n">
        <v>16.3</v>
      </c>
      <c r="F113" s="2" t="s">
        <v>26</v>
      </c>
      <c r="G113" s="2" t="s">
        <v>27</v>
      </c>
      <c r="R113" s="2"/>
      <c r="S113" s="12" t="n">
        <f aca="false">(TABLICA!C114-$J$4)^2</f>
        <v>313.955325234272</v>
      </c>
      <c r="T113" s="12" t="n">
        <f aca="false">(TABLICA!C114-$J$4)^3</f>
        <v>-5562.90675999356</v>
      </c>
      <c r="U113" s="13" t="n">
        <f aca="false">(TABLICA!C114-$J$4)^4</f>
        <v>98567.9462429576</v>
      </c>
      <c r="V113" s="12"/>
      <c r="W113" s="12"/>
      <c r="X113" s="12" t="n">
        <f aca="false">(TABLICA!D114-$K$4)^2</f>
        <v>448.831145569427</v>
      </c>
      <c r="Y113" s="12" t="n">
        <f aca="false">(TABLICA!D114-$K$4)^3</f>
        <v>-9508.77298784819</v>
      </c>
      <c r="Z113" s="12" t="n">
        <f aca="false">(TABLICA!D114-$K$4)^4</f>
        <v>201449.397233164</v>
      </c>
    </row>
    <row r="114" customFormat="false" ht="13.8" hidden="false" customHeight="false" outlineLevel="0" collapsed="false">
      <c r="A114" s="2" t="s">
        <v>170</v>
      </c>
      <c r="B114" s="2" t="s">
        <v>171</v>
      </c>
      <c r="C114" s="2" t="s">
        <v>24</v>
      </c>
      <c r="D114" s="2" t="s">
        <v>25</v>
      </c>
      <c r="E114" s="4" t="n">
        <v>14.1</v>
      </c>
      <c r="F114" s="2" t="s">
        <v>26</v>
      </c>
      <c r="G114" s="2" t="s">
        <v>27</v>
      </c>
      <c r="R114" s="2"/>
      <c r="S114" s="12" t="n">
        <f aca="false">(TABLICA!C115-$J$4)^2</f>
        <v>32.7044965049906</v>
      </c>
      <c r="T114" s="12" t="n">
        <f aca="false">(TABLICA!C115-$J$4)^3</f>
        <v>-187.029968686827</v>
      </c>
      <c r="U114" s="13" t="n">
        <f aca="false">(TABLICA!C115-$J$4)^4</f>
        <v>1069.58409164494</v>
      </c>
      <c r="V114" s="12"/>
      <c r="W114" s="12"/>
      <c r="X114" s="12" t="n">
        <f aca="false">(TABLICA!D115-$K$4)^2</f>
        <v>23.8694328622446</v>
      </c>
      <c r="Y114" s="12" t="n">
        <f aca="false">(TABLICA!D115-$K$4)^3</f>
        <v>-116.617345193828</v>
      </c>
      <c r="Z114" s="12" t="n">
        <f aca="false">(TABLICA!D115-$K$4)^4</f>
        <v>569.749825165205</v>
      </c>
    </row>
    <row r="115" customFormat="false" ht="13.8" hidden="false" customHeight="false" outlineLevel="0" collapsed="false">
      <c r="A115" s="2" t="s">
        <v>170</v>
      </c>
      <c r="B115" s="2" t="s">
        <v>171</v>
      </c>
      <c r="C115" s="2" t="s">
        <v>24</v>
      </c>
      <c r="D115" s="2" t="s">
        <v>33</v>
      </c>
      <c r="E115" s="4" t="n">
        <v>14.1</v>
      </c>
      <c r="F115" s="2" t="s">
        <v>26</v>
      </c>
      <c r="G115" s="2" t="s">
        <v>27</v>
      </c>
      <c r="R115" s="2"/>
      <c r="S115" s="12" t="n">
        <f aca="false">(TABLICA!C116-$J$4)^2</f>
        <v>313.955325234272</v>
      </c>
      <c r="T115" s="12" t="n">
        <f aca="false">(TABLICA!C116-$J$4)^3</f>
        <v>-5562.90675999356</v>
      </c>
      <c r="U115" s="13" t="n">
        <f aca="false">(TABLICA!C116-$J$4)^4</f>
        <v>98567.9462429576</v>
      </c>
      <c r="V115" s="12"/>
      <c r="W115" s="12"/>
      <c r="X115" s="12" t="n">
        <f aca="false">(TABLICA!D116-$K$4)^2</f>
        <v>448.831145569427</v>
      </c>
      <c r="Y115" s="12" t="n">
        <f aca="false">(TABLICA!D116-$K$4)^3</f>
        <v>-9508.77298784819</v>
      </c>
      <c r="Z115" s="12" t="n">
        <f aca="false">(TABLICA!D116-$K$4)^4</f>
        <v>201449.397233164</v>
      </c>
    </row>
    <row r="116" customFormat="false" ht="13.8" hidden="false" customHeight="false" outlineLevel="0" collapsed="false">
      <c r="A116" s="2" t="s">
        <v>172</v>
      </c>
      <c r="B116" s="2" t="s">
        <v>173</v>
      </c>
      <c r="C116" s="2" t="s">
        <v>24</v>
      </c>
      <c r="D116" s="2" t="s">
        <v>25</v>
      </c>
      <c r="E116" s="4" t="n">
        <v>15.9</v>
      </c>
      <c r="F116" s="2" t="s">
        <v>26</v>
      </c>
      <c r="G116" s="2" t="s">
        <v>27</v>
      </c>
      <c r="R116" s="2"/>
      <c r="S116" s="12" t="n">
        <f aca="false">(TABLICA!C117-$J$4)^2</f>
        <v>13.0956014773663</v>
      </c>
      <c r="T116" s="12" t="n">
        <f aca="false">(TABLICA!C117-$J$4)^3</f>
        <v>-47.3901600424029</v>
      </c>
      <c r="U116" s="13" t="n">
        <f aca="false">(TABLICA!C117-$J$4)^4</f>
        <v>171.494778053999</v>
      </c>
      <c r="V116" s="12"/>
      <c r="W116" s="12"/>
      <c r="X116" s="12" t="n">
        <f aca="false">(TABLICA!D117-$K$4)^2</f>
        <v>50.2062284423551</v>
      </c>
      <c r="Y116" s="12" t="n">
        <f aca="false">(TABLICA!D117-$K$4)^3</f>
        <v>-355.743027499007</v>
      </c>
      <c r="Z116" s="12" t="n">
        <f aca="false">(TABLICA!D117-$K$4)^4</f>
        <v>2520.66537440595</v>
      </c>
    </row>
    <row r="117" customFormat="false" ht="13.8" hidden="false" customHeight="false" outlineLevel="0" collapsed="false">
      <c r="A117" s="2" t="s">
        <v>172</v>
      </c>
      <c r="B117" s="2" t="s">
        <v>173</v>
      </c>
      <c r="C117" s="2" t="s">
        <v>24</v>
      </c>
      <c r="D117" s="2" t="s">
        <v>33</v>
      </c>
      <c r="E117" s="4" t="n">
        <v>17.6</v>
      </c>
      <c r="F117" s="2" t="s">
        <v>26</v>
      </c>
      <c r="G117" s="2" t="s">
        <v>27</v>
      </c>
      <c r="R117" s="2"/>
      <c r="S117" s="12" t="n">
        <f aca="false">(TABLICA!C118-$J$4)^2</f>
        <v>313.955325234272</v>
      </c>
      <c r="T117" s="12" t="n">
        <f aca="false">(TABLICA!C118-$J$4)^3</f>
        <v>-5562.90675999356</v>
      </c>
      <c r="U117" s="13" t="n">
        <f aca="false">(TABLICA!C118-$J$4)^4</f>
        <v>98567.9462429576</v>
      </c>
      <c r="V117" s="12"/>
      <c r="W117" s="12"/>
      <c r="X117" s="12" t="n">
        <f aca="false">(TABLICA!D118-$K$4)^2</f>
        <v>448.831145569427</v>
      </c>
      <c r="Y117" s="12" t="n">
        <f aca="false">(TABLICA!D118-$K$4)^3</f>
        <v>-9508.77298784819</v>
      </c>
      <c r="Z117" s="12" t="n">
        <f aca="false">(TABLICA!D118-$K$4)^4</f>
        <v>201449.397233164</v>
      </c>
    </row>
    <row r="118" customFormat="false" ht="13.8" hidden="false" customHeight="false" outlineLevel="0" collapsed="false">
      <c r="A118" s="2" t="s">
        <v>174</v>
      </c>
      <c r="B118" s="2" t="s">
        <v>175</v>
      </c>
      <c r="C118" s="2" t="s">
        <v>24</v>
      </c>
      <c r="D118" s="2" t="s">
        <v>25</v>
      </c>
      <c r="E118" s="4" t="n">
        <v>1.1</v>
      </c>
      <c r="F118" s="2" t="s">
        <v>26</v>
      </c>
      <c r="G118" s="2" t="s">
        <v>27</v>
      </c>
      <c r="R118" s="2"/>
      <c r="S118" s="12" t="n">
        <f aca="false">(TABLICA!C119-$J$4)^2</f>
        <v>3.30797716797408</v>
      </c>
      <c r="T118" s="12" t="n">
        <f aca="false">(TABLICA!C119-$J$4)^3</f>
        <v>-6.01649769998377</v>
      </c>
      <c r="U118" s="13" t="n">
        <f aca="false">(TABLICA!C119-$J$4)^4</f>
        <v>10.9427129438378</v>
      </c>
      <c r="V118" s="12"/>
      <c r="W118" s="12"/>
      <c r="X118" s="12" t="n">
        <f aca="false">(TABLICA!D119-$K$4)^2</f>
        <v>12.856780928543</v>
      </c>
      <c r="Y118" s="12" t="n">
        <f aca="false">(TABLICA!D119-$K$4)^3</f>
        <v>-46.0997283017922</v>
      </c>
      <c r="Z118" s="12" t="n">
        <f aca="false">(TABLICA!D119-$K$4)^4</f>
        <v>165.296815844547</v>
      </c>
    </row>
    <row r="119" customFormat="false" ht="13.8" hidden="false" customHeight="false" outlineLevel="0" collapsed="false">
      <c r="A119" s="2" t="s">
        <v>174</v>
      </c>
      <c r="B119" s="2" t="s">
        <v>175</v>
      </c>
      <c r="C119" s="2" t="s">
        <v>24</v>
      </c>
      <c r="D119" s="2" t="s">
        <v>33</v>
      </c>
      <c r="E119" s="4" t="n">
        <v>1.1</v>
      </c>
      <c r="F119" s="2" t="s">
        <v>26</v>
      </c>
      <c r="G119" s="2" t="s">
        <v>27</v>
      </c>
      <c r="R119" s="2"/>
      <c r="S119" s="12" t="n">
        <f aca="false">(TABLICA!C120-$J$4)^2</f>
        <v>313.955325234272</v>
      </c>
      <c r="T119" s="12" t="n">
        <f aca="false">(TABLICA!C120-$J$4)^3</f>
        <v>-5562.90675999356</v>
      </c>
      <c r="U119" s="13" t="n">
        <f aca="false">(TABLICA!C120-$J$4)^4</f>
        <v>98567.9462429576</v>
      </c>
      <c r="V119" s="12"/>
      <c r="W119" s="12"/>
      <c r="X119" s="12" t="n">
        <f aca="false">(TABLICA!D120-$K$4)^2</f>
        <v>448.831145569427</v>
      </c>
      <c r="Y119" s="12" t="n">
        <f aca="false">(TABLICA!D120-$K$4)^3</f>
        <v>-9508.77298784819</v>
      </c>
      <c r="Z119" s="12" t="n">
        <f aca="false">(TABLICA!D120-$K$4)^4</f>
        <v>201449.397233164</v>
      </c>
    </row>
    <row r="120" customFormat="false" ht="13.8" hidden="false" customHeight="false" outlineLevel="0" collapsed="false">
      <c r="A120" s="2" t="s">
        <v>176</v>
      </c>
      <c r="B120" s="2" t="s">
        <v>177</v>
      </c>
      <c r="C120" s="2" t="s">
        <v>24</v>
      </c>
      <c r="D120" s="2" t="s">
        <v>25</v>
      </c>
      <c r="E120" s="4" t="n">
        <v>26.4</v>
      </c>
      <c r="F120" s="2" t="s">
        <v>26</v>
      </c>
      <c r="G120" s="2" t="s">
        <v>27</v>
      </c>
      <c r="R120" s="2"/>
      <c r="S120" s="12" t="n">
        <f aca="false">(TABLICA!C121-$J$4)^2</f>
        <v>276.183999267421</v>
      </c>
      <c r="T120" s="12" t="n">
        <f aca="false">(TABLICA!C121-$J$4)^3</f>
        <v>-4589.84237456576</v>
      </c>
      <c r="U120" s="13" t="n">
        <f aca="false">(TABLICA!C121-$J$4)^4</f>
        <v>76277.601451347</v>
      </c>
      <c r="V120" s="12"/>
      <c r="W120" s="12"/>
      <c r="X120" s="12" t="n">
        <f aca="false">(TABLICA!D121-$K$4)^2</f>
        <v>403.432747779371</v>
      </c>
      <c r="Y120" s="12" t="n">
        <f aca="false">(TABLICA!D121-$K$4)^3</f>
        <v>-8103.20306382267</v>
      </c>
      <c r="Z120" s="12" t="n">
        <f aca="false">(TABLICA!D121-$K$4)^4</f>
        <v>162757.981980814</v>
      </c>
    </row>
    <row r="121" customFormat="false" ht="13.8" hidden="false" customHeight="false" outlineLevel="0" collapsed="false">
      <c r="A121" s="2" t="s">
        <v>176</v>
      </c>
      <c r="B121" s="2" t="s">
        <v>177</v>
      </c>
      <c r="C121" s="2" t="s">
        <v>24</v>
      </c>
      <c r="D121" s="2" t="s">
        <v>33</v>
      </c>
      <c r="E121" s="4" t="n">
        <v>31.2</v>
      </c>
      <c r="F121" s="2" t="s">
        <v>26</v>
      </c>
      <c r="G121" s="2" t="s">
        <v>27</v>
      </c>
      <c r="R121" s="2"/>
      <c r="S121" s="12" t="n">
        <f aca="false">(TABLICA!C122-$J$4)^2</f>
        <v>313.955325234272</v>
      </c>
      <c r="T121" s="12" t="n">
        <f aca="false">(TABLICA!C122-$J$4)^3</f>
        <v>-5562.90675999356</v>
      </c>
      <c r="U121" s="13" t="n">
        <f aca="false">(TABLICA!C122-$J$4)^4</f>
        <v>98567.9462429576</v>
      </c>
      <c r="V121" s="12"/>
      <c r="W121" s="12"/>
      <c r="X121" s="12" t="n">
        <f aca="false">(TABLICA!D122-$K$4)^2</f>
        <v>448.831145569427</v>
      </c>
      <c r="Y121" s="12" t="n">
        <f aca="false">(TABLICA!D122-$K$4)^3</f>
        <v>-9508.77298784819</v>
      </c>
      <c r="Z121" s="12" t="n">
        <f aca="false">(TABLICA!D122-$K$4)^4</f>
        <v>201449.397233164</v>
      </c>
    </row>
    <row r="122" customFormat="false" ht="13.8" hidden="false" customHeight="false" outlineLevel="0" collapsed="false">
      <c r="A122" s="2" t="s">
        <v>178</v>
      </c>
      <c r="B122" s="2" t="s">
        <v>179</v>
      </c>
      <c r="C122" s="2" t="s">
        <v>24</v>
      </c>
      <c r="D122" s="2" t="s">
        <v>25</v>
      </c>
      <c r="E122" s="4" t="n">
        <v>1.5</v>
      </c>
      <c r="F122" s="2" t="s">
        <v>26</v>
      </c>
      <c r="G122" s="2" t="s">
        <v>27</v>
      </c>
      <c r="R122" s="2"/>
      <c r="S122" s="12" t="n">
        <f aca="false">(TABLICA!C123-$J$4)^2</f>
        <v>75.3635020298527</v>
      </c>
      <c r="T122" s="12" t="n">
        <f aca="false">(TABLICA!C123-$J$4)^3</f>
        <v>654.246799665788</v>
      </c>
      <c r="U122" s="13" t="n">
        <f aca="false">(TABLICA!C123-$J$4)^4</f>
        <v>5679.65743820361</v>
      </c>
      <c r="V122" s="12"/>
      <c r="W122" s="12"/>
      <c r="X122" s="12" t="n">
        <f aca="false">(TABLICA!D123-$K$4)^2</f>
        <v>100.287499160587</v>
      </c>
      <c r="Y122" s="12" t="n">
        <f aca="false">(TABLICA!D123-$K$4)^3</f>
        <v>1004.31558551647</v>
      </c>
      <c r="Z122" s="12" t="n">
        <f aca="false">(TABLICA!D123-$K$4)^4</f>
        <v>10057.5824878848</v>
      </c>
    </row>
    <row r="123" customFormat="false" ht="13.8" hidden="false" customHeight="false" outlineLevel="0" collapsed="false">
      <c r="A123" s="2" t="s">
        <v>178</v>
      </c>
      <c r="B123" s="2" t="s">
        <v>179</v>
      </c>
      <c r="C123" s="2" t="s">
        <v>24</v>
      </c>
      <c r="D123" s="2" t="s">
        <v>33</v>
      </c>
      <c r="E123" s="4" t="n">
        <v>1.5</v>
      </c>
      <c r="F123" s="2" t="s">
        <v>26</v>
      </c>
      <c r="G123" s="2" t="s">
        <v>27</v>
      </c>
      <c r="R123" s="2"/>
      <c r="S123" s="12" t="n">
        <f aca="false">(TABLICA!C124-$J$4)^2</f>
        <v>313.955325234272</v>
      </c>
      <c r="T123" s="12" t="n">
        <f aca="false">(TABLICA!C124-$J$4)^3</f>
        <v>-5562.90675999356</v>
      </c>
      <c r="U123" s="13" t="n">
        <f aca="false">(TABLICA!C124-$J$4)^4</f>
        <v>98567.9462429576</v>
      </c>
      <c r="V123" s="12"/>
      <c r="W123" s="12"/>
      <c r="X123" s="12" t="n">
        <f aca="false">(TABLICA!D124-$K$4)^2</f>
        <v>448.831145569427</v>
      </c>
      <c r="Y123" s="12" t="n">
        <f aca="false">(TABLICA!D124-$K$4)^3</f>
        <v>-9508.77298784819</v>
      </c>
      <c r="Z123" s="12" t="n">
        <f aca="false">(TABLICA!D124-$K$4)^4</f>
        <v>201449.397233164</v>
      </c>
    </row>
    <row r="124" customFormat="false" ht="13.8" hidden="false" customHeight="false" outlineLevel="0" collapsed="false">
      <c r="A124" s="2" t="s">
        <v>180</v>
      </c>
      <c r="B124" s="2" t="s">
        <v>181</v>
      </c>
      <c r="C124" s="2" t="s">
        <v>24</v>
      </c>
      <c r="D124" s="2" t="s">
        <v>25</v>
      </c>
      <c r="E124" s="4" t="n">
        <v>9</v>
      </c>
      <c r="F124" s="2" t="s">
        <v>26</v>
      </c>
      <c r="G124" s="2" t="s">
        <v>27</v>
      </c>
      <c r="R124" s="2"/>
      <c r="S124" s="12" t="n">
        <f aca="false">(TABLICA!C125-$J$4)^2</f>
        <v>263.048971643112</v>
      </c>
      <c r="T124" s="12" t="n">
        <f aca="false">(TABLICA!C125-$J$4)^3</f>
        <v>-4266.33459201944</v>
      </c>
      <c r="U124" s="13" t="n">
        <f aca="false">(TABLICA!C125-$J$4)^4</f>
        <v>69194.7614824987</v>
      </c>
      <c r="V124" s="12"/>
      <c r="W124" s="12"/>
      <c r="X124" s="12" t="n">
        <f aca="false">(TABLICA!D125-$K$4)^2</f>
        <v>387.524239492079</v>
      </c>
      <c r="Y124" s="12" t="n">
        <f aca="false">(TABLICA!D125-$K$4)^3</f>
        <v>-7628.66087145981</v>
      </c>
      <c r="Z124" s="12" t="n">
        <f aca="false">(TABLICA!D125-$K$4)^4</f>
        <v>150175.036193914</v>
      </c>
    </row>
    <row r="125" customFormat="false" ht="13.8" hidden="false" customHeight="false" outlineLevel="0" collapsed="false">
      <c r="A125" s="2" t="s">
        <v>180</v>
      </c>
      <c r="B125" s="2" t="s">
        <v>181</v>
      </c>
      <c r="C125" s="2" t="s">
        <v>24</v>
      </c>
      <c r="D125" s="2" t="s">
        <v>33</v>
      </c>
      <c r="E125" s="4" t="n">
        <v>9</v>
      </c>
      <c r="F125" s="2" t="s">
        <v>26</v>
      </c>
      <c r="G125" s="2" t="s">
        <v>27</v>
      </c>
      <c r="R125" s="2"/>
      <c r="S125" s="12" t="n">
        <f aca="false">(TABLICA!C126-$J$4)^2</f>
        <v>313.955325234272</v>
      </c>
      <c r="T125" s="12" t="n">
        <f aca="false">(TABLICA!C126-$J$4)^3</f>
        <v>-5562.90675999356</v>
      </c>
      <c r="U125" s="13" t="n">
        <f aca="false">(TABLICA!C126-$J$4)^4</f>
        <v>98567.9462429576</v>
      </c>
      <c r="V125" s="12"/>
      <c r="W125" s="12"/>
      <c r="X125" s="12" t="n">
        <f aca="false">(TABLICA!D126-$K$4)^2</f>
        <v>448.831145569427</v>
      </c>
      <c r="Y125" s="12" t="n">
        <f aca="false">(TABLICA!D126-$K$4)^3</f>
        <v>-9508.77298784819</v>
      </c>
      <c r="Z125" s="12" t="n">
        <f aca="false">(TABLICA!D126-$K$4)^4</f>
        <v>201449.397233164</v>
      </c>
    </row>
    <row r="126" customFormat="false" ht="13.8" hidden="false" customHeight="false" outlineLevel="0" collapsed="false">
      <c r="A126" s="2" t="s">
        <v>182</v>
      </c>
      <c r="B126" s="2" t="s">
        <v>183</v>
      </c>
      <c r="C126" s="2" t="s">
        <v>24</v>
      </c>
      <c r="D126" s="2" t="s">
        <v>25</v>
      </c>
      <c r="E126" s="4" t="n">
        <v>6.7</v>
      </c>
      <c r="F126" s="2" t="s">
        <v>26</v>
      </c>
      <c r="G126" s="2" t="s">
        <v>27</v>
      </c>
      <c r="R126" s="2"/>
      <c r="S126" s="12" t="n">
        <f aca="false">(TABLICA!C127-$J$4)^2</f>
        <v>76.017203687311</v>
      </c>
      <c r="T126" s="12" t="n">
        <f aca="false">(TABLICA!C127-$J$4)^3</f>
        <v>-662.777619552184</v>
      </c>
      <c r="U126" s="13" t="n">
        <f aca="false">(TABLICA!C127-$J$4)^4</f>
        <v>5778.61525643813</v>
      </c>
      <c r="V126" s="12"/>
      <c r="W126" s="12"/>
      <c r="X126" s="12" t="n">
        <f aca="false">(TABLICA!D127-$K$4)^2</f>
        <v>148.489709105338</v>
      </c>
      <c r="Y126" s="12" t="n">
        <f aca="false">(TABLICA!D127-$K$4)^3</f>
        <v>-1809.44144973886</v>
      </c>
      <c r="Z126" s="12" t="n">
        <f aca="false">(TABLICA!D127-$K$4)^4</f>
        <v>22049.193710188</v>
      </c>
    </row>
    <row r="127" customFormat="false" ht="13.8" hidden="false" customHeight="false" outlineLevel="0" collapsed="false">
      <c r="A127" s="2" t="s">
        <v>182</v>
      </c>
      <c r="B127" s="2" t="s">
        <v>183</v>
      </c>
      <c r="C127" s="2" t="s">
        <v>24</v>
      </c>
      <c r="D127" s="2" t="s">
        <v>33</v>
      </c>
      <c r="E127" s="4" t="n">
        <v>7.8</v>
      </c>
      <c r="F127" s="2" t="s">
        <v>26</v>
      </c>
      <c r="G127" s="2" t="s">
        <v>27</v>
      </c>
      <c r="R127" s="2"/>
      <c r="S127" s="12" t="n">
        <f aca="false">(TABLICA!C128-$J$4)^2</f>
        <v>313.955325234272</v>
      </c>
      <c r="T127" s="12" t="n">
        <f aca="false">(TABLICA!C128-$J$4)^3</f>
        <v>-5562.90675999356</v>
      </c>
      <c r="U127" s="13" t="n">
        <f aca="false">(TABLICA!C128-$J$4)^4</f>
        <v>98567.9462429576</v>
      </c>
      <c r="V127" s="12"/>
      <c r="W127" s="12"/>
      <c r="X127" s="12" t="n">
        <f aca="false">(TABLICA!D128-$K$4)^2</f>
        <v>448.831145569427</v>
      </c>
      <c r="Y127" s="12" t="n">
        <f aca="false">(TABLICA!D128-$K$4)^3</f>
        <v>-9508.77298784819</v>
      </c>
      <c r="Z127" s="12" t="n">
        <f aca="false">(TABLICA!D128-$K$4)^4</f>
        <v>201449.397233164</v>
      </c>
    </row>
    <row r="128" customFormat="false" ht="13.8" hidden="false" customHeight="false" outlineLevel="0" collapsed="false">
      <c r="A128" s="2" t="s">
        <v>184</v>
      </c>
      <c r="B128" s="2" t="s">
        <v>185</v>
      </c>
      <c r="C128" s="2" t="s">
        <v>24</v>
      </c>
      <c r="D128" s="2" t="s">
        <v>25</v>
      </c>
      <c r="E128" s="4" t="n">
        <v>2.8</v>
      </c>
      <c r="F128" s="2" t="s">
        <v>26</v>
      </c>
      <c r="G128" s="2" t="s">
        <v>27</v>
      </c>
      <c r="R128" s="2"/>
      <c r="S128" s="12" t="n">
        <f aca="false">(TABLICA!C129-$J$4)^2</f>
        <v>121.41361252709</v>
      </c>
      <c r="T128" s="12" t="n">
        <f aca="false">(TABLICA!C129-$J$4)^3</f>
        <v>-1337.83043549187</v>
      </c>
      <c r="U128" s="13" t="n">
        <f aca="false">(TABLICA!C129-$J$4)^4</f>
        <v>14741.2653068783</v>
      </c>
      <c r="V128" s="12"/>
      <c r="W128" s="12"/>
      <c r="X128" s="12" t="n">
        <f aca="false">(TABLICA!D129-$K$4)^2</f>
        <v>179.175233967217</v>
      </c>
      <c r="Y128" s="12" t="n">
        <f aca="false">(TABLICA!D129-$K$4)^3</f>
        <v>-2398.37434726946</v>
      </c>
      <c r="Z128" s="12" t="n">
        <f aca="false">(TABLICA!D129-$K$4)^4</f>
        <v>32103.7644672069</v>
      </c>
    </row>
    <row r="129" customFormat="false" ht="13.8" hidden="false" customHeight="false" outlineLevel="0" collapsed="false">
      <c r="A129" s="2" t="s">
        <v>184</v>
      </c>
      <c r="B129" s="2" t="s">
        <v>185</v>
      </c>
      <c r="C129" s="2" t="s">
        <v>24</v>
      </c>
      <c r="D129" s="2" t="s">
        <v>33</v>
      </c>
      <c r="E129" s="4" t="n">
        <v>20.4</v>
      </c>
      <c r="F129" s="2" t="s">
        <v>26</v>
      </c>
      <c r="G129" s="2" t="s">
        <v>27</v>
      </c>
      <c r="R129" s="2"/>
      <c r="S129" s="12" t="n">
        <f aca="false">(TABLICA!C130-$J$4)^2</f>
        <v>313.955325234272</v>
      </c>
      <c r="T129" s="12" t="n">
        <f aca="false">(TABLICA!C130-$J$4)^3</f>
        <v>-5562.90675999356</v>
      </c>
      <c r="U129" s="13" t="n">
        <f aca="false">(TABLICA!C130-$J$4)^4</f>
        <v>98567.9462429576</v>
      </c>
      <c r="V129" s="12"/>
      <c r="W129" s="12"/>
      <c r="X129" s="12" t="n">
        <f aca="false">(TABLICA!D130-$K$4)^2</f>
        <v>448.831145569427</v>
      </c>
      <c r="Y129" s="12" t="n">
        <f aca="false">(TABLICA!D130-$K$4)^3</f>
        <v>-9508.77298784819</v>
      </c>
      <c r="Z129" s="12" t="n">
        <f aca="false">(TABLICA!D130-$K$4)^4</f>
        <v>201449.397233164</v>
      </c>
    </row>
    <row r="130" customFormat="false" ht="13.8" hidden="false" customHeight="false" outlineLevel="0" collapsed="false">
      <c r="A130" s="2" t="s">
        <v>186</v>
      </c>
      <c r="B130" s="2" t="s">
        <v>187</v>
      </c>
      <c r="C130" s="2" t="s">
        <v>24</v>
      </c>
      <c r="D130" s="2" t="s">
        <v>25</v>
      </c>
      <c r="E130" s="4" t="n">
        <v>27.1</v>
      </c>
      <c r="F130" s="2" t="s">
        <v>26</v>
      </c>
      <c r="G130" s="2" t="s">
        <v>27</v>
      </c>
      <c r="R130" s="2"/>
      <c r="S130" s="12" t="n">
        <f aca="false">(TABLICA!C131-$J$4)^2</f>
        <v>222.570131864106</v>
      </c>
      <c r="T130" s="12" t="n">
        <f aca="false">(TABLICA!C131-$J$4)^3</f>
        <v>-3320.47584018037</v>
      </c>
      <c r="U130" s="13" t="n">
        <f aca="false">(TABLICA!C131-$J$4)^4</f>
        <v>49537.4635980057</v>
      </c>
      <c r="V130" s="12"/>
      <c r="W130" s="12"/>
      <c r="X130" s="12" t="n">
        <f aca="false">(TABLICA!D131-$K$4)^2</f>
        <v>0.617222917493349</v>
      </c>
      <c r="Y130" s="12" t="n">
        <f aca="false">(TABLICA!D131-$K$4)^3</f>
        <v>-0.484912148439521</v>
      </c>
      <c r="Z130" s="12" t="n">
        <f aca="false">(TABLICA!D131-$K$4)^4</f>
        <v>0.380964129879001</v>
      </c>
    </row>
    <row r="131" customFormat="false" ht="13.8" hidden="false" customHeight="false" outlineLevel="0" collapsed="false">
      <c r="A131" s="2" t="s">
        <v>186</v>
      </c>
      <c r="B131" s="2" t="s">
        <v>187</v>
      </c>
      <c r="C131" s="2" t="s">
        <v>24</v>
      </c>
      <c r="D131" s="2" t="s">
        <v>33</v>
      </c>
      <c r="E131" s="4" t="n">
        <v>27.7</v>
      </c>
      <c r="F131" s="2" t="s">
        <v>26</v>
      </c>
      <c r="G131" s="2" t="s">
        <v>27</v>
      </c>
      <c r="R131" s="2"/>
      <c r="S131" s="12" t="n">
        <f aca="false">(TABLICA!C132-$J$4)^2</f>
        <v>313.955325234272</v>
      </c>
      <c r="T131" s="12" t="n">
        <f aca="false">(TABLICA!C132-$J$4)^3</f>
        <v>-5562.90675999356</v>
      </c>
      <c r="U131" s="13" t="n">
        <f aca="false">(TABLICA!C132-$J$4)^4</f>
        <v>98567.9462429576</v>
      </c>
      <c r="V131" s="12"/>
      <c r="W131" s="12"/>
      <c r="X131" s="12" t="n">
        <f aca="false">(TABLICA!D132-$K$4)^2</f>
        <v>448.831145569427</v>
      </c>
      <c r="Y131" s="12" t="n">
        <f aca="false">(TABLICA!D132-$K$4)^3</f>
        <v>-9508.77298784819</v>
      </c>
      <c r="Z131" s="12" t="n">
        <f aca="false">(TABLICA!D132-$K$4)^4</f>
        <v>201449.397233164</v>
      </c>
    </row>
    <row r="132" customFormat="false" ht="13.8" hidden="false" customHeight="false" outlineLevel="0" collapsed="false">
      <c r="A132" s="2" t="s">
        <v>188</v>
      </c>
      <c r="B132" s="2" t="s">
        <v>189</v>
      </c>
      <c r="C132" s="2" t="s">
        <v>24</v>
      </c>
      <c r="D132" s="2" t="s">
        <v>25</v>
      </c>
      <c r="E132" s="4" t="n">
        <v>3.3</v>
      </c>
      <c r="F132" s="2" t="s">
        <v>26</v>
      </c>
      <c r="G132" s="2" t="s">
        <v>27</v>
      </c>
      <c r="R132" s="2"/>
      <c r="S132" s="12" t="n">
        <f aca="false">(TABLICA!C133-$J$4)^2</f>
        <v>88.0072036873113</v>
      </c>
      <c r="T132" s="12" t="n">
        <f aca="false">(TABLICA!C133-$J$4)^3</f>
        <v>825.614540668811</v>
      </c>
      <c r="U132" s="13" t="n">
        <f aca="false">(TABLICA!C133-$J$4)^4</f>
        <v>7745.2679008599</v>
      </c>
      <c r="V132" s="12"/>
      <c r="W132" s="12"/>
      <c r="X132" s="12" t="n">
        <f aca="false">(TABLICA!D133-$K$4)^2</f>
        <v>42.4369466743996</v>
      </c>
      <c r="Y132" s="12" t="n">
        <f aca="false">(TABLICA!D133-$K$4)^3</f>
        <v>276.449744882788</v>
      </c>
      <c r="Z132" s="12" t="n">
        <f aca="false">(TABLICA!D133-$K$4)^4</f>
        <v>1800.89444304583</v>
      </c>
    </row>
    <row r="133" customFormat="false" ht="13.8" hidden="false" customHeight="false" outlineLevel="0" collapsed="false">
      <c r="A133" s="2" t="s">
        <v>188</v>
      </c>
      <c r="B133" s="2" t="s">
        <v>189</v>
      </c>
      <c r="C133" s="2" t="s">
        <v>24</v>
      </c>
      <c r="D133" s="2" t="s">
        <v>33</v>
      </c>
      <c r="E133" s="4" t="n">
        <v>4</v>
      </c>
      <c r="F133" s="2" t="s">
        <v>26</v>
      </c>
      <c r="G133" s="2" t="s">
        <v>27</v>
      </c>
      <c r="R133" s="2"/>
      <c r="S133" s="12" t="n">
        <f aca="false">(TABLICA!C134-$J$4)^2</f>
        <v>313.955325234272</v>
      </c>
      <c r="T133" s="12" t="n">
        <f aca="false">(TABLICA!C134-$J$4)^3</f>
        <v>-5562.90675999356</v>
      </c>
      <c r="U133" s="13" t="n">
        <f aca="false">(TABLICA!C134-$J$4)^4</f>
        <v>98567.9462429576</v>
      </c>
      <c r="V133" s="12"/>
      <c r="W133" s="12"/>
      <c r="X133" s="12" t="n">
        <f aca="false">(TABLICA!D134-$K$4)^2</f>
        <v>448.831145569427</v>
      </c>
      <c r="Y133" s="12" t="n">
        <f aca="false">(TABLICA!D134-$K$4)^3</f>
        <v>-9508.77298784819</v>
      </c>
      <c r="Z133" s="12" t="n">
        <f aca="false">(TABLICA!D134-$K$4)^4</f>
        <v>201449.397233164</v>
      </c>
    </row>
    <row r="134" customFormat="false" ht="13.8" hidden="false" customHeight="false" outlineLevel="0" collapsed="false">
      <c r="A134" s="2" t="s">
        <v>190</v>
      </c>
      <c r="B134" s="2" t="s">
        <v>191</v>
      </c>
      <c r="C134" s="2" t="s">
        <v>24</v>
      </c>
      <c r="D134" s="2" t="s">
        <v>25</v>
      </c>
      <c r="E134" s="4" t="n">
        <v>0.7</v>
      </c>
      <c r="F134" s="2" t="s">
        <v>26</v>
      </c>
      <c r="G134" s="2" t="s">
        <v>27</v>
      </c>
      <c r="R134" s="2"/>
      <c r="S134" s="12" t="n">
        <f aca="false">(TABLICA!C135-$J$4)^2</f>
        <v>207.90134733372</v>
      </c>
      <c r="T134" s="12" t="n">
        <f aca="false">(TABLICA!C135-$J$4)^3</f>
        <v>-2997.684730782</v>
      </c>
      <c r="U134" s="13" t="n">
        <f aca="false">(TABLICA!C135-$J$4)^4</f>
        <v>43222.970223176</v>
      </c>
      <c r="V134" s="12"/>
      <c r="W134" s="12"/>
      <c r="X134" s="12" t="n">
        <f aca="false">(TABLICA!D135-$K$4)^2</f>
        <v>295.346062696499</v>
      </c>
      <c r="Y134" s="12" t="n">
        <f aca="false">(TABLICA!D135-$K$4)^3</f>
        <v>-5075.70973825264</v>
      </c>
      <c r="Z134" s="12" t="n">
        <f aca="false">(TABLICA!D135-$K$4)^4</f>
        <v>87229.2967503241</v>
      </c>
    </row>
    <row r="135" customFormat="false" ht="13.8" hidden="false" customHeight="false" outlineLevel="0" collapsed="false">
      <c r="A135" s="2" t="s">
        <v>190</v>
      </c>
      <c r="B135" s="2" t="s">
        <v>191</v>
      </c>
      <c r="C135" s="2" t="s">
        <v>24</v>
      </c>
      <c r="D135" s="2" t="s">
        <v>33</v>
      </c>
      <c r="E135" s="4" t="n">
        <v>0.7</v>
      </c>
      <c r="F135" s="2" t="s">
        <v>26</v>
      </c>
      <c r="G135" s="2" t="s">
        <v>27</v>
      </c>
      <c r="R135" s="2"/>
      <c r="S135" s="12" t="n">
        <f aca="false">(TABLICA!C136-$J$4)^2</f>
        <v>313.955325234272</v>
      </c>
      <c r="T135" s="12" t="n">
        <f aca="false">(TABLICA!C136-$J$4)^3</f>
        <v>-5562.90675999356</v>
      </c>
      <c r="U135" s="13" t="n">
        <f aca="false">(TABLICA!C136-$J$4)^4</f>
        <v>98567.9462429576</v>
      </c>
      <c r="V135" s="12"/>
      <c r="W135" s="12"/>
      <c r="X135" s="12" t="n">
        <f aca="false">(TABLICA!D136-$K$4)^2</f>
        <v>448.831145569427</v>
      </c>
      <c r="Y135" s="12" t="n">
        <f aca="false">(TABLICA!D136-$K$4)^3</f>
        <v>-9508.77298784819</v>
      </c>
      <c r="Z135" s="12" t="n">
        <f aca="false">(TABLICA!D136-$K$4)^4</f>
        <v>201449.397233164</v>
      </c>
    </row>
    <row r="136" customFormat="false" ht="13.8" hidden="false" customHeight="false" outlineLevel="0" collapsed="false">
      <c r="A136" s="2" t="s">
        <v>192</v>
      </c>
      <c r="B136" s="2" t="s">
        <v>193</v>
      </c>
      <c r="C136" s="2" t="s">
        <v>24</v>
      </c>
      <c r="D136" s="2" t="s">
        <v>25</v>
      </c>
      <c r="E136" s="4" t="n">
        <v>0.5</v>
      </c>
      <c r="F136" s="2" t="s">
        <v>26</v>
      </c>
      <c r="G136" s="2" t="s">
        <v>27</v>
      </c>
      <c r="R136" s="2"/>
      <c r="S136" s="12" t="n">
        <f aca="false">(TABLICA!C137-$J$4)^2</f>
        <v>289.639026891731</v>
      </c>
      <c r="T136" s="12" t="n">
        <f aca="false">(TABLICA!C137-$J$4)^3</f>
        <v>-4929.30419026125</v>
      </c>
      <c r="U136" s="13" t="n">
        <f aca="false">(TABLICA!C137-$J$4)^4</f>
        <v>83890.7658987887</v>
      </c>
      <c r="V136" s="12"/>
      <c r="W136" s="12"/>
      <c r="X136" s="12" t="n">
        <f aca="false">(TABLICA!D137-$K$4)^2</f>
        <v>419.661256066664</v>
      </c>
      <c r="Y136" s="12" t="n">
        <f aca="false">(TABLICA!D137-$K$4)^3</f>
        <v>-8597.0274661303</v>
      </c>
      <c r="Z136" s="12" t="n">
        <f aca="false">(TABLICA!D137-$K$4)^4</f>
        <v>176115.56984345</v>
      </c>
    </row>
    <row r="137" customFormat="false" ht="13.8" hidden="false" customHeight="false" outlineLevel="0" collapsed="false">
      <c r="A137" s="2" t="s">
        <v>192</v>
      </c>
      <c r="B137" s="2" t="s">
        <v>193</v>
      </c>
      <c r="C137" s="2" t="s">
        <v>24</v>
      </c>
      <c r="D137" s="2" t="s">
        <v>33</v>
      </c>
      <c r="E137" s="4" t="n">
        <v>0.5</v>
      </c>
      <c r="F137" s="2" t="s">
        <v>26</v>
      </c>
      <c r="G137" s="2" t="s">
        <v>27</v>
      </c>
      <c r="R137" s="2"/>
      <c r="S137" s="12" t="n">
        <f aca="false">(TABLICA!C138-$J$4)^2</f>
        <v>313.955325234272</v>
      </c>
      <c r="T137" s="12" t="n">
        <f aca="false">(TABLICA!C138-$J$4)^3</f>
        <v>-5562.90675999356</v>
      </c>
      <c r="U137" s="13" t="n">
        <f aca="false">(TABLICA!C138-$J$4)^4</f>
        <v>98567.9462429576</v>
      </c>
      <c r="V137" s="12"/>
      <c r="W137" s="12"/>
      <c r="X137" s="12" t="n">
        <f aca="false">(TABLICA!D138-$K$4)^2</f>
        <v>448.831145569427</v>
      </c>
      <c r="Y137" s="12" t="n">
        <f aca="false">(TABLICA!D138-$K$4)^3</f>
        <v>-9508.77298784819</v>
      </c>
      <c r="Z137" s="12" t="n">
        <f aca="false">(TABLICA!D138-$K$4)^4</f>
        <v>201449.397233164</v>
      </c>
    </row>
    <row r="138" customFormat="false" ht="13.8" hidden="false" customHeight="false" outlineLevel="0" collapsed="false">
      <c r="A138" s="2" t="s">
        <v>194</v>
      </c>
      <c r="B138" s="2" t="s">
        <v>195</v>
      </c>
      <c r="C138" s="2" t="s">
        <v>24</v>
      </c>
      <c r="D138" s="2" t="s">
        <v>25</v>
      </c>
      <c r="E138" s="4" t="n">
        <v>4.5</v>
      </c>
      <c r="F138" s="2" t="s">
        <v>26</v>
      </c>
      <c r="G138" s="2" t="s">
        <v>27</v>
      </c>
      <c r="R138" s="2"/>
      <c r="S138" s="12" t="n">
        <f aca="false">(TABLICA!C139-$J$4)^2</f>
        <v>296.486540703885</v>
      </c>
      <c r="T138" s="12" t="n">
        <f aca="false">(TABLICA!C139-$J$4)^3</f>
        <v>-5105.13786053994</v>
      </c>
      <c r="U138" s="13" t="n">
        <f aca="false">(TABLICA!C139-$J$4)^4</f>
        <v>87904.2688185567</v>
      </c>
      <c r="V138" s="12"/>
      <c r="W138" s="12"/>
      <c r="X138" s="12" t="n">
        <f aca="false">(TABLICA!D139-$K$4)^2</f>
        <v>427.895510210311</v>
      </c>
      <c r="Y138" s="12" t="n">
        <f aca="false">(TABLICA!D139-$K$4)^3</f>
        <v>-8851.29049601339</v>
      </c>
      <c r="Z138" s="12" t="n">
        <f aca="false">(TABLICA!D139-$K$4)^4</f>
        <v>183094.567658142</v>
      </c>
    </row>
    <row r="139" customFormat="false" ht="13.8" hidden="false" customHeight="false" outlineLevel="0" collapsed="false">
      <c r="A139" s="2" t="s">
        <v>194</v>
      </c>
      <c r="B139" s="2" t="s">
        <v>195</v>
      </c>
      <c r="C139" s="2" t="s">
        <v>24</v>
      </c>
      <c r="D139" s="2" t="s">
        <v>33</v>
      </c>
      <c r="E139" s="4" t="n">
        <v>4.5</v>
      </c>
      <c r="F139" s="2" t="s">
        <v>26</v>
      </c>
      <c r="G139" s="2" t="s">
        <v>27</v>
      </c>
      <c r="R139" s="2"/>
      <c r="S139" s="12" t="n">
        <f aca="false">(TABLICA!C140-$J$4)^2</f>
        <v>313.955325234272</v>
      </c>
      <c r="T139" s="12" t="n">
        <f aca="false">(TABLICA!C140-$J$4)^3</f>
        <v>-5562.90675999356</v>
      </c>
      <c r="U139" s="13" t="n">
        <f aca="false">(TABLICA!C140-$J$4)^4</f>
        <v>98567.9462429576</v>
      </c>
      <c r="V139" s="12"/>
      <c r="W139" s="12"/>
      <c r="X139" s="12" t="n">
        <f aca="false">(TABLICA!D140-$K$4)^2</f>
        <v>448.831145569427</v>
      </c>
      <c r="Y139" s="12" t="n">
        <f aca="false">(TABLICA!D140-$K$4)^3</f>
        <v>-9508.77298784819</v>
      </c>
      <c r="Z139" s="12" t="n">
        <f aca="false">(TABLICA!D140-$K$4)^4</f>
        <v>201449.397233164</v>
      </c>
    </row>
    <row r="140" customFormat="false" ht="13.8" hidden="false" customHeight="false" outlineLevel="0" collapsed="false">
      <c r="A140" s="2" t="s">
        <v>196</v>
      </c>
      <c r="B140" s="2" t="s">
        <v>197</v>
      </c>
      <c r="C140" s="2" t="s">
        <v>24</v>
      </c>
      <c r="D140" s="2" t="s">
        <v>25</v>
      </c>
      <c r="E140" s="4" t="n">
        <v>7</v>
      </c>
      <c r="F140" s="2" t="s">
        <v>26</v>
      </c>
      <c r="G140" s="2" t="s">
        <v>27</v>
      </c>
      <c r="R140" s="2"/>
      <c r="S140" s="12" t="n">
        <f aca="false">(TABLICA!C141-$J$4)^2</f>
        <v>174.736264460792</v>
      </c>
      <c r="T140" s="12" t="n">
        <f aca="false">(TABLICA!C141-$J$4)^3</f>
        <v>-2309.80102955188</v>
      </c>
      <c r="U140" s="13" t="n">
        <f aca="false">(TABLICA!C141-$J$4)^4</f>
        <v>30532.7621177117</v>
      </c>
      <c r="V140" s="12"/>
      <c r="W140" s="12"/>
      <c r="X140" s="12" t="n">
        <f aca="false">(TABLICA!D141-$K$4)^2</f>
        <v>278.410427337383</v>
      </c>
      <c r="Y140" s="12" t="n">
        <f aca="false">(TABLICA!D141-$K$4)^3</f>
        <v>-4645.45487072723</v>
      </c>
      <c r="Z140" s="12" t="n">
        <f aca="false">(TABLICA!D141-$K$4)^4</f>
        <v>77512.366050184</v>
      </c>
    </row>
    <row r="141" customFormat="false" ht="13.8" hidden="false" customHeight="false" outlineLevel="0" collapsed="false">
      <c r="A141" s="2" t="s">
        <v>196</v>
      </c>
      <c r="B141" s="2" t="s">
        <v>197</v>
      </c>
      <c r="C141" s="2" t="s">
        <v>24</v>
      </c>
      <c r="D141" s="2" t="s">
        <v>33</v>
      </c>
      <c r="E141" s="4" t="n">
        <v>7</v>
      </c>
      <c r="F141" s="2" t="s">
        <v>26</v>
      </c>
      <c r="G141" s="2" t="s">
        <v>27</v>
      </c>
      <c r="R141" s="2"/>
      <c r="S141" s="12" t="n">
        <f aca="false">(TABLICA!C142-$J$4)^2</f>
        <v>313.955325234272</v>
      </c>
      <c r="T141" s="12" t="n">
        <f aca="false">(TABLICA!C142-$J$4)^3</f>
        <v>-5562.90675999356</v>
      </c>
      <c r="U141" s="13" t="n">
        <f aca="false">(TABLICA!C142-$J$4)^4</f>
        <v>98567.9462429576</v>
      </c>
      <c r="V141" s="12"/>
      <c r="W141" s="12"/>
      <c r="X141" s="12" t="n">
        <f aca="false">(TABLICA!D142-$K$4)^2</f>
        <v>448.831145569427</v>
      </c>
      <c r="Y141" s="12" t="n">
        <f aca="false">(TABLICA!D142-$K$4)^3</f>
        <v>-9508.77298784819</v>
      </c>
      <c r="Z141" s="12" t="n">
        <f aca="false">(TABLICA!D142-$K$4)^4</f>
        <v>201449.397233164</v>
      </c>
    </row>
    <row r="142" customFormat="false" ht="13.8" hidden="false" customHeight="false" outlineLevel="0" collapsed="false">
      <c r="A142" s="2" t="s">
        <v>198</v>
      </c>
      <c r="B142" s="2" t="s">
        <v>199</v>
      </c>
      <c r="C142" s="2" t="s">
        <v>24</v>
      </c>
      <c r="D142" s="2" t="s">
        <v>25</v>
      </c>
      <c r="E142" s="4" t="n">
        <v>145</v>
      </c>
      <c r="F142" s="2" t="s">
        <v>26</v>
      </c>
      <c r="G142" s="2" t="s">
        <v>27</v>
      </c>
      <c r="R142" s="2"/>
      <c r="S142" s="12" t="n">
        <f aca="false">(TABLICA!C143-$J$4)^2</f>
        <v>114.892341808858</v>
      </c>
      <c r="T142" s="12" t="n">
        <f aca="false">(TABLICA!C143-$J$4)^3</f>
        <v>-1231.50625604069</v>
      </c>
      <c r="U142" s="13" t="n">
        <f aca="false">(TABLICA!C143-$J$4)^4</f>
        <v>13200.2502063234</v>
      </c>
      <c r="V142" s="12"/>
      <c r="W142" s="12"/>
      <c r="X142" s="12" t="n">
        <f aca="false">(TABLICA!D143-$K$4)^2</f>
        <v>201.232250541802</v>
      </c>
      <c r="Y142" s="12" t="n">
        <f aca="false">(TABLICA!D143-$K$4)^3</f>
        <v>-2854.60732868029</v>
      </c>
      <c r="Z142" s="12" t="n">
        <f aca="false">(TABLICA!D143-$K$4)^4</f>
        <v>40494.4186581188</v>
      </c>
    </row>
    <row r="143" customFormat="false" ht="13.8" hidden="false" customHeight="false" outlineLevel="0" collapsed="false">
      <c r="A143" s="2" t="s">
        <v>198</v>
      </c>
      <c r="B143" s="2" t="s">
        <v>199</v>
      </c>
      <c r="C143" s="2" t="s">
        <v>24</v>
      </c>
      <c r="D143" s="2" t="s">
        <v>33</v>
      </c>
      <c r="E143" s="4" t="n">
        <v>154</v>
      </c>
      <c r="F143" s="2" t="s">
        <v>26</v>
      </c>
      <c r="G143" s="2" t="s">
        <v>27</v>
      </c>
      <c r="R143" s="2"/>
      <c r="S143" s="12" t="n">
        <f aca="false">(TABLICA!C144-$J$4)^2</f>
        <v>313.955325234272</v>
      </c>
      <c r="T143" s="12" t="n">
        <f aca="false">(TABLICA!C144-$J$4)^3</f>
        <v>-5562.90675999356</v>
      </c>
      <c r="U143" s="13" t="n">
        <f aca="false">(TABLICA!C144-$J$4)^4</f>
        <v>98567.9462429576</v>
      </c>
      <c r="V143" s="12"/>
      <c r="W143" s="12"/>
      <c r="X143" s="12" t="n">
        <f aca="false">(TABLICA!D144-$K$4)^2</f>
        <v>448.831145569427</v>
      </c>
      <c r="Y143" s="12" t="n">
        <f aca="false">(TABLICA!D144-$K$4)^3</f>
        <v>-9508.77298784819</v>
      </c>
      <c r="Z143" s="12" t="n">
        <f aca="false">(TABLICA!D144-$K$4)^4</f>
        <v>201449.397233164</v>
      </c>
    </row>
    <row r="144" customFormat="false" ht="13.8" hidden="false" customHeight="false" outlineLevel="0" collapsed="false">
      <c r="A144" s="2" t="s">
        <v>200</v>
      </c>
      <c r="B144" s="2" t="s">
        <v>201</v>
      </c>
      <c r="C144" s="2" t="s">
        <v>24</v>
      </c>
      <c r="D144" s="2" t="s">
        <v>25</v>
      </c>
      <c r="E144" s="4" t="n">
        <v>0</v>
      </c>
      <c r="F144" s="2" t="s">
        <v>26</v>
      </c>
      <c r="G144" s="2" t="s">
        <v>27</v>
      </c>
      <c r="R144" s="2"/>
      <c r="S144" s="12" t="n">
        <f aca="false">(TABLICA!C145-$J$4)^2</f>
        <v>16200.5078114221</v>
      </c>
      <c r="T144" s="12" t="n">
        <f aca="false">(TABLICA!C145-$J$4)^3</f>
        <v>2062020.32546277</v>
      </c>
      <c r="U144" s="13" t="n">
        <f aca="false">(TABLICA!C145-$J$4)^4</f>
        <v>262456453.347949</v>
      </c>
      <c r="V144" s="12"/>
      <c r="W144" s="12"/>
      <c r="X144" s="12" t="n">
        <f aca="false">(TABLICA!D145-$K$4)^2</f>
        <v>17639.6554549617</v>
      </c>
      <c r="Y144" s="12" t="n">
        <f aca="false">(TABLICA!D145-$K$4)^3</f>
        <v>2342799.63173484</v>
      </c>
      <c r="Z144" s="12" t="n">
        <f aca="false">(TABLICA!D145-$K$4)^4</f>
        <v>311157444.56976</v>
      </c>
    </row>
    <row r="145" customFormat="false" ht="13.8" hidden="false" customHeight="false" outlineLevel="0" collapsed="false">
      <c r="A145" s="2" t="s">
        <v>200</v>
      </c>
      <c r="B145" s="2" t="s">
        <v>201</v>
      </c>
      <c r="C145" s="2" t="s">
        <v>24</v>
      </c>
      <c r="D145" s="2" t="s">
        <v>33</v>
      </c>
      <c r="E145" s="4" t="n">
        <v>4.8</v>
      </c>
      <c r="F145" s="2" t="s">
        <v>26</v>
      </c>
      <c r="G145" s="2" t="s">
        <v>27</v>
      </c>
      <c r="R145" s="2"/>
      <c r="S145" s="12" t="n">
        <f aca="false">(TABLICA!C146-$J$4)^2</f>
        <v>313.955325234272</v>
      </c>
      <c r="T145" s="12" t="n">
        <f aca="false">(TABLICA!C146-$J$4)^3</f>
        <v>-5562.90675999356</v>
      </c>
      <c r="U145" s="13" t="n">
        <f aca="false">(TABLICA!C146-$J$4)^4</f>
        <v>98567.9462429576</v>
      </c>
      <c r="V145" s="12"/>
      <c r="W145" s="12"/>
      <c r="X145" s="12" t="n">
        <f aca="false">(TABLICA!D146-$K$4)^2</f>
        <v>448.831145569427</v>
      </c>
      <c r="Y145" s="12" t="n">
        <f aca="false">(TABLICA!D146-$K$4)^3</f>
        <v>-9508.77298784819</v>
      </c>
      <c r="Z145" s="12" t="n">
        <f aca="false">(TABLICA!D146-$K$4)^4</f>
        <v>201449.397233164</v>
      </c>
    </row>
    <row r="146" customFormat="false" ht="13.8" hidden="false" customHeight="false" outlineLevel="0" collapsed="false">
      <c r="A146" s="2" t="s">
        <v>202</v>
      </c>
      <c r="B146" s="2" t="s">
        <v>203</v>
      </c>
      <c r="C146" s="2" t="s">
        <v>24</v>
      </c>
      <c r="D146" s="2" t="s">
        <v>25</v>
      </c>
      <c r="E146" s="4" t="n">
        <v>4.1</v>
      </c>
      <c r="F146" s="2" t="s">
        <v>26</v>
      </c>
      <c r="G146" s="2" t="s">
        <v>27</v>
      </c>
      <c r="R146" s="2"/>
      <c r="S146" s="12" t="n">
        <f aca="false">(TABLICA!C147-$J$4)^2</f>
        <v>313.955325234272</v>
      </c>
      <c r="T146" s="12" t="n">
        <f aca="false">(TABLICA!C147-$J$4)^3</f>
        <v>-5562.90675999356</v>
      </c>
      <c r="U146" s="13" t="n">
        <f aca="false">(TABLICA!C147-$J$4)^4</f>
        <v>98567.9462429576</v>
      </c>
      <c r="V146" s="12"/>
      <c r="W146" s="12"/>
      <c r="X146" s="12" t="n">
        <f aca="false">(TABLICA!D147-$K$4)^2</f>
        <v>268.489046121913</v>
      </c>
      <c r="Y146" s="12" t="n">
        <f aca="false">(TABLICA!D147-$K$4)^3</f>
        <v>-4399.36360767055</v>
      </c>
      <c r="Z146" s="12" t="n">
        <f aca="false">(TABLICA!D147-$K$4)^4</f>
        <v>72086.3678874547</v>
      </c>
    </row>
    <row r="147" customFormat="false" ht="13.8" hidden="false" customHeight="false" outlineLevel="0" collapsed="false">
      <c r="A147" s="2" t="s">
        <v>202</v>
      </c>
      <c r="B147" s="2" t="s">
        <v>203</v>
      </c>
      <c r="C147" s="2" t="s">
        <v>24</v>
      </c>
      <c r="D147" s="2" t="s">
        <v>33</v>
      </c>
      <c r="E147" s="4" t="n">
        <v>4.9</v>
      </c>
      <c r="F147" s="2" t="s">
        <v>26</v>
      </c>
      <c r="G147" s="2" t="s">
        <v>27</v>
      </c>
      <c r="R147" s="2"/>
      <c r="S147" s="12" t="n">
        <f aca="false">(TABLICA!C148-$J$4)^2</f>
        <v>313.955325234272</v>
      </c>
      <c r="T147" s="12" t="n">
        <f aca="false">(TABLICA!C148-$J$4)^3</f>
        <v>-5562.90675999356</v>
      </c>
      <c r="U147" s="13" t="n">
        <f aca="false">(TABLICA!C148-$J$4)^4</f>
        <v>98567.9462429576</v>
      </c>
      <c r="V147" s="12"/>
      <c r="W147" s="12"/>
      <c r="X147" s="12" t="n">
        <f aca="false">(TABLICA!D148-$K$4)^2</f>
        <v>448.831145569427</v>
      </c>
      <c r="Y147" s="12" t="n">
        <f aca="false">(TABLICA!D148-$K$4)^3</f>
        <v>-9508.77298784819</v>
      </c>
      <c r="Z147" s="12" t="n">
        <f aca="false">(TABLICA!D148-$K$4)^4</f>
        <v>201449.397233164</v>
      </c>
    </row>
    <row r="148" customFormat="false" ht="13.8" hidden="false" customHeight="false" outlineLevel="0" collapsed="false">
      <c r="A148" s="2" t="s">
        <v>204</v>
      </c>
      <c r="B148" s="2" t="s">
        <v>205</v>
      </c>
      <c r="C148" s="2" t="s">
        <v>24</v>
      </c>
      <c r="D148" s="2" t="s">
        <v>25</v>
      </c>
      <c r="E148" s="4" t="n">
        <v>8</v>
      </c>
      <c r="F148" s="2" t="s">
        <v>26</v>
      </c>
      <c r="G148" s="2" t="s">
        <v>27</v>
      </c>
      <c r="R148" s="2"/>
      <c r="S148" s="12" t="n">
        <f aca="false">(TABLICA!C149-$J$4)^2</f>
        <v>185.471292085101</v>
      </c>
      <c r="T148" s="12" t="n">
        <f aca="false">(TABLICA!C149-$J$4)^3</f>
        <v>-2525.89356347941</v>
      </c>
      <c r="U148" s="13" t="n">
        <f aca="false">(TABLICA!C149-$J$4)^4</f>
        <v>34399.6001877168</v>
      </c>
      <c r="V148" s="12"/>
      <c r="W148" s="12"/>
      <c r="X148" s="12" t="n">
        <f aca="false">(TABLICA!D149-$K$4)^2</f>
        <v>265.22191905009</v>
      </c>
      <c r="Y148" s="12" t="n">
        <f aca="false">(TABLICA!D149-$K$4)^3</f>
        <v>-4319.30746289475</v>
      </c>
      <c r="Z148" s="12" t="n">
        <f aca="false">(TABLICA!D149-$K$4)^4</f>
        <v>70342.6663446124</v>
      </c>
    </row>
    <row r="149" customFormat="false" ht="13.8" hidden="false" customHeight="false" outlineLevel="0" collapsed="false">
      <c r="A149" s="2" t="s">
        <v>204</v>
      </c>
      <c r="B149" s="2" t="s">
        <v>205</v>
      </c>
      <c r="C149" s="2" t="s">
        <v>24</v>
      </c>
      <c r="D149" s="2" t="s">
        <v>33</v>
      </c>
      <c r="E149" s="4" t="n">
        <v>8.3</v>
      </c>
      <c r="F149" s="2" t="s">
        <v>26</v>
      </c>
      <c r="G149" s="2" t="s">
        <v>27</v>
      </c>
      <c r="R149" s="2"/>
      <c r="S149" s="12" t="n">
        <f aca="false">(TABLICA!C150-$J$4)^2</f>
        <v>313.955325234272</v>
      </c>
      <c r="T149" s="12" t="n">
        <f aca="false">(TABLICA!C150-$J$4)^3</f>
        <v>-5562.90675999356</v>
      </c>
      <c r="U149" s="13" t="n">
        <f aca="false">(TABLICA!C150-$J$4)^4</f>
        <v>98567.9462429576</v>
      </c>
      <c r="V149" s="12"/>
      <c r="W149" s="12"/>
      <c r="X149" s="12" t="n">
        <f aca="false">(TABLICA!D150-$K$4)^2</f>
        <v>448.831145569427</v>
      </c>
      <c r="Y149" s="12" t="n">
        <f aca="false">(TABLICA!D150-$K$4)^3</f>
        <v>-9508.77298784819</v>
      </c>
      <c r="Z149" s="12" t="n">
        <f aca="false">(TABLICA!D150-$K$4)^4</f>
        <v>201449.397233164</v>
      </c>
    </row>
    <row r="150" customFormat="false" ht="13.8" hidden="false" customHeight="false" outlineLevel="0" collapsed="false">
      <c r="A150" s="2" t="s">
        <v>206</v>
      </c>
      <c r="B150" s="2" t="s">
        <v>207</v>
      </c>
      <c r="C150" s="2" t="s">
        <v>24</v>
      </c>
      <c r="D150" s="2" t="s">
        <v>25</v>
      </c>
      <c r="E150" s="4" t="n">
        <v>2.8</v>
      </c>
      <c r="F150" s="2" t="s">
        <v>26</v>
      </c>
      <c r="G150" s="2" t="s">
        <v>27</v>
      </c>
      <c r="R150" s="2"/>
      <c r="S150" s="12" t="n">
        <f aca="false">(TABLICA!C151-$J$4)^2</f>
        <v>94.4547727480844</v>
      </c>
      <c r="T150" s="12" t="n">
        <f aca="false">(TABLICA!C151-$J$4)^3</f>
        <v>-917.985584205277</v>
      </c>
      <c r="U150" s="13" t="n">
        <f aca="false">(TABLICA!C151-$J$4)^4</f>
        <v>8921.70409489228</v>
      </c>
      <c r="V150" s="12"/>
      <c r="W150" s="12"/>
      <c r="X150" s="12" t="n">
        <f aca="false">(TABLICA!D151-$K$4)^2</f>
        <v>166.039598608101</v>
      </c>
      <c r="Y150" s="12" t="n">
        <f aca="false">(TABLICA!D151-$K$4)^3</f>
        <v>-2139.52572283797</v>
      </c>
      <c r="Z150" s="12" t="n">
        <f aca="false">(TABLICA!D151-$K$4)^4</f>
        <v>27569.1483059392</v>
      </c>
    </row>
    <row r="151" customFormat="false" ht="13.8" hidden="false" customHeight="false" outlineLevel="0" collapsed="false">
      <c r="A151" s="2" t="s">
        <v>206</v>
      </c>
      <c r="B151" s="2" t="s">
        <v>207</v>
      </c>
      <c r="C151" s="2" t="s">
        <v>24</v>
      </c>
      <c r="D151" s="2" t="s">
        <v>33</v>
      </c>
      <c r="E151" s="4" t="n">
        <v>2.8</v>
      </c>
      <c r="F151" s="2" t="s">
        <v>26</v>
      </c>
      <c r="G151" s="2" t="s">
        <v>27</v>
      </c>
      <c r="R151" s="2"/>
      <c r="S151" s="12" t="n">
        <f aca="false">(TABLICA!C152-$J$4)^2</f>
        <v>313.955325234272</v>
      </c>
      <c r="T151" s="12" t="n">
        <f aca="false">(TABLICA!C152-$J$4)^3</f>
        <v>-5562.90675999356</v>
      </c>
      <c r="U151" s="13" t="n">
        <f aca="false">(TABLICA!C152-$J$4)^4</f>
        <v>98567.9462429576</v>
      </c>
      <c r="V151" s="12"/>
      <c r="W151" s="12"/>
      <c r="X151" s="12" t="n">
        <f aca="false">(TABLICA!D152-$K$4)^2</f>
        <v>448.831145569427</v>
      </c>
      <c r="Y151" s="12" t="n">
        <f aca="false">(TABLICA!D152-$K$4)^3</f>
        <v>-9508.77298784819</v>
      </c>
      <c r="Z151" s="12" t="n">
        <f aca="false">(TABLICA!D152-$K$4)^4</f>
        <v>201449.397233164</v>
      </c>
    </row>
    <row r="152" customFormat="false" ht="13.8" hidden="false" customHeight="false" outlineLevel="0" collapsed="false">
      <c r="A152" s="2" t="s">
        <v>208</v>
      </c>
      <c r="B152" s="2" t="s">
        <v>209</v>
      </c>
      <c r="C152" s="2" t="s">
        <v>24</v>
      </c>
      <c r="D152" s="2" t="s">
        <v>25</v>
      </c>
      <c r="E152" s="4" t="n">
        <v>16.9</v>
      </c>
      <c r="F152" s="2" t="s">
        <v>26</v>
      </c>
      <c r="G152" s="2" t="s">
        <v>27</v>
      </c>
      <c r="R152" s="2"/>
      <c r="S152" s="12" t="n">
        <f aca="false">(TABLICA!C153-$J$4)^2</f>
        <v>222.570131864106</v>
      </c>
      <c r="T152" s="12" t="n">
        <f aca="false">(TABLICA!C153-$J$4)^3</f>
        <v>-3320.47584018037</v>
      </c>
      <c r="U152" s="13" t="n">
        <f aca="false">(TABLICA!C153-$J$4)^4</f>
        <v>49537.4635980057</v>
      </c>
      <c r="V152" s="12"/>
      <c r="W152" s="12"/>
      <c r="X152" s="12" t="n">
        <f aca="false">(TABLICA!D153-$K$4)^2</f>
        <v>338.031587558377</v>
      </c>
      <c r="Y152" s="12" t="n">
        <f aca="false">(TABLICA!D153-$K$4)^3</f>
        <v>-6214.92550871142</v>
      </c>
      <c r="Z152" s="12" t="n">
        <f aca="false">(TABLICA!D153-$K$4)^4</f>
        <v>114265.354187237</v>
      </c>
    </row>
    <row r="153" customFormat="false" ht="13.8" hidden="false" customHeight="false" outlineLevel="0" collapsed="false">
      <c r="A153" s="2" t="s">
        <v>208</v>
      </c>
      <c r="B153" s="2" t="s">
        <v>209</v>
      </c>
      <c r="C153" s="2" t="s">
        <v>24</v>
      </c>
      <c r="D153" s="2" t="s">
        <v>33</v>
      </c>
      <c r="E153" s="4" t="n">
        <v>18.2</v>
      </c>
      <c r="F153" s="2" t="s">
        <v>26</v>
      </c>
      <c r="G153" s="2" t="s">
        <v>27</v>
      </c>
      <c r="R153" s="2"/>
      <c r="S153" s="12" t="n">
        <f aca="false">(TABLICA!C154-$J$4)^2</f>
        <v>313.955325234272</v>
      </c>
      <c r="T153" s="12" t="n">
        <f aca="false">(TABLICA!C154-$J$4)^3</f>
        <v>-5562.90675999356</v>
      </c>
      <c r="U153" s="13" t="n">
        <f aca="false">(TABLICA!C154-$J$4)^4</f>
        <v>98567.9462429576</v>
      </c>
      <c r="V153" s="12"/>
      <c r="W153" s="12"/>
      <c r="X153" s="12" t="n">
        <f aca="false">(TABLICA!D154-$K$4)^2</f>
        <v>448.831145569427</v>
      </c>
      <c r="Y153" s="12" t="n">
        <f aca="false">(TABLICA!D154-$K$4)^3</f>
        <v>-9508.77298784819</v>
      </c>
      <c r="Z153" s="12" t="n">
        <f aca="false">(TABLICA!D154-$K$4)^4</f>
        <v>201449.397233164</v>
      </c>
    </row>
    <row r="154" customFormat="false" ht="13.8" hidden="false" customHeight="false" outlineLevel="0" collapsed="false">
      <c r="A154" s="2" t="s">
        <v>210</v>
      </c>
      <c r="B154" s="2" t="s">
        <v>211</v>
      </c>
      <c r="C154" s="2" t="s">
        <v>24</v>
      </c>
      <c r="D154" s="2" t="s">
        <v>25</v>
      </c>
      <c r="E154" s="4" t="n">
        <v>1.8</v>
      </c>
      <c r="F154" s="2" t="s">
        <v>26</v>
      </c>
      <c r="G154" s="2" t="s">
        <v>27</v>
      </c>
      <c r="R154" s="2"/>
      <c r="S154" s="12" t="n">
        <f aca="false">(TABLICA!C155-$J$4)^2</f>
        <v>0.670408107200622</v>
      </c>
      <c r="T154" s="12" t="n">
        <f aca="false">(TABLICA!C155-$J$4)^3</f>
        <v>-0.54891978722172</v>
      </c>
      <c r="U154" s="13" t="n">
        <f aca="false">(TABLICA!C155-$J$4)^4</f>
        <v>0.449447030200321</v>
      </c>
      <c r="V154" s="12"/>
      <c r="W154" s="12"/>
      <c r="X154" s="12" t="n">
        <f aca="false">(TABLICA!D155-$K$4)^2</f>
        <v>8.91401849760381</v>
      </c>
      <c r="Y154" s="12" t="n">
        <f aca="false">(TABLICA!D155-$K$4)^3</f>
        <v>-26.6140088182601</v>
      </c>
      <c r="Z154" s="12" t="n">
        <f aca="false">(TABLICA!D155-$K$4)^4</f>
        <v>79.4597257756228</v>
      </c>
    </row>
    <row r="155" customFormat="false" ht="13.8" hidden="false" customHeight="false" outlineLevel="0" collapsed="false">
      <c r="A155" s="2" t="s">
        <v>210</v>
      </c>
      <c r="B155" s="2" t="s">
        <v>211</v>
      </c>
      <c r="C155" s="2" t="s">
        <v>24</v>
      </c>
      <c r="D155" s="2" t="s">
        <v>33</v>
      </c>
      <c r="E155" s="4" t="n">
        <v>1.8</v>
      </c>
      <c r="F155" s="2" t="s">
        <v>26</v>
      </c>
      <c r="G155" s="2" t="s">
        <v>27</v>
      </c>
      <c r="R155" s="2"/>
      <c r="S155" s="12" t="n">
        <f aca="false">(TABLICA!C156-$J$4)^2</f>
        <v>313.955325234272</v>
      </c>
      <c r="T155" s="12" t="n">
        <f aca="false">(TABLICA!C156-$J$4)^3</f>
        <v>-5562.90675999356</v>
      </c>
      <c r="U155" s="13" t="n">
        <f aca="false">(TABLICA!C156-$J$4)^4</f>
        <v>98567.9462429576</v>
      </c>
      <c r="V155" s="12"/>
      <c r="W155" s="12"/>
      <c r="X155" s="12" t="n">
        <f aca="false">(TABLICA!D156-$K$4)^2</f>
        <v>448.831145569427</v>
      </c>
      <c r="Y155" s="12" t="n">
        <f aca="false">(TABLICA!D156-$K$4)^3</f>
        <v>-9508.77298784819</v>
      </c>
      <c r="Z155" s="12" t="n">
        <f aca="false">(TABLICA!D156-$K$4)^4</f>
        <v>201449.397233164</v>
      </c>
    </row>
    <row r="156" customFormat="false" ht="13.8" hidden="false" customHeight="false" outlineLevel="0" collapsed="false">
      <c r="A156" s="2" t="s">
        <v>212</v>
      </c>
      <c r="B156" s="2" t="s">
        <v>213</v>
      </c>
      <c r="C156" s="2" t="s">
        <v>24</v>
      </c>
      <c r="D156" s="2" t="s">
        <v>25</v>
      </c>
      <c r="E156" s="4" t="n">
        <v>0.4</v>
      </c>
      <c r="F156" s="2" t="s">
        <v>26</v>
      </c>
      <c r="G156" s="2" t="s">
        <v>27</v>
      </c>
      <c r="R156" s="2"/>
      <c r="S156" s="12" t="n">
        <f aca="false">(TABLICA!C157-$J$4)^2</f>
        <v>253.40770092488</v>
      </c>
      <c r="T156" s="12" t="n">
        <f aca="false">(TABLICA!C157-$J$4)^3</f>
        <v>-4033.94258936384</v>
      </c>
      <c r="U156" s="13" t="n">
        <f aca="false">(TABLICA!C157-$J$4)^4</f>
        <v>64215.4628880334</v>
      </c>
      <c r="V156" s="12"/>
      <c r="W156" s="12"/>
      <c r="X156" s="12" t="n">
        <f aca="false">(TABLICA!D157-$K$4)^2</f>
        <v>375.802858276609</v>
      </c>
      <c r="Y156" s="12" t="n">
        <f aca="false">(TABLICA!D157-$K$4)^3</f>
        <v>-7285.17717746389</v>
      </c>
      <c r="Z156" s="12" t="n">
        <f aca="false">(TABLICA!D157-$K$4)^4</f>
        <v>141227.788288869</v>
      </c>
    </row>
    <row r="157" customFormat="false" ht="13.8" hidden="false" customHeight="false" outlineLevel="0" collapsed="false">
      <c r="A157" s="2" t="s">
        <v>212</v>
      </c>
      <c r="B157" s="2" t="s">
        <v>213</v>
      </c>
      <c r="C157" s="2" t="s">
        <v>24</v>
      </c>
      <c r="D157" s="2" t="s">
        <v>33</v>
      </c>
      <c r="E157" s="4" t="n">
        <v>0.8</v>
      </c>
      <c r="F157" s="2" t="s">
        <v>26</v>
      </c>
      <c r="G157" s="2" t="s">
        <v>27</v>
      </c>
      <c r="R157" s="2"/>
      <c r="S157" s="12" t="n">
        <f aca="false">(TABLICA!C158-$J$4)^2</f>
        <v>313.955325234272</v>
      </c>
      <c r="T157" s="12" t="n">
        <f aca="false">(TABLICA!C158-$J$4)^3</f>
        <v>-5562.90675999356</v>
      </c>
      <c r="U157" s="13" t="n">
        <f aca="false">(TABLICA!C158-$J$4)^4</f>
        <v>98567.9462429576</v>
      </c>
      <c r="V157" s="12"/>
      <c r="W157" s="12"/>
      <c r="X157" s="12" t="n">
        <f aca="false">(TABLICA!D158-$K$4)^2</f>
        <v>448.831145569427</v>
      </c>
      <c r="Y157" s="12" t="n">
        <f aca="false">(TABLICA!D158-$K$4)^3</f>
        <v>-9508.77298784819</v>
      </c>
      <c r="Z157" s="12" t="n">
        <f aca="false">(TABLICA!D158-$K$4)^4</f>
        <v>201449.397233164</v>
      </c>
    </row>
    <row r="158" customFormat="false" ht="13.8" hidden="false" customHeight="false" outlineLevel="0" collapsed="false">
      <c r="A158" s="2" t="s">
        <v>214</v>
      </c>
      <c r="B158" s="2" t="s">
        <v>215</v>
      </c>
      <c r="C158" s="2" t="s">
        <v>24</v>
      </c>
      <c r="D158" s="2" t="s">
        <v>25</v>
      </c>
      <c r="E158" s="4" t="n">
        <v>5</v>
      </c>
      <c r="F158" s="2" t="s">
        <v>26</v>
      </c>
      <c r="G158" s="2" t="s">
        <v>27</v>
      </c>
      <c r="R158" s="2"/>
      <c r="S158" s="12" t="n">
        <f aca="false">(TABLICA!C159-$J$4)^2</f>
        <v>299.940297609963</v>
      </c>
      <c r="T158" s="12" t="n">
        <f aca="false">(TABLICA!C159-$J$4)^3</f>
        <v>-5194.60138628702</v>
      </c>
      <c r="U158" s="13" t="n">
        <f aca="false">(TABLICA!C159-$J$4)^4</f>
        <v>89964.1821303531</v>
      </c>
      <c r="V158" s="12"/>
      <c r="W158" s="12"/>
      <c r="X158" s="12" t="n">
        <f aca="false">(TABLICA!D159-$K$4)^2</f>
        <v>415.574128994841</v>
      </c>
      <c r="Y158" s="12" t="n">
        <f aca="false">(TABLICA!D159-$K$4)^3</f>
        <v>-8471.74265837107</v>
      </c>
      <c r="Z158" s="12" t="n">
        <f aca="false">(TABLICA!D159-$K$4)^4</f>
        <v>172701.856689821</v>
      </c>
    </row>
    <row r="159" customFormat="false" ht="13.8" hidden="false" customHeight="false" outlineLevel="0" collapsed="false">
      <c r="A159" s="2" t="s">
        <v>214</v>
      </c>
      <c r="B159" s="2" t="s">
        <v>215</v>
      </c>
      <c r="C159" s="2" t="s">
        <v>24</v>
      </c>
      <c r="D159" s="2" t="s">
        <v>33</v>
      </c>
      <c r="E159" s="4" t="n">
        <v>5</v>
      </c>
      <c r="F159" s="2" t="s">
        <v>26</v>
      </c>
      <c r="G159" s="2" t="s">
        <v>27</v>
      </c>
      <c r="R159" s="2"/>
      <c r="S159" s="12" t="n">
        <f aca="false">(TABLICA!C160-$J$4)^2</f>
        <v>313.955325234272</v>
      </c>
      <c r="T159" s="12" t="n">
        <f aca="false">(TABLICA!C160-$J$4)^3</f>
        <v>-5562.90675999356</v>
      </c>
      <c r="U159" s="13" t="n">
        <f aca="false">(TABLICA!C160-$J$4)^4</f>
        <v>98567.9462429576</v>
      </c>
      <c r="V159" s="12"/>
      <c r="W159" s="12"/>
      <c r="X159" s="12" t="n">
        <f aca="false">(TABLICA!D160-$K$4)^2</f>
        <v>448.831145569427</v>
      </c>
      <c r="Y159" s="12" t="n">
        <f aca="false">(TABLICA!D160-$K$4)^3</f>
        <v>-9508.77298784819</v>
      </c>
      <c r="Z159" s="12" t="n">
        <f aca="false">(TABLICA!D160-$K$4)^4</f>
        <v>201449.397233164</v>
      </c>
    </row>
    <row r="160" customFormat="false" ht="13.8" hidden="false" customHeight="false" outlineLevel="0" collapsed="false">
      <c r="A160" s="2" t="s">
        <v>216</v>
      </c>
      <c r="B160" s="2" t="s">
        <v>217</v>
      </c>
      <c r="C160" s="2" t="s">
        <v>24</v>
      </c>
      <c r="D160" s="2" t="s">
        <v>25</v>
      </c>
      <c r="E160" s="4" t="n">
        <v>5.2</v>
      </c>
      <c r="F160" s="2" t="s">
        <v>26</v>
      </c>
      <c r="G160" s="2" t="s">
        <v>27</v>
      </c>
      <c r="R160" s="2"/>
      <c r="S160" s="12" t="n">
        <f aca="false">(TABLICA!C161-$J$4)^2</f>
        <v>161.767479930405</v>
      </c>
      <c r="T160" s="12" t="n">
        <f aca="false">(TABLICA!C161-$J$4)^3</f>
        <v>-2057.48572125848</v>
      </c>
      <c r="U160" s="13" t="n">
        <f aca="false">(TABLICA!C161-$J$4)^4</f>
        <v>26168.7175630339</v>
      </c>
      <c r="V160" s="12"/>
      <c r="W160" s="12"/>
      <c r="X160" s="12" t="n">
        <f aca="false">(TABLICA!D161-$K$4)^2</f>
        <v>261.974791978267</v>
      </c>
      <c r="Y160" s="12" t="n">
        <f aca="false">(TABLICA!D161-$K$4)^3</f>
        <v>-4240.22845624049</v>
      </c>
      <c r="Z160" s="12" t="n">
        <f aca="false">(TABLICA!D161-$K$4)^4</f>
        <v>68630.791632056</v>
      </c>
    </row>
    <row r="161" customFormat="false" ht="13.8" hidden="false" customHeight="false" outlineLevel="0" collapsed="false">
      <c r="A161" s="2" t="s">
        <v>216</v>
      </c>
      <c r="B161" s="2" t="s">
        <v>217</v>
      </c>
      <c r="C161" s="2" t="s">
        <v>24</v>
      </c>
      <c r="D161" s="2" t="s">
        <v>33</v>
      </c>
      <c r="E161" s="4" t="n">
        <v>15.3</v>
      </c>
      <c r="F161" s="2" t="s">
        <v>26</v>
      </c>
      <c r="G161" s="2" t="s">
        <v>27</v>
      </c>
      <c r="R161" s="2"/>
      <c r="S161" s="12" t="n">
        <f aca="false">(TABLICA!C162-$J$4)^2</f>
        <v>313.955325234272</v>
      </c>
      <c r="T161" s="12" t="n">
        <f aca="false">(TABLICA!C162-$J$4)^3</f>
        <v>-5562.90675999356</v>
      </c>
      <c r="U161" s="13" t="n">
        <f aca="false">(TABLICA!C162-$J$4)^4</f>
        <v>98567.9462429576</v>
      </c>
      <c r="V161" s="12"/>
      <c r="W161" s="12"/>
      <c r="X161" s="12" t="n">
        <f aca="false">(TABLICA!D162-$K$4)^2</f>
        <v>448.831145569427</v>
      </c>
      <c r="Y161" s="12" t="n">
        <f aca="false">(TABLICA!D162-$K$4)^3</f>
        <v>-9508.77298784819</v>
      </c>
      <c r="Z161" s="12" t="n">
        <f aca="false">(TABLICA!D162-$K$4)^4</f>
        <v>201449.397233164</v>
      </c>
    </row>
    <row r="162" customFormat="false" ht="13.8" hidden="false" customHeight="false" outlineLevel="0" collapsed="false">
      <c r="A162" s="2" t="s">
        <v>218</v>
      </c>
      <c r="B162" s="2" t="s">
        <v>219</v>
      </c>
      <c r="C162" s="2" t="s">
        <v>24</v>
      </c>
      <c r="D162" s="2" t="s">
        <v>25</v>
      </c>
      <c r="E162" s="4" t="n">
        <v>53.3</v>
      </c>
      <c r="F162" s="2" t="s">
        <v>26</v>
      </c>
      <c r="G162" s="2" t="s">
        <v>27</v>
      </c>
      <c r="R162" s="2"/>
      <c r="S162" s="12" t="n">
        <f aca="false">(TABLICA!C163-$J$4)^2</f>
        <v>156.71996611825</v>
      </c>
      <c r="T162" s="12" t="n">
        <f aca="false">(TABLICA!C163-$J$4)^3</f>
        <v>-1961.94348744388</v>
      </c>
      <c r="U162" s="13" t="n">
        <f aca="false">(TABLICA!C163-$J$4)^4</f>
        <v>24561.1477801055</v>
      </c>
      <c r="V162" s="12"/>
      <c r="W162" s="12"/>
      <c r="X162" s="12" t="n">
        <f aca="false">(TABLICA!D163-$K$4)^2</f>
        <v>34.6407035804767</v>
      </c>
      <c r="Y162" s="12" t="n">
        <f aca="false">(TABLICA!D163-$K$4)^3</f>
        <v>-203.88254985791</v>
      </c>
      <c r="Z162" s="12" t="n">
        <f aca="false">(TABLICA!D163-$K$4)^4</f>
        <v>1199.97834455045</v>
      </c>
    </row>
    <row r="163" customFormat="false" ht="13.8" hidden="false" customHeight="false" outlineLevel="0" collapsed="false">
      <c r="A163" s="2" t="s">
        <v>218</v>
      </c>
      <c r="B163" s="2" t="s">
        <v>219</v>
      </c>
      <c r="C163" s="2" t="s">
        <v>24</v>
      </c>
      <c r="D163" s="2" t="s">
        <v>33</v>
      </c>
      <c r="E163" s="4" t="n">
        <v>55</v>
      </c>
      <c r="F163" s="2" t="s">
        <v>26</v>
      </c>
      <c r="G163" s="2" t="s">
        <v>27</v>
      </c>
      <c r="R163" s="2"/>
      <c r="S163" s="12" t="n">
        <f aca="false">(TABLICA!C164-$J$4)^2</f>
        <v>313.955325234272</v>
      </c>
      <c r="T163" s="12" t="n">
        <f aca="false">(TABLICA!C164-$J$4)^3</f>
        <v>-5562.90675999356</v>
      </c>
      <c r="U163" s="13" t="n">
        <f aca="false">(TABLICA!C164-$J$4)^4</f>
        <v>98567.9462429576</v>
      </c>
      <c r="V163" s="12"/>
      <c r="W163" s="12"/>
      <c r="X163" s="12" t="n">
        <f aca="false">(TABLICA!D164-$K$4)^2</f>
        <v>448.831145569427</v>
      </c>
      <c r="Y163" s="12" t="n">
        <f aca="false">(TABLICA!D164-$K$4)^3</f>
        <v>-9508.77298784819</v>
      </c>
      <c r="Z163" s="12" t="n">
        <f aca="false">(TABLICA!D164-$K$4)^4</f>
        <v>201449.397233164</v>
      </c>
    </row>
    <row r="164" customFormat="false" ht="13.8" hidden="false" customHeight="false" outlineLevel="0" collapsed="false">
      <c r="A164" s="2" t="s">
        <v>220</v>
      </c>
      <c r="B164" s="2" t="s">
        <v>221</v>
      </c>
      <c r="C164" s="2" t="s">
        <v>24</v>
      </c>
      <c r="D164" s="2" t="s">
        <v>25</v>
      </c>
      <c r="E164" s="4" t="n">
        <v>18.3</v>
      </c>
      <c r="F164" s="2" t="s">
        <v>26</v>
      </c>
      <c r="G164" s="2" t="s">
        <v>27</v>
      </c>
      <c r="R164" s="2"/>
      <c r="S164" s="12" t="n">
        <f aca="false">(TABLICA!C165-$J$4)^2</f>
        <v>1266.02289429505</v>
      </c>
      <c r="T164" s="12" t="n">
        <f aca="false">(TABLICA!C165-$J$4)^3</f>
        <v>45046.6333913755</v>
      </c>
      <c r="U164" s="13" t="n">
        <f aca="false">(TABLICA!C165-$J$4)^4</f>
        <v>1602813.96887921</v>
      </c>
      <c r="V164" s="12"/>
      <c r="W164" s="12"/>
      <c r="X164" s="12" t="n">
        <f aca="false">(TABLICA!D165-$K$4)^2</f>
        <v>1143.41125606667</v>
      </c>
      <c r="Y164" s="12" t="n">
        <f aca="false">(TABLICA!D165-$K$4)^3</f>
        <v>38663.7251471294</v>
      </c>
      <c r="Z164" s="12" t="n">
        <f aca="false">(TABLICA!D165-$K$4)^4</f>
        <v>1307389.30049995</v>
      </c>
    </row>
    <row r="165" customFormat="false" ht="13.8" hidden="false" customHeight="false" outlineLevel="0" collapsed="false">
      <c r="A165" s="2" t="s">
        <v>220</v>
      </c>
      <c r="B165" s="2" t="s">
        <v>221</v>
      </c>
      <c r="C165" s="2" t="s">
        <v>24</v>
      </c>
      <c r="D165" s="2" t="s">
        <v>33</v>
      </c>
      <c r="E165" s="4" t="n">
        <v>27.3</v>
      </c>
      <c r="F165" s="2" t="s">
        <v>26</v>
      </c>
      <c r="G165" s="2" t="s">
        <v>27</v>
      </c>
      <c r="R165" s="2"/>
      <c r="S165" s="12" t="n">
        <f aca="false">(TABLICA!C166-$J$4)^2</f>
        <v>313.955325234272</v>
      </c>
      <c r="T165" s="12" t="n">
        <f aca="false">(TABLICA!C166-$J$4)^3</f>
        <v>-5562.90675999356</v>
      </c>
      <c r="U165" s="13" t="n">
        <f aca="false">(TABLICA!C166-$J$4)^4</f>
        <v>98567.9462429576</v>
      </c>
      <c r="V165" s="12"/>
      <c r="W165" s="12"/>
      <c r="X165" s="12" t="n">
        <f aca="false">(TABLICA!D166-$K$4)^2</f>
        <v>448.831145569427</v>
      </c>
      <c r="Y165" s="12" t="n">
        <f aca="false">(TABLICA!D166-$K$4)^3</f>
        <v>-9508.77298784819</v>
      </c>
      <c r="Z165" s="12" t="n">
        <f aca="false">(TABLICA!D166-$K$4)^4</f>
        <v>201449.397233164</v>
      </c>
    </row>
    <row r="166" customFormat="false" ht="13.8" hidden="false" customHeight="false" outlineLevel="0" collapsed="false">
      <c r="A166" s="2" t="s">
        <v>222</v>
      </c>
      <c r="B166" s="2" t="s">
        <v>223</v>
      </c>
      <c r="C166" s="2" t="s">
        <v>24</v>
      </c>
      <c r="D166" s="2" t="s">
        <v>25</v>
      </c>
      <c r="E166" s="4" t="n">
        <v>1.6</v>
      </c>
      <c r="F166" s="2" t="s">
        <v>26</v>
      </c>
      <c r="G166" s="2" t="s">
        <v>27</v>
      </c>
      <c r="R166" s="2"/>
      <c r="S166" s="12" t="n">
        <f aca="false">(TABLICA!C167-$J$4)^2</f>
        <v>0.337811422117773</v>
      </c>
      <c r="T166" s="12" t="n">
        <f aca="false">(TABLICA!C167-$J$4)^3</f>
        <v>0.196341224346908</v>
      </c>
      <c r="U166" s="13" t="n">
        <f aca="false">(TABLICA!C167-$J$4)^4</f>
        <v>0.114116556913232</v>
      </c>
      <c r="V166" s="12"/>
      <c r="W166" s="12"/>
      <c r="X166" s="12" t="n">
        <f aca="false">(TABLICA!D167-$K$4)^2</f>
        <v>37.3854549616924</v>
      </c>
      <c r="Y166" s="12" t="n">
        <f aca="false">(TABLICA!D167-$K$4)^3</f>
        <v>228.588303901133</v>
      </c>
      <c r="Z166" s="12" t="n">
        <f aca="false">(TABLICA!D167-$K$4)^4</f>
        <v>1397.67224269273</v>
      </c>
    </row>
    <row r="167" customFormat="false" ht="13.8" hidden="false" customHeight="false" outlineLevel="0" collapsed="false">
      <c r="A167" s="2" t="s">
        <v>222</v>
      </c>
      <c r="B167" s="2" t="s">
        <v>223</v>
      </c>
      <c r="C167" s="2" t="s">
        <v>24</v>
      </c>
      <c r="D167" s="2" t="s">
        <v>33</v>
      </c>
      <c r="E167" s="4" t="n">
        <v>3.5</v>
      </c>
      <c r="F167" s="2" t="s">
        <v>26</v>
      </c>
      <c r="G167" s="2" t="s">
        <v>27</v>
      </c>
      <c r="R167" s="2"/>
      <c r="S167" s="12" t="n">
        <f aca="false">(TABLICA!C168-$J$4)^2</f>
        <v>313.955325234272</v>
      </c>
      <c r="T167" s="12" t="n">
        <f aca="false">(TABLICA!C168-$J$4)^3</f>
        <v>-5562.90675999356</v>
      </c>
      <c r="U167" s="13" t="n">
        <f aca="false">(TABLICA!C168-$J$4)^4</f>
        <v>98567.9462429576</v>
      </c>
      <c r="V167" s="12"/>
      <c r="W167" s="12"/>
      <c r="X167" s="12" t="n">
        <f aca="false">(TABLICA!D168-$K$4)^2</f>
        <v>448.831145569427</v>
      </c>
      <c r="Y167" s="12" t="n">
        <f aca="false">(TABLICA!D168-$K$4)^3</f>
        <v>-9508.77298784819</v>
      </c>
      <c r="Z167" s="12" t="n">
        <f aca="false">(TABLICA!D168-$K$4)^4</f>
        <v>201449.397233164</v>
      </c>
    </row>
    <row r="168" customFormat="false" ht="13.8" hidden="false" customHeight="false" outlineLevel="0" collapsed="false">
      <c r="A168" s="2" t="s">
        <v>224</v>
      </c>
      <c r="B168" s="2" t="s">
        <v>225</v>
      </c>
      <c r="C168" s="2" t="s">
        <v>24</v>
      </c>
      <c r="D168" s="2" t="s">
        <v>25</v>
      </c>
      <c r="E168" s="4" t="n">
        <v>1.4</v>
      </c>
      <c r="F168" s="2" t="s">
        <v>26</v>
      </c>
      <c r="G168" s="2" t="s">
        <v>27</v>
      </c>
      <c r="R168" s="2"/>
      <c r="S168" s="12" t="n">
        <f aca="false">(TABLICA!C169-$J$4)^2</f>
        <v>259.815214737035</v>
      </c>
      <c r="T168" s="12" t="n">
        <f aca="false">(TABLICA!C169-$J$4)^3</f>
        <v>-4187.90546406242</v>
      </c>
      <c r="U168" s="13" t="n">
        <f aca="false">(TABLICA!C169-$J$4)^4</f>
        <v>67503.9458088514</v>
      </c>
      <c r="V168" s="12"/>
      <c r="W168" s="12"/>
      <c r="X168" s="12" t="n">
        <f aca="false">(TABLICA!D169-$K$4)^2</f>
        <v>312.781698055615</v>
      </c>
      <c r="Y168" s="12" t="n">
        <f aca="false">(TABLICA!D169-$K$4)^3</f>
        <v>-5531.74305881673</v>
      </c>
      <c r="Z168" s="12" t="n">
        <f aca="false">(TABLICA!D169-$K$4)^4</f>
        <v>97832.3906385537</v>
      </c>
    </row>
    <row r="169" customFormat="false" ht="13.8" hidden="false" customHeight="false" outlineLevel="0" collapsed="false">
      <c r="A169" s="2" t="s">
        <v>224</v>
      </c>
      <c r="B169" s="2" t="s">
        <v>225</v>
      </c>
      <c r="C169" s="2" t="s">
        <v>24</v>
      </c>
      <c r="D169" s="2" t="s">
        <v>33</v>
      </c>
      <c r="E169" s="4" t="n">
        <v>1.4</v>
      </c>
      <c r="F169" s="2" t="s">
        <v>26</v>
      </c>
      <c r="G169" s="2" t="s">
        <v>27</v>
      </c>
      <c r="R169" s="2"/>
      <c r="S169" s="12" t="n">
        <f aca="false">(TABLICA!C170-$J$4)^2</f>
        <v>313.955325234272</v>
      </c>
      <c r="T169" s="12" t="n">
        <f aca="false">(TABLICA!C170-$J$4)^3</f>
        <v>-5562.90675999356</v>
      </c>
      <c r="U169" s="13" t="n">
        <f aca="false">(TABLICA!C170-$J$4)^4</f>
        <v>98567.9462429576</v>
      </c>
      <c r="V169" s="12"/>
      <c r="W169" s="12"/>
      <c r="X169" s="12" t="n">
        <f aca="false">(TABLICA!D170-$K$4)^2</f>
        <v>448.831145569427</v>
      </c>
      <c r="Y169" s="12" t="n">
        <f aca="false">(TABLICA!D170-$K$4)^3</f>
        <v>-9508.77298784819</v>
      </c>
      <c r="Z169" s="12" t="n">
        <f aca="false">(TABLICA!D170-$K$4)^4</f>
        <v>201449.397233164</v>
      </c>
    </row>
    <row r="170" customFormat="false" ht="13.8" hidden="false" customHeight="false" outlineLevel="0" collapsed="false">
      <c r="A170" s="2" t="s">
        <v>226</v>
      </c>
      <c r="B170" s="2" t="s">
        <v>227</v>
      </c>
      <c r="C170" s="2" t="s">
        <v>24</v>
      </c>
      <c r="D170" s="2" t="s">
        <v>25</v>
      </c>
      <c r="E170" s="4" t="n">
        <v>13</v>
      </c>
      <c r="F170" s="2" t="s">
        <v>26</v>
      </c>
      <c r="G170" s="2" t="s">
        <v>27</v>
      </c>
      <c r="R170" s="2"/>
      <c r="S170" s="12" t="n">
        <f aca="false">(TABLICA!C171-$J$4)^2</f>
        <v>266.302728549189</v>
      </c>
      <c r="T170" s="12" t="n">
        <f aca="false">(TABLICA!C171-$J$4)^3</f>
        <v>-4345.73684704829</v>
      </c>
      <c r="U170" s="13" t="n">
        <f aca="false">(TABLICA!C171-$J$4)^4</f>
        <v>70917.1432327432</v>
      </c>
      <c r="V170" s="12"/>
      <c r="W170" s="12"/>
      <c r="X170" s="12" t="n">
        <f aca="false">(TABLICA!D171-$K$4)^2</f>
        <v>391.471366563902</v>
      </c>
      <c r="Y170" s="12" t="n">
        <f aca="false">(TABLICA!D171-$K$4)^3</f>
        <v>-7745.5097123682</v>
      </c>
      <c r="Z170" s="12" t="n">
        <f aca="false">(TABLICA!D171-$K$4)^4</f>
        <v>153249.830839409</v>
      </c>
    </row>
    <row r="171" customFormat="false" ht="13.8" hidden="false" customHeight="false" outlineLevel="0" collapsed="false">
      <c r="A171" s="2" t="s">
        <v>226</v>
      </c>
      <c r="B171" s="2" t="s">
        <v>227</v>
      </c>
      <c r="C171" s="2" t="s">
        <v>24</v>
      </c>
      <c r="D171" s="2" t="s">
        <v>33</v>
      </c>
      <c r="E171" s="4" t="n">
        <v>22.5</v>
      </c>
      <c r="F171" s="2" t="s">
        <v>26</v>
      </c>
      <c r="G171" s="2" t="s">
        <v>27</v>
      </c>
      <c r="R171" s="2"/>
      <c r="S171" s="12" t="n">
        <f aca="false">(TABLICA!C172-$J$4)^2</f>
        <v>313.955325234272</v>
      </c>
      <c r="T171" s="12" t="n">
        <f aca="false">(TABLICA!C172-$J$4)^3</f>
        <v>-5562.90675999356</v>
      </c>
      <c r="U171" s="13" t="n">
        <f aca="false">(TABLICA!C172-$J$4)^4</f>
        <v>98567.9462429576</v>
      </c>
      <c r="V171" s="12"/>
      <c r="W171" s="12"/>
      <c r="X171" s="12" t="n">
        <f aca="false">(TABLICA!D172-$K$4)^2</f>
        <v>448.831145569427</v>
      </c>
      <c r="Y171" s="12" t="n">
        <f aca="false">(TABLICA!D172-$K$4)^3</f>
        <v>-9508.77298784819</v>
      </c>
      <c r="Z171" s="12" t="n">
        <f aca="false">(TABLICA!D172-$K$4)^4</f>
        <v>201449.397233164</v>
      </c>
    </row>
    <row r="172" customFormat="false" ht="13.8" hidden="false" customHeight="false" outlineLevel="0" collapsed="false">
      <c r="A172" s="2" t="s">
        <v>228</v>
      </c>
      <c r="B172" s="2" t="s">
        <v>229</v>
      </c>
      <c r="C172" s="2" t="s">
        <v>24</v>
      </c>
      <c r="D172" s="2" t="s">
        <v>25</v>
      </c>
      <c r="E172" s="4" t="n">
        <v>11.3</v>
      </c>
      <c r="F172" s="2" t="s">
        <v>26</v>
      </c>
      <c r="G172" s="2" t="s">
        <v>27</v>
      </c>
      <c r="R172" s="2"/>
      <c r="S172" s="12" t="n">
        <f aca="false">(TABLICA!C173-$J$4)^2</f>
        <v>22.2669274442171</v>
      </c>
      <c r="T172" s="12" t="n">
        <f aca="false">(TABLICA!C173-$J$4)^3</f>
        <v>-105.072832763016</v>
      </c>
      <c r="U172" s="13" t="n">
        <f aca="false">(TABLICA!C173-$J$4)^4</f>
        <v>495.81605780603</v>
      </c>
      <c r="V172" s="12"/>
      <c r="W172" s="12"/>
      <c r="X172" s="12" t="n">
        <f aca="false">(TABLICA!D173-$K$4)^2</f>
        <v>1.72755440920609</v>
      </c>
      <c r="Y172" s="12" t="n">
        <f aca="false">(TABLICA!D173-$K$4)^3</f>
        <v>2.27063643066371</v>
      </c>
      <c r="Z172" s="12" t="n">
        <f aca="false">(TABLICA!D173-$K$4)^4</f>
        <v>2.98444423676741</v>
      </c>
    </row>
    <row r="173" customFormat="false" ht="13.8" hidden="false" customHeight="false" outlineLevel="0" collapsed="false">
      <c r="A173" s="2" t="s">
        <v>228</v>
      </c>
      <c r="B173" s="2" t="s">
        <v>229</v>
      </c>
      <c r="C173" s="2" t="s">
        <v>24</v>
      </c>
      <c r="D173" s="2" t="s">
        <v>33</v>
      </c>
      <c r="E173" s="4" t="n">
        <v>18.5</v>
      </c>
      <c r="F173" s="2" t="s">
        <v>26</v>
      </c>
      <c r="G173" s="2" t="s">
        <v>27</v>
      </c>
      <c r="R173" s="2"/>
      <c r="S173" s="12" t="n">
        <f aca="false">(TABLICA!C174-$J$4)^2</f>
        <v>313.955325234272</v>
      </c>
      <c r="T173" s="12" t="n">
        <f aca="false">(TABLICA!C174-$J$4)^3</f>
        <v>-5562.90675999356</v>
      </c>
      <c r="U173" s="13" t="n">
        <f aca="false">(TABLICA!C174-$J$4)^4</f>
        <v>98567.9462429576</v>
      </c>
      <c r="V173" s="12"/>
      <c r="W173" s="12"/>
      <c r="X173" s="12" t="n">
        <f aca="false">(TABLICA!D174-$K$4)^2</f>
        <v>448.831145569427</v>
      </c>
      <c r="Y173" s="12" t="n">
        <f aca="false">(TABLICA!D174-$K$4)^3</f>
        <v>-9508.77298784819</v>
      </c>
      <c r="Z173" s="12" t="n">
        <f aca="false">(TABLICA!D174-$K$4)^4</f>
        <v>201449.397233164</v>
      </c>
    </row>
    <row r="174" customFormat="false" ht="13.8" hidden="false" customHeight="false" outlineLevel="0" collapsed="false">
      <c r="A174" s="2" t="s">
        <v>230</v>
      </c>
      <c r="B174" s="2" t="s">
        <v>231</v>
      </c>
      <c r="C174" s="2" t="s">
        <v>24</v>
      </c>
      <c r="D174" s="2" t="s">
        <v>25</v>
      </c>
      <c r="E174" s="4" t="n">
        <v>1.4</v>
      </c>
      <c r="F174" s="2" t="s">
        <v>26</v>
      </c>
      <c r="G174" s="2" t="s">
        <v>27</v>
      </c>
      <c r="R174" s="2"/>
      <c r="S174" s="12" t="n">
        <f aca="false">(TABLICA!C175-$J$4)^2</f>
        <v>41.200794847532</v>
      </c>
      <c r="T174" s="12" t="n">
        <f aca="false">(TABLICA!C175-$J$4)^3</f>
        <v>-264.459024606976</v>
      </c>
      <c r="U174" s="13" t="n">
        <f aca="false">(TABLICA!C175-$J$4)^4</f>
        <v>1697.50549606842</v>
      </c>
      <c r="V174" s="12"/>
      <c r="W174" s="12"/>
      <c r="X174" s="12" t="n">
        <f aca="false">(TABLICA!D175-$K$4)^2</f>
        <v>7.2126372821342</v>
      </c>
      <c r="Y174" s="12" t="n">
        <f aca="false">(TABLICA!D175-$K$4)^3</f>
        <v>-19.370513717378</v>
      </c>
      <c r="Z174" s="12" t="n">
        <f aca="false">(TABLICA!D175-$K$4)^4</f>
        <v>52.0221365636322</v>
      </c>
    </row>
    <row r="175" customFormat="false" ht="13.8" hidden="false" customHeight="false" outlineLevel="0" collapsed="false">
      <c r="A175" s="2" t="s">
        <v>230</v>
      </c>
      <c r="B175" s="2" t="s">
        <v>231</v>
      </c>
      <c r="C175" s="2" t="s">
        <v>24</v>
      </c>
      <c r="D175" s="2" t="s">
        <v>33</v>
      </c>
      <c r="E175" s="4" t="n">
        <v>1.4</v>
      </c>
      <c r="F175" s="2" t="s">
        <v>26</v>
      </c>
      <c r="G175" s="2" t="s">
        <v>27</v>
      </c>
      <c r="R175" s="2"/>
      <c r="S175" s="12" t="n">
        <f aca="false">(TABLICA!C176-$J$4)^2</f>
        <v>313.955325234272</v>
      </c>
      <c r="T175" s="12" t="n">
        <f aca="false">(TABLICA!C176-$J$4)^3</f>
        <v>-5562.90675999356</v>
      </c>
      <c r="U175" s="13" t="n">
        <f aca="false">(TABLICA!C176-$J$4)^4</f>
        <v>98567.9462429576</v>
      </c>
      <c r="V175" s="12"/>
      <c r="W175" s="12"/>
      <c r="X175" s="12" t="n">
        <f aca="false">(TABLICA!D176-$K$4)^2</f>
        <v>448.831145569427</v>
      </c>
      <c r="Y175" s="12" t="n">
        <f aca="false">(TABLICA!D176-$K$4)^3</f>
        <v>-9508.77298784819</v>
      </c>
      <c r="Z175" s="12" t="n">
        <f aca="false">(TABLICA!D176-$K$4)^4</f>
        <v>201449.397233164</v>
      </c>
    </row>
    <row r="176" customFormat="false" ht="13.8" hidden="false" customHeight="false" outlineLevel="0" collapsed="false">
      <c r="A176" s="2" t="s">
        <v>232</v>
      </c>
      <c r="B176" s="2" t="s">
        <v>233</v>
      </c>
      <c r="C176" s="2" t="s">
        <v>24</v>
      </c>
      <c r="D176" s="2" t="s">
        <v>25</v>
      </c>
      <c r="E176" s="4" t="n">
        <v>23.8</v>
      </c>
      <c r="F176" s="2" t="s">
        <v>26</v>
      </c>
      <c r="G176" s="2" t="s">
        <v>27</v>
      </c>
      <c r="R176" s="2"/>
      <c r="S176" s="12" t="n">
        <f aca="false">(TABLICA!C177-$J$4)^2</f>
        <v>266.302728549189</v>
      </c>
      <c r="T176" s="12" t="n">
        <f aca="false">(TABLICA!C177-$J$4)^3</f>
        <v>-4345.73684704829</v>
      </c>
      <c r="U176" s="13" t="n">
        <f aca="false">(TABLICA!C177-$J$4)^4</f>
        <v>70917.1432327432</v>
      </c>
      <c r="V176" s="12"/>
      <c r="W176" s="12"/>
      <c r="X176" s="12" t="n">
        <f aca="false">(TABLICA!D177-$K$4)^2</f>
        <v>391.471366563902</v>
      </c>
      <c r="Y176" s="12" t="n">
        <f aca="false">(TABLICA!D177-$K$4)^3</f>
        <v>-7745.5097123682</v>
      </c>
      <c r="Z176" s="12" t="n">
        <f aca="false">(TABLICA!D177-$K$4)^4</f>
        <v>153249.830839409</v>
      </c>
    </row>
    <row r="177" customFormat="false" ht="13.8" hidden="false" customHeight="false" outlineLevel="0" collapsed="false">
      <c r="A177" s="2" t="s">
        <v>232</v>
      </c>
      <c r="B177" s="2" t="s">
        <v>233</v>
      </c>
      <c r="C177" s="2" t="s">
        <v>24</v>
      </c>
      <c r="D177" s="2" t="s">
        <v>33</v>
      </c>
      <c r="E177" s="4" t="n">
        <v>26</v>
      </c>
      <c r="F177" s="2" t="s">
        <v>26</v>
      </c>
      <c r="G177" s="2" t="s">
        <v>27</v>
      </c>
      <c r="R177" s="2"/>
      <c r="S177" s="12" t="n">
        <f aca="false">(TABLICA!C178-$J$4)^2</f>
        <v>313.955325234272</v>
      </c>
      <c r="T177" s="12" t="n">
        <f aca="false">(TABLICA!C178-$J$4)^3</f>
        <v>-5562.90675999356</v>
      </c>
      <c r="U177" s="13" t="n">
        <f aca="false">(TABLICA!C178-$J$4)^4</f>
        <v>98567.9462429576</v>
      </c>
      <c r="V177" s="12"/>
      <c r="W177" s="12"/>
      <c r="X177" s="12" t="n">
        <f aca="false">(TABLICA!D178-$K$4)^2</f>
        <v>448.831145569427</v>
      </c>
      <c r="Y177" s="12" t="n">
        <f aca="false">(TABLICA!D178-$K$4)^3</f>
        <v>-9508.77298784819</v>
      </c>
      <c r="Z177" s="12" t="n">
        <f aca="false">(TABLICA!D178-$K$4)^4</f>
        <v>201449.397233164</v>
      </c>
    </row>
    <row r="178" customFormat="false" ht="13.8" hidden="false" customHeight="false" outlineLevel="0" collapsed="false">
      <c r="A178" s="2" t="s">
        <v>234</v>
      </c>
      <c r="B178" s="2" t="s">
        <v>235</v>
      </c>
      <c r="C178" s="2" t="s">
        <v>24</v>
      </c>
      <c r="D178" s="2" t="s">
        <v>25</v>
      </c>
      <c r="E178" s="4" t="n">
        <v>33.3</v>
      </c>
      <c r="F178" s="2" t="s">
        <v>26</v>
      </c>
      <c r="G178" s="2" t="s">
        <v>27</v>
      </c>
      <c r="R178" s="2"/>
      <c r="S178" s="12" t="n">
        <f aca="false">(TABLICA!C179-$J$4)^2</f>
        <v>36.9811815878637</v>
      </c>
      <c r="T178" s="12" t="n">
        <f aca="false">(TABLICA!C179-$J$4)^3</f>
        <v>224.890533556694</v>
      </c>
      <c r="U178" s="13" t="n">
        <f aca="false">(TABLICA!C179-$J$4)^4</f>
        <v>1367.60779163455</v>
      </c>
      <c r="V178" s="12"/>
      <c r="W178" s="12"/>
      <c r="X178" s="12" t="n">
        <f aca="false">(TABLICA!D179-$K$4)^2</f>
        <v>23.178106895394</v>
      </c>
      <c r="Y178" s="12" t="n">
        <f aca="false">(TABLICA!D179-$K$4)^3</f>
        <v>111.587858279814</v>
      </c>
      <c r="Z178" s="12" t="n">
        <f aca="false">(TABLICA!D179-$K$4)^4</f>
        <v>537.224639254311</v>
      </c>
    </row>
    <row r="179" customFormat="false" ht="13.8" hidden="false" customHeight="false" outlineLevel="0" collapsed="false">
      <c r="A179" s="2" t="s">
        <v>234</v>
      </c>
      <c r="B179" s="2" t="s">
        <v>235</v>
      </c>
      <c r="C179" s="2" t="s">
        <v>24</v>
      </c>
      <c r="D179" s="2" t="s">
        <v>33</v>
      </c>
      <c r="E179" s="4" t="n">
        <v>37.2</v>
      </c>
      <c r="F179" s="2" t="s">
        <v>26</v>
      </c>
      <c r="G179" s="2" t="s">
        <v>27</v>
      </c>
      <c r="R179" s="2"/>
      <c r="S179" s="12" t="n">
        <f aca="false">(TABLICA!C180-$J$4)^2</f>
        <v>313.955325234272</v>
      </c>
      <c r="T179" s="12" t="n">
        <f aca="false">(TABLICA!C180-$J$4)^3</f>
        <v>-5562.90675999356</v>
      </c>
      <c r="U179" s="13" t="n">
        <f aca="false">(TABLICA!C180-$J$4)^4</f>
        <v>98567.9462429576</v>
      </c>
      <c r="V179" s="12"/>
      <c r="W179" s="12"/>
      <c r="X179" s="12" t="n">
        <f aca="false">(TABLICA!D180-$K$4)^2</f>
        <v>448.831145569427</v>
      </c>
      <c r="Y179" s="12" t="n">
        <f aca="false">(TABLICA!D180-$K$4)^3</f>
        <v>-9508.77298784819</v>
      </c>
      <c r="Z179" s="12" t="n">
        <f aca="false">(TABLICA!D180-$K$4)^4</f>
        <v>201449.397233164</v>
      </c>
    </row>
    <row r="180" customFormat="false" ht="13.8" hidden="false" customHeight="false" outlineLevel="0" collapsed="false">
      <c r="A180" s="2" t="s">
        <v>236</v>
      </c>
      <c r="B180" s="2" t="s">
        <v>237</v>
      </c>
      <c r="C180" s="2" t="s">
        <v>24</v>
      </c>
      <c r="D180" s="2" t="s">
        <v>25</v>
      </c>
      <c r="E180" s="4" t="n">
        <v>11.5</v>
      </c>
      <c r="F180" s="2" t="s">
        <v>26</v>
      </c>
      <c r="G180" s="2" t="s">
        <v>27</v>
      </c>
      <c r="R180" s="2"/>
      <c r="S180" s="12" t="n">
        <f aca="false">(TABLICA!C181-$J$4)^2</f>
        <v>242.774275510516</v>
      </c>
      <c r="T180" s="12" t="n">
        <f aca="false">(TABLICA!C181-$J$4)^3</f>
        <v>3782.7182972086</v>
      </c>
      <c r="U180" s="13" t="n">
        <f aca="false">(TABLICA!C181-$J$4)^4</f>
        <v>58939.3488496558</v>
      </c>
      <c r="V180" s="12"/>
      <c r="W180" s="12"/>
      <c r="X180" s="12" t="n">
        <f aca="false">(TABLICA!D181-$K$4)^2</f>
        <v>256.459874851195</v>
      </c>
      <c r="Y180" s="12" t="n">
        <f aca="false">(TABLICA!D181-$K$4)^3</f>
        <v>4107.04195162252</v>
      </c>
      <c r="Z180" s="12" t="n">
        <f aca="false">(TABLICA!D181-$K$4)^4</f>
        <v>65771.6674086908</v>
      </c>
    </row>
    <row r="181" customFormat="false" ht="13.8" hidden="false" customHeight="false" outlineLevel="0" collapsed="false">
      <c r="A181" s="2" t="s">
        <v>236</v>
      </c>
      <c r="B181" s="2" t="s">
        <v>237</v>
      </c>
      <c r="C181" s="2" t="s">
        <v>24</v>
      </c>
      <c r="D181" s="2" t="s">
        <v>33</v>
      </c>
      <c r="E181" s="4" t="n">
        <v>12.2</v>
      </c>
      <c r="F181" s="2" t="s">
        <v>26</v>
      </c>
      <c r="G181" s="2" t="s">
        <v>27</v>
      </c>
      <c r="R181" s="2"/>
      <c r="S181" s="12" t="n">
        <f aca="false">(TABLICA!C182-$J$4)^2</f>
        <v>313.955325234272</v>
      </c>
      <c r="T181" s="12" t="n">
        <f aca="false">(TABLICA!C182-$J$4)^3</f>
        <v>-5562.90675999356</v>
      </c>
      <c r="U181" s="13" t="n">
        <f aca="false">(TABLICA!C182-$J$4)^4</f>
        <v>98567.9462429576</v>
      </c>
      <c r="V181" s="12"/>
      <c r="W181" s="12"/>
      <c r="X181" s="12" t="n">
        <f aca="false">(TABLICA!D182-$K$4)^2</f>
        <v>448.831145569427</v>
      </c>
      <c r="Y181" s="12" t="n">
        <f aca="false">(TABLICA!D182-$K$4)^3</f>
        <v>-9508.77298784819</v>
      </c>
      <c r="Z181" s="12" t="n">
        <f aca="false">(TABLICA!D182-$K$4)^4</f>
        <v>201449.397233164</v>
      </c>
    </row>
    <row r="182" customFormat="false" ht="13.8" hidden="false" customHeight="false" outlineLevel="0" collapsed="false">
      <c r="A182" s="2" t="s">
        <v>238</v>
      </c>
      <c r="B182" s="2" t="s">
        <v>239</v>
      </c>
      <c r="C182" s="2" t="s">
        <v>24</v>
      </c>
      <c r="D182" s="2" t="s">
        <v>25</v>
      </c>
      <c r="E182" s="4" t="n">
        <v>30.3</v>
      </c>
      <c r="F182" s="2" t="s">
        <v>26</v>
      </c>
      <c r="G182" s="2" t="s">
        <v>27</v>
      </c>
      <c r="R182" s="2"/>
      <c r="S182" s="12" t="n">
        <f aca="false">(TABLICA!C183-$J$4)^2</f>
        <v>38.6732810353773</v>
      </c>
      <c r="T182" s="12" t="n">
        <f aca="false">(TABLICA!C183-$J$4)^3</f>
        <v>-240.500801842103</v>
      </c>
      <c r="U182" s="13" t="n">
        <f aca="false">(TABLICA!C183-$J$4)^4</f>
        <v>1495.62266604127</v>
      </c>
      <c r="V182" s="12"/>
      <c r="W182" s="12"/>
      <c r="X182" s="12" t="n">
        <f aca="false">(TABLICA!D183-$K$4)^2</f>
        <v>80.741642806996</v>
      </c>
      <c r="Y182" s="12" t="n">
        <f aca="false">(TABLICA!D183-$K$4)^3</f>
        <v>-725.514960559658</v>
      </c>
      <c r="Z182" s="12" t="n">
        <f aca="false">(TABLICA!D183-$K$4)^4</f>
        <v>6519.21288317252</v>
      </c>
    </row>
    <row r="183" customFormat="false" ht="13.8" hidden="false" customHeight="false" outlineLevel="0" collapsed="false">
      <c r="A183" s="2" t="s">
        <v>238</v>
      </c>
      <c r="B183" s="2" t="s">
        <v>239</v>
      </c>
      <c r="C183" s="2" t="s">
        <v>24</v>
      </c>
      <c r="D183" s="2" t="s">
        <v>33</v>
      </c>
      <c r="E183" s="4" t="n">
        <v>9.4</v>
      </c>
      <c r="F183" s="2" t="s">
        <v>26</v>
      </c>
      <c r="G183" s="2" t="s">
        <v>27</v>
      </c>
      <c r="R183" s="2"/>
      <c r="S183" s="12" t="n">
        <f aca="false">(TABLICA!C184-$J$4)^2</f>
        <v>313.955325234272</v>
      </c>
      <c r="T183" s="12" t="n">
        <f aca="false">(TABLICA!C184-$J$4)^3</f>
        <v>-5562.90675999356</v>
      </c>
      <c r="U183" s="13" t="n">
        <f aca="false">(TABLICA!C184-$J$4)^4</f>
        <v>98567.9462429576</v>
      </c>
      <c r="V183" s="12"/>
      <c r="W183" s="12"/>
      <c r="X183" s="12" t="n">
        <f aca="false">(TABLICA!D184-$K$4)^2</f>
        <v>448.831145569427</v>
      </c>
      <c r="Y183" s="12" t="n">
        <f aca="false">(TABLICA!D184-$K$4)^3</f>
        <v>-9508.77298784819</v>
      </c>
      <c r="Z183" s="12" t="n">
        <f aca="false">(TABLICA!D184-$K$4)^4</f>
        <v>201449.397233164</v>
      </c>
    </row>
    <row r="184" customFormat="false" ht="13.8" hidden="false" customHeight="false" outlineLevel="0" collapsed="false">
      <c r="A184" s="2" t="s">
        <v>240</v>
      </c>
      <c r="B184" s="2" t="s">
        <v>241</v>
      </c>
      <c r="C184" s="2" t="s">
        <v>24</v>
      </c>
      <c r="D184" s="2" t="s">
        <v>25</v>
      </c>
      <c r="E184" s="4" t="n">
        <v>2.7</v>
      </c>
      <c r="F184" s="2" t="s">
        <v>26</v>
      </c>
      <c r="G184" s="2" t="s">
        <v>27</v>
      </c>
      <c r="R184" s="2"/>
      <c r="S184" s="12" t="n">
        <f aca="false">(TABLICA!C185-$J$4)^2</f>
        <v>158.286982692836</v>
      </c>
      <c r="T184" s="12" t="n">
        <f aca="false">(TABLICA!C185-$J$4)^3</f>
        <v>1991.44263529352</v>
      </c>
      <c r="U184" s="13" t="n">
        <f aca="false">(TABLICA!C185-$J$4)^4</f>
        <v>25054.7688900022</v>
      </c>
      <c r="V184" s="12"/>
      <c r="W184" s="12"/>
      <c r="X184" s="12" t="n">
        <f aca="false">(TABLICA!D185-$K$4)^2</f>
        <v>138.901200818046</v>
      </c>
      <c r="Y184" s="12" t="n">
        <f aca="false">(TABLICA!D185-$K$4)^3</f>
        <v>-1637.03890378483</v>
      </c>
      <c r="Z184" s="12" t="n">
        <f aca="false">(TABLICA!D185-$K$4)^4</f>
        <v>19293.543588695</v>
      </c>
    </row>
    <row r="185" customFormat="false" ht="13.8" hidden="false" customHeight="false" outlineLevel="0" collapsed="false">
      <c r="A185" s="2" t="s">
        <v>240</v>
      </c>
      <c r="B185" s="2" t="s">
        <v>241</v>
      </c>
      <c r="C185" s="2" t="s">
        <v>24</v>
      </c>
      <c r="D185" s="2" t="s">
        <v>33</v>
      </c>
      <c r="E185" s="4" t="n">
        <v>2.7</v>
      </c>
      <c r="F185" s="2" t="s">
        <v>26</v>
      </c>
      <c r="G185" s="2" t="s">
        <v>27</v>
      </c>
      <c r="R185" s="2"/>
      <c r="S185" s="12" t="n">
        <f aca="false">(TABLICA!C186-$J$4)^2</f>
        <v>313.955325234272</v>
      </c>
      <c r="T185" s="12" t="n">
        <f aca="false">(TABLICA!C186-$J$4)^3</f>
        <v>-5562.90675999356</v>
      </c>
      <c r="U185" s="13" t="n">
        <f aca="false">(TABLICA!C186-$J$4)^4</f>
        <v>98567.9462429576</v>
      </c>
      <c r="V185" s="12"/>
      <c r="W185" s="12"/>
      <c r="X185" s="12" t="n">
        <f aca="false">(TABLICA!D186-$K$4)^2</f>
        <v>448.831145569427</v>
      </c>
      <c r="Y185" s="12" t="n">
        <f aca="false">(TABLICA!D186-$K$4)^3</f>
        <v>-9508.77298784819</v>
      </c>
      <c r="Z185" s="12" t="n">
        <f aca="false">(TABLICA!D186-$K$4)^4</f>
        <v>201449.397233164</v>
      </c>
    </row>
    <row r="186" customFormat="false" ht="13.8" hidden="false" customHeight="false" outlineLevel="0" collapsed="false">
      <c r="A186" s="2" t="s">
        <v>242</v>
      </c>
      <c r="B186" s="2" t="s">
        <v>243</v>
      </c>
      <c r="C186" s="2" t="s">
        <v>24</v>
      </c>
      <c r="D186" s="2" t="s">
        <v>25</v>
      </c>
      <c r="E186" s="4" t="n">
        <v>23.2</v>
      </c>
      <c r="F186" s="2" t="s">
        <v>26</v>
      </c>
      <c r="G186" s="2" t="s">
        <v>27</v>
      </c>
      <c r="R186" s="2"/>
      <c r="S186" s="12" t="n">
        <f aca="false">(TABLICA!C187-$J$4)^2</f>
        <v>225.563888770184</v>
      </c>
      <c r="T186" s="12" t="n">
        <f aca="false">(TABLICA!C187-$J$4)^3</f>
        <v>-3387.69544327551</v>
      </c>
      <c r="U186" s="13" t="n">
        <f aca="false">(TABLICA!C187-$J$4)^4</f>
        <v>50879.0679171279</v>
      </c>
      <c r="V186" s="12"/>
      <c r="W186" s="12"/>
      <c r="X186" s="12" t="n">
        <f aca="false">(TABLICA!D187-$K$4)^2</f>
        <v>341.7187146302</v>
      </c>
      <c r="Y186" s="12" t="n">
        <f aca="false">(TABLICA!D187-$K$4)^3</f>
        <v>-6316.8875540397</v>
      </c>
      <c r="Z186" s="12" t="n">
        <f aca="false">(TABLICA!D187-$K$4)^4</f>
        <v>116771.679928516</v>
      </c>
    </row>
    <row r="187" customFormat="false" ht="13.8" hidden="false" customHeight="false" outlineLevel="0" collapsed="false">
      <c r="A187" s="2" t="s">
        <v>242</v>
      </c>
      <c r="B187" s="2" t="s">
        <v>243</v>
      </c>
      <c r="C187" s="2" t="s">
        <v>24</v>
      </c>
      <c r="D187" s="2" t="s">
        <v>33</v>
      </c>
      <c r="E187" s="4" t="n">
        <v>29</v>
      </c>
      <c r="F187" s="2" t="s">
        <v>26</v>
      </c>
      <c r="G187" s="2" t="s">
        <v>27</v>
      </c>
      <c r="R187" s="2"/>
      <c r="S187" s="12" t="n">
        <f aca="false">(TABLICA!C188-$J$4)^2</f>
        <v>313.955325234272</v>
      </c>
      <c r="T187" s="12" t="n">
        <f aca="false">(TABLICA!C188-$J$4)^3</f>
        <v>-5562.90675999356</v>
      </c>
      <c r="U187" s="13" t="n">
        <f aca="false">(TABLICA!C188-$J$4)^4</f>
        <v>98567.9462429576</v>
      </c>
      <c r="V187" s="12"/>
      <c r="W187" s="12"/>
      <c r="X187" s="12" t="n">
        <f aca="false">(TABLICA!D188-$K$4)^2</f>
        <v>448.831145569427</v>
      </c>
      <c r="Y187" s="12" t="n">
        <f aca="false">(TABLICA!D188-$K$4)^3</f>
        <v>-9508.77298784819</v>
      </c>
      <c r="Z187" s="12" t="n">
        <f aca="false">(TABLICA!D188-$K$4)^4</f>
        <v>201449.397233164</v>
      </c>
    </row>
    <row r="188" customFormat="false" ht="13.8" hidden="false" customHeight="false" outlineLevel="0" collapsed="false">
      <c r="A188" s="2" t="s">
        <v>244</v>
      </c>
      <c r="B188" s="2" t="s">
        <v>245</v>
      </c>
      <c r="C188" s="2" t="s">
        <v>24</v>
      </c>
      <c r="D188" s="2" t="s">
        <v>25</v>
      </c>
      <c r="E188" s="4" t="n">
        <v>3.6</v>
      </c>
      <c r="F188" s="2" t="s">
        <v>26</v>
      </c>
      <c r="G188" s="2" t="s">
        <v>27</v>
      </c>
      <c r="R188" s="2"/>
      <c r="S188" s="12" t="n">
        <f aca="false">(TABLICA!C189-$J$4)^2</f>
        <v>30.0437230243278</v>
      </c>
      <c r="T188" s="12" t="n">
        <f aca="false">(TABLICA!C189-$J$4)^3</f>
        <v>164.676119405722</v>
      </c>
      <c r="U188" s="13" t="n">
        <f aca="false">(TABLICA!C189-$J$4)^4</f>
        <v>902.625293162524</v>
      </c>
      <c r="V188" s="12"/>
      <c r="W188" s="12"/>
      <c r="X188" s="12" t="n">
        <f aca="false">(TABLICA!D189-$K$4)^2</f>
        <v>61.0642947406979</v>
      </c>
      <c r="Y188" s="12" t="n">
        <f aca="false">(TABLICA!D189-$K$4)^3</f>
        <v>477.178665642228</v>
      </c>
      <c r="Z188" s="12" t="n">
        <f aca="false">(TABLICA!D189-$K$4)^4</f>
        <v>3728.84809217883</v>
      </c>
    </row>
    <row r="189" customFormat="false" ht="13.8" hidden="false" customHeight="false" outlineLevel="0" collapsed="false">
      <c r="A189" s="2" t="s">
        <v>244</v>
      </c>
      <c r="B189" s="2" t="s">
        <v>245</v>
      </c>
      <c r="C189" s="2" t="s">
        <v>24</v>
      </c>
      <c r="D189" s="2" t="s">
        <v>33</v>
      </c>
      <c r="E189" s="4" t="n">
        <v>3.6</v>
      </c>
      <c r="F189" s="2" t="s">
        <v>26</v>
      </c>
      <c r="G189" s="2" t="s">
        <v>27</v>
      </c>
      <c r="R189" s="2"/>
      <c r="S189" s="12" t="n">
        <f aca="false">(TABLICA!C190-$J$4)^2</f>
        <v>313.955325234272</v>
      </c>
      <c r="T189" s="12" t="n">
        <f aca="false">(TABLICA!C190-$J$4)^3</f>
        <v>-5562.90675999356</v>
      </c>
      <c r="U189" s="13" t="n">
        <f aca="false">(TABLICA!C190-$J$4)^4</f>
        <v>98567.9462429576</v>
      </c>
      <c r="V189" s="12"/>
      <c r="W189" s="12"/>
      <c r="X189" s="12" t="n">
        <f aca="false">(TABLICA!D190-$K$4)^2</f>
        <v>448.831145569427</v>
      </c>
      <c r="Y189" s="12" t="n">
        <f aca="false">(TABLICA!D190-$K$4)^3</f>
        <v>-9508.77298784819</v>
      </c>
      <c r="Z189" s="12" t="n">
        <f aca="false">(TABLICA!D190-$K$4)^4</f>
        <v>201449.397233164</v>
      </c>
    </row>
    <row r="190" customFormat="false" ht="13.8" hidden="false" customHeight="false" outlineLevel="0" collapsed="false">
      <c r="A190" s="2" t="s">
        <v>246</v>
      </c>
      <c r="B190" s="2" t="s">
        <v>247</v>
      </c>
      <c r="C190" s="2" t="s">
        <v>24</v>
      </c>
      <c r="D190" s="2" t="s">
        <v>25</v>
      </c>
      <c r="E190" s="4" t="n">
        <v>11.3</v>
      </c>
      <c r="F190" s="2" t="s">
        <v>26</v>
      </c>
      <c r="G190" s="2" t="s">
        <v>27</v>
      </c>
      <c r="R190" s="2"/>
      <c r="S190" s="12" t="n">
        <f aca="false">(TABLICA!C191-$J$4)^2</f>
        <v>199.340076615488</v>
      </c>
      <c r="T190" s="12" t="n">
        <f aca="false">(TABLICA!C191-$J$4)^3</f>
        <v>-2814.43959000485</v>
      </c>
      <c r="U190" s="13" t="n">
        <f aca="false">(TABLICA!C191-$J$4)^4</f>
        <v>39736.4661450685</v>
      </c>
      <c r="V190" s="12"/>
      <c r="W190" s="12"/>
      <c r="X190" s="12" t="n">
        <f aca="false">(TABLICA!D191-$K$4)^2</f>
        <v>309.254570983791</v>
      </c>
      <c r="Y190" s="12" t="n">
        <f aca="false">(TABLICA!D191-$K$4)^3</f>
        <v>-5438.43811846081</v>
      </c>
      <c r="Z190" s="12" t="n">
        <f aca="false">(TABLICA!D191-$K$4)^4</f>
        <v>95638.3896743688</v>
      </c>
    </row>
    <row r="191" customFormat="false" ht="13.8" hidden="false" customHeight="false" outlineLevel="0" collapsed="false">
      <c r="A191" s="2" t="s">
        <v>246</v>
      </c>
      <c r="B191" s="2" t="s">
        <v>247</v>
      </c>
      <c r="C191" s="2" t="s">
        <v>24</v>
      </c>
      <c r="D191" s="2" t="s">
        <v>33</v>
      </c>
      <c r="E191" s="4" t="n">
        <v>11.3</v>
      </c>
      <c r="F191" s="2" t="s">
        <v>26</v>
      </c>
      <c r="G191" s="2" t="s">
        <v>27</v>
      </c>
      <c r="R191" s="2"/>
      <c r="S191" s="12" t="n">
        <f aca="false">(TABLICA!C192-$J$4)^2</f>
        <v>313.955325234272</v>
      </c>
      <c r="T191" s="12" t="n">
        <f aca="false">(TABLICA!C192-$J$4)^3</f>
        <v>-5562.90675999356</v>
      </c>
      <c r="U191" s="13" t="n">
        <f aca="false">(TABLICA!C192-$J$4)^4</f>
        <v>98567.9462429576</v>
      </c>
      <c r="V191" s="12"/>
      <c r="W191" s="12"/>
      <c r="X191" s="12" t="n">
        <f aca="false">(TABLICA!D192-$K$4)^2</f>
        <v>448.831145569427</v>
      </c>
      <c r="Y191" s="12" t="n">
        <f aca="false">(TABLICA!D192-$K$4)^3</f>
        <v>-9508.77298784819</v>
      </c>
      <c r="Z191" s="12" t="n">
        <f aca="false">(TABLICA!D192-$K$4)^4</f>
        <v>201449.397233164</v>
      </c>
    </row>
    <row r="192" customFormat="false" ht="13.8" hidden="false" customHeight="false" outlineLevel="0" collapsed="false">
      <c r="A192" s="2" t="s">
        <v>248</v>
      </c>
      <c r="B192" s="2" t="s">
        <v>249</v>
      </c>
      <c r="C192" s="2" t="s">
        <v>24</v>
      </c>
      <c r="D192" s="2" t="s">
        <v>25</v>
      </c>
      <c r="E192" s="4" t="n">
        <v>44.8</v>
      </c>
      <c r="F192" s="2" t="s">
        <v>26</v>
      </c>
      <c r="G192" s="2" t="s">
        <v>27</v>
      </c>
      <c r="R192" s="2"/>
      <c r="S192" s="12" t="n">
        <f aca="false">(TABLICA!C193-$J$4)^2</f>
        <v>41.200794847532</v>
      </c>
      <c r="T192" s="12" t="n">
        <f aca="false">(TABLICA!C193-$J$4)^3</f>
        <v>-264.459024606976</v>
      </c>
      <c r="U192" s="13" t="n">
        <f aca="false">(TABLICA!C193-$J$4)^4</f>
        <v>1697.50549606842</v>
      </c>
      <c r="V192" s="12"/>
      <c r="W192" s="12"/>
      <c r="X192" s="12" t="n">
        <f aca="false">(TABLICA!D193-$K$4)^2</f>
        <v>97.7257864534048</v>
      </c>
      <c r="Y192" s="12" t="n">
        <f aca="false">(TABLICA!D193-$K$4)^3</f>
        <v>-966.081490061199</v>
      </c>
      <c r="Z192" s="12" t="n">
        <f aca="false">(TABLICA!D193-$K$4)^4</f>
        <v>9550.32933793647</v>
      </c>
    </row>
    <row r="193" customFormat="false" ht="13.8" hidden="false" customHeight="false" outlineLevel="0" collapsed="false">
      <c r="A193" s="2" t="s">
        <v>248</v>
      </c>
      <c r="B193" s="2" t="s">
        <v>249</v>
      </c>
      <c r="C193" s="2" t="s">
        <v>24</v>
      </c>
      <c r="D193" s="2" t="s">
        <v>33</v>
      </c>
      <c r="E193" s="4" t="n">
        <v>51</v>
      </c>
      <c r="F193" s="2" t="s">
        <v>26</v>
      </c>
      <c r="G193" s="2" t="s">
        <v>27</v>
      </c>
      <c r="R193" s="2"/>
      <c r="S193" s="12" t="n">
        <f aca="false">(TABLICA!C194-$J$4)^2</f>
        <v>313.955325234272</v>
      </c>
      <c r="T193" s="12" t="n">
        <f aca="false">(TABLICA!C194-$J$4)^3</f>
        <v>-5562.90675999356</v>
      </c>
      <c r="U193" s="13" t="n">
        <f aca="false">(TABLICA!C194-$J$4)^4</f>
        <v>98567.9462429576</v>
      </c>
      <c r="V193" s="12"/>
      <c r="W193" s="12"/>
      <c r="X193" s="12" t="n">
        <f aca="false">(TABLICA!D194-$K$4)^2</f>
        <v>448.831145569427</v>
      </c>
      <c r="Y193" s="12" t="n">
        <f aca="false">(TABLICA!D194-$K$4)^3</f>
        <v>-9508.77298784819</v>
      </c>
      <c r="Z193" s="12" t="n">
        <f aca="false">(TABLICA!D194-$K$4)^4</f>
        <v>201449.397233164</v>
      </c>
    </row>
    <row r="194" customFormat="false" ht="13.8" hidden="false" customHeight="false" outlineLevel="0" collapsed="false">
      <c r="A194" s="2" t="s">
        <v>250</v>
      </c>
      <c r="B194" s="2" t="s">
        <v>251</v>
      </c>
      <c r="C194" s="2" t="s">
        <v>24</v>
      </c>
      <c r="D194" s="2" t="s">
        <v>25</v>
      </c>
      <c r="E194" s="4" t="n">
        <v>8.3</v>
      </c>
      <c r="F194" s="2" t="s">
        <v>26</v>
      </c>
      <c r="G194" s="2" t="s">
        <v>27</v>
      </c>
      <c r="R194" s="2"/>
      <c r="S194" s="12" t="n">
        <f aca="false">(TABLICA!C195-$J$4)^2</f>
        <v>733.392231311621</v>
      </c>
      <c r="T194" s="12" t="n">
        <f aca="false">(TABLICA!C195-$J$4)^3</f>
        <v>19861.1530398905</v>
      </c>
      <c r="U194" s="13" t="n">
        <f aca="false">(TABLICA!C195-$J$4)^4</f>
        <v>537864.164948238</v>
      </c>
      <c r="V194" s="12"/>
      <c r="W194" s="12"/>
      <c r="X194" s="12" t="n">
        <f aca="false">(TABLICA!D195-$K$4)^2</f>
        <v>888.896338939593</v>
      </c>
      <c r="Y194" s="12" t="n">
        <f aca="false">(TABLICA!D195-$K$4)^3</f>
        <v>26501.8795770918</v>
      </c>
      <c r="Z194" s="12" t="n">
        <f aca="false">(TABLICA!D195-$K$4)^4</f>
        <v>790136.701380212</v>
      </c>
    </row>
    <row r="195" customFormat="false" ht="13.8" hidden="false" customHeight="false" outlineLevel="0" collapsed="false">
      <c r="A195" s="2" t="s">
        <v>250</v>
      </c>
      <c r="B195" s="2" t="s">
        <v>251</v>
      </c>
      <c r="C195" s="2" t="s">
        <v>24</v>
      </c>
      <c r="D195" s="2" t="s">
        <v>33</v>
      </c>
      <c r="E195" s="4" t="n">
        <v>9</v>
      </c>
      <c r="F195" s="2" t="s">
        <v>26</v>
      </c>
      <c r="G195" s="2" t="s">
        <v>27</v>
      </c>
      <c r="R195" s="2"/>
      <c r="S195" s="12" t="n">
        <f aca="false">(TABLICA!C196-$J$4)^2</f>
        <v>313.955325234272</v>
      </c>
      <c r="T195" s="12" t="n">
        <f aca="false">(TABLICA!C196-$J$4)^3</f>
        <v>-5562.90675999356</v>
      </c>
      <c r="U195" s="13" t="n">
        <f aca="false">(TABLICA!C196-$J$4)^4</f>
        <v>98567.9462429576</v>
      </c>
      <c r="V195" s="12"/>
      <c r="W195" s="12"/>
      <c r="X195" s="12" t="n">
        <f aca="false">(TABLICA!D196-$K$4)^2</f>
        <v>448.831145569427</v>
      </c>
      <c r="Y195" s="12" t="n">
        <f aca="false">(TABLICA!D196-$K$4)^3</f>
        <v>-9508.77298784819</v>
      </c>
      <c r="Z195" s="12" t="n">
        <f aca="false">(TABLICA!D196-$K$4)^4</f>
        <v>201449.397233164</v>
      </c>
    </row>
    <row r="196" customFormat="false" ht="13.8" hidden="false" customHeight="false" outlineLevel="0" collapsed="false">
      <c r="A196" s="2" t="s">
        <v>252</v>
      </c>
      <c r="B196" s="2" t="s">
        <v>253</v>
      </c>
      <c r="C196" s="2" t="s">
        <v>24</v>
      </c>
      <c r="D196" s="2" t="s">
        <v>25</v>
      </c>
      <c r="E196" s="4" t="n">
        <v>10.5</v>
      </c>
      <c r="F196" s="2" t="s">
        <v>26</v>
      </c>
      <c r="G196" s="2" t="s">
        <v>27</v>
      </c>
      <c r="R196" s="2"/>
      <c r="S196" s="12" t="n">
        <f aca="false">(TABLICA!C197-$J$4)^2</f>
        <v>88.7135020298524</v>
      </c>
      <c r="T196" s="12" t="n">
        <f aca="false">(TABLICA!C197-$J$4)^3</f>
        <v>-835.573360555205</v>
      </c>
      <c r="U196" s="13" t="n">
        <f aca="false">(TABLICA!C197-$J$4)^4</f>
        <v>7870.08544240062</v>
      </c>
      <c r="V196" s="12"/>
      <c r="W196" s="12"/>
      <c r="X196" s="12" t="n">
        <f aca="false">(TABLICA!D197-$K$4)^2</f>
        <v>148.489709105338</v>
      </c>
      <c r="Y196" s="12" t="n">
        <f aca="false">(TABLICA!D197-$K$4)^3</f>
        <v>-1809.44144973886</v>
      </c>
      <c r="Z196" s="12" t="n">
        <f aca="false">(TABLICA!D197-$K$4)^4</f>
        <v>22049.193710188</v>
      </c>
    </row>
    <row r="197" customFormat="false" ht="13.8" hidden="false" customHeight="false" outlineLevel="0" collapsed="false">
      <c r="A197" s="2" t="s">
        <v>252</v>
      </c>
      <c r="B197" s="2" t="s">
        <v>253</v>
      </c>
      <c r="C197" s="2" t="s">
        <v>24</v>
      </c>
      <c r="D197" s="2" t="s">
        <v>33</v>
      </c>
      <c r="E197" s="4" t="n">
        <v>29.2</v>
      </c>
      <c r="F197" s="2" t="s">
        <v>26</v>
      </c>
      <c r="G197" s="2" t="s">
        <v>27</v>
      </c>
      <c r="R197" s="2"/>
      <c r="S197" s="12" t="n">
        <f aca="false">(TABLICA!C198-$J$4)^2</f>
        <v>313.955325234272</v>
      </c>
      <c r="T197" s="12" t="n">
        <f aca="false">(TABLICA!C198-$J$4)^3</f>
        <v>-5562.90675999356</v>
      </c>
      <c r="U197" s="13" t="n">
        <f aca="false">(TABLICA!C198-$J$4)^4</f>
        <v>98567.9462429576</v>
      </c>
      <c r="V197" s="12"/>
      <c r="W197" s="12"/>
      <c r="X197" s="12" t="n">
        <f aca="false">(TABLICA!D198-$K$4)^2</f>
        <v>448.831145569427</v>
      </c>
      <c r="Y197" s="12" t="n">
        <f aca="false">(TABLICA!D198-$K$4)^3</f>
        <v>-9508.77298784819</v>
      </c>
      <c r="Z197" s="12" t="n">
        <f aca="false">(TABLICA!D198-$K$4)^4</f>
        <v>201449.397233164</v>
      </c>
    </row>
    <row r="198" customFormat="false" ht="13.8" hidden="false" customHeight="false" outlineLevel="0" collapsed="false">
      <c r="A198" s="2" t="s">
        <v>254</v>
      </c>
      <c r="B198" s="2" t="s">
        <v>255</v>
      </c>
      <c r="C198" s="2" t="s">
        <v>24</v>
      </c>
      <c r="D198" s="2" t="s">
        <v>25</v>
      </c>
      <c r="E198" s="4" t="n">
        <v>10.4</v>
      </c>
      <c r="F198" s="2" t="s">
        <v>26</v>
      </c>
      <c r="G198" s="2" t="s">
        <v>27</v>
      </c>
      <c r="R198" s="2"/>
      <c r="S198" s="12" t="n">
        <f aca="false">(TABLICA!C199-$J$4)^2</f>
        <v>52.1108500961508</v>
      </c>
      <c r="T198" s="12" t="n">
        <f aca="false">(TABLICA!C199-$J$4)^3</f>
        <v>-376.176998539395</v>
      </c>
      <c r="U198" s="13" t="n">
        <f aca="false">(TABLICA!C199-$J$4)^4</f>
        <v>2715.5406977435</v>
      </c>
      <c r="V198" s="12"/>
      <c r="W198" s="12"/>
      <c r="X198" s="12" t="n">
        <f aca="false">(TABLICA!D199-$K$4)^2</f>
        <v>64.2300405970515</v>
      </c>
      <c r="Y198" s="12" t="n">
        <f aca="false">(TABLICA!D199-$K$4)^3</f>
        <v>514.762966243553</v>
      </c>
      <c r="Z198" s="12" t="n">
        <f aca="false">(TABLICA!D199-$K$4)^4</f>
        <v>4125.49811509889</v>
      </c>
    </row>
    <row r="199" customFormat="false" ht="13.8" hidden="false" customHeight="false" outlineLevel="0" collapsed="false">
      <c r="A199" s="2" t="s">
        <v>254</v>
      </c>
      <c r="B199" s="2" t="s">
        <v>255</v>
      </c>
      <c r="C199" s="2" t="s">
        <v>24</v>
      </c>
      <c r="D199" s="2" t="s">
        <v>33</v>
      </c>
      <c r="E199" s="4" t="n">
        <v>15.8</v>
      </c>
      <c r="F199" s="2" t="s">
        <v>26</v>
      </c>
      <c r="G199" s="2" t="s">
        <v>27</v>
      </c>
      <c r="R199" s="2"/>
      <c r="S199" s="12" t="n">
        <f aca="false">(TABLICA!C200-$J$4)^2</f>
        <v>313.955325234272</v>
      </c>
      <c r="T199" s="12" t="n">
        <f aca="false">(TABLICA!C200-$J$4)^3</f>
        <v>-5562.90675999356</v>
      </c>
      <c r="U199" s="13" t="n">
        <f aca="false">(TABLICA!C200-$J$4)^4</f>
        <v>98567.9462429576</v>
      </c>
      <c r="V199" s="12"/>
      <c r="W199" s="12"/>
      <c r="X199" s="12" t="n">
        <f aca="false">(TABLICA!D200-$K$4)^2</f>
        <v>448.831145569427</v>
      </c>
      <c r="Y199" s="12" t="n">
        <f aca="false">(TABLICA!D200-$K$4)^3</f>
        <v>-9508.77298784819</v>
      </c>
      <c r="Z199" s="12" t="n">
        <f aca="false">(TABLICA!D200-$K$4)^4</f>
        <v>201449.397233164</v>
      </c>
    </row>
    <row r="200" customFormat="false" ht="13.8" hidden="false" customHeight="false" outlineLevel="0" collapsed="false">
      <c r="A200" s="2" t="s">
        <v>256</v>
      </c>
      <c r="B200" s="2" t="s">
        <v>257</v>
      </c>
      <c r="C200" s="2" t="s">
        <v>24</v>
      </c>
      <c r="D200" s="2" t="s">
        <v>25</v>
      </c>
      <c r="E200" s="4" t="n">
        <v>16.4</v>
      </c>
      <c r="F200" s="2" t="s">
        <v>26</v>
      </c>
      <c r="G200" s="2" t="s">
        <v>27</v>
      </c>
      <c r="R200" s="2"/>
      <c r="S200" s="12" t="n">
        <f aca="false">(TABLICA!C201-$J$4)^2</f>
        <v>53.5646070022281</v>
      </c>
      <c r="T200" s="12" t="n">
        <f aca="false">(TABLICA!C201-$J$4)^3</f>
        <v>-392.027817104152</v>
      </c>
      <c r="U200" s="13" t="n">
        <f aca="false">(TABLICA!C201-$J$4)^4</f>
        <v>2869.16712330315</v>
      </c>
      <c r="V200" s="12"/>
      <c r="W200" s="12"/>
      <c r="X200" s="12" t="n">
        <f aca="false">(TABLICA!D201-$K$4)^2</f>
        <v>29.0050682213607</v>
      </c>
      <c r="Y200" s="12" t="n">
        <f aca="false">(TABLICA!D201-$K$4)^3</f>
        <v>-156.210721006532</v>
      </c>
      <c r="Z200" s="12" t="n">
        <f aca="false">(TABLICA!D201-$K$4)^4</f>
        <v>841.293982525786</v>
      </c>
    </row>
    <row r="201" customFormat="false" ht="13.8" hidden="false" customHeight="false" outlineLevel="0" collapsed="false">
      <c r="A201" s="2" t="s">
        <v>256</v>
      </c>
      <c r="B201" s="2" t="s">
        <v>257</v>
      </c>
      <c r="C201" s="2" t="s">
        <v>24</v>
      </c>
      <c r="D201" s="2" t="s">
        <v>33</v>
      </c>
      <c r="E201" s="4" t="n">
        <v>16.6</v>
      </c>
      <c r="F201" s="2" t="s">
        <v>26</v>
      </c>
      <c r="G201" s="2" t="s">
        <v>27</v>
      </c>
      <c r="R201" s="2"/>
      <c r="S201" s="12" t="n">
        <f aca="false">(TABLICA!C202-$J$4)^2</f>
        <v>313.955325234272</v>
      </c>
      <c r="T201" s="12" t="n">
        <f aca="false">(TABLICA!C202-$J$4)^3</f>
        <v>-5562.90675999356</v>
      </c>
      <c r="U201" s="13" t="n">
        <f aca="false">(TABLICA!C202-$J$4)^4</f>
        <v>98567.9462429576</v>
      </c>
      <c r="V201" s="12"/>
      <c r="W201" s="12"/>
      <c r="X201" s="12" t="n">
        <f aca="false">(TABLICA!D202-$K$4)^2</f>
        <v>448.831145569427</v>
      </c>
      <c r="Y201" s="12" t="n">
        <f aca="false">(TABLICA!D202-$K$4)^3</f>
        <v>-9508.77298784819</v>
      </c>
      <c r="Z201" s="12" t="n">
        <f aca="false">(TABLICA!D202-$K$4)^4</f>
        <v>201449.397233164</v>
      </c>
    </row>
    <row r="202" customFormat="false" ht="13.8" hidden="false" customHeight="false" outlineLevel="0" collapsed="false">
      <c r="A202" s="2" t="s">
        <v>258</v>
      </c>
      <c r="B202" s="2" t="s">
        <v>259</v>
      </c>
      <c r="C202" s="2" t="s">
        <v>24</v>
      </c>
      <c r="D202" s="2" t="s">
        <v>25</v>
      </c>
      <c r="E202" s="4" t="n">
        <v>56</v>
      </c>
      <c r="F202" s="2" t="s">
        <v>26</v>
      </c>
      <c r="G202" s="2" t="s">
        <v>27</v>
      </c>
      <c r="R202" s="2"/>
      <c r="S202" s="12" t="n">
        <f aca="false">(TABLICA!C203-$J$4)^2</f>
        <v>1.73919263758736</v>
      </c>
      <c r="T202" s="12" t="n">
        <f aca="false">(TABLICA!C203-$J$4)^3</f>
        <v>-2.2936203458127</v>
      </c>
      <c r="U202" s="13" t="n">
        <f aca="false">(TABLICA!C203-$J$4)^4</f>
        <v>3.02479103063806</v>
      </c>
      <c r="V202" s="12"/>
      <c r="W202" s="12"/>
      <c r="X202" s="12" t="n">
        <f aca="false">(TABLICA!D203-$K$4)^2</f>
        <v>21.028051646775</v>
      </c>
      <c r="Y202" s="12" t="n">
        <f aca="false">(TABLICA!D203-$K$4)^3</f>
        <v>-96.4269771647693</v>
      </c>
      <c r="Z202" s="12" t="n">
        <f aca="false">(TABLICA!D203-$K$4)^4</f>
        <v>442.178956059438</v>
      </c>
    </row>
    <row r="203" customFormat="false" ht="13.8" hidden="false" customHeight="false" outlineLevel="0" collapsed="false">
      <c r="A203" s="2" t="s">
        <v>258</v>
      </c>
      <c r="B203" s="2" t="s">
        <v>259</v>
      </c>
      <c r="C203" s="2" t="s">
        <v>24</v>
      </c>
      <c r="D203" s="2" t="s">
        <v>33</v>
      </c>
      <c r="E203" s="4" t="n">
        <v>58.1</v>
      </c>
      <c r="F203" s="2" t="s">
        <v>26</v>
      </c>
      <c r="G203" s="2" t="s">
        <v>27</v>
      </c>
      <c r="R203" s="2"/>
      <c r="S203" s="12" t="n">
        <f aca="false">(TABLICA!C204-$J$4)^2</f>
        <v>313.955325234272</v>
      </c>
      <c r="T203" s="12" t="n">
        <f aca="false">(TABLICA!C204-$J$4)^3</f>
        <v>-5562.90675999356</v>
      </c>
      <c r="U203" s="13" t="n">
        <f aca="false">(TABLICA!C204-$J$4)^4</f>
        <v>98567.9462429576</v>
      </c>
      <c r="V203" s="12"/>
      <c r="W203" s="12"/>
      <c r="X203" s="12" t="n">
        <f aca="false">(TABLICA!D204-$K$4)^2</f>
        <v>448.831145569427</v>
      </c>
      <c r="Y203" s="12" t="n">
        <f aca="false">(TABLICA!D204-$K$4)^3</f>
        <v>-9508.77298784819</v>
      </c>
      <c r="Z203" s="12" t="n">
        <f aca="false">(TABLICA!D204-$K$4)^4</f>
        <v>201449.397233164</v>
      </c>
    </row>
    <row r="204" customFormat="false" ht="13.8" hidden="false" customHeight="false" outlineLevel="0" collapsed="false">
      <c r="A204" s="2" t="s">
        <v>260</v>
      </c>
      <c r="B204" s="2" t="s">
        <v>261</v>
      </c>
      <c r="C204" s="2" t="s">
        <v>24</v>
      </c>
      <c r="D204" s="2" t="s">
        <v>25</v>
      </c>
      <c r="E204" s="4" t="n">
        <v>0.9</v>
      </c>
      <c r="F204" s="2" t="s">
        <v>26</v>
      </c>
      <c r="G204" s="2" t="s">
        <v>27</v>
      </c>
      <c r="R204" s="2"/>
      <c r="S204" s="12" t="n">
        <f aca="false">(TABLICA!C205-$J$4)^2</f>
        <v>1465.45145783096</v>
      </c>
      <c r="T204" s="12" t="n">
        <f aca="false">(TABLICA!C205-$J$4)^3</f>
        <v>56099.2630174858</v>
      </c>
      <c r="U204" s="13" t="n">
        <f aca="false">(TABLICA!C205-$J$4)^4</f>
        <v>2147547.97525888</v>
      </c>
      <c r="V204" s="12"/>
      <c r="W204" s="12"/>
      <c r="X204" s="12" t="n">
        <f aca="false">(TABLICA!D205-$K$4)^2</f>
        <v>1362.67031684015</v>
      </c>
      <c r="Y204" s="12" t="n">
        <f aca="false">(TABLICA!D205-$K$4)^3</f>
        <v>50302.1089611461</v>
      </c>
      <c r="Z204" s="12" t="n">
        <f aca="false">(TABLICA!D205-$K$4)^4</f>
        <v>1856870.39239722</v>
      </c>
    </row>
    <row r="205" customFormat="false" ht="13.8" hidden="false" customHeight="false" outlineLevel="0" collapsed="false">
      <c r="A205" s="2" t="s">
        <v>260</v>
      </c>
      <c r="B205" s="2" t="s">
        <v>261</v>
      </c>
      <c r="C205" s="2" t="s">
        <v>24</v>
      </c>
      <c r="D205" s="2" t="s">
        <v>33</v>
      </c>
      <c r="E205" s="4" t="n">
        <v>0.9</v>
      </c>
      <c r="F205" s="2" t="s">
        <v>26</v>
      </c>
      <c r="G205" s="2" t="s">
        <v>27</v>
      </c>
      <c r="R205" s="2"/>
      <c r="S205" s="12" t="n">
        <f aca="false">(TABLICA!C206-$J$4)^2</f>
        <v>313.955325234272</v>
      </c>
      <c r="T205" s="12" t="n">
        <f aca="false">(TABLICA!C206-$J$4)^3</f>
        <v>-5562.90675999356</v>
      </c>
      <c r="U205" s="13" t="n">
        <f aca="false">(TABLICA!C206-$J$4)^4</f>
        <v>98567.9462429576</v>
      </c>
      <c r="V205" s="12"/>
      <c r="W205" s="12"/>
      <c r="X205" s="12" t="n">
        <f aca="false">(TABLICA!D206-$K$4)^2</f>
        <v>448.831145569427</v>
      </c>
      <c r="Y205" s="12" t="n">
        <f aca="false">(TABLICA!D206-$K$4)^3</f>
        <v>-9508.77298784819</v>
      </c>
      <c r="Z205" s="12" t="n">
        <f aca="false">(TABLICA!D206-$K$4)^4</f>
        <v>201449.397233164</v>
      </c>
    </row>
    <row r="206" customFormat="false" ht="13.8" hidden="false" customHeight="false" outlineLevel="0" collapsed="false">
      <c r="A206" s="2" t="s">
        <v>262</v>
      </c>
      <c r="B206" s="2" t="s">
        <v>263</v>
      </c>
      <c r="C206" s="2" t="s">
        <v>24</v>
      </c>
      <c r="D206" s="2" t="s">
        <v>25</v>
      </c>
      <c r="E206" s="4" t="n">
        <v>13.8</v>
      </c>
      <c r="F206" s="2" t="s">
        <v>26</v>
      </c>
      <c r="G206" s="2" t="s">
        <v>27</v>
      </c>
      <c r="R206" s="2"/>
      <c r="S206" s="12" t="n">
        <f aca="false">(TABLICA!C207-$J$4)^2</f>
        <v>282.871513079576</v>
      </c>
      <c r="T206" s="12" t="n">
        <f aca="false">(TABLICA!C207-$J$4)^3</f>
        <v>-4757.55502826986</v>
      </c>
      <c r="U206" s="13" t="n">
        <f aca="false">(TABLICA!C207-$J$4)^4</f>
        <v>80016.2929119288</v>
      </c>
      <c r="V206" s="12"/>
      <c r="W206" s="12"/>
      <c r="X206" s="12" t="n">
        <f aca="false">(TABLICA!D207-$K$4)^2</f>
        <v>411.507001923018</v>
      </c>
      <c r="Y206" s="12" t="n">
        <f aca="false">(TABLICA!D207-$K$4)^3</f>
        <v>-8347.68098873339</v>
      </c>
      <c r="Z206" s="12" t="n">
        <f aca="false">(TABLICA!D207-$K$4)^4</f>
        <v>169338.012631671</v>
      </c>
    </row>
    <row r="207" customFormat="false" ht="13.8" hidden="false" customHeight="false" outlineLevel="0" collapsed="false">
      <c r="A207" s="2" t="s">
        <v>262</v>
      </c>
      <c r="B207" s="2" t="s">
        <v>263</v>
      </c>
      <c r="C207" s="2" t="s">
        <v>24</v>
      </c>
      <c r="D207" s="2" t="s">
        <v>33</v>
      </c>
      <c r="E207" s="4" t="n">
        <v>14.1</v>
      </c>
      <c r="F207" s="2" t="s">
        <v>26</v>
      </c>
      <c r="G207" s="2" t="s">
        <v>27</v>
      </c>
      <c r="R207" s="2"/>
      <c r="S207" s="12" t="n">
        <f aca="false">(TABLICA!C208-$J$4)^2</f>
        <v>313.955325234272</v>
      </c>
      <c r="T207" s="12" t="n">
        <f aca="false">(TABLICA!C208-$J$4)^3</f>
        <v>-5562.90675999356</v>
      </c>
      <c r="U207" s="13" t="n">
        <f aca="false">(TABLICA!C208-$J$4)^4</f>
        <v>98567.9462429576</v>
      </c>
      <c r="V207" s="12"/>
      <c r="W207" s="12"/>
      <c r="X207" s="12" t="n">
        <f aca="false">(TABLICA!D208-$K$4)^2</f>
        <v>448.831145569427</v>
      </c>
      <c r="Y207" s="12" t="n">
        <f aca="false">(TABLICA!D208-$K$4)^3</f>
        <v>-9508.77298784819</v>
      </c>
      <c r="Z207" s="12" t="n">
        <f aca="false">(TABLICA!D208-$K$4)^4</f>
        <v>201449.397233164</v>
      </c>
    </row>
    <row r="208" customFormat="false" ht="13.8" hidden="false" customHeight="false" outlineLevel="0" collapsed="false">
      <c r="A208" s="2" t="s">
        <v>264</v>
      </c>
      <c r="B208" s="2" t="s">
        <v>265</v>
      </c>
      <c r="C208" s="2" t="s">
        <v>24</v>
      </c>
      <c r="D208" s="2" t="s">
        <v>25</v>
      </c>
      <c r="E208" s="4" t="n">
        <v>2.3</v>
      </c>
      <c r="F208" s="2" t="s">
        <v>26</v>
      </c>
      <c r="G208" s="2" t="s">
        <v>27</v>
      </c>
      <c r="R208" s="2"/>
      <c r="S208" s="12" t="n">
        <f aca="false">(TABLICA!C209-$J$4)^2</f>
        <v>15.3568721955984</v>
      </c>
      <c r="T208" s="12" t="n">
        <f aca="false">(TABLICA!C209-$J$4)^3</f>
        <v>-60.1802731952369</v>
      </c>
      <c r="U208" s="13" t="n">
        <f aca="false">(TABLICA!C209-$J$4)^4</f>
        <v>235.833523631942</v>
      </c>
      <c r="V208" s="12"/>
      <c r="W208" s="12"/>
      <c r="X208" s="12" t="n">
        <f aca="false">(TABLICA!D209-$K$4)^2</f>
        <v>50.2062284423551</v>
      </c>
      <c r="Y208" s="12" t="n">
        <f aca="false">(TABLICA!D209-$K$4)^3</f>
        <v>-355.743027499007</v>
      </c>
      <c r="Z208" s="12" t="n">
        <f aca="false">(TABLICA!D209-$K$4)^4</f>
        <v>2520.66537440595</v>
      </c>
    </row>
    <row r="209" customFormat="false" ht="13.8" hidden="false" customHeight="false" outlineLevel="0" collapsed="false">
      <c r="A209" s="2" t="s">
        <v>264</v>
      </c>
      <c r="B209" s="2" t="s">
        <v>265</v>
      </c>
      <c r="C209" s="2" t="s">
        <v>24</v>
      </c>
      <c r="D209" s="2" t="s">
        <v>33</v>
      </c>
      <c r="E209" s="4" t="n">
        <v>2.3</v>
      </c>
      <c r="F209" s="2" t="s">
        <v>26</v>
      </c>
      <c r="G209" s="2" t="s">
        <v>27</v>
      </c>
      <c r="R209" s="2"/>
      <c r="S209" s="12" t="n">
        <f aca="false">(TABLICA!C210-$J$4)^2</f>
        <v>313.955325234272</v>
      </c>
      <c r="T209" s="12" t="n">
        <f aca="false">(TABLICA!C210-$J$4)^3</f>
        <v>-5562.90675999356</v>
      </c>
      <c r="U209" s="13" t="n">
        <f aca="false">(TABLICA!C210-$J$4)^4</f>
        <v>98567.9462429576</v>
      </c>
      <c r="V209" s="12"/>
      <c r="W209" s="12"/>
      <c r="X209" s="12" t="n">
        <f aca="false">(TABLICA!D210-$K$4)^2</f>
        <v>448.831145569427</v>
      </c>
      <c r="Y209" s="12" t="n">
        <f aca="false">(TABLICA!D210-$K$4)^3</f>
        <v>-9508.77298784819</v>
      </c>
      <c r="Z209" s="12" t="n">
        <f aca="false">(TABLICA!D210-$K$4)^4</f>
        <v>201449.397233164</v>
      </c>
    </row>
    <row r="210" customFormat="false" ht="13.8" hidden="false" customHeight="false" outlineLevel="0" collapsed="false">
      <c r="A210" s="2" t="s">
        <v>266</v>
      </c>
      <c r="B210" s="2" t="s">
        <v>267</v>
      </c>
      <c r="C210" s="2" t="s">
        <v>24</v>
      </c>
      <c r="D210" s="2" t="s">
        <v>25</v>
      </c>
      <c r="E210" s="4" t="n">
        <v>4.6</v>
      </c>
      <c r="F210" s="2" t="s">
        <v>26</v>
      </c>
      <c r="G210" s="2" t="s">
        <v>27</v>
      </c>
      <c r="R210" s="2"/>
      <c r="S210" s="12" t="n">
        <f aca="false">(TABLICA!C211-$J$4)^2</f>
        <v>237.738916394493</v>
      </c>
      <c r="T210" s="12" t="n">
        <f aca="false">(TABLICA!C211-$J$4)^3</f>
        <v>-3665.64512637431</v>
      </c>
      <c r="U210" s="13" t="n">
        <f aca="false">(TABLICA!C211-$J$4)^4</f>
        <v>56519.7923684278</v>
      </c>
      <c r="V210" s="12"/>
      <c r="W210" s="12"/>
      <c r="X210" s="12" t="n">
        <f aca="false">(TABLICA!D211-$K$4)^2</f>
        <v>356.667222917493</v>
      </c>
      <c r="Y210" s="12" t="n">
        <f aca="false">(TABLICA!D211-$K$4)^3</f>
        <v>-6735.88711656832</v>
      </c>
      <c r="Z210" s="12" t="n">
        <f aca="false">(TABLICA!D211-$K$4)^4</f>
        <v>127211.507903677</v>
      </c>
    </row>
    <row r="211" customFormat="false" ht="13.8" hidden="false" customHeight="false" outlineLevel="0" collapsed="false">
      <c r="A211" s="2" t="s">
        <v>266</v>
      </c>
      <c r="B211" s="2" t="s">
        <v>267</v>
      </c>
      <c r="C211" s="2" t="s">
        <v>24</v>
      </c>
      <c r="D211" s="2" t="s">
        <v>33</v>
      </c>
      <c r="E211" s="4" t="n">
        <v>19.9</v>
      </c>
      <c r="F211" s="2" t="s">
        <v>26</v>
      </c>
      <c r="G211" s="2" t="s">
        <v>27</v>
      </c>
      <c r="R211" s="2"/>
      <c r="S211" s="12" t="n">
        <f aca="false">(TABLICA!C212-$J$4)^2</f>
        <v>313.955325234272</v>
      </c>
      <c r="T211" s="12" t="n">
        <f aca="false">(TABLICA!C212-$J$4)^3</f>
        <v>-5562.90675999356</v>
      </c>
      <c r="U211" s="13" t="n">
        <f aca="false">(TABLICA!C212-$J$4)^4</f>
        <v>98567.9462429576</v>
      </c>
      <c r="V211" s="12"/>
      <c r="W211" s="12"/>
      <c r="X211" s="12" t="n">
        <f aca="false">(TABLICA!D212-$K$4)^2</f>
        <v>448.831145569427</v>
      </c>
      <c r="Y211" s="12" t="n">
        <f aca="false">(TABLICA!D212-$K$4)^3</f>
        <v>-9508.77298784819</v>
      </c>
      <c r="Z211" s="12" t="n">
        <f aca="false">(TABLICA!D212-$K$4)^4</f>
        <v>201449.397233164</v>
      </c>
    </row>
    <row r="212" customFormat="false" ht="13.8" hidden="false" customHeight="false" outlineLevel="0" collapsed="false">
      <c r="A212" s="2" t="s">
        <v>268</v>
      </c>
      <c r="B212" s="2" t="s">
        <v>269</v>
      </c>
      <c r="C212" s="2" t="s">
        <v>24</v>
      </c>
      <c r="D212" s="2" t="s">
        <v>25</v>
      </c>
      <c r="E212" s="4" t="n">
        <v>18.7</v>
      </c>
      <c r="F212" s="2" t="s">
        <v>26</v>
      </c>
      <c r="G212" s="2" t="s">
        <v>27</v>
      </c>
      <c r="R212" s="2"/>
      <c r="S212" s="12" t="n">
        <f aca="false">(TABLICA!C213-$J$4)^2</f>
        <v>172.102507554714</v>
      </c>
      <c r="T212" s="12" t="n">
        <f aca="false">(TABLICA!C213-$J$4)^3</f>
        <v>-2257.77571374955</v>
      </c>
      <c r="U212" s="13" t="n">
        <f aca="false">(TABLICA!C213-$J$4)^4</f>
        <v>29619.2731066205</v>
      </c>
      <c r="V212" s="12"/>
      <c r="W212" s="12"/>
      <c r="X212" s="12" t="n">
        <f aca="false">(TABLICA!D213-$K$4)^2</f>
        <v>1.65285827660936</v>
      </c>
      <c r="Y212" s="12" t="n">
        <f aca="false">(TABLICA!D213-$K$4)^3</f>
        <v>-2.12497304401655</v>
      </c>
      <c r="Z212" s="12" t="n">
        <f aca="false">(TABLICA!D213-$K$4)^4</f>
        <v>2.73194048255607</v>
      </c>
    </row>
    <row r="213" customFormat="false" ht="13.8" hidden="false" customHeight="false" outlineLevel="0" collapsed="false">
      <c r="A213" s="2" t="s">
        <v>268</v>
      </c>
      <c r="B213" s="2" t="s">
        <v>269</v>
      </c>
      <c r="C213" s="2" t="s">
        <v>24</v>
      </c>
      <c r="D213" s="2" t="s">
        <v>33</v>
      </c>
      <c r="E213" s="4" t="n">
        <v>40.8</v>
      </c>
      <c r="F213" s="2" t="s">
        <v>26</v>
      </c>
      <c r="G213" s="2" t="s">
        <v>27</v>
      </c>
      <c r="R213" s="2"/>
      <c r="S213" s="12" t="n">
        <f aca="false">(TABLICA!C214-$J$4)^2</f>
        <v>313.955325234272</v>
      </c>
      <c r="T213" s="12" t="n">
        <f aca="false">(TABLICA!C214-$J$4)^3</f>
        <v>-5562.90675999356</v>
      </c>
      <c r="U213" s="13" t="n">
        <f aca="false">(TABLICA!C214-$J$4)^4</f>
        <v>98567.9462429576</v>
      </c>
      <c r="V213" s="12"/>
      <c r="W213" s="12"/>
      <c r="X213" s="12" t="n">
        <f aca="false">(TABLICA!D214-$K$4)^2</f>
        <v>448.831145569427</v>
      </c>
      <c r="Y213" s="12" t="n">
        <f aca="false">(TABLICA!D214-$K$4)^3</f>
        <v>-9508.77298784819</v>
      </c>
      <c r="Z213" s="12" t="n">
        <f aca="false">(TABLICA!D214-$K$4)^4</f>
        <v>201449.397233164</v>
      </c>
    </row>
    <row r="214" customFormat="false" ht="13.8" hidden="false" customHeight="false" outlineLevel="0" collapsed="false">
      <c r="A214" s="2" t="s">
        <v>270</v>
      </c>
      <c r="B214" s="2" t="s">
        <v>271</v>
      </c>
      <c r="C214" s="2" t="s">
        <v>24</v>
      </c>
      <c r="D214" s="2" t="s">
        <v>25</v>
      </c>
      <c r="E214" s="4" t="n">
        <v>1.5</v>
      </c>
      <c r="F214" s="2" t="s">
        <v>26</v>
      </c>
      <c r="G214" s="2" t="s">
        <v>27</v>
      </c>
      <c r="R214" s="2"/>
      <c r="S214" s="12" t="n">
        <f aca="false">(TABLICA!C215-$J$4)^2</f>
        <v>0.962783797808386</v>
      </c>
      <c r="T214" s="12" t="n">
        <f aca="false">(TABLICA!C215-$J$4)^3</f>
        <v>0.944698356302601</v>
      </c>
      <c r="U214" s="13" t="n">
        <f aca="false">(TABLICA!C215-$J$4)^4</f>
        <v>0.926952641322339</v>
      </c>
      <c r="V214" s="12"/>
      <c r="W214" s="12"/>
      <c r="X214" s="12" t="n">
        <f aca="false">(TABLICA!D215-$K$4)^2</f>
        <v>384.72330026556</v>
      </c>
      <c r="Y214" s="12" t="n">
        <f aca="false">(TABLICA!D215-$K$4)^3</f>
        <v>7546.10309725299</v>
      </c>
      <c r="Z214" s="12" t="n">
        <f aca="false">(TABLICA!D215-$K$4)^4</f>
        <v>148012.017767224</v>
      </c>
    </row>
    <row r="215" customFormat="false" ht="13.8" hidden="false" customHeight="false" outlineLevel="0" collapsed="false">
      <c r="A215" s="2" t="s">
        <v>270</v>
      </c>
      <c r="B215" s="2" t="s">
        <v>271</v>
      </c>
      <c r="C215" s="2" t="s">
        <v>24</v>
      </c>
      <c r="D215" s="2" t="s">
        <v>33</v>
      </c>
      <c r="E215" s="4" t="n">
        <v>1.5</v>
      </c>
      <c r="F215" s="2" t="s">
        <v>26</v>
      </c>
      <c r="G215" s="2" t="s">
        <v>27</v>
      </c>
      <c r="R215" s="2"/>
      <c r="S215" s="12" t="n">
        <f aca="false">(TABLICA!C216-$J$4)^2</f>
        <v>313.955325234272</v>
      </c>
      <c r="T215" s="12" t="n">
        <f aca="false">(TABLICA!C216-$J$4)^3</f>
        <v>-5562.90675999356</v>
      </c>
      <c r="U215" s="13" t="n">
        <f aca="false">(TABLICA!C216-$J$4)^4</f>
        <v>98567.9462429576</v>
      </c>
      <c r="V215" s="12"/>
      <c r="W215" s="12"/>
      <c r="X215" s="12" t="n">
        <f aca="false">(TABLICA!D216-$K$4)^2</f>
        <v>448.831145569427</v>
      </c>
      <c r="Y215" s="12" t="n">
        <f aca="false">(TABLICA!D216-$K$4)^3</f>
        <v>-9508.77298784819</v>
      </c>
      <c r="Z215" s="12" t="n">
        <f aca="false">(TABLICA!D216-$K$4)^4</f>
        <v>201449.397233164</v>
      </c>
    </row>
    <row r="216" customFormat="false" ht="13.8" hidden="false" customHeight="false" outlineLevel="0" collapsed="false">
      <c r="A216" s="2" t="s">
        <v>272</v>
      </c>
      <c r="B216" s="2" t="s">
        <v>273</v>
      </c>
      <c r="C216" s="2" t="s">
        <v>24</v>
      </c>
      <c r="D216" s="2" t="s">
        <v>25</v>
      </c>
      <c r="E216" s="4" t="n">
        <v>14.5</v>
      </c>
      <c r="F216" s="2" t="s">
        <v>26</v>
      </c>
      <c r="G216" s="2" t="s">
        <v>27</v>
      </c>
      <c r="R216" s="2"/>
      <c r="S216" s="12" t="n">
        <f aca="false">(TABLICA!C217-$J$4)^2</f>
        <v>263.048971643112</v>
      </c>
      <c r="T216" s="12" t="n">
        <f aca="false">(TABLICA!C217-$J$4)^3</f>
        <v>-4266.33459201944</v>
      </c>
      <c r="U216" s="13" t="n">
        <f aca="false">(TABLICA!C217-$J$4)^4</f>
        <v>69194.7614824987</v>
      </c>
      <c r="V216" s="12"/>
      <c r="W216" s="12"/>
      <c r="X216" s="12" t="n">
        <f aca="false">(TABLICA!D217-$K$4)^2</f>
        <v>387.524239492079</v>
      </c>
      <c r="Y216" s="12" t="n">
        <f aca="false">(TABLICA!D217-$K$4)^3</f>
        <v>-7628.66087145981</v>
      </c>
      <c r="Z216" s="12" t="n">
        <f aca="false">(TABLICA!D217-$K$4)^4</f>
        <v>150175.036193914</v>
      </c>
    </row>
    <row r="217" customFormat="false" ht="13.8" hidden="false" customHeight="false" outlineLevel="0" collapsed="false">
      <c r="A217" s="2" t="s">
        <v>272</v>
      </c>
      <c r="B217" s="2" t="s">
        <v>273</v>
      </c>
      <c r="C217" s="2" t="s">
        <v>24</v>
      </c>
      <c r="D217" s="2" t="s">
        <v>33</v>
      </c>
      <c r="E217" s="4" t="n">
        <v>14.5</v>
      </c>
      <c r="F217" s="2" t="s">
        <v>26</v>
      </c>
      <c r="G217" s="2" t="s">
        <v>27</v>
      </c>
      <c r="R217" s="2"/>
      <c r="S217" s="12" t="n">
        <f aca="false">(TABLICA!C218-$J$4)^2</f>
        <v>313.955325234272</v>
      </c>
      <c r="T217" s="12" t="n">
        <f aca="false">(TABLICA!C218-$J$4)^3</f>
        <v>-5562.90675999356</v>
      </c>
      <c r="U217" s="13" t="n">
        <f aca="false">(TABLICA!C218-$J$4)^4</f>
        <v>98567.9462429576</v>
      </c>
      <c r="V217" s="12"/>
      <c r="W217" s="12"/>
      <c r="X217" s="12" t="n">
        <f aca="false">(TABLICA!D218-$K$4)^2</f>
        <v>448.831145569427</v>
      </c>
      <c r="Y217" s="12" t="n">
        <f aca="false">(TABLICA!D218-$K$4)^3</f>
        <v>-9508.77298784819</v>
      </c>
      <c r="Z217" s="12" t="n">
        <f aca="false">(TABLICA!D218-$K$4)^4</f>
        <v>201449.397233164</v>
      </c>
    </row>
    <row r="218" customFormat="false" ht="13.8" hidden="false" customHeight="false" outlineLevel="0" collapsed="false">
      <c r="A218" s="2" t="s">
        <v>274</v>
      </c>
      <c r="B218" s="2" t="s">
        <v>275</v>
      </c>
      <c r="C218" s="2" t="s">
        <v>24</v>
      </c>
      <c r="D218" s="2" t="s">
        <v>25</v>
      </c>
      <c r="E218" s="4" t="n">
        <v>16.8</v>
      </c>
      <c r="F218" s="2" t="s">
        <v>26</v>
      </c>
      <c r="G218" s="2" t="s">
        <v>27</v>
      </c>
      <c r="R218" s="2"/>
      <c r="S218" s="12" t="n">
        <f aca="false">(TABLICA!C219-$J$4)^2</f>
        <v>10.3605738530569</v>
      </c>
      <c r="T218" s="12" t="n">
        <f aca="false">(TABLICA!C219-$J$4)^3</f>
        <v>-33.3484548441489</v>
      </c>
      <c r="U218" s="13" t="n">
        <f aca="false">(TABLICA!C219-$J$4)^4</f>
        <v>107.341490564647</v>
      </c>
      <c r="V218" s="12"/>
      <c r="W218" s="12"/>
      <c r="X218" s="12" t="n">
        <f aca="false">(TABLICA!D219-$K$4)^2</f>
        <v>44.6977201550623</v>
      </c>
      <c r="Y218" s="12" t="n">
        <f aca="false">(TABLICA!D219-$K$4)^3</f>
        <v>-298.832658340557</v>
      </c>
      <c r="Z218" s="12" t="n">
        <f aca="false">(TABLICA!D219-$K$4)^4</f>
        <v>1997.88618706026</v>
      </c>
    </row>
    <row r="219" customFormat="false" ht="13.8" hidden="false" customHeight="false" outlineLevel="0" collapsed="false">
      <c r="A219" s="2" t="s">
        <v>274</v>
      </c>
      <c r="B219" s="2" t="s">
        <v>275</v>
      </c>
      <c r="C219" s="2" t="s">
        <v>24</v>
      </c>
      <c r="D219" s="2" t="s">
        <v>33</v>
      </c>
      <c r="E219" s="4" t="n">
        <v>17</v>
      </c>
      <c r="F219" s="2" t="s">
        <v>26</v>
      </c>
      <c r="G219" s="2" t="s">
        <v>27</v>
      </c>
      <c r="R219" s="2"/>
      <c r="S219" s="12" t="n">
        <f aca="false">(TABLICA!C220-$J$4)^2</f>
        <v>313.955325234272</v>
      </c>
      <c r="T219" s="12" t="n">
        <f aca="false">(TABLICA!C220-$J$4)^3</f>
        <v>-5562.90675999356</v>
      </c>
      <c r="U219" s="13" t="n">
        <f aca="false">(TABLICA!C220-$J$4)^4</f>
        <v>98567.9462429576</v>
      </c>
      <c r="V219" s="12"/>
      <c r="W219" s="12"/>
      <c r="X219" s="12" t="n">
        <f aca="false">(TABLICA!D220-$K$4)^2</f>
        <v>448.831145569427</v>
      </c>
      <c r="Y219" s="12" t="n">
        <f aca="false">(TABLICA!D220-$K$4)^3</f>
        <v>-9508.77298784819</v>
      </c>
      <c r="Z219" s="12" t="n">
        <f aca="false">(TABLICA!D220-$K$4)^4</f>
        <v>201449.397233164</v>
      </c>
    </row>
    <row r="220" customFormat="false" ht="13.8" hidden="false" customHeight="false" outlineLevel="0" collapsed="false">
      <c r="A220" s="2" t="s">
        <v>276</v>
      </c>
      <c r="B220" s="2" t="s">
        <v>277</v>
      </c>
      <c r="C220" s="2" t="s">
        <v>24</v>
      </c>
      <c r="D220" s="2" t="s">
        <v>25</v>
      </c>
      <c r="E220" s="4" t="n">
        <v>64.8</v>
      </c>
      <c r="F220" s="2" t="s">
        <v>26</v>
      </c>
      <c r="G220" s="2" t="s">
        <v>27</v>
      </c>
      <c r="R220" s="2"/>
      <c r="S220" s="12" t="n">
        <f aca="false">(TABLICA!C221-$J$4)^2</f>
        <v>0.844165013277965</v>
      </c>
      <c r="T220" s="12" t="n">
        <f aca="false">(TABLICA!C221-$J$4)^3</f>
        <v>-0.775605755293503</v>
      </c>
      <c r="U220" s="13" t="n">
        <f aca="false">(TABLICA!C221-$J$4)^4</f>
        <v>0.712614569642587</v>
      </c>
      <c r="V220" s="12"/>
      <c r="W220" s="12"/>
      <c r="X220" s="12" t="n">
        <f aca="false">(TABLICA!D221-$K$4)^2</f>
        <v>17.5195433594822</v>
      </c>
      <c r="Y220" s="12" t="n">
        <f aca="false">(TABLICA!D221-$K$4)^3</f>
        <v>-73.330420161015</v>
      </c>
      <c r="Z220" s="12" t="n">
        <f aca="false">(TABLICA!D221-$K$4)^4</f>
        <v>306.934399524778</v>
      </c>
    </row>
    <row r="221" customFormat="false" ht="13.8" hidden="false" customHeight="false" outlineLevel="0" collapsed="false">
      <c r="A221" s="2" t="s">
        <v>276</v>
      </c>
      <c r="B221" s="2" t="s">
        <v>277</v>
      </c>
      <c r="C221" s="2" t="s">
        <v>24</v>
      </c>
      <c r="D221" s="2" t="s">
        <v>33</v>
      </c>
      <c r="E221" s="4" t="n">
        <v>11.8</v>
      </c>
      <c r="F221" s="2" t="s">
        <v>26</v>
      </c>
      <c r="G221" s="2" t="s">
        <v>27</v>
      </c>
      <c r="R221" s="2"/>
      <c r="S221" s="12" t="n">
        <f aca="false">(TABLICA!C222-$J$4)^2</f>
        <v>313.955325234272</v>
      </c>
      <c r="T221" s="12" t="n">
        <f aca="false">(TABLICA!C222-$J$4)^3</f>
        <v>-5562.90675999356</v>
      </c>
      <c r="U221" s="13" t="n">
        <f aca="false">(TABLICA!C222-$J$4)^4</f>
        <v>98567.9462429576</v>
      </c>
      <c r="V221" s="12"/>
      <c r="W221" s="12"/>
      <c r="X221" s="12" t="n">
        <f aca="false">(TABLICA!D222-$K$4)^2</f>
        <v>448.831145569427</v>
      </c>
      <c r="Y221" s="12" t="n">
        <f aca="false">(TABLICA!D222-$K$4)^3</f>
        <v>-9508.77298784819</v>
      </c>
      <c r="Z221" s="12" t="n">
        <f aca="false">(TABLICA!D222-$K$4)^4</f>
        <v>201449.397233164</v>
      </c>
    </row>
    <row r="222" customFormat="false" ht="13.8" hidden="false" customHeight="false" outlineLevel="0" collapsed="false">
      <c r="A222" s="2" t="s">
        <v>278</v>
      </c>
      <c r="B222" s="2" t="s">
        <v>279</v>
      </c>
      <c r="C222" s="2" t="s">
        <v>24</v>
      </c>
      <c r="D222" s="2" t="s">
        <v>25</v>
      </c>
      <c r="E222" s="4" t="n">
        <v>1.3</v>
      </c>
      <c r="F222" s="2" t="s">
        <v>26</v>
      </c>
      <c r="G222" s="2" t="s">
        <v>27</v>
      </c>
      <c r="R222" s="2"/>
      <c r="S222" s="12" t="n">
        <f aca="false">(TABLICA!C223-$J$4)^2</f>
        <v>2216.64085009615</v>
      </c>
      <c r="T222" s="12" t="n">
        <f aca="false">(TABLICA!C223-$J$4)^3</f>
        <v>104362.145482124</v>
      </c>
      <c r="U222" s="13" t="n">
        <f aca="false">(TABLICA!C223-$J$4)^4</f>
        <v>4913496.65831499</v>
      </c>
      <c r="V222" s="12"/>
      <c r="W222" s="12"/>
      <c r="X222" s="12" t="n">
        <f aca="false">(TABLICA!D223-$K$4)^2</f>
        <v>88.0901510942888</v>
      </c>
      <c r="Y222" s="12" t="n">
        <f aca="false">(TABLICA!D223-$K$4)^3</f>
        <v>-826.782036900429</v>
      </c>
      <c r="Z222" s="12" t="n">
        <f aca="false">(TABLICA!D223-$K$4)^4</f>
        <v>7759.87471981462</v>
      </c>
    </row>
    <row r="223" customFormat="false" ht="13.8" hidden="false" customHeight="false" outlineLevel="0" collapsed="false">
      <c r="A223" s="2" t="s">
        <v>278</v>
      </c>
      <c r="B223" s="2" t="s">
        <v>279</v>
      </c>
      <c r="C223" s="2" t="s">
        <v>24</v>
      </c>
      <c r="D223" s="2" t="s">
        <v>33</v>
      </c>
      <c r="E223" s="4" t="n">
        <v>1.3</v>
      </c>
      <c r="F223" s="2" t="s">
        <v>26</v>
      </c>
      <c r="G223" s="2" t="s">
        <v>27</v>
      </c>
      <c r="R223" s="2"/>
      <c r="S223" s="12" t="n">
        <f aca="false">(TABLICA!C224-$J$4)^2</f>
        <v>313.955325234272</v>
      </c>
      <c r="T223" s="12" t="n">
        <f aca="false">(TABLICA!C224-$J$4)^3</f>
        <v>-5562.90675999356</v>
      </c>
      <c r="U223" s="13" t="n">
        <f aca="false">(TABLICA!C224-$J$4)^4</f>
        <v>98567.9462429576</v>
      </c>
      <c r="V223" s="12"/>
      <c r="W223" s="12"/>
      <c r="X223" s="12" t="n">
        <f aca="false">(TABLICA!D224-$K$4)^2</f>
        <v>448.831145569427</v>
      </c>
      <c r="Y223" s="12" t="n">
        <f aca="false">(TABLICA!D224-$K$4)^3</f>
        <v>-9508.77298784819</v>
      </c>
      <c r="Z223" s="12" t="n">
        <f aca="false">(TABLICA!D224-$K$4)^4</f>
        <v>201449.397233164</v>
      </c>
    </row>
    <row r="224" customFormat="false" ht="13.8" hidden="false" customHeight="false" outlineLevel="0" collapsed="false">
      <c r="A224" s="2" t="s">
        <v>280</v>
      </c>
      <c r="B224" s="2" t="s">
        <v>281</v>
      </c>
      <c r="C224" s="2" t="s">
        <v>24</v>
      </c>
      <c r="D224" s="2" t="s">
        <v>25</v>
      </c>
      <c r="E224" s="4" t="n">
        <v>25.8</v>
      </c>
      <c r="F224" s="2" t="s">
        <v>26</v>
      </c>
      <c r="G224" s="2" t="s">
        <v>27</v>
      </c>
      <c r="R224" s="2"/>
      <c r="S224" s="12" t="n">
        <f aca="false">(TABLICA!C225-$J$4)^2</f>
        <v>269.576485455267</v>
      </c>
      <c r="T224" s="12" t="n">
        <f aca="false">(TABLICA!C225-$J$4)^3</f>
        <v>-4426.11822914896</v>
      </c>
      <c r="U224" s="13" t="n">
        <f aca="false">(TABLICA!C225-$J$4)^4</f>
        <v>72671.4815104136</v>
      </c>
      <c r="V224" s="12"/>
      <c r="W224" s="12"/>
      <c r="X224" s="12" t="n">
        <f aca="false">(TABLICA!D225-$K$4)^2</f>
        <v>395.438493635725</v>
      </c>
      <c r="Y224" s="12" t="n">
        <f aca="false">(TABLICA!D225-$K$4)^3</f>
        <v>-7863.54569139815</v>
      </c>
      <c r="Z224" s="12" t="n">
        <f aca="false">(TABLICA!D225-$K$4)^4</f>
        <v>156371.602248891</v>
      </c>
    </row>
    <row r="225" customFormat="false" ht="13.8" hidden="false" customHeight="false" outlineLevel="0" collapsed="false">
      <c r="A225" s="2" t="s">
        <v>280</v>
      </c>
      <c r="B225" s="2" t="s">
        <v>281</v>
      </c>
      <c r="C225" s="2" t="s">
        <v>24</v>
      </c>
      <c r="D225" s="2" t="s">
        <v>33</v>
      </c>
      <c r="E225" s="4" t="n">
        <v>27</v>
      </c>
      <c r="F225" s="2" t="s">
        <v>26</v>
      </c>
      <c r="G225" s="2" t="s">
        <v>27</v>
      </c>
      <c r="R225" s="2"/>
      <c r="S225" s="12" t="n">
        <f aca="false">(TABLICA!C226-$J$4)^2</f>
        <v>313.955325234272</v>
      </c>
      <c r="T225" s="12" t="n">
        <f aca="false">(TABLICA!C226-$J$4)^3</f>
        <v>-5562.90675999356</v>
      </c>
      <c r="U225" s="13" t="n">
        <f aca="false">(TABLICA!C226-$J$4)^4</f>
        <v>98567.9462429576</v>
      </c>
      <c r="V225" s="12"/>
      <c r="W225" s="12"/>
      <c r="X225" s="12" t="n">
        <f aca="false">(TABLICA!D226-$K$4)^2</f>
        <v>448.831145569427</v>
      </c>
      <c r="Y225" s="12" t="n">
        <f aca="false">(TABLICA!D226-$K$4)^3</f>
        <v>-9508.77298784819</v>
      </c>
      <c r="Z225" s="12" t="n">
        <f aca="false">(TABLICA!D226-$K$4)^4</f>
        <v>201449.397233164</v>
      </c>
    </row>
    <row r="226" customFormat="false" ht="13.8" hidden="false" customHeight="false" outlineLevel="0" collapsed="false">
      <c r="A226" s="2" t="s">
        <v>282</v>
      </c>
      <c r="B226" s="2" t="s">
        <v>283</v>
      </c>
      <c r="C226" s="2" t="s">
        <v>24</v>
      </c>
      <c r="D226" s="2" t="s">
        <v>25</v>
      </c>
      <c r="E226" s="4" t="n">
        <v>22.1</v>
      </c>
      <c r="F226" s="2" t="s">
        <v>26</v>
      </c>
      <c r="G226" s="2" t="s">
        <v>27</v>
      </c>
      <c r="R226" s="2"/>
      <c r="S226" s="12" t="n">
        <f aca="false">(TABLICA!C227-$J$4)^2</f>
        <v>65.3060434663168</v>
      </c>
      <c r="T226" s="12" t="n">
        <f aca="false">(TABLICA!C227-$J$4)^3</f>
        <v>527.752208719236</v>
      </c>
      <c r="U226" s="13" t="n">
        <f aca="false">(TABLICA!C227-$J$4)^4</f>
        <v>4264.87931322446</v>
      </c>
      <c r="V226" s="12"/>
      <c r="W226" s="12"/>
      <c r="X226" s="12" t="n">
        <f aca="false">(TABLICA!D227-$K$4)^2</f>
        <v>33.806836177162</v>
      </c>
      <c r="Y226" s="12" t="n">
        <f aca="false">(TABLICA!D227-$K$4)^3</f>
        <v>196.565272888648</v>
      </c>
      <c r="Z226" s="12" t="n">
        <f aca="false">(TABLICA!D227-$K$4)^4</f>
        <v>1142.90217230947</v>
      </c>
    </row>
    <row r="227" customFormat="false" ht="13.8" hidden="false" customHeight="false" outlineLevel="0" collapsed="false">
      <c r="A227" s="2" t="s">
        <v>282</v>
      </c>
      <c r="B227" s="2" t="s">
        <v>283</v>
      </c>
      <c r="C227" s="2" t="s">
        <v>24</v>
      </c>
      <c r="D227" s="2" t="s">
        <v>33</v>
      </c>
      <c r="E227" s="4" t="n">
        <v>30.6</v>
      </c>
      <c r="F227" s="2" t="s">
        <v>26</v>
      </c>
      <c r="G227" s="2" t="s">
        <v>27</v>
      </c>
      <c r="R227" s="2"/>
      <c r="S227" s="12" t="n">
        <f aca="false">(TABLICA!C228-$J$4)^2</f>
        <v>313.955325234272</v>
      </c>
      <c r="T227" s="12" t="n">
        <f aca="false">(TABLICA!C228-$J$4)^3</f>
        <v>-5562.90675999356</v>
      </c>
      <c r="U227" s="13" t="n">
        <f aca="false">(TABLICA!C228-$J$4)^4</f>
        <v>98567.9462429576</v>
      </c>
      <c r="V227" s="12"/>
      <c r="W227" s="12"/>
      <c r="X227" s="12" t="n">
        <f aca="false">(TABLICA!D228-$K$4)^2</f>
        <v>448.831145569427</v>
      </c>
      <c r="Y227" s="12" t="n">
        <f aca="false">(TABLICA!D228-$K$4)^3</f>
        <v>-9508.77298784819</v>
      </c>
      <c r="Z227" s="12" t="n">
        <f aca="false">(TABLICA!D228-$K$4)^4</f>
        <v>201449.397233164</v>
      </c>
    </row>
    <row r="228" customFormat="false" ht="13.8" hidden="false" customHeight="false" outlineLevel="0" collapsed="false">
      <c r="A228" s="2" t="s">
        <v>284</v>
      </c>
      <c r="B228" s="2" t="s">
        <v>285</v>
      </c>
      <c r="C228" s="2" t="s">
        <v>24</v>
      </c>
      <c r="D228" s="2" t="s">
        <v>25</v>
      </c>
      <c r="E228" s="4" t="n">
        <v>6</v>
      </c>
      <c r="F228" s="2" t="s">
        <v>26</v>
      </c>
      <c r="G228" s="2" t="s">
        <v>27</v>
      </c>
      <c r="R228" s="2"/>
      <c r="S228" s="12" t="n">
        <f aca="false">(TABLICA!C229-$J$4)^2</f>
        <v>19.1950489911786</v>
      </c>
      <c r="T228" s="12" t="n">
        <f aca="false">(TABLICA!C229-$J$4)^3</f>
        <v>84.0976455801364</v>
      </c>
      <c r="U228" s="13" t="n">
        <f aca="false">(TABLICA!C229-$J$4)^4</f>
        <v>368.449905773748</v>
      </c>
      <c r="V228" s="12"/>
      <c r="W228" s="12"/>
      <c r="X228" s="12" t="n">
        <f aca="false">(TABLICA!D229-$K$4)^2</f>
        <v>88.6302615915267</v>
      </c>
      <c r="Y228" s="12" t="n">
        <f aca="false">(TABLICA!D229-$K$4)^3</f>
        <v>834.397600839567</v>
      </c>
      <c r="Z228" s="12" t="n">
        <f aca="false">(TABLICA!D229-$K$4)^4</f>
        <v>7855.32326978246</v>
      </c>
    </row>
    <row r="229" customFormat="false" ht="13.8" hidden="false" customHeight="false" outlineLevel="0" collapsed="false">
      <c r="A229" s="2" t="s">
        <v>284</v>
      </c>
      <c r="B229" s="2" t="s">
        <v>285</v>
      </c>
      <c r="C229" s="2" t="s">
        <v>24</v>
      </c>
      <c r="D229" s="2" t="s">
        <v>33</v>
      </c>
      <c r="E229" s="4" t="n">
        <v>6</v>
      </c>
      <c r="F229" s="2" t="s">
        <v>26</v>
      </c>
      <c r="G229" s="2" t="s">
        <v>27</v>
      </c>
      <c r="R229" s="2"/>
      <c r="S229" s="12" t="n">
        <f aca="false">(TABLICA!C230-$J$4)^2</f>
        <v>313.955325234272</v>
      </c>
      <c r="T229" s="12" t="n">
        <f aca="false">(TABLICA!C230-$J$4)^3</f>
        <v>-5562.90675999356</v>
      </c>
      <c r="U229" s="13" t="n">
        <f aca="false">(TABLICA!C230-$J$4)^4</f>
        <v>98567.9462429576</v>
      </c>
      <c r="V229" s="12"/>
      <c r="W229" s="12"/>
      <c r="X229" s="12" t="n">
        <f aca="false">(TABLICA!D230-$K$4)^2</f>
        <v>448.831145569427</v>
      </c>
      <c r="Y229" s="12" t="n">
        <f aca="false">(TABLICA!D230-$K$4)^3</f>
        <v>-9508.77298784819</v>
      </c>
      <c r="Z229" s="12" t="n">
        <f aca="false">(TABLICA!D230-$K$4)^4</f>
        <v>201449.397233164</v>
      </c>
    </row>
    <row r="230" customFormat="false" ht="13.8" hidden="false" customHeight="false" outlineLevel="0" collapsed="false">
      <c r="A230" s="2" t="s">
        <v>286</v>
      </c>
      <c r="B230" s="2" t="s">
        <v>287</v>
      </c>
      <c r="C230" s="2" t="s">
        <v>24</v>
      </c>
      <c r="D230" s="2" t="s">
        <v>25</v>
      </c>
      <c r="E230" s="4" t="n">
        <v>12.1</v>
      </c>
      <c r="F230" s="2" t="s">
        <v>26</v>
      </c>
      <c r="G230" s="2" t="s">
        <v>27</v>
      </c>
      <c r="R230" s="2"/>
      <c r="S230" s="12" t="n">
        <f aca="false">(TABLICA!C231-$J$4)^2</f>
        <v>137.329910869631</v>
      </c>
      <c r="T230" s="12" t="n">
        <f aca="false">(TABLICA!C231-$J$4)^3</f>
        <v>-1609.33963505842</v>
      </c>
      <c r="U230" s="13" t="n">
        <f aca="false">(TABLICA!C231-$J$4)^4</f>
        <v>18859.5044194609</v>
      </c>
      <c r="V230" s="12"/>
      <c r="W230" s="12"/>
      <c r="X230" s="12" t="n">
        <f aca="false">(TABLICA!D231-$K$4)^2</f>
        <v>230.603521260034</v>
      </c>
      <c r="Y230" s="12" t="n">
        <f aca="false">(TABLICA!D231-$K$4)^3</f>
        <v>-3501.86098638304</v>
      </c>
      <c r="Z230" s="12" t="n">
        <f aca="false">(TABLICA!D231-$K$4)^4</f>
        <v>53177.9840175272</v>
      </c>
    </row>
    <row r="231" customFormat="false" ht="13.8" hidden="false" customHeight="false" outlineLevel="0" collapsed="false">
      <c r="A231" s="2" t="s">
        <v>286</v>
      </c>
      <c r="B231" s="2" t="s">
        <v>287</v>
      </c>
      <c r="C231" s="2" t="s">
        <v>24</v>
      </c>
      <c r="D231" s="2" t="s">
        <v>33</v>
      </c>
      <c r="E231" s="4" t="n">
        <v>15.2</v>
      </c>
      <c r="F231" s="2" t="s">
        <v>26</v>
      </c>
      <c r="G231" s="2" t="s">
        <v>27</v>
      </c>
      <c r="R231" s="2"/>
      <c r="S231" s="12" t="n">
        <f aca="false">(TABLICA!C232-$J$4)^2</f>
        <v>313.955325234272</v>
      </c>
      <c r="T231" s="12" t="n">
        <f aca="false">(TABLICA!C232-$J$4)^3</f>
        <v>-5562.90675999356</v>
      </c>
      <c r="U231" s="13" t="n">
        <f aca="false">(TABLICA!C232-$J$4)^4</f>
        <v>98567.9462429576</v>
      </c>
      <c r="V231" s="12"/>
      <c r="W231" s="12"/>
      <c r="X231" s="12" t="n">
        <f aca="false">(TABLICA!D232-$K$4)^2</f>
        <v>448.831145569427</v>
      </c>
      <c r="Y231" s="12" t="n">
        <f aca="false">(TABLICA!D232-$K$4)^3</f>
        <v>-9508.77298784819</v>
      </c>
      <c r="Z231" s="12" t="n">
        <f aca="false">(TABLICA!D232-$K$4)^4</f>
        <v>201449.397233164</v>
      </c>
    </row>
    <row r="232" customFormat="false" ht="13.8" hidden="false" customHeight="false" outlineLevel="0" collapsed="false">
      <c r="A232" s="2" t="s">
        <v>288</v>
      </c>
      <c r="B232" s="2" t="s">
        <v>289</v>
      </c>
      <c r="C232" s="2" t="s">
        <v>24</v>
      </c>
      <c r="D232" s="2" t="s">
        <v>25</v>
      </c>
      <c r="E232" s="4" t="n">
        <v>11.3</v>
      </c>
      <c r="F232" s="2" t="s">
        <v>26</v>
      </c>
      <c r="G232" s="2" t="s">
        <v>27</v>
      </c>
      <c r="R232" s="2"/>
      <c r="S232" s="12" t="n">
        <f aca="false">(TABLICA!C233-$J$4)^2</f>
        <v>31.5707395989132</v>
      </c>
      <c r="T232" s="12" t="n">
        <f aca="false">(TABLICA!C233-$J$4)^3</f>
        <v>-177.389183271242</v>
      </c>
      <c r="U232" s="13" t="n">
        <f aca="false">(TABLICA!C233-$J$4)^4</f>
        <v>996.711598822389</v>
      </c>
      <c r="V232" s="12"/>
      <c r="W232" s="12"/>
      <c r="X232" s="12" t="n">
        <f aca="false">(TABLICA!D233-$K$4)^2</f>
        <v>35.8278306522999</v>
      </c>
      <c r="Y232" s="12" t="n">
        <f aca="false">(TABLICA!D233-$K$4)^3</f>
        <v>-214.452329992827</v>
      </c>
      <c r="Z232" s="12" t="n">
        <f aca="false">(TABLICA!D233-$K$4)^4</f>
        <v>1283.63344924988</v>
      </c>
    </row>
    <row r="233" customFormat="false" ht="13.8" hidden="false" customHeight="false" outlineLevel="0" collapsed="false">
      <c r="A233" s="2" t="s">
        <v>288</v>
      </c>
      <c r="B233" s="2" t="s">
        <v>289</v>
      </c>
      <c r="C233" s="2" t="s">
        <v>24</v>
      </c>
      <c r="D233" s="2" t="s">
        <v>33</v>
      </c>
      <c r="E233" s="4" t="n">
        <v>11.3</v>
      </c>
      <c r="F233" s="2" t="s">
        <v>26</v>
      </c>
      <c r="G233" s="2" t="s">
        <v>27</v>
      </c>
      <c r="R233" s="2"/>
      <c r="S233" s="12" t="n">
        <f aca="false">(TABLICA!C234-$J$4)^2</f>
        <v>313.955325234272</v>
      </c>
      <c r="T233" s="12" t="n">
        <f aca="false">(TABLICA!C234-$J$4)^3</f>
        <v>-5562.90675999356</v>
      </c>
      <c r="U233" s="13" t="n">
        <f aca="false">(TABLICA!C234-$J$4)^4</f>
        <v>98567.9462429576</v>
      </c>
      <c r="V233" s="12"/>
      <c r="W233" s="12"/>
      <c r="X233" s="12" t="n">
        <f aca="false">(TABLICA!D234-$K$4)^2</f>
        <v>448.831145569427</v>
      </c>
      <c r="Y233" s="12" t="n">
        <f aca="false">(TABLICA!D234-$K$4)^3</f>
        <v>-9508.77298784819</v>
      </c>
      <c r="Z233" s="12" t="n">
        <f aca="false">(TABLICA!D234-$K$4)^4</f>
        <v>201449.397233164</v>
      </c>
    </row>
    <row r="234" customFormat="false" ht="13.8" hidden="false" customHeight="false" outlineLevel="0" collapsed="false">
      <c r="A234" s="2" t="s">
        <v>290</v>
      </c>
      <c r="B234" s="2" t="s">
        <v>291</v>
      </c>
      <c r="C234" s="2" t="s">
        <v>24</v>
      </c>
      <c r="D234" s="2" t="s">
        <v>25</v>
      </c>
      <c r="E234" s="4" t="n">
        <v>2.1</v>
      </c>
      <c r="F234" s="2" t="s">
        <v>26</v>
      </c>
      <c r="G234" s="2" t="s">
        <v>27</v>
      </c>
      <c r="R234" s="2"/>
      <c r="S234" s="12" t="n">
        <f aca="false">(TABLICA!C235-$J$4)^2</f>
        <v>41.200794847532</v>
      </c>
      <c r="T234" s="12" t="n">
        <f aca="false">(TABLICA!C235-$J$4)^3</f>
        <v>-264.459024606976</v>
      </c>
      <c r="U234" s="13" t="n">
        <f aca="false">(TABLICA!C235-$J$4)^4</f>
        <v>1697.50549606842</v>
      </c>
      <c r="V234" s="12"/>
      <c r="W234" s="12"/>
      <c r="X234" s="12" t="n">
        <f aca="false">(TABLICA!D235-$K$4)^2</f>
        <v>97.7257864534048</v>
      </c>
      <c r="Y234" s="12" t="n">
        <f aca="false">(TABLICA!D235-$K$4)^3</f>
        <v>-966.081490061199</v>
      </c>
      <c r="Z234" s="12" t="n">
        <f aca="false">(TABLICA!D235-$K$4)^4</f>
        <v>9550.32933793647</v>
      </c>
    </row>
    <row r="235" customFormat="false" ht="13.8" hidden="false" customHeight="false" outlineLevel="0" collapsed="false">
      <c r="A235" s="2" t="s">
        <v>290</v>
      </c>
      <c r="B235" s="2" t="s">
        <v>291</v>
      </c>
      <c r="C235" s="2" t="s">
        <v>24</v>
      </c>
      <c r="D235" s="2" t="s">
        <v>33</v>
      </c>
      <c r="E235" s="4" t="n">
        <v>2.1</v>
      </c>
      <c r="F235" s="2" t="s">
        <v>26</v>
      </c>
      <c r="G235" s="2" t="s">
        <v>27</v>
      </c>
      <c r="R235" s="2"/>
      <c r="S235" s="12" t="n">
        <f aca="false">(TABLICA!C236-$J$4)^2</f>
        <v>313.955325234272</v>
      </c>
      <c r="T235" s="12" t="n">
        <f aca="false">(TABLICA!C236-$J$4)^3</f>
        <v>-5562.90675999356</v>
      </c>
      <c r="U235" s="13" t="n">
        <f aca="false">(TABLICA!C236-$J$4)^4</f>
        <v>98567.9462429576</v>
      </c>
      <c r="V235" s="12"/>
      <c r="W235" s="12"/>
      <c r="X235" s="12" t="n">
        <f aca="false">(TABLICA!D236-$K$4)^2</f>
        <v>448.831145569427</v>
      </c>
      <c r="Y235" s="12" t="n">
        <f aca="false">(TABLICA!D236-$K$4)^3</f>
        <v>-9508.77298784819</v>
      </c>
      <c r="Z235" s="12" t="n">
        <f aca="false">(TABLICA!D236-$K$4)^4</f>
        <v>201449.397233164</v>
      </c>
    </row>
    <row r="236" customFormat="false" ht="13.8" hidden="false" customHeight="false" outlineLevel="0" collapsed="false">
      <c r="A236" s="2" t="s">
        <v>292</v>
      </c>
      <c r="B236" s="2" t="s">
        <v>293</v>
      </c>
      <c r="C236" s="2" t="s">
        <v>24</v>
      </c>
      <c r="D236" s="2" t="s">
        <v>25</v>
      </c>
      <c r="E236" s="4" t="n">
        <v>6</v>
      </c>
      <c r="F236" s="2" t="s">
        <v>26</v>
      </c>
      <c r="G236" s="2" t="s">
        <v>27</v>
      </c>
      <c r="R236" s="2"/>
      <c r="S236" s="12" t="n">
        <f aca="false">(TABLICA!C237-$J$4)^2</f>
        <v>243.946430206648</v>
      </c>
      <c r="T236" s="20" t="n">
        <f aca="false">(TABLICA!C237-$J$4)^3</f>
        <v>-3810.14673035466</v>
      </c>
      <c r="U236" s="13" t="n">
        <f aca="false">(TABLICA!C237-$J$4)^4</f>
        <v>59509.8608105669</v>
      </c>
      <c r="V236" s="12"/>
      <c r="W236" s="12"/>
      <c r="X236" s="12" t="n">
        <f aca="false">(TABLICA!D237-$K$4)^2</f>
        <v>364.261477061139</v>
      </c>
      <c r="Y236" s="12" t="n">
        <f aca="false">(TABLICA!D237-$K$4)^3</f>
        <v>-6952.16172656191</v>
      </c>
      <c r="Z236" s="12" t="n">
        <f aca="false">(TABLICA!D237-$K$4)^4</f>
        <v>132686.423670763</v>
      </c>
    </row>
    <row r="237" customFormat="false" ht="13.8" hidden="false" customHeight="false" outlineLevel="0" collapsed="false">
      <c r="A237" s="2" t="s">
        <v>292</v>
      </c>
      <c r="B237" s="2" t="s">
        <v>293</v>
      </c>
      <c r="C237" s="2" t="s">
        <v>24</v>
      </c>
      <c r="D237" s="2" t="s">
        <v>33</v>
      </c>
      <c r="E237" s="4" t="n">
        <v>6</v>
      </c>
      <c r="F237" s="2" t="s">
        <v>26</v>
      </c>
      <c r="G237" s="2" t="s">
        <v>27</v>
      </c>
      <c r="R237" s="2"/>
      <c r="S237" s="12" t="n">
        <f aca="false">(TABLICA!C238-$J$4)^2</f>
        <v>313.955325234272</v>
      </c>
      <c r="T237" s="12" t="n">
        <f aca="false">(TABLICA!C238-$J$4)^3</f>
        <v>-5562.90675999356</v>
      </c>
      <c r="U237" s="13" t="n">
        <f aca="false">(TABLICA!C238-$J$4)^4</f>
        <v>98567.9462429576</v>
      </c>
      <c r="V237" s="12"/>
      <c r="W237" s="12"/>
      <c r="X237" s="12" t="n">
        <f aca="false">(TABLICA!D238-$K$4)^2</f>
        <v>448.831145569427</v>
      </c>
      <c r="Y237" s="12" t="n">
        <f aca="false">(TABLICA!D238-$K$4)^3</f>
        <v>-9508.77298784819</v>
      </c>
      <c r="Z237" s="12" t="n">
        <f aca="false">(TABLICA!D238-$K$4)^4</f>
        <v>201449.397233164</v>
      </c>
    </row>
    <row r="238" customFormat="false" ht="13.8" hidden="false" customHeight="false" outlineLevel="0" collapsed="false">
      <c r="A238" s="2" t="s">
        <v>294</v>
      </c>
      <c r="B238" s="2" t="s">
        <v>295</v>
      </c>
      <c r="C238" s="2" t="s">
        <v>24</v>
      </c>
      <c r="D238" s="2" t="s">
        <v>25</v>
      </c>
      <c r="E238" s="4" t="n">
        <v>30.6</v>
      </c>
      <c r="F238" s="2" t="s">
        <v>26</v>
      </c>
      <c r="G238" s="2" t="s">
        <v>27</v>
      </c>
      <c r="R238" s="2"/>
      <c r="S238" s="12" t="n">
        <f aca="false">(TABLICA!C239-$J$4)^2</f>
        <v>137.329910869631</v>
      </c>
      <c r="T238" s="12" t="n">
        <f aca="false">(TABLICA!C239-$J$4)^3</f>
        <v>-1609.33963505842</v>
      </c>
      <c r="U238" s="13" t="n">
        <f aca="false">(TABLICA!C239-$J$4)^4</f>
        <v>18859.5044194609</v>
      </c>
      <c r="V238" s="12"/>
      <c r="W238" s="12"/>
      <c r="X238" s="12" t="n">
        <f aca="false">(TABLICA!D239-$K$4)^2</f>
        <v>230.603521260034</v>
      </c>
      <c r="Y238" s="12" t="n">
        <f aca="false">(TABLICA!D239-$K$4)^3</f>
        <v>-3501.86098638304</v>
      </c>
      <c r="Z238" s="12" t="n">
        <f aca="false">(TABLICA!D239-$K$4)^4</f>
        <v>53177.9840175272</v>
      </c>
    </row>
    <row r="239" customFormat="false" ht="13.8" hidden="false" customHeight="false" outlineLevel="0" collapsed="false">
      <c r="A239" s="2" t="s">
        <v>294</v>
      </c>
      <c r="B239" s="2" t="s">
        <v>295</v>
      </c>
      <c r="C239" s="2" t="s">
        <v>24</v>
      </c>
      <c r="D239" s="2" t="s">
        <v>33</v>
      </c>
      <c r="E239" s="4" t="n">
        <v>30.6</v>
      </c>
      <c r="F239" s="2" t="s">
        <v>26</v>
      </c>
      <c r="G239" s="2" t="s">
        <v>27</v>
      </c>
      <c r="R239" s="2"/>
      <c r="S239" s="12" t="n">
        <f aca="false">(TABLICA!C240-$J$4)^2</f>
        <v>313.955325234272</v>
      </c>
      <c r="T239" s="12" t="n">
        <f aca="false">(TABLICA!C240-$J$4)^3</f>
        <v>-5562.90675999356</v>
      </c>
      <c r="U239" s="13" t="n">
        <f aca="false">(TABLICA!C240-$J$4)^4</f>
        <v>98567.9462429576</v>
      </c>
      <c r="V239" s="12"/>
      <c r="W239" s="12"/>
      <c r="X239" s="12" t="n">
        <f aca="false">(TABLICA!D240-$K$4)^2</f>
        <v>448.831145569427</v>
      </c>
      <c r="Y239" s="12" t="n">
        <f aca="false">(TABLICA!D240-$K$4)^3</f>
        <v>-9508.77298784819</v>
      </c>
      <c r="Z239" s="12" t="n">
        <f aca="false">(TABLICA!D240-$K$4)^4</f>
        <v>201449.397233164</v>
      </c>
    </row>
    <row r="240" customFormat="false" ht="13.8" hidden="false" customHeight="false" outlineLevel="0" collapsed="false">
      <c r="A240" s="2" t="s">
        <v>296</v>
      </c>
      <c r="B240" s="2" t="s">
        <v>297</v>
      </c>
      <c r="C240" s="2" t="s">
        <v>24</v>
      </c>
      <c r="D240" s="2" t="s">
        <v>25</v>
      </c>
      <c r="E240" s="4" t="n">
        <v>31</v>
      </c>
      <c r="F240" s="2" t="s">
        <v>26</v>
      </c>
      <c r="G240" s="2" t="s">
        <v>27</v>
      </c>
      <c r="R240" s="2"/>
      <c r="S240" s="12" t="n">
        <f aca="false">(TABLICA!C241-$J$4)^2</f>
        <v>165.925711974604</v>
      </c>
      <c r="T240" s="20" t="n">
        <f aca="false">(TABLICA!C241-$J$4)^3</f>
        <v>2137.32484789387</v>
      </c>
      <c r="U240" s="13" t="n">
        <f aca="false">(TABLICA!C241-$J$4)^4</f>
        <v>27531.3418942793</v>
      </c>
      <c r="V240" s="12"/>
      <c r="W240" s="12"/>
      <c r="X240" s="12" t="n">
        <f aca="false">(TABLICA!D241-$K$4)^2</f>
        <v>88.6302615915267</v>
      </c>
      <c r="Y240" s="12" t="n">
        <f aca="false">(TABLICA!D241-$K$4)^3</f>
        <v>834.397600839567</v>
      </c>
      <c r="Z240" s="12" t="n">
        <f aca="false">(TABLICA!D241-$K$4)^4</f>
        <v>7855.32326978246</v>
      </c>
    </row>
    <row r="241" customFormat="false" ht="13.8" hidden="false" customHeight="false" outlineLevel="0" collapsed="false">
      <c r="A241" s="2" t="s">
        <v>296</v>
      </c>
      <c r="B241" s="2" t="s">
        <v>297</v>
      </c>
      <c r="C241" s="2" t="s">
        <v>24</v>
      </c>
      <c r="D241" s="2" t="s">
        <v>33</v>
      </c>
      <c r="E241" s="4" t="n">
        <v>42.3</v>
      </c>
      <c r="F241" s="2" t="s">
        <v>26</v>
      </c>
      <c r="G241" s="2" t="s">
        <v>27</v>
      </c>
      <c r="R241" s="2"/>
      <c r="S241" s="12" t="n">
        <f aca="false">(TABLICA!C242-$J$4)^2</f>
        <v>313.955325234272</v>
      </c>
      <c r="T241" s="12" t="n">
        <f aca="false">(TABLICA!C242-$J$4)^3</f>
        <v>-5562.90675999356</v>
      </c>
      <c r="U241" s="13" t="n">
        <f aca="false">(TABLICA!C242-$J$4)^4</f>
        <v>98567.9462429576</v>
      </c>
      <c r="V241" s="12"/>
      <c r="W241" s="12"/>
      <c r="X241" s="12" t="n">
        <f aca="false">(TABLICA!D242-$K$4)^2</f>
        <v>448.831145569427</v>
      </c>
      <c r="Y241" s="12" t="n">
        <f aca="false">(TABLICA!D242-$K$4)^3</f>
        <v>-9508.77298784819</v>
      </c>
      <c r="Z241" s="12" t="n">
        <f aca="false">(TABLICA!D242-$K$4)^4</f>
        <v>201449.397233164</v>
      </c>
    </row>
    <row r="242" customFormat="false" ht="13.8" hidden="false" customHeight="false" outlineLevel="0" collapsed="false">
      <c r="A242" s="2" t="s">
        <v>298</v>
      </c>
      <c r="B242" s="2" t="s">
        <v>299</v>
      </c>
      <c r="C242" s="2" t="s">
        <v>24</v>
      </c>
      <c r="D242" s="2" t="s">
        <v>25</v>
      </c>
      <c r="E242" s="4" t="n">
        <v>27</v>
      </c>
      <c r="F242" s="2" t="s">
        <v>26</v>
      </c>
      <c r="G242" s="2" t="s">
        <v>27</v>
      </c>
      <c r="R242" s="2"/>
      <c r="S242" s="12" t="n">
        <f aca="false">(TABLICA!C243-$J$4)^2</f>
        <v>176.390684350295</v>
      </c>
      <c r="T242" s="12" t="n">
        <f aca="false">(TABLICA!C243-$J$4)^3</f>
        <v>2342.68268568881</v>
      </c>
      <c r="U242" s="13" t="n">
        <f aca="false">(TABLICA!C243-$J$4)^4</f>
        <v>31113.6735255653</v>
      </c>
      <c r="V242" s="12"/>
      <c r="W242" s="12"/>
      <c r="X242" s="12" t="n">
        <f aca="false">(TABLICA!D243-$K$4)^2</f>
        <v>445.816394188212</v>
      </c>
      <c r="Y242" s="12" t="n">
        <f aca="false">(TABLICA!D243-$K$4)^3</f>
        <v>9413.12990977398</v>
      </c>
      <c r="Z242" s="12" t="n">
        <f aca="false">(TABLICA!D243-$K$4)^4</f>
        <v>198752.257326979</v>
      </c>
    </row>
    <row r="243" customFormat="false" ht="13.8" hidden="false" customHeight="false" outlineLevel="0" collapsed="false">
      <c r="A243" s="2" t="s">
        <v>298</v>
      </c>
      <c r="B243" s="2" t="s">
        <v>299</v>
      </c>
      <c r="C243" s="2" t="s">
        <v>24</v>
      </c>
      <c r="D243" s="2" t="s">
        <v>33</v>
      </c>
      <c r="E243" s="4" t="n">
        <v>24.2</v>
      </c>
      <c r="F243" s="2" t="s">
        <v>26</v>
      </c>
      <c r="G243" s="2" t="s">
        <v>27</v>
      </c>
      <c r="R243" s="2"/>
      <c r="S243" s="12" t="n">
        <f aca="false">(TABLICA!C244-$J$4)^2</f>
        <v>313.955325234272</v>
      </c>
      <c r="T243" s="12" t="n">
        <f aca="false">(TABLICA!C244-$J$4)^3</f>
        <v>-5562.90675999356</v>
      </c>
      <c r="U243" s="13" t="n">
        <f aca="false">(TABLICA!C244-$J$4)^4</f>
        <v>98567.9462429576</v>
      </c>
      <c r="V243" s="12"/>
      <c r="W243" s="12"/>
      <c r="X243" s="12" t="n">
        <f aca="false">(TABLICA!D244-$K$4)^2</f>
        <v>448.831145569427</v>
      </c>
      <c r="Y243" s="12" t="n">
        <f aca="false">(TABLICA!D244-$K$4)^3</f>
        <v>-9508.77298784819</v>
      </c>
      <c r="Z243" s="12" t="n">
        <f aca="false">(TABLICA!D244-$K$4)^4</f>
        <v>201449.397233164</v>
      </c>
    </row>
    <row r="244" customFormat="false" ht="13.8" hidden="false" customHeight="false" outlineLevel="0" collapsed="false">
      <c r="A244" s="2" t="s">
        <v>300</v>
      </c>
      <c r="B244" s="2" t="s">
        <v>301</v>
      </c>
      <c r="C244" s="2" t="s">
        <v>24</v>
      </c>
      <c r="D244" s="2" t="s">
        <v>25</v>
      </c>
      <c r="E244" s="4" t="n">
        <v>0</v>
      </c>
      <c r="F244" s="2" t="s">
        <v>26</v>
      </c>
      <c r="G244" s="2" t="s">
        <v>27</v>
      </c>
      <c r="R244" s="2"/>
      <c r="S244" s="12" t="n">
        <f aca="false">(TABLICA!C245-$J$4)^2</f>
        <v>86.1409605933886</v>
      </c>
      <c r="T244" s="12" t="n">
        <f aca="false">(TABLICA!C245-$J$4)^3</f>
        <v>799.492816026706</v>
      </c>
      <c r="U244" s="13" t="n">
        <f aca="false">(TABLICA!C245-$J$4)^4</f>
        <v>7420.26509195174</v>
      </c>
      <c r="V244" s="12"/>
      <c r="W244" s="12"/>
      <c r="X244" s="12" t="n">
        <f aca="false">(TABLICA!D245-$K$4)^2</f>
        <v>9.08639418821164</v>
      </c>
      <c r="Y244" s="12" t="n">
        <f aca="false">(TABLICA!D245-$K$4)^3</f>
        <v>27.3897053540789</v>
      </c>
      <c r="Z244" s="12" t="n">
        <f aca="false">(TABLICA!D245-$K$4)^4</f>
        <v>82.5625593435663</v>
      </c>
    </row>
    <row r="245" customFormat="false" ht="13.8" hidden="false" customHeight="false" outlineLevel="0" collapsed="false">
      <c r="A245" s="2" t="s">
        <v>300</v>
      </c>
      <c r="B245" s="2" t="s">
        <v>301</v>
      </c>
      <c r="C245" s="2" t="s">
        <v>24</v>
      </c>
      <c r="D245" s="2" t="s">
        <v>33</v>
      </c>
      <c r="E245" s="4" t="n">
        <v>0.6</v>
      </c>
      <c r="F245" s="2" t="s">
        <v>26</v>
      </c>
      <c r="G245" s="2" t="s">
        <v>27</v>
      </c>
      <c r="R245" s="2"/>
      <c r="S245" s="12" t="n">
        <f aca="false">(TABLICA!C246-$J$4)^2</f>
        <v>313.955325234272</v>
      </c>
      <c r="T245" s="12" t="n">
        <f aca="false">(TABLICA!C246-$J$4)^3</f>
        <v>-5562.90675999356</v>
      </c>
      <c r="U245" s="13" t="n">
        <f aca="false">(TABLICA!C246-$J$4)^4</f>
        <v>98567.9462429576</v>
      </c>
      <c r="V245" s="12"/>
      <c r="W245" s="12"/>
      <c r="X245" s="12" t="n">
        <f aca="false">(TABLICA!D246-$K$4)^2</f>
        <v>448.831145569427</v>
      </c>
      <c r="Y245" s="12" t="n">
        <f aca="false">(TABLICA!D246-$K$4)^3</f>
        <v>-9508.77298784819</v>
      </c>
      <c r="Z245" s="12" t="n">
        <f aca="false">(TABLICA!D246-$K$4)^4</f>
        <v>201449.397233164</v>
      </c>
    </row>
    <row r="246" customFormat="false" ht="13.8" hidden="false" customHeight="false" outlineLevel="0" collapsed="false">
      <c r="A246" s="2" t="s">
        <v>302</v>
      </c>
      <c r="B246" s="2" t="s">
        <v>303</v>
      </c>
      <c r="C246" s="2" t="s">
        <v>24</v>
      </c>
      <c r="D246" s="2" t="s">
        <v>25</v>
      </c>
      <c r="E246" s="4" t="n">
        <v>3.7</v>
      </c>
      <c r="F246" s="2" t="s">
        <v>26</v>
      </c>
      <c r="G246" s="2" t="s">
        <v>27</v>
      </c>
      <c r="R246" s="2"/>
      <c r="S246" s="12" t="n">
        <f aca="false">(TABLICA!C247-$J$4)^2</f>
        <v>313.955325234272</v>
      </c>
      <c r="T246" s="12" t="n">
        <f aca="false">(TABLICA!C247-$J$4)^3</f>
        <v>-5562.90675999356</v>
      </c>
      <c r="U246" s="13" t="n">
        <f aca="false">(TABLICA!C247-$J$4)^4</f>
        <v>98567.9462429576</v>
      </c>
      <c r="V246" s="12"/>
      <c r="W246" s="12"/>
      <c r="X246" s="12" t="n">
        <f aca="false">(TABLICA!D247-$K$4)^2</f>
        <v>423.768383138487</v>
      </c>
      <c r="Y246" s="12" t="n">
        <f aca="false">(TABLICA!D247-$K$4)^3</f>
        <v>-8723.54141201107</v>
      </c>
      <c r="Z246" s="12" t="n">
        <f aca="false">(TABLICA!D247-$K$4)^4</f>
        <v>179579.642547808</v>
      </c>
    </row>
    <row r="247" customFormat="false" ht="13.8" hidden="false" customHeight="false" outlineLevel="0" collapsed="false">
      <c r="A247" s="2" t="s">
        <v>302</v>
      </c>
      <c r="B247" s="2" t="s">
        <v>303</v>
      </c>
      <c r="C247" s="2" t="s">
        <v>24</v>
      </c>
      <c r="D247" s="2" t="s">
        <v>33</v>
      </c>
      <c r="E247" s="4" t="n">
        <v>6.5</v>
      </c>
      <c r="F247" s="2" t="s">
        <v>26</v>
      </c>
      <c r="G247" s="2" t="s">
        <v>27</v>
      </c>
      <c r="R247" s="2"/>
      <c r="S247" s="12" t="n">
        <f aca="false">(TABLICA!C248-$J$4)^2</f>
        <v>313.955325234272</v>
      </c>
      <c r="T247" s="12" t="n">
        <f aca="false">(TABLICA!C248-$J$4)^3</f>
        <v>-5562.90675999356</v>
      </c>
      <c r="U247" s="13" t="n">
        <f aca="false">(TABLICA!C248-$J$4)^4</f>
        <v>98567.9462429576</v>
      </c>
      <c r="V247" s="12"/>
      <c r="W247" s="12"/>
      <c r="X247" s="12" t="n">
        <f aca="false">(TABLICA!D248-$K$4)^2</f>
        <v>448.831145569427</v>
      </c>
      <c r="Y247" s="12" t="n">
        <f aca="false">(TABLICA!D248-$K$4)^3</f>
        <v>-9508.77298784819</v>
      </c>
      <c r="Z247" s="12" t="n">
        <f aca="false">(TABLICA!D248-$K$4)^4</f>
        <v>201449.397233164</v>
      </c>
    </row>
    <row r="248" customFormat="false" ht="13.8" hidden="false" customHeight="false" outlineLevel="0" collapsed="false">
      <c r="A248" s="2" t="s">
        <v>304</v>
      </c>
      <c r="B248" s="2" t="s">
        <v>305</v>
      </c>
      <c r="C248" s="2" t="s">
        <v>24</v>
      </c>
      <c r="D248" s="2" t="s">
        <v>25</v>
      </c>
      <c r="E248" s="4" t="n">
        <v>19.3</v>
      </c>
      <c r="F248" s="2" t="s">
        <v>26</v>
      </c>
      <c r="G248" s="2" t="s">
        <v>27</v>
      </c>
      <c r="R248" s="2"/>
      <c r="S248" s="12" t="n">
        <f aca="false">(TABLICA!C249-$J$4)^2</f>
        <v>196.52631970941</v>
      </c>
      <c r="T248" s="12" t="n">
        <f aca="false">(TABLICA!C249-$J$4)^3</f>
        <v>-2755.06013055612</v>
      </c>
      <c r="U248" s="13" t="n">
        <f aca="false">(TABLICA!C249-$J$4)^4</f>
        <v>38622.5943385254</v>
      </c>
      <c r="V248" s="12"/>
      <c r="W248" s="12"/>
      <c r="X248" s="12" t="n">
        <f aca="false">(TABLICA!D249-$K$4)^2</f>
        <v>215.667885900918</v>
      </c>
      <c r="Y248" s="12" t="n">
        <f aca="false">(TABLICA!D249-$K$4)^3</f>
        <v>-3167.21993101233</v>
      </c>
      <c r="Z248" s="12" t="n">
        <f aca="false">(TABLICA!D249-$K$4)^4</f>
        <v>46512.6370089716</v>
      </c>
    </row>
    <row r="249" customFormat="false" ht="13.8" hidden="false" customHeight="false" outlineLevel="0" collapsed="false">
      <c r="A249" s="2" t="s">
        <v>304</v>
      </c>
      <c r="B249" s="2" t="s">
        <v>305</v>
      </c>
      <c r="C249" s="2" t="s">
        <v>24</v>
      </c>
      <c r="D249" s="2" t="s">
        <v>33</v>
      </c>
      <c r="E249" s="4" t="n">
        <v>19.4</v>
      </c>
      <c r="F249" s="2" t="s">
        <v>26</v>
      </c>
      <c r="G249" s="2" t="s">
        <v>27</v>
      </c>
      <c r="R249" s="2"/>
      <c r="S249" s="12" t="n">
        <f aca="false">(TABLICA!C250-$J$4)^2</f>
        <v>313.955325234272</v>
      </c>
      <c r="T249" s="12" t="n">
        <f aca="false">(TABLICA!C250-$J$4)^3</f>
        <v>-5562.90675999356</v>
      </c>
      <c r="U249" s="13" t="n">
        <f aca="false">(TABLICA!C250-$J$4)^4</f>
        <v>98567.9462429576</v>
      </c>
      <c r="V249" s="12"/>
      <c r="W249" s="12"/>
      <c r="X249" s="12" t="n">
        <f aca="false">(TABLICA!D250-$K$4)^2</f>
        <v>448.831145569427</v>
      </c>
      <c r="Y249" s="12" t="n">
        <f aca="false">(TABLICA!D250-$K$4)^3</f>
        <v>-9508.77298784819</v>
      </c>
      <c r="Z249" s="12" t="n">
        <f aca="false">(TABLICA!D250-$K$4)^4</f>
        <v>201449.397233164</v>
      </c>
    </row>
    <row r="250" customFormat="false" ht="13.8" hidden="false" customHeight="false" outlineLevel="0" collapsed="false">
      <c r="A250" s="2" t="s">
        <v>306</v>
      </c>
      <c r="B250" s="2" t="s">
        <v>307</v>
      </c>
      <c r="C250" s="2" t="s">
        <v>24</v>
      </c>
      <c r="D250" s="2" t="s">
        <v>25</v>
      </c>
      <c r="E250" s="4" t="n">
        <v>6.7</v>
      </c>
      <c r="F250" s="2" t="s">
        <v>26</v>
      </c>
      <c r="G250" s="2" t="s">
        <v>27</v>
      </c>
      <c r="R250" s="2"/>
      <c r="S250" s="12" t="n">
        <f aca="false">(TABLICA!C251-$J$4)^2</f>
        <v>2.50024236134431</v>
      </c>
      <c r="T250" s="12" t="n">
        <f aca="false">(TABLICA!C251-$J$4)^3</f>
        <v>3.95342189954004</v>
      </c>
      <c r="U250" s="13" t="n">
        <f aca="false">(TABLICA!C251-$J$4)^4</f>
        <v>6.25121186546058</v>
      </c>
      <c r="V250" s="12"/>
      <c r="W250" s="12"/>
      <c r="X250" s="12" t="n">
        <f aca="false">(TABLICA!D251-$K$4)^2</f>
        <v>3.18849363572538</v>
      </c>
      <c r="Y250" s="12" t="n">
        <f aca="false">(TABLICA!D251-$K$4)^3</f>
        <v>-5.69348697826761</v>
      </c>
      <c r="Z250" s="12" t="n">
        <f aca="false">(TABLICA!D251-$K$4)^4</f>
        <v>10.1664916650612</v>
      </c>
    </row>
    <row r="251" customFormat="false" ht="13.8" hidden="false" customHeight="false" outlineLevel="0" collapsed="false">
      <c r="A251" s="2" t="s">
        <v>306</v>
      </c>
      <c r="B251" s="2" t="s">
        <v>307</v>
      </c>
      <c r="C251" s="2" t="s">
        <v>24</v>
      </c>
      <c r="D251" s="2" t="s">
        <v>33</v>
      </c>
      <c r="E251" s="4" t="n">
        <v>6.5</v>
      </c>
      <c r="F251" s="2" t="s">
        <v>26</v>
      </c>
      <c r="G251" s="2" t="s">
        <v>27</v>
      </c>
      <c r="R251" s="2"/>
      <c r="S251" s="12" t="n">
        <f aca="false">(TABLICA!C252-$J$4)^2</f>
        <v>313.955325234272</v>
      </c>
      <c r="T251" s="12" t="n">
        <f aca="false">(TABLICA!C252-$J$4)^3</f>
        <v>-5562.90675999356</v>
      </c>
      <c r="U251" s="13" t="n">
        <f aca="false">(TABLICA!C252-$J$4)^4</f>
        <v>98567.9462429576</v>
      </c>
      <c r="V251" s="12"/>
      <c r="W251" s="12"/>
      <c r="X251" s="12" t="n">
        <f aca="false">(TABLICA!D252-$K$4)^2</f>
        <v>448.831145569427</v>
      </c>
      <c r="Y251" s="12" t="n">
        <f aca="false">(TABLICA!D252-$K$4)^3</f>
        <v>-9508.77298784819</v>
      </c>
      <c r="Z251" s="12" t="n">
        <f aca="false">(TABLICA!D252-$K$4)^4</f>
        <v>201449.397233164</v>
      </c>
    </row>
    <row r="252" customFormat="false" ht="13.8" hidden="false" customHeight="false" outlineLevel="0" collapsed="false">
      <c r="A252" s="2" t="s">
        <v>308</v>
      </c>
      <c r="B252" s="2" t="s">
        <v>309</v>
      </c>
      <c r="C252" s="2" t="s">
        <v>24</v>
      </c>
      <c r="D252" s="2" t="s">
        <v>25</v>
      </c>
      <c r="E252" s="4" t="n">
        <v>21.4</v>
      </c>
      <c r="F252" s="2" t="s">
        <v>26</v>
      </c>
      <c r="G252" s="2" t="s">
        <v>27</v>
      </c>
      <c r="R252" s="2"/>
      <c r="S252" s="12" t="n">
        <f aca="false">(TABLICA!C253-$J$4)^2</f>
        <v>121.41361252709</v>
      </c>
      <c r="T252" s="12" t="n">
        <f aca="false">(TABLICA!C253-$J$4)^3</f>
        <v>-1337.83043549187</v>
      </c>
      <c r="U252" s="13" t="n">
        <f aca="false">(TABLICA!C253-$J$4)^4</f>
        <v>14741.2653068783</v>
      </c>
      <c r="V252" s="12"/>
      <c r="W252" s="12"/>
      <c r="X252" s="12" t="n">
        <f aca="false">(TABLICA!D253-$K$4)^2</f>
        <v>215.667885900918</v>
      </c>
      <c r="Y252" s="12" t="n">
        <f aca="false">(TABLICA!D253-$K$4)^3</f>
        <v>-3167.21993101233</v>
      </c>
      <c r="Z252" s="12" t="n">
        <f aca="false">(TABLICA!D253-$K$4)^4</f>
        <v>46512.6370089716</v>
      </c>
    </row>
    <row r="253" customFormat="false" ht="13.8" hidden="false" customHeight="false" outlineLevel="0" collapsed="false">
      <c r="A253" s="2" t="s">
        <v>308</v>
      </c>
      <c r="B253" s="2" t="s">
        <v>309</v>
      </c>
      <c r="C253" s="2" t="s">
        <v>24</v>
      </c>
      <c r="D253" s="2" t="s">
        <v>33</v>
      </c>
      <c r="E253" s="4" t="n">
        <v>24.7</v>
      </c>
      <c r="F253" s="2" t="s">
        <v>26</v>
      </c>
      <c r="G253" s="2" t="s">
        <v>27</v>
      </c>
      <c r="R253" s="2"/>
      <c r="S253" s="12" t="n">
        <f aca="false">(TABLICA!C254-$J$4)^2</f>
        <v>313.955325234272</v>
      </c>
      <c r="T253" s="12" t="n">
        <f aca="false">(TABLICA!C254-$J$4)^3</f>
        <v>-5562.90675999356</v>
      </c>
      <c r="U253" s="13" t="n">
        <f aca="false">(TABLICA!C254-$J$4)^4</f>
        <v>98567.9462429576</v>
      </c>
      <c r="V253" s="12"/>
      <c r="W253" s="12"/>
      <c r="X253" s="12" t="n">
        <f aca="false">(TABLICA!D254-$K$4)^2</f>
        <v>448.831145569427</v>
      </c>
      <c r="Y253" s="12" t="n">
        <f aca="false">(TABLICA!D254-$K$4)^3</f>
        <v>-9508.77298784819</v>
      </c>
      <c r="Z253" s="12" t="n">
        <f aca="false">(TABLICA!D254-$K$4)^4</f>
        <v>201449.397233164</v>
      </c>
    </row>
    <row r="254" customFormat="false" ht="13.8" hidden="false" customHeight="false" outlineLevel="0" collapsed="false">
      <c r="A254" s="2" t="s">
        <v>310</v>
      </c>
      <c r="B254" s="2" t="s">
        <v>311</v>
      </c>
      <c r="C254" s="2" t="s">
        <v>24</v>
      </c>
      <c r="D254" s="2" t="s">
        <v>25</v>
      </c>
      <c r="E254" s="4" t="n">
        <v>3.1</v>
      </c>
      <c r="F254" s="2" t="s">
        <v>26</v>
      </c>
      <c r="G254" s="2" t="s">
        <v>27</v>
      </c>
      <c r="R254" s="2"/>
      <c r="S254" s="12" t="n">
        <f aca="false">(TABLICA!C255-$J$4)^2</f>
        <v>13.55134733372</v>
      </c>
      <c r="T254" s="12" t="n">
        <f aca="false">(TABLICA!C255-$J$4)^3</f>
        <v>49.8854294389927</v>
      </c>
      <c r="U254" s="13" t="n">
        <f aca="false">(TABLICA!C255-$J$4)^4</f>
        <v>183.639014559121</v>
      </c>
      <c r="V254" s="12"/>
      <c r="W254" s="12"/>
      <c r="X254" s="12" t="n">
        <f aca="false">(TABLICA!D255-$K$4)^2</f>
        <v>12.3507588290956</v>
      </c>
      <c r="Y254" s="12" t="n">
        <f aca="false">(TABLICA!D255-$K$4)^3</f>
        <v>43.4050701170594</v>
      </c>
      <c r="Z254" s="12" t="n">
        <f aca="false">(TABLICA!D255-$K$4)^4</f>
        <v>152.541243654484</v>
      </c>
    </row>
    <row r="255" customFormat="false" ht="13.8" hidden="false" customHeight="false" outlineLevel="0" collapsed="false">
      <c r="A255" s="2" t="s">
        <v>310</v>
      </c>
      <c r="B255" s="2" t="s">
        <v>311</v>
      </c>
      <c r="C255" s="2" t="s">
        <v>24</v>
      </c>
      <c r="D255" s="2" t="s">
        <v>33</v>
      </c>
      <c r="E255" s="4" t="n">
        <v>5.2</v>
      </c>
      <c r="F255" s="2" t="s">
        <v>26</v>
      </c>
      <c r="G255" s="2" t="s">
        <v>27</v>
      </c>
      <c r="R255" s="2"/>
      <c r="S255" s="12" t="n">
        <f aca="false">(TABLICA!C256-$J$4)^2</f>
        <v>313.955325234272</v>
      </c>
      <c r="T255" s="12" t="n">
        <f aca="false">(TABLICA!C256-$J$4)^3</f>
        <v>-5562.90675999356</v>
      </c>
      <c r="U255" s="13" t="n">
        <f aca="false">(TABLICA!C256-$J$4)^4</f>
        <v>98567.9462429576</v>
      </c>
      <c r="V255" s="12"/>
      <c r="W255" s="12"/>
      <c r="X255" s="12" t="n">
        <f aca="false">(TABLICA!D256-$K$4)^2</f>
        <v>448.831145569427</v>
      </c>
      <c r="Y255" s="12" t="n">
        <f aca="false">(TABLICA!D256-$K$4)^3</f>
        <v>-9508.77298784819</v>
      </c>
      <c r="Z255" s="12" t="n">
        <f aca="false">(TABLICA!D256-$K$4)^4</f>
        <v>201449.397233164</v>
      </c>
    </row>
    <row r="256" customFormat="false" ht="13.8" hidden="false" customHeight="false" outlineLevel="0" collapsed="false">
      <c r="A256" s="2" t="s">
        <v>312</v>
      </c>
      <c r="B256" s="2" t="s">
        <v>313</v>
      </c>
      <c r="C256" s="2" t="s">
        <v>24</v>
      </c>
      <c r="D256" s="2" t="s">
        <v>25</v>
      </c>
      <c r="E256" s="4" t="n">
        <v>2.1</v>
      </c>
      <c r="F256" s="2" t="s">
        <v>26</v>
      </c>
      <c r="G256" s="2" t="s">
        <v>27</v>
      </c>
      <c r="R256" s="2"/>
      <c r="S256" s="12" t="n">
        <f aca="false">(TABLICA!C257-$J$4)^2</f>
        <v>213.708861145874</v>
      </c>
      <c r="T256" s="12" t="n">
        <f aca="false">(TABLICA!C257-$J$4)^3</f>
        <v>-3124.16379332587</v>
      </c>
      <c r="U256" s="13" t="n">
        <f aca="false">(TABLICA!C257-$J$4)^4</f>
        <v>45671.4773322666</v>
      </c>
      <c r="V256" s="12"/>
      <c r="W256" s="12"/>
      <c r="X256" s="12" t="n">
        <f aca="false">(TABLICA!D257-$K$4)^2</f>
        <v>255.54053783462</v>
      </c>
      <c r="Y256" s="12" t="n">
        <f aca="false">(TABLICA!D257-$K$4)^3</f>
        <v>-4084.97785729663</v>
      </c>
      <c r="Z256" s="12" t="n">
        <f aca="false">(TABLICA!D257-$K$4)^4</f>
        <v>65300.9664768069</v>
      </c>
    </row>
    <row r="257" customFormat="false" ht="13.8" hidden="false" customHeight="false" outlineLevel="0" collapsed="false">
      <c r="A257" s="2" t="s">
        <v>312</v>
      </c>
      <c r="B257" s="2" t="s">
        <v>313</v>
      </c>
      <c r="C257" s="2" t="s">
        <v>24</v>
      </c>
      <c r="D257" s="2" t="s">
        <v>33</v>
      </c>
      <c r="E257" s="4" t="n">
        <v>3.6</v>
      </c>
      <c r="F257" s="2" t="s">
        <v>26</v>
      </c>
      <c r="G257" s="2" t="s">
        <v>27</v>
      </c>
      <c r="R257" s="2"/>
      <c r="S257" s="12" t="n">
        <f aca="false">(TABLICA!C258-$J$4)^2</f>
        <v>313.955325234272</v>
      </c>
      <c r="T257" s="12" t="n">
        <f aca="false">(TABLICA!C258-$J$4)^3</f>
        <v>-5562.90675999356</v>
      </c>
      <c r="U257" s="13" t="n">
        <f aca="false">(TABLICA!C258-$J$4)^4</f>
        <v>98567.9462429576</v>
      </c>
      <c r="V257" s="12"/>
      <c r="W257" s="12"/>
      <c r="X257" s="12" t="n">
        <f aca="false">(TABLICA!D258-$K$4)^2</f>
        <v>448.831145569427</v>
      </c>
      <c r="Y257" s="12" t="n">
        <f aca="false">(TABLICA!D258-$K$4)^3</f>
        <v>-9508.77298784819</v>
      </c>
      <c r="Z257" s="12" t="n">
        <f aca="false">(TABLICA!D258-$K$4)^4</f>
        <v>201449.397233164</v>
      </c>
    </row>
    <row r="258" customFormat="false" ht="13.8" hidden="false" customHeight="false" outlineLevel="0" collapsed="false">
      <c r="A258" s="2" t="s">
        <v>314</v>
      </c>
      <c r="B258" s="2" t="s">
        <v>315</v>
      </c>
      <c r="C258" s="2" t="s">
        <v>24</v>
      </c>
      <c r="D258" s="2" t="s">
        <v>25</v>
      </c>
      <c r="E258" s="4" t="n">
        <v>1.1</v>
      </c>
      <c r="F258" s="2" t="s">
        <v>26</v>
      </c>
      <c r="G258" s="2" t="s">
        <v>27</v>
      </c>
      <c r="R258" s="2"/>
      <c r="S258" s="12" t="n">
        <f aca="false">(TABLICA!C259-$J$4)^2</f>
        <v>243.946430206648</v>
      </c>
      <c r="T258" s="12" t="n">
        <f aca="false">(TABLICA!C259-$J$4)^3</f>
        <v>-3810.14673035466</v>
      </c>
      <c r="U258" s="13" t="n">
        <f aca="false">(TABLICA!C259-$J$4)^4</f>
        <v>59509.8608105669</v>
      </c>
      <c r="V258" s="12"/>
      <c r="W258" s="12"/>
      <c r="X258" s="12" t="n">
        <f aca="false">(TABLICA!D259-$K$4)^2</f>
        <v>309.254570983791</v>
      </c>
      <c r="Y258" s="12" t="n">
        <f aca="false">(TABLICA!D259-$K$4)^3</f>
        <v>-5438.43811846081</v>
      </c>
      <c r="Z258" s="12" t="n">
        <f aca="false">(TABLICA!D259-$K$4)^4</f>
        <v>95638.3896743688</v>
      </c>
    </row>
    <row r="259" customFormat="false" ht="13.8" hidden="false" customHeight="false" outlineLevel="0" collapsed="false">
      <c r="A259" s="2" t="s">
        <v>314</v>
      </c>
      <c r="B259" s="2" t="s">
        <v>315</v>
      </c>
      <c r="C259" s="2" t="s">
        <v>24</v>
      </c>
      <c r="D259" s="2" t="s">
        <v>33</v>
      </c>
      <c r="E259" s="4" t="n">
        <v>1.1</v>
      </c>
      <c r="F259" s="2" t="s">
        <v>26</v>
      </c>
      <c r="G259" s="2" t="s">
        <v>27</v>
      </c>
      <c r="R259" s="2"/>
      <c r="S259" s="12" t="n">
        <f aca="false">(TABLICA!C260-$J$4)^2</f>
        <v>313.955325234272</v>
      </c>
      <c r="T259" s="12" t="n">
        <f aca="false">(TABLICA!C260-$J$4)^3</f>
        <v>-5562.90675999356</v>
      </c>
      <c r="U259" s="13" t="n">
        <f aca="false">(TABLICA!C260-$J$4)^4</f>
        <v>98567.9462429576</v>
      </c>
      <c r="V259" s="12"/>
      <c r="W259" s="12"/>
      <c r="X259" s="12" t="n">
        <f aca="false">(TABLICA!D260-$K$4)^2</f>
        <v>448.831145569427</v>
      </c>
      <c r="Y259" s="12" t="n">
        <f aca="false">(TABLICA!D260-$K$4)^3</f>
        <v>-9508.77298784819</v>
      </c>
      <c r="Z259" s="12" t="n">
        <f aca="false">(TABLICA!D260-$K$4)^4</f>
        <v>201449.397233164</v>
      </c>
    </row>
    <row r="260" customFormat="false" ht="13.8" hidden="false" customHeight="false" outlineLevel="0" collapsed="false">
      <c r="A260" s="2" t="s">
        <v>316</v>
      </c>
      <c r="B260" s="2" t="s">
        <v>66</v>
      </c>
      <c r="C260" s="2" t="s">
        <v>24</v>
      </c>
      <c r="D260" s="2" t="s">
        <v>25</v>
      </c>
      <c r="E260" s="4" t="n">
        <v>32.1</v>
      </c>
      <c r="F260" s="2" t="s">
        <v>26</v>
      </c>
      <c r="G260" s="2" t="s">
        <v>27</v>
      </c>
      <c r="R260" s="2"/>
      <c r="S260" s="12" t="n">
        <f aca="false">(TABLICA!C261-$J$4)^2</f>
        <v>276.183999267421</v>
      </c>
      <c r="T260" s="12" t="n">
        <f aca="false">(TABLICA!C261-$J$4)^3</f>
        <v>-4589.84237456576</v>
      </c>
      <c r="U260" s="13" t="n">
        <f aca="false">(TABLICA!C261-$J$4)^4</f>
        <v>76277.601451347</v>
      </c>
      <c r="V260" s="12"/>
      <c r="W260" s="12"/>
      <c r="X260" s="12" t="n">
        <f aca="false">(TABLICA!D261-$K$4)^2</f>
        <v>403.432747779371</v>
      </c>
      <c r="Y260" s="12" t="n">
        <f aca="false">(TABLICA!D261-$K$4)^3</f>
        <v>-8103.20306382267</v>
      </c>
      <c r="Z260" s="12" t="n">
        <f aca="false">(TABLICA!D261-$K$4)^4</f>
        <v>162757.981980814</v>
      </c>
    </row>
    <row r="261" customFormat="false" ht="13.8" hidden="false" customHeight="false" outlineLevel="0" collapsed="false">
      <c r="A261" s="2" t="s">
        <v>316</v>
      </c>
      <c r="B261" s="2" t="s">
        <v>66</v>
      </c>
      <c r="C261" s="2" t="s">
        <v>24</v>
      </c>
      <c r="D261" s="2" t="s">
        <v>33</v>
      </c>
      <c r="E261" s="4" t="n">
        <v>33.7</v>
      </c>
      <c r="F261" s="2" t="s">
        <v>26</v>
      </c>
      <c r="G261" s="2" t="s">
        <v>27</v>
      </c>
      <c r="R261" s="2"/>
      <c r="S261" s="12" t="n">
        <f aca="false">(TABLICA!C262-$J$4)^2</f>
        <v>313.955325234272</v>
      </c>
      <c r="T261" s="12" t="n">
        <f aca="false">(TABLICA!C262-$J$4)^3</f>
        <v>-5562.90675999356</v>
      </c>
      <c r="U261" s="13" t="n">
        <f aca="false">(TABLICA!C262-$J$4)^4</f>
        <v>98567.9462429576</v>
      </c>
      <c r="V261" s="12"/>
      <c r="W261" s="12"/>
      <c r="X261" s="12" t="n">
        <f aca="false">(TABLICA!D262-$K$4)^2</f>
        <v>448.831145569427</v>
      </c>
      <c r="Y261" s="12" t="n">
        <f aca="false">(TABLICA!D262-$K$4)^3</f>
        <v>-9508.77298784819</v>
      </c>
      <c r="Z261" s="12" t="n">
        <f aca="false">(TABLICA!D262-$K$4)^4</f>
        <v>201449.397233164</v>
      </c>
    </row>
    <row r="262" customFormat="false" ht="13.8" hidden="false" customHeight="false" outlineLevel="0" collapsed="false">
      <c r="A262" s="2" t="s">
        <v>317</v>
      </c>
      <c r="B262" s="2" t="s">
        <v>318</v>
      </c>
      <c r="C262" s="2" t="s">
        <v>24</v>
      </c>
      <c r="D262" s="2" t="s">
        <v>25</v>
      </c>
      <c r="E262" s="4" t="n">
        <v>3.1</v>
      </c>
      <c r="F262" s="2" t="s">
        <v>26</v>
      </c>
      <c r="G262" s="2" t="s">
        <v>27</v>
      </c>
      <c r="R262" s="2"/>
      <c r="S262" s="12" t="n">
        <f aca="false">(TABLICA!C263-$J$4)^2</f>
        <v>206.819358383444</v>
      </c>
      <c r="T262" s="12" t="n">
        <f aca="false">(TABLICA!C263-$J$4)^3</f>
        <v>2974.31375619948</v>
      </c>
      <c r="U262" s="13" t="n">
        <f aca="false">(TABLICA!C263-$J$4)^4</f>
        <v>42774.2470021395</v>
      </c>
      <c r="V262" s="12"/>
      <c r="W262" s="12"/>
      <c r="X262" s="12" t="n">
        <f aca="false">(TABLICA!D263-$K$4)^2</f>
        <v>156.609322365007</v>
      </c>
      <c r="Y262" s="12" t="n">
        <f aca="false">(TABLICA!D263-$K$4)^3</f>
        <v>1959.86616623745</v>
      </c>
      <c r="Z262" s="12" t="n">
        <f aca="false">(TABLICA!D263-$K$4)^4</f>
        <v>24526.4798516268</v>
      </c>
    </row>
    <row r="263" customFormat="false" ht="13.8" hidden="false" customHeight="false" outlineLevel="0" collapsed="false">
      <c r="A263" s="2" t="s">
        <v>317</v>
      </c>
      <c r="B263" s="2" t="s">
        <v>318</v>
      </c>
      <c r="C263" s="2" t="s">
        <v>24</v>
      </c>
      <c r="D263" s="2" t="s">
        <v>33</v>
      </c>
      <c r="E263" s="4" t="n">
        <v>3.1</v>
      </c>
      <c r="F263" s="2" t="s">
        <v>26</v>
      </c>
      <c r="G263" s="2" t="s">
        <v>27</v>
      </c>
      <c r="R263" s="2"/>
      <c r="S263" s="12" t="n">
        <f aca="false">(TABLICA!C264-$J$4)^2</f>
        <v>313.955325234272</v>
      </c>
      <c r="T263" s="12" t="n">
        <f aca="false">(TABLICA!C264-$J$4)^3</f>
        <v>-5562.90675999356</v>
      </c>
      <c r="U263" s="13" t="n">
        <f aca="false">(TABLICA!C264-$J$4)^4</f>
        <v>98567.9462429576</v>
      </c>
      <c r="V263" s="12"/>
      <c r="W263" s="12"/>
      <c r="X263" s="12" t="n">
        <f aca="false">(TABLICA!D264-$K$4)^2</f>
        <v>448.831145569427</v>
      </c>
      <c r="Y263" s="12" t="n">
        <f aca="false">(TABLICA!D264-$K$4)^3</f>
        <v>-9508.77298784819</v>
      </c>
      <c r="Z263" s="12" t="n">
        <f aca="false">(TABLICA!D264-$K$4)^4</f>
        <v>201449.397233164</v>
      </c>
    </row>
    <row r="264" customFormat="false" ht="13.8" hidden="false" customHeight="false" outlineLevel="0" collapsed="false">
      <c r="A264" s="2" t="s">
        <v>319</v>
      </c>
      <c r="B264" s="2" t="s">
        <v>320</v>
      </c>
      <c r="C264" s="2" t="s">
        <v>24</v>
      </c>
      <c r="D264" s="2" t="s">
        <v>25</v>
      </c>
      <c r="E264" s="4" t="n">
        <v>6.1</v>
      </c>
      <c r="F264" s="2" t="s">
        <v>26</v>
      </c>
      <c r="G264" s="2" t="s">
        <v>27</v>
      </c>
      <c r="R264" s="2"/>
      <c r="S264" s="12" t="n">
        <f aca="false">(TABLICA!C265-$J$4)^2</f>
        <v>213.708861145874</v>
      </c>
      <c r="T264" s="12" t="n">
        <f aca="false">(TABLICA!C265-$J$4)^3</f>
        <v>-3124.16379332587</v>
      </c>
      <c r="U264" s="13" t="n">
        <f aca="false">(TABLICA!C265-$J$4)^4</f>
        <v>45671.4773322666</v>
      </c>
      <c r="V264" s="12"/>
      <c r="W264" s="12"/>
      <c r="X264" s="12" t="n">
        <f aca="false">(TABLICA!D265-$K$4)^2</f>
        <v>327.090206342907</v>
      </c>
      <c r="Y264" s="12" t="n">
        <f aca="false">(TABLICA!D265-$K$4)^3</f>
        <v>-5915.63420145584</v>
      </c>
      <c r="Z264" s="12" t="n">
        <f aca="false">(TABLICA!D265-$K$4)^4</f>
        <v>106988.003085446</v>
      </c>
    </row>
    <row r="265" customFormat="false" ht="13.8" hidden="false" customHeight="false" outlineLevel="0" collapsed="false">
      <c r="A265" s="2" t="s">
        <v>319</v>
      </c>
      <c r="B265" s="2" t="s">
        <v>320</v>
      </c>
      <c r="C265" s="2" t="s">
        <v>24</v>
      </c>
      <c r="D265" s="2" t="s">
        <v>33</v>
      </c>
      <c r="E265" s="4" t="n">
        <v>9.9</v>
      </c>
      <c r="F265" s="2" t="s">
        <v>26</v>
      </c>
      <c r="G265" s="2" t="s">
        <v>27</v>
      </c>
      <c r="R265" s="2"/>
      <c r="S265" s="12" t="n">
        <f aca="false">(TABLICA!C266-$J$4)^2</f>
        <v>313.955325234272</v>
      </c>
      <c r="T265" s="12" t="n">
        <f aca="false">(TABLICA!C266-$J$4)^3</f>
        <v>-5562.90675999356</v>
      </c>
      <c r="U265" s="13" t="n">
        <f aca="false">(TABLICA!C266-$J$4)^4</f>
        <v>98567.9462429576</v>
      </c>
      <c r="V265" s="12"/>
      <c r="W265" s="12"/>
      <c r="X265" s="12" t="n">
        <f aca="false">(TABLICA!D266-$K$4)^2</f>
        <v>448.831145569427</v>
      </c>
      <c r="Y265" s="12" t="n">
        <f aca="false">(TABLICA!D266-$K$4)^3</f>
        <v>-9508.77298784819</v>
      </c>
      <c r="Z265" s="12" t="n">
        <f aca="false">(TABLICA!D266-$K$4)^4</f>
        <v>201449.397233164</v>
      </c>
    </row>
    <row r="266" customFormat="false" ht="13.8" hidden="false" customHeight="false" outlineLevel="0" collapsed="false">
      <c r="A266" s="2" t="s">
        <v>321</v>
      </c>
      <c r="B266" s="2" t="s">
        <v>322</v>
      </c>
      <c r="C266" s="2" t="s">
        <v>24</v>
      </c>
      <c r="D266" s="2" t="s">
        <v>25</v>
      </c>
      <c r="E266" s="4" t="n">
        <v>32.2</v>
      </c>
      <c r="F266" s="2" t="s">
        <v>26</v>
      </c>
      <c r="G266" s="2" t="s">
        <v>27</v>
      </c>
      <c r="R266" s="2"/>
      <c r="S266" s="12" t="n">
        <f aca="false">(TABLICA!C267-$J$4)^2</f>
        <v>134.996153963554</v>
      </c>
      <c r="T266" s="12" t="n">
        <f aca="false">(TABLICA!C267-$J$4)^3</f>
        <v>-1568.49122533345</v>
      </c>
      <c r="U266" s="13" t="n">
        <f aca="false">(TABLICA!C267-$J$4)^4</f>
        <v>18223.9615849516</v>
      </c>
      <c r="V266" s="12"/>
      <c r="W266" s="12"/>
      <c r="X266" s="12" t="n">
        <f aca="false">(TABLICA!D267-$K$4)^2</f>
        <v>127.36556545893</v>
      </c>
      <c r="Y266" s="12" t="n">
        <f aca="false">(TABLICA!D267-$K$4)^3</f>
        <v>-1437.4013290771</v>
      </c>
      <c r="Z266" s="12" t="n">
        <f aca="false">(TABLICA!D267-$K$4)^4</f>
        <v>16221.9872646729</v>
      </c>
    </row>
    <row r="267" customFormat="false" ht="13.8" hidden="false" customHeight="false" outlineLevel="0" collapsed="false">
      <c r="A267" s="2" t="s">
        <v>321</v>
      </c>
      <c r="B267" s="2" t="s">
        <v>322</v>
      </c>
      <c r="C267" s="2" t="s">
        <v>24</v>
      </c>
      <c r="D267" s="2" t="s">
        <v>33</v>
      </c>
      <c r="E267" s="4" t="n">
        <v>32.2</v>
      </c>
      <c r="F267" s="2" t="s">
        <v>26</v>
      </c>
      <c r="G267" s="2" t="s">
        <v>27</v>
      </c>
      <c r="R267" s="2"/>
      <c r="S267" s="12" t="n">
        <f aca="false">(TABLICA!C268-$J$4)^2</f>
        <v>313.955325234272</v>
      </c>
      <c r="T267" s="12" t="n">
        <f aca="false">(TABLICA!C268-$J$4)^3</f>
        <v>-5562.90675999356</v>
      </c>
      <c r="U267" s="13" t="n">
        <f aca="false">(TABLICA!C268-$J$4)^4</f>
        <v>98567.9462429576</v>
      </c>
      <c r="V267" s="12"/>
      <c r="W267" s="12"/>
      <c r="X267" s="12" t="n">
        <f aca="false">(TABLICA!D268-$K$4)^2</f>
        <v>448.831145569427</v>
      </c>
      <c r="Y267" s="12" t="n">
        <f aca="false">(TABLICA!D268-$K$4)^3</f>
        <v>-9508.77298784819</v>
      </c>
      <c r="Z267" s="12" t="n">
        <f aca="false">(TABLICA!D268-$K$4)^4</f>
        <v>201449.397233164</v>
      </c>
    </row>
    <row r="268" customFormat="false" ht="13.8" hidden="false" customHeight="false" outlineLevel="0" collapsed="false">
      <c r="A268" s="2" t="s">
        <v>323</v>
      </c>
      <c r="B268" s="2" t="s">
        <v>324</v>
      </c>
      <c r="C268" s="2" t="s">
        <v>24</v>
      </c>
      <c r="D268" s="2" t="s">
        <v>25</v>
      </c>
      <c r="E268" s="4" t="n">
        <v>23.2</v>
      </c>
      <c r="F268" s="2" t="s">
        <v>26</v>
      </c>
      <c r="G268" s="2" t="s">
        <v>27</v>
      </c>
      <c r="R268" s="2"/>
      <c r="S268" s="12" t="n">
        <f aca="false">(TABLICA!C269-$J$4)^2</f>
        <v>209.705601477367</v>
      </c>
      <c r="T268" s="12" t="n">
        <f aca="false">(TABLICA!C269-$J$4)^3</f>
        <v>3036.7920001786</v>
      </c>
      <c r="U268" s="13" t="n">
        <f aca="false">(TABLICA!C269-$J$4)^4</f>
        <v>43976.4392909842</v>
      </c>
      <c r="V268" s="12"/>
      <c r="W268" s="12"/>
      <c r="X268" s="12" t="n">
        <f aca="false">(TABLICA!D269-$K$4)^2</f>
        <v>121.316228442356</v>
      </c>
      <c r="Y268" s="12" t="n">
        <f aca="false">(TABLICA!D269-$K$4)^3</f>
        <v>1336.22117692089</v>
      </c>
      <c r="Z268" s="12" t="n">
        <f aca="false">(TABLICA!D269-$K$4)^4</f>
        <v>14717.6272834778</v>
      </c>
    </row>
    <row r="269" customFormat="false" ht="13.8" hidden="false" customHeight="false" outlineLevel="0" collapsed="false">
      <c r="A269" s="2" t="s">
        <v>323</v>
      </c>
      <c r="B269" s="2" t="s">
        <v>324</v>
      </c>
      <c r="C269" s="2" t="s">
        <v>24</v>
      </c>
      <c r="D269" s="2" t="s">
        <v>33</v>
      </c>
      <c r="E269" s="4" t="n">
        <v>29.8</v>
      </c>
      <c r="F269" s="2" t="s">
        <v>26</v>
      </c>
      <c r="G269" s="2" t="s">
        <v>27</v>
      </c>
      <c r="R269" s="2"/>
      <c r="S269" s="12" t="n">
        <f aca="false">(TABLICA!C270-$J$4)^2</f>
        <v>313.955325234272</v>
      </c>
      <c r="T269" s="12" t="n">
        <f aca="false">(TABLICA!C270-$J$4)^3</f>
        <v>-5562.90675999356</v>
      </c>
      <c r="U269" s="13" t="n">
        <f aca="false">(TABLICA!C270-$J$4)^4</f>
        <v>98567.9462429576</v>
      </c>
      <c r="V269" s="12"/>
      <c r="W269" s="12"/>
      <c r="X269" s="12" t="n">
        <f aca="false">(TABLICA!D270-$K$4)^2</f>
        <v>448.831145569427</v>
      </c>
      <c r="Y269" s="12" t="n">
        <f aca="false">(TABLICA!D270-$K$4)^3</f>
        <v>-9508.77298784819</v>
      </c>
      <c r="Z269" s="12" t="n">
        <f aca="false">(TABLICA!D270-$K$4)^4</f>
        <v>201449.397233164</v>
      </c>
    </row>
    <row r="270" customFormat="false" ht="13.8" hidden="false" customHeight="false" outlineLevel="0" collapsed="false">
      <c r="A270" s="2" t="s">
        <v>325</v>
      </c>
      <c r="B270" s="2" t="s">
        <v>326</v>
      </c>
      <c r="C270" s="2" t="s">
        <v>24</v>
      </c>
      <c r="D270" s="2" t="s">
        <v>25</v>
      </c>
      <c r="E270" s="4" t="n">
        <v>1.6</v>
      </c>
      <c r="F270" s="2" t="s">
        <v>26</v>
      </c>
      <c r="G270" s="2" t="s">
        <v>27</v>
      </c>
      <c r="R270" s="2"/>
      <c r="S270" s="12" t="n">
        <f aca="false">(TABLICA!C271-$J$4)^2</f>
        <v>30.0437230243278</v>
      </c>
      <c r="T270" s="12" t="n">
        <f aca="false">(TABLICA!C271-$J$4)^3</f>
        <v>164.676119405722</v>
      </c>
      <c r="U270" s="13" t="n">
        <f aca="false">(TABLICA!C271-$J$4)^4</f>
        <v>902.625293162524</v>
      </c>
      <c r="V270" s="12"/>
      <c r="W270" s="12"/>
      <c r="X270" s="12" t="n">
        <f aca="false">(TABLICA!D271-$K$4)^2</f>
        <v>74.2072781661123</v>
      </c>
      <c r="Y270" s="12" t="n">
        <f aca="false">(TABLICA!D271-$K$4)^3</f>
        <v>639.2485531304</v>
      </c>
      <c r="Z270" s="12" t="n">
        <f aca="false">(TABLICA!D271-$K$4)^4</f>
        <v>5506.72013282277</v>
      </c>
    </row>
    <row r="271" customFormat="false" ht="13.8" hidden="false" customHeight="false" outlineLevel="0" collapsed="false">
      <c r="A271" s="2" t="s">
        <v>325</v>
      </c>
      <c r="B271" s="2" t="s">
        <v>326</v>
      </c>
      <c r="C271" s="2" t="s">
        <v>24</v>
      </c>
      <c r="D271" s="2" t="s">
        <v>33</v>
      </c>
      <c r="E271" s="4" t="n">
        <v>22</v>
      </c>
      <c r="F271" s="2" t="s">
        <v>26</v>
      </c>
      <c r="G271" s="2" t="s">
        <v>27</v>
      </c>
      <c r="R271" s="2"/>
      <c r="S271" s="12" t="n">
        <f aca="false">(TABLICA!C272-$J$4)^2</f>
        <v>313.955325234272</v>
      </c>
      <c r="T271" s="12" t="n">
        <f aca="false">(TABLICA!C272-$J$4)^3</f>
        <v>-5562.90675999356</v>
      </c>
      <c r="U271" s="13" t="n">
        <f aca="false">(TABLICA!C272-$J$4)^4</f>
        <v>98567.9462429576</v>
      </c>
      <c r="V271" s="12"/>
      <c r="W271" s="12"/>
      <c r="X271" s="12" t="n">
        <f aca="false">(TABLICA!D272-$K$4)^2</f>
        <v>448.831145569427</v>
      </c>
      <c r="Y271" s="12" t="n">
        <f aca="false">(TABLICA!D272-$K$4)^3</f>
        <v>-9508.77298784819</v>
      </c>
      <c r="Z271" s="12" t="n">
        <f aca="false">(TABLICA!D272-$K$4)^4</f>
        <v>201449.397233164</v>
      </c>
    </row>
    <row r="272" customFormat="false" ht="13.8" hidden="false" customHeight="false" outlineLevel="0" collapsed="false">
      <c r="A272" s="2" t="s">
        <v>327</v>
      </c>
      <c r="B272" s="2" t="s">
        <v>328</v>
      </c>
      <c r="C272" s="2" t="s">
        <v>24</v>
      </c>
      <c r="D272" s="2" t="s">
        <v>25</v>
      </c>
      <c r="E272" s="4" t="n">
        <v>7.9</v>
      </c>
      <c r="F272" s="2" t="s">
        <v>26</v>
      </c>
      <c r="G272" s="2" t="s">
        <v>27</v>
      </c>
      <c r="R272" s="2"/>
      <c r="S272" s="12" t="n">
        <f aca="false">(TABLICA!C273-$J$4)^2</f>
        <v>259.815214737035</v>
      </c>
      <c r="T272" s="12" t="n">
        <f aca="false">(TABLICA!C273-$J$4)^3</f>
        <v>-4187.90546406242</v>
      </c>
      <c r="U272" s="13" t="n">
        <f aca="false">(TABLICA!C273-$J$4)^4</f>
        <v>67503.9458088514</v>
      </c>
      <c r="V272" s="12"/>
      <c r="W272" s="12"/>
      <c r="X272" s="12" t="n">
        <f aca="false">(TABLICA!D273-$K$4)^2</f>
        <v>0.663189768322105</v>
      </c>
      <c r="Y272" s="12" t="n">
        <f aca="false">(TABLICA!D273-$K$4)^3</f>
        <v>0.540078297517566</v>
      </c>
      <c r="Z272" s="12" t="n">
        <f aca="false">(TABLICA!D273-$K$4)^4</f>
        <v>0.439820668807128</v>
      </c>
    </row>
    <row r="273" customFormat="false" ht="13.8" hidden="false" customHeight="false" outlineLevel="0" collapsed="false">
      <c r="A273" s="2" t="s">
        <v>327</v>
      </c>
      <c r="B273" s="2" t="s">
        <v>328</v>
      </c>
      <c r="C273" s="2" t="s">
        <v>24</v>
      </c>
      <c r="D273" s="2" t="s">
        <v>33</v>
      </c>
      <c r="E273" s="4" t="n">
        <v>8.2</v>
      </c>
      <c r="F273" s="2" t="s">
        <v>26</v>
      </c>
      <c r="G273" s="2" t="s">
        <v>27</v>
      </c>
      <c r="R273" s="2"/>
      <c r="S273" s="12" t="n">
        <f aca="false">(TABLICA!C274-$J$4)^2</f>
        <v>313.955325234272</v>
      </c>
      <c r="T273" s="12" t="n">
        <f aca="false">(TABLICA!C274-$J$4)^3</f>
        <v>-5562.90675999356</v>
      </c>
      <c r="U273" s="13" t="n">
        <f aca="false">(TABLICA!C274-$J$4)^4</f>
        <v>98567.9462429576</v>
      </c>
      <c r="V273" s="12"/>
      <c r="W273" s="12"/>
      <c r="X273" s="12" t="n">
        <f aca="false">(TABLICA!D274-$K$4)^2</f>
        <v>448.831145569427</v>
      </c>
      <c r="Y273" s="12" t="n">
        <f aca="false">(TABLICA!D274-$K$4)^3</f>
        <v>-9508.77298784819</v>
      </c>
      <c r="Z273" s="12" t="n">
        <f aca="false">(TABLICA!D274-$K$4)^4</f>
        <v>201449.397233164</v>
      </c>
    </row>
    <row r="274" customFormat="false" ht="13.8" hidden="false" customHeight="false" outlineLevel="0" collapsed="false">
      <c r="A274" s="2" t="s">
        <v>329</v>
      </c>
      <c r="B274" s="2" t="s">
        <v>330</v>
      </c>
      <c r="C274" s="2" t="s">
        <v>24</v>
      </c>
      <c r="D274" s="2" t="s">
        <v>25</v>
      </c>
      <c r="E274" s="4" t="n">
        <v>8.7</v>
      </c>
      <c r="F274" s="2" t="s">
        <v>26</v>
      </c>
      <c r="G274" s="2" t="s">
        <v>27</v>
      </c>
      <c r="R274" s="2"/>
      <c r="S274" s="12" t="n">
        <f aca="false">(TABLICA!C275-$J$4)^2</f>
        <v>96.4085296541618</v>
      </c>
      <c r="T274" s="12" t="n">
        <f aca="false">(TABLICA!C275-$J$4)^3</f>
        <v>-946.614579565614</v>
      </c>
      <c r="U274" s="13" t="n">
        <f aca="false">(TABLICA!C275-$J$4)^4</f>
        <v>9294.60459007739</v>
      </c>
      <c r="V274" s="12"/>
      <c r="W274" s="12"/>
      <c r="X274" s="12" t="n">
        <f aca="false">(TABLICA!D275-$K$4)^2</f>
        <v>168.626725679924</v>
      </c>
      <c r="Y274" s="12" t="n">
        <f aca="false">(TABLICA!D275-$K$4)^3</f>
        <v>-2189.72517148118</v>
      </c>
      <c r="Z274" s="12" t="n">
        <f aca="false">(TABLICA!D275-$K$4)^4</f>
        <v>28434.9726135324</v>
      </c>
    </row>
    <row r="275" customFormat="false" ht="13.8" hidden="false" customHeight="false" outlineLevel="0" collapsed="false">
      <c r="A275" s="2" t="s">
        <v>329</v>
      </c>
      <c r="B275" s="2" t="s">
        <v>330</v>
      </c>
      <c r="C275" s="2" t="s">
        <v>24</v>
      </c>
      <c r="D275" s="2" t="s">
        <v>33</v>
      </c>
      <c r="E275" s="4" t="n">
        <v>10.1</v>
      </c>
      <c r="F275" s="2" t="s">
        <v>26</v>
      </c>
      <c r="G275" s="2" t="s">
        <v>27</v>
      </c>
      <c r="R275" s="2"/>
      <c r="S275" s="12" t="n">
        <f aca="false">(TABLICA!C276-$J$4)^2</f>
        <v>313.955325234272</v>
      </c>
      <c r="T275" s="12" t="n">
        <f aca="false">(TABLICA!C276-$J$4)^3</f>
        <v>-5562.90675999356</v>
      </c>
      <c r="U275" s="13" t="n">
        <f aca="false">(TABLICA!C276-$J$4)^4</f>
        <v>98567.9462429576</v>
      </c>
      <c r="V275" s="12"/>
      <c r="W275" s="12"/>
      <c r="X275" s="12" t="n">
        <f aca="false">(TABLICA!D276-$K$4)^2</f>
        <v>448.831145569427</v>
      </c>
      <c r="Y275" s="12" t="n">
        <f aca="false">(TABLICA!D276-$K$4)^3</f>
        <v>-9508.77298784819</v>
      </c>
      <c r="Z275" s="12" t="n">
        <f aca="false">(TABLICA!D276-$K$4)^4</f>
        <v>201449.397233164</v>
      </c>
    </row>
    <row r="276" customFormat="false" ht="13.8" hidden="false" customHeight="false" outlineLevel="0" collapsed="false">
      <c r="A276" s="2" t="s">
        <v>331</v>
      </c>
      <c r="B276" s="2" t="s">
        <v>332</v>
      </c>
      <c r="C276" s="2" t="s">
        <v>24</v>
      </c>
      <c r="D276" s="2" t="s">
        <v>25</v>
      </c>
      <c r="E276" s="4" t="n">
        <v>79.2</v>
      </c>
      <c r="F276" s="2" t="s">
        <v>26</v>
      </c>
      <c r="G276" s="2" t="s">
        <v>27</v>
      </c>
      <c r="R276" s="2"/>
      <c r="S276" s="12" t="n">
        <f aca="false">(TABLICA!C277-$J$4)^2</f>
        <v>81.338474405543</v>
      </c>
      <c r="T276" s="12" t="n">
        <f aca="false">(TABLICA!C277-$J$4)^3</f>
        <v>-733.574174693969</v>
      </c>
      <c r="U276" s="13" t="n">
        <f aca="false">(TABLICA!C277-$J$4)^4</f>
        <v>6615.94741862118</v>
      </c>
      <c r="V276" s="12"/>
      <c r="W276" s="12"/>
      <c r="X276" s="12" t="n">
        <f aca="false">(TABLICA!D277-$K$4)^2</f>
        <v>122.891311315283</v>
      </c>
      <c r="Y276" s="12" t="n">
        <f aca="false">(TABLICA!D277-$K$4)^3</f>
        <v>-1362.32826604484</v>
      </c>
      <c r="Z276" s="12" t="n">
        <f aca="false">(TABLICA!D277-$K$4)^4</f>
        <v>15102.2743967899</v>
      </c>
    </row>
    <row r="277" customFormat="false" ht="13.8" hidden="false" customHeight="false" outlineLevel="0" collapsed="false">
      <c r="A277" s="2" t="s">
        <v>331</v>
      </c>
      <c r="B277" s="2" t="s">
        <v>332</v>
      </c>
      <c r="C277" s="2" t="s">
        <v>24</v>
      </c>
      <c r="D277" s="2" t="s">
        <v>33</v>
      </c>
      <c r="E277" s="4" t="n">
        <v>109.6</v>
      </c>
      <c r="F277" s="2" t="s">
        <v>26</v>
      </c>
      <c r="G277" s="2" t="s">
        <v>27</v>
      </c>
      <c r="R277" s="2"/>
      <c r="S277" s="12" t="n">
        <f aca="false">(TABLICA!C278-$J$4)^2</f>
        <v>313.955325234272</v>
      </c>
      <c r="T277" s="12" t="n">
        <f aca="false">(TABLICA!C278-$J$4)^3</f>
        <v>-5562.90675999356</v>
      </c>
      <c r="U277" s="13" t="n">
        <f aca="false">(TABLICA!C278-$J$4)^4</f>
        <v>98567.9462429576</v>
      </c>
      <c r="V277" s="12"/>
      <c r="W277" s="12"/>
      <c r="X277" s="12" t="n">
        <f aca="false">(TABLICA!D278-$K$4)^2</f>
        <v>448.831145569427</v>
      </c>
      <c r="Y277" s="12" t="n">
        <f aca="false">(TABLICA!D278-$K$4)^3</f>
        <v>-9508.77298784819</v>
      </c>
      <c r="Z277" s="12" t="n">
        <f aca="false">(TABLICA!D278-$K$4)^4</f>
        <v>201449.397233164</v>
      </c>
    </row>
    <row r="278" customFormat="false" ht="13.8" hidden="false" customHeight="false" outlineLevel="0" collapsed="false">
      <c r="A278" s="2" t="s">
        <v>333</v>
      </c>
      <c r="B278" s="2" t="s">
        <v>334</v>
      </c>
      <c r="C278" s="2" t="s">
        <v>24</v>
      </c>
      <c r="D278" s="2" t="s">
        <v>25</v>
      </c>
      <c r="E278" s="4" t="n">
        <v>2.2</v>
      </c>
      <c r="F278" s="2" t="s">
        <v>26</v>
      </c>
      <c r="G278" s="2" t="s">
        <v>27</v>
      </c>
      <c r="R278" s="2"/>
      <c r="S278" s="12" t="n">
        <f aca="false">(TABLICA!C279-$J$4)^2</f>
        <v>3779.93985562101</v>
      </c>
      <c r="T278" s="12" t="n">
        <f aca="false">(TABLICA!C279-$J$4)^3</f>
        <v>232395.296725614</v>
      </c>
      <c r="U278" s="13" t="n">
        <f aca="false">(TABLICA!C279-$J$4)^4</f>
        <v>14287945.3121122</v>
      </c>
      <c r="V278" s="12"/>
      <c r="W278" s="12"/>
      <c r="X278" s="12" t="n">
        <f aca="false">(TABLICA!D279-$K$4)^2</f>
        <v>7817.0998748512</v>
      </c>
      <c r="Y278" s="12" t="n">
        <f aca="false">(TABLICA!D279-$K$4)^3</f>
        <v>691143.918769302</v>
      </c>
      <c r="Z278" s="12" t="n">
        <f aca="false">(TABLICA!D279-$K$4)^4</f>
        <v>61107050.4533986</v>
      </c>
    </row>
    <row r="279" customFormat="false" ht="13.8" hidden="false" customHeight="false" outlineLevel="0" collapsed="false">
      <c r="A279" s="2" t="s">
        <v>333</v>
      </c>
      <c r="B279" s="2" t="s">
        <v>334</v>
      </c>
      <c r="C279" s="2" t="s">
        <v>24</v>
      </c>
      <c r="D279" s="2" t="s">
        <v>33</v>
      </c>
      <c r="E279" s="4" t="n">
        <v>2.2</v>
      </c>
      <c r="F279" s="2" t="s">
        <v>26</v>
      </c>
      <c r="G279" s="2" t="s">
        <v>27</v>
      </c>
      <c r="R279" s="2"/>
      <c r="S279" s="12" t="n">
        <f aca="false">(TABLICA!C280-$J$4)^2</f>
        <v>313.955325234272</v>
      </c>
      <c r="T279" s="12" t="n">
        <f aca="false">(TABLICA!C280-$J$4)^3</f>
        <v>-5562.90675999356</v>
      </c>
      <c r="U279" s="13" t="n">
        <f aca="false">(TABLICA!C280-$J$4)^4</f>
        <v>98567.9462429576</v>
      </c>
      <c r="V279" s="12"/>
      <c r="W279" s="12"/>
      <c r="X279" s="12" t="n">
        <f aca="false">(TABLICA!D280-$K$4)^2</f>
        <v>448.831145569427</v>
      </c>
      <c r="Y279" s="12" t="n">
        <f aca="false">(TABLICA!D280-$K$4)^3</f>
        <v>-9508.77298784819</v>
      </c>
      <c r="Z279" s="12" t="n">
        <f aca="false">(TABLICA!D280-$K$4)^4</f>
        <v>201449.397233164</v>
      </c>
    </row>
    <row r="280" customFormat="false" ht="13.8" hidden="false" customHeight="false" outlineLevel="0" collapsed="false">
      <c r="A280" s="2" t="s">
        <v>335</v>
      </c>
      <c r="B280" s="2" t="s">
        <v>336</v>
      </c>
      <c r="C280" s="2" t="s">
        <v>24</v>
      </c>
      <c r="D280" s="2" t="s">
        <v>25</v>
      </c>
      <c r="E280" s="4" t="n">
        <v>7.6</v>
      </c>
      <c r="F280" s="2" t="s">
        <v>26</v>
      </c>
      <c r="G280" s="2" t="s">
        <v>27</v>
      </c>
      <c r="R280" s="2"/>
      <c r="S280" s="12" t="n">
        <f aca="false">(TABLICA!C281-$J$4)^2</f>
        <v>240.832673300571</v>
      </c>
      <c r="T280" s="12" t="n">
        <f aca="false">(TABLICA!C281-$J$4)^3</f>
        <v>-3737.43036482858</v>
      </c>
      <c r="U280" s="13" t="n">
        <f aca="false">(TABLICA!C281-$J$4)^4</f>
        <v>58000.3765290993</v>
      </c>
      <c r="V280" s="12"/>
      <c r="W280" s="12"/>
      <c r="X280" s="12" t="n">
        <f aca="false">(TABLICA!D281-$K$4)^2</f>
        <v>360.454349989316</v>
      </c>
      <c r="Y280" s="12" t="n">
        <f aca="false">(TABLICA!D281-$K$4)^3</f>
        <v>-6843.45485250434</v>
      </c>
      <c r="Z280" s="12" t="n">
        <f aca="false">(TABLICA!D281-$K$4)^4</f>
        <v>129927.33842622</v>
      </c>
    </row>
    <row r="281" customFormat="false" ht="13.8" hidden="false" customHeight="false" outlineLevel="0" collapsed="false">
      <c r="A281" s="2" t="s">
        <v>335</v>
      </c>
      <c r="B281" s="2" t="s">
        <v>336</v>
      </c>
      <c r="C281" s="2" t="s">
        <v>24</v>
      </c>
      <c r="D281" s="2" t="s">
        <v>33</v>
      </c>
      <c r="E281" s="4" t="n">
        <v>7.6</v>
      </c>
      <c r="F281" s="2" t="s">
        <v>26</v>
      </c>
      <c r="G281" s="2" t="s">
        <v>27</v>
      </c>
      <c r="R281" s="2"/>
      <c r="S281" s="12" t="n">
        <f aca="false">(TABLICA!C282-$J$4)^2</f>
        <v>313.955325234272</v>
      </c>
      <c r="T281" s="12" t="n">
        <f aca="false">(TABLICA!C282-$J$4)^3</f>
        <v>-5562.90675999356</v>
      </c>
      <c r="U281" s="13" t="n">
        <f aca="false">(TABLICA!C282-$J$4)^4</f>
        <v>98567.9462429576</v>
      </c>
      <c r="V281" s="12"/>
      <c r="W281" s="12"/>
      <c r="X281" s="12" t="n">
        <f aca="false">(TABLICA!D282-$K$4)^2</f>
        <v>448.831145569427</v>
      </c>
      <c r="Y281" s="12" t="n">
        <f aca="false">(TABLICA!D282-$K$4)^3</f>
        <v>-9508.77298784819</v>
      </c>
      <c r="Z281" s="12" t="n">
        <f aca="false">(TABLICA!D282-$K$4)^4</f>
        <v>201449.397233164</v>
      </c>
    </row>
    <row r="282" customFormat="false" ht="13.8" hidden="false" customHeight="false" outlineLevel="0" collapsed="false">
      <c r="A282" s="2" t="s">
        <v>337</v>
      </c>
      <c r="B282" s="2" t="s">
        <v>338</v>
      </c>
      <c r="C282" s="2" t="s">
        <v>24</v>
      </c>
      <c r="D282" s="2" t="s">
        <v>25</v>
      </c>
      <c r="E282" s="4" t="n">
        <v>36.1</v>
      </c>
      <c r="F282" s="2" t="s">
        <v>26</v>
      </c>
      <c r="G282" s="2" t="s">
        <v>27</v>
      </c>
      <c r="R282" s="2"/>
      <c r="S282" s="12" t="n">
        <f aca="false">(TABLICA!C283-$J$4)^2</f>
        <v>102.389800372394</v>
      </c>
      <c r="T282" s="12" t="n">
        <f aca="false">(TABLICA!C283-$J$4)^3</f>
        <v>-1036.06032807756</v>
      </c>
      <c r="U282" s="13" t="n">
        <f aca="false">(TABLICA!C283-$J$4)^4</f>
        <v>10483.6712202987</v>
      </c>
      <c r="V282" s="12"/>
      <c r="W282" s="12"/>
      <c r="X282" s="12" t="n">
        <f aca="false">(TABLICA!D283-$K$4)^2</f>
        <v>184.569488110863</v>
      </c>
      <c r="Y282" s="12" t="n">
        <f aca="false">(TABLICA!D283-$K$4)^3</f>
        <v>-2507.49376389289</v>
      </c>
      <c r="Z282" s="12" t="n">
        <f aca="false">(TABLICA!D283-$K$4)^4</f>
        <v>34065.8959415061</v>
      </c>
    </row>
    <row r="283" customFormat="false" ht="13.8" hidden="false" customHeight="false" outlineLevel="0" collapsed="false">
      <c r="A283" s="2" t="s">
        <v>337</v>
      </c>
      <c r="B283" s="2" t="s">
        <v>338</v>
      </c>
      <c r="C283" s="2" t="s">
        <v>24</v>
      </c>
      <c r="D283" s="2" t="s">
        <v>33</v>
      </c>
      <c r="E283" s="4" t="n">
        <v>36.1</v>
      </c>
      <c r="F283" s="2" t="s">
        <v>26</v>
      </c>
      <c r="G283" s="2" t="s">
        <v>27</v>
      </c>
      <c r="R283" s="2"/>
      <c r="S283" s="12" t="n">
        <f aca="false">(TABLICA!C284-$J$4)^2</f>
        <v>313.955325234272</v>
      </c>
      <c r="T283" s="12" t="n">
        <f aca="false">(TABLICA!C284-$J$4)^3</f>
        <v>-5562.90675999356</v>
      </c>
      <c r="U283" s="13" t="n">
        <f aca="false">(TABLICA!C284-$J$4)^4</f>
        <v>98567.9462429576</v>
      </c>
      <c r="V283" s="12"/>
      <c r="W283" s="12"/>
      <c r="X283" s="12" t="n">
        <f aca="false">(TABLICA!D284-$K$4)^2</f>
        <v>448.831145569427</v>
      </c>
      <c r="Y283" s="12" t="n">
        <f aca="false">(TABLICA!D284-$K$4)^3</f>
        <v>-9508.77298784819</v>
      </c>
      <c r="Z283" s="12" t="n">
        <f aca="false">(TABLICA!D284-$K$4)^4</f>
        <v>201449.397233164</v>
      </c>
    </row>
    <row r="284" customFormat="false" ht="13.8" hidden="false" customHeight="false" outlineLevel="0" collapsed="false">
      <c r="A284" s="2" t="s">
        <v>339</v>
      </c>
      <c r="B284" s="2" t="s">
        <v>340</v>
      </c>
      <c r="C284" s="2" t="s">
        <v>24</v>
      </c>
      <c r="D284" s="2" t="s">
        <v>25</v>
      </c>
      <c r="E284" s="4" t="n">
        <v>0.4</v>
      </c>
      <c r="F284" s="2" t="s">
        <v>26</v>
      </c>
      <c r="G284" s="2" t="s">
        <v>27</v>
      </c>
      <c r="R284" s="2"/>
      <c r="S284" s="12" t="n">
        <f aca="false">(TABLICA!C285-$J$4)^2</f>
        <v>337.86908214035</v>
      </c>
      <c r="T284" s="12" t="n">
        <f aca="false">(TABLICA!C285-$J$4)^3</f>
        <v>6210.44439934224</v>
      </c>
      <c r="U284" s="13" t="n">
        <f aca="false">(TABLICA!C285-$J$4)^4</f>
        <v>114155.516666363</v>
      </c>
      <c r="V284" s="12"/>
      <c r="W284" s="12"/>
      <c r="X284" s="12" t="n">
        <f aca="false">(TABLICA!D285-$K$4)^2</f>
        <v>222.438272641251</v>
      </c>
      <c r="Y284" s="12" t="n">
        <f aca="false">(TABLICA!D285-$K$4)^3</f>
        <v>3317.52550825998</v>
      </c>
      <c r="Z284" s="12" t="n">
        <f aca="false">(TABLICA!D285-$K$4)^4</f>
        <v>49478.7851356233</v>
      </c>
    </row>
    <row r="285" customFormat="false" ht="13.8" hidden="false" customHeight="false" outlineLevel="0" collapsed="false">
      <c r="A285" s="2" t="s">
        <v>339</v>
      </c>
      <c r="B285" s="2" t="s">
        <v>340</v>
      </c>
      <c r="C285" s="2" t="s">
        <v>24</v>
      </c>
      <c r="D285" s="2" t="s">
        <v>33</v>
      </c>
      <c r="E285" s="4" t="n">
        <v>3.2</v>
      </c>
      <c r="F285" s="2" t="s">
        <v>26</v>
      </c>
      <c r="G285" s="2" t="s">
        <v>27</v>
      </c>
      <c r="R285" s="2"/>
      <c r="S285" s="12" t="n">
        <f aca="false">(TABLICA!C286-$J$4)^2</f>
        <v>313.955325234272</v>
      </c>
      <c r="T285" s="12" t="n">
        <f aca="false">(TABLICA!C286-$J$4)^3</f>
        <v>-5562.90675999356</v>
      </c>
      <c r="U285" s="13" t="n">
        <f aca="false">(TABLICA!C286-$J$4)^4</f>
        <v>98567.9462429576</v>
      </c>
      <c r="V285" s="12"/>
      <c r="W285" s="12"/>
      <c r="X285" s="12" t="n">
        <f aca="false">(TABLICA!D286-$K$4)^2</f>
        <v>448.831145569427</v>
      </c>
      <c r="Y285" s="12" t="n">
        <f aca="false">(TABLICA!D286-$K$4)^3</f>
        <v>-9508.77298784819</v>
      </c>
      <c r="Z285" s="12" t="n">
        <f aca="false">(TABLICA!D286-$K$4)^4</f>
        <v>201449.397233164</v>
      </c>
    </row>
    <row r="286" customFormat="false" ht="13.8" hidden="false" customHeight="false" outlineLevel="0" collapsed="false">
      <c r="A286" s="2" t="s">
        <v>341</v>
      </c>
      <c r="B286" s="2" t="s">
        <v>342</v>
      </c>
      <c r="C286" s="2" t="s">
        <v>24</v>
      </c>
      <c r="D286" s="2" t="s">
        <v>25</v>
      </c>
      <c r="E286" s="4" t="n">
        <v>11.2</v>
      </c>
      <c r="F286" s="2" t="s">
        <v>26</v>
      </c>
      <c r="G286" s="2" t="s">
        <v>27</v>
      </c>
      <c r="R286" s="2"/>
      <c r="S286" s="12" t="n">
        <f aca="false">(TABLICA!C287-$J$4)^2</f>
        <v>299.940297609963</v>
      </c>
      <c r="T286" s="12" t="n">
        <f aca="false">(TABLICA!C287-$J$4)^3</f>
        <v>-5194.60138628702</v>
      </c>
      <c r="U286" s="13" t="n">
        <f aca="false">(TABLICA!C287-$J$4)^4</f>
        <v>89964.1821303531</v>
      </c>
      <c r="V286" s="12"/>
      <c r="W286" s="12"/>
      <c r="X286" s="12" t="n">
        <f aca="false">(TABLICA!D287-$K$4)^2</f>
        <v>323.483079271084</v>
      </c>
      <c r="Y286" s="12" t="n">
        <f aca="false">(TABLICA!D287-$K$4)^3</f>
        <v>-5818.04870861374</v>
      </c>
      <c r="Z286" s="12" t="n">
        <f aca="false">(TABLICA!D287-$K$4)^4</f>
        <v>104641.302574703</v>
      </c>
    </row>
    <row r="287" customFormat="false" ht="13.8" hidden="false" customHeight="false" outlineLevel="0" collapsed="false">
      <c r="A287" s="2" t="s">
        <v>341</v>
      </c>
      <c r="B287" s="2" t="s">
        <v>342</v>
      </c>
      <c r="C287" s="2" t="s">
        <v>24</v>
      </c>
      <c r="D287" s="2" t="s">
        <v>33</v>
      </c>
      <c r="E287" s="4" t="n">
        <v>11.2</v>
      </c>
      <c r="F287" s="2" t="s">
        <v>26</v>
      </c>
      <c r="G287" s="2" t="s">
        <v>27</v>
      </c>
      <c r="R287" s="2"/>
      <c r="S287" s="12" t="n">
        <f aca="false">(TABLICA!C288-$J$4)^2</f>
        <v>313.955325234272</v>
      </c>
      <c r="T287" s="12" t="n">
        <f aca="false">(TABLICA!C288-$J$4)^3</f>
        <v>-5562.90675999356</v>
      </c>
      <c r="U287" s="13" t="n">
        <f aca="false">(TABLICA!C288-$J$4)^4</f>
        <v>98567.9462429576</v>
      </c>
      <c r="V287" s="12"/>
      <c r="W287" s="12"/>
      <c r="X287" s="12" t="n">
        <f aca="false">(TABLICA!D288-$K$4)^2</f>
        <v>448.831145569427</v>
      </c>
      <c r="Y287" s="12" t="n">
        <f aca="false">(TABLICA!D288-$K$4)^3</f>
        <v>-9508.77298784819</v>
      </c>
      <c r="Z287" s="12" t="n">
        <f aca="false">(TABLICA!D288-$K$4)^4</f>
        <v>201449.397233164</v>
      </c>
    </row>
    <row r="288" customFormat="false" ht="13.8" hidden="false" customHeight="false" outlineLevel="0" collapsed="false">
      <c r="A288" s="2" t="s">
        <v>343</v>
      </c>
      <c r="B288" s="2" t="s">
        <v>344</v>
      </c>
      <c r="C288" s="2" t="s">
        <v>24</v>
      </c>
      <c r="D288" s="2" t="s">
        <v>25</v>
      </c>
      <c r="E288" s="4" t="n">
        <v>14.7</v>
      </c>
      <c r="F288" s="2" t="s">
        <v>26</v>
      </c>
      <c r="G288" s="2" t="s">
        <v>27</v>
      </c>
      <c r="R288" s="2"/>
      <c r="S288" s="12" t="n">
        <f aca="false">(TABLICA!C289-$J$4)^2</f>
        <v>42.4945517536094</v>
      </c>
      <c r="T288" s="20" t="n">
        <f aca="false">(TABLICA!C289-$J$4)^3</f>
        <v>-277.012826597147</v>
      </c>
      <c r="U288" s="13" t="n">
        <f aca="false">(TABLICA!C289-$J$4)^4</f>
        <v>1805.78692874018</v>
      </c>
      <c r="V288" s="12"/>
      <c r="W288" s="12"/>
      <c r="X288" s="12" t="n">
        <f aca="false">(TABLICA!D289-$K$4)^2</f>
        <v>99.712913525228</v>
      </c>
      <c r="Y288" s="12" t="n">
        <f aca="false">(TABLICA!D289-$K$4)^3</f>
        <v>-995.696795057994</v>
      </c>
      <c r="Z288" s="12" t="n">
        <f aca="false">(TABLICA!D289-$K$4)^4</f>
        <v>9942.6651236896</v>
      </c>
    </row>
    <row r="289" customFormat="false" ht="13.8" hidden="false" customHeight="false" outlineLevel="0" collapsed="false">
      <c r="A289" s="2" t="s">
        <v>343</v>
      </c>
      <c r="B289" s="2" t="s">
        <v>344</v>
      </c>
      <c r="C289" s="2" t="s">
        <v>24</v>
      </c>
      <c r="D289" s="2" t="s">
        <v>33</v>
      </c>
      <c r="E289" s="4" t="n">
        <v>14.7</v>
      </c>
      <c r="F289" s="2" t="s">
        <v>26</v>
      </c>
      <c r="G289" s="2" t="s">
        <v>27</v>
      </c>
      <c r="R289" s="2"/>
      <c r="S289" s="12" t="n">
        <f aca="false">(TABLICA!C290-$J$4)^2</f>
        <v>313.955325234272</v>
      </c>
      <c r="T289" s="12" t="n">
        <f aca="false">(TABLICA!C290-$J$4)^3</f>
        <v>-5562.90675999356</v>
      </c>
      <c r="U289" s="13" t="n">
        <f aca="false">(TABLICA!C290-$J$4)^4</f>
        <v>98567.9462429576</v>
      </c>
      <c r="V289" s="12"/>
      <c r="W289" s="12"/>
      <c r="X289" s="12" t="n">
        <f aca="false">(TABLICA!D290-$K$4)^2</f>
        <v>448.831145569427</v>
      </c>
      <c r="Y289" s="12" t="n">
        <f aca="false">(TABLICA!D290-$K$4)^3</f>
        <v>-9508.77298784819</v>
      </c>
      <c r="Z289" s="12" t="n">
        <f aca="false">(TABLICA!D290-$K$4)^4</f>
        <v>201449.397233164</v>
      </c>
    </row>
    <row r="290" customFormat="false" ht="13.8" hidden="false" customHeight="false" outlineLevel="0" collapsed="false">
      <c r="A290" s="2" t="s">
        <v>345</v>
      </c>
      <c r="B290" s="2" t="s">
        <v>346</v>
      </c>
      <c r="C290" s="2" t="s">
        <v>24</v>
      </c>
      <c r="D290" s="2" t="s">
        <v>25</v>
      </c>
      <c r="E290" s="4" t="n">
        <v>0</v>
      </c>
      <c r="F290" s="2" t="s">
        <v>26</v>
      </c>
      <c r="G290" s="2" t="s">
        <v>27</v>
      </c>
      <c r="R290" s="2"/>
      <c r="S290" s="12" t="n">
        <f aca="false">(TABLICA!C291-$J$4)^2</f>
        <v>9.11306004090224</v>
      </c>
      <c r="T290" s="12" t="n">
        <f aca="false">(TABLICA!C291-$J$4)^3</f>
        <v>-27.5103646759612</v>
      </c>
      <c r="U290" s="13" t="n">
        <f aca="false">(TABLICA!C291-$J$4)^4</f>
        <v>83.0478633090892</v>
      </c>
      <c r="V290" s="12"/>
      <c r="W290" s="12"/>
      <c r="X290" s="12" t="n">
        <f aca="false">(TABLICA!D291-$K$4)^2</f>
        <v>42.0634660114159</v>
      </c>
      <c r="Y290" s="12" t="n">
        <f aca="false">(TABLICA!D291-$K$4)^3</f>
        <v>-272.808302490614</v>
      </c>
      <c r="Z290" s="12" t="n">
        <f aca="false">(TABLICA!D291-$K$4)^4</f>
        <v>1769.33517289354</v>
      </c>
    </row>
    <row r="291" customFormat="false" ht="13.8" hidden="false" customHeight="false" outlineLevel="0" collapsed="false">
      <c r="A291" s="2" t="s">
        <v>345</v>
      </c>
      <c r="B291" s="2" t="s">
        <v>346</v>
      </c>
      <c r="C291" s="2" t="s">
        <v>24</v>
      </c>
      <c r="D291" s="2" t="s">
        <v>33</v>
      </c>
      <c r="E291" s="4" t="n">
        <v>0.1</v>
      </c>
      <c r="F291" s="2" t="s">
        <v>26</v>
      </c>
      <c r="G291" s="2" t="s">
        <v>27</v>
      </c>
      <c r="R291" s="2"/>
      <c r="S291" s="12" t="n">
        <f aca="false">(TABLICA!C292-$J$4)^2</f>
        <v>313.955325234272</v>
      </c>
      <c r="T291" s="12" t="n">
        <f aca="false">(TABLICA!C292-$J$4)^3</f>
        <v>-5562.90675999356</v>
      </c>
      <c r="U291" s="13" t="n">
        <f aca="false">(TABLICA!C292-$J$4)^4</f>
        <v>98567.9462429576</v>
      </c>
      <c r="V291" s="12"/>
      <c r="W291" s="12"/>
      <c r="X291" s="12" t="n">
        <f aca="false">(TABLICA!D292-$K$4)^2</f>
        <v>448.831145569427</v>
      </c>
      <c r="Y291" s="12" t="n">
        <f aca="false">(TABLICA!D292-$K$4)^3</f>
        <v>-9508.77298784819</v>
      </c>
      <c r="Z291" s="12" t="n">
        <f aca="false">(TABLICA!D292-$K$4)^4</f>
        <v>201449.397233164</v>
      </c>
    </row>
    <row r="292" customFormat="false" ht="13.8" hidden="false" customHeight="false" outlineLevel="0" collapsed="false">
      <c r="A292" s="2" t="s">
        <v>347</v>
      </c>
      <c r="B292" s="2" t="s">
        <v>348</v>
      </c>
      <c r="C292" s="2" t="s">
        <v>24</v>
      </c>
      <c r="D292" s="2" t="s">
        <v>25</v>
      </c>
      <c r="E292" s="4" t="n">
        <v>4.3</v>
      </c>
      <c r="F292" s="2" t="s">
        <v>26</v>
      </c>
      <c r="G292" s="2" t="s">
        <v>27</v>
      </c>
      <c r="R292" s="2"/>
      <c r="S292" s="12" t="n">
        <f aca="false">(TABLICA!C293-$J$4)^2</f>
        <v>313.955325234272</v>
      </c>
      <c r="T292" s="12" t="n">
        <f aca="false">(TABLICA!C293-$J$4)^3</f>
        <v>-5562.90675999356</v>
      </c>
      <c r="U292" s="13" t="n">
        <f aca="false">(TABLICA!C293-$J$4)^4</f>
        <v>98567.9462429576</v>
      </c>
      <c r="V292" s="12"/>
      <c r="W292" s="12"/>
      <c r="X292" s="12" t="n">
        <f aca="false">(TABLICA!D293-$K$4)^2</f>
        <v>444.604018497603</v>
      </c>
      <c r="Y292" s="12" t="n">
        <f aca="false">(TABLICA!D293-$K$4)^3</f>
        <v>-9374.75821323814</v>
      </c>
      <c r="Z292" s="12" t="n">
        <f aca="false">(TABLICA!D293-$K$4)^4</f>
        <v>197672.733264217</v>
      </c>
    </row>
    <row r="293" customFormat="false" ht="13.8" hidden="false" customHeight="false" outlineLevel="0" collapsed="false">
      <c r="A293" s="2" t="s">
        <v>347</v>
      </c>
      <c r="B293" s="2" t="s">
        <v>348</v>
      </c>
      <c r="C293" s="2" t="s">
        <v>24</v>
      </c>
      <c r="D293" s="2" t="s">
        <v>33</v>
      </c>
      <c r="E293" s="4" t="n">
        <v>4.5</v>
      </c>
      <c r="F293" s="2" t="s">
        <v>26</v>
      </c>
      <c r="G293" s="2" t="s">
        <v>27</v>
      </c>
      <c r="R293" s="2"/>
      <c r="S293" s="12" t="n">
        <f aca="false">(TABLICA!C294-$J$4)^2</f>
        <v>313.955325234272</v>
      </c>
      <c r="T293" s="12" t="n">
        <f aca="false">(TABLICA!C294-$J$4)^3</f>
        <v>-5562.90675999356</v>
      </c>
      <c r="U293" s="13" t="n">
        <f aca="false">(TABLICA!C294-$J$4)^4</f>
        <v>98567.9462429576</v>
      </c>
      <c r="V293" s="12"/>
      <c r="W293" s="12"/>
      <c r="X293" s="12" t="n">
        <f aca="false">(TABLICA!D294-$K$4)^2</f>
        <v>448.831145569427</v>
      </c>
      <c r="Y293" s="12" t="n">
        <f aca="false">(TABLICA!D294-$K$4)^3</f>
        <v>-9508.77298784819</v>
      </c>
      <c r="Z293" s="12" t="n">
        <f aca="false">(TABLICA!D294-$K$4)^4</f>
        <v>201449.397233164</v>
      </c>
    </row>
    <row r="294" customFormat="false" ht="13.8" hidden="false" customHeight="false" outlineLevel="0" collapsed="false">
      <c r="A294" s="2" t="s">
        <v>349</v>
      </c>
      <c r="B294" s="2" t="s">
        <v>350</v>
      </c>
      <c r="C294" s="2" t="s">
        <v>24</v>
      </c>
      <c r="D294" s="2" t="s">
        <v>25</v>
      </c>
      <c r="E294" s="4" t="n">
        <v>13.6</v>
      </c>
      <c r="F294" s="2" t="s">
        <v>26</v>
      </c>
      <c r="G294" s="2" t="s">
        <v>27</v>
      </c>
      <c r="R294" s="2"/>
      <c r="S294" s="12" t="n">
        <f aca="false">(TABLICA!C295-$J$4)^2</f>
        <v>180.063778272946</v>
      </c>
      <c r="T294" s="12" t="n">
        <f aca="false">(TABLICA!C295-$J$4)^3</f>
        <v>-2416.237042372</v>
      </c>
      <c r="U294" s="13" t="n">
        <f aca="false">(TABLICA!C295-$J$4)^4</f>
        <v>32422.9642459287</v>
      </c>
      <c r="V294" s="12"/>
      <c r="W294" s="12"/>
      <c r="X294" s="12" t="n">
        <f aca="false">(TABLICA!D295-$K$4)^2</f>
        <v>278.410427337383</v>
      </c>
      <c r="Y294" s="12" t="n">
        <f aca="false">(TABLICA!D295-$K$4)^3</f>
        <v>-4645.45487072723</v>
      </c>
      <c r="Z294" s="12" t="n">
        <f aca="false">(TABLICA!D295-$K$4)^4</f>
        <v>77512.366050184</v>
      </c>
    </row>
    <row r="295" customFormat="false" ht="13.8" hidden="false" customHeight="false" outlineLevel="0" collapsed="false">
      <c r="A295" s="2" t="s">
        <v>349</v>
      </c>
      <c r="B295" s="2" t="s">
        <v>350</v>
      </c>
      <c r="C295" s="2" t="s">
        <v>24</v>
      </c>
      <c r="D295" s="2" t="s">
        <v>33</v>
      </c>
      <c r="E295" s="4" t="n">
        <v>13.6</v>
      </c>
      <c r="F295" s="2" t="s">
        <v>26</v>
      </c>
      <c r="G295" s="2" t="s">
        <v>27</v>
      </c>
      <c r="R295" s="2"/>
      <c r="S295" s="12" t="n">
        <f aca="false">(TABLICA!C296-$J$4)^2</f>
        <v>313.955325234272</v>
      </c>
      <c r="T295" s="12" t="n">
        <f aca="false">(TABLICA!C296-$J$4)^3</f>
        <v>-5562.90675999356</v>
      </c>
      <c r="U295" s="13" t="n">
        <f aca="false">(TABLICA!C296-$J$4)^4</f>
        <v>98567.9462429576</v>
      </c>
      <c r="V295" s="12"/>
      <c r="W295" s="12"/>
      <c r="X295" s="12" t="n">
        <f aca="false">(TABLICA!D296-$K$4)^2</f>
        <v>448.831145569427</v>
      </c>
      <c r="Y295" s="12" t="n">
        <f aca="false">(TABLICA!D296-$K$4)^3</f>
        <v>-9508.77298784819</v>
      </c>
      <c r="Z295" s="12" t="n">
        <f aca="false">(TABLICA!D296-$K$4)^4</f>
        <v>201449.397233164</v>
      </c>
    </row>
    <row r="296" customFormat="false" ht="13.8" hidden="false" customHeight="false" outlineLevel="0" collapsed="false">
      <c r="A296" s="2" t="s">
        <v>351</v>
      </c>
      <c r="B296" s="2" t="s">
        <v>352</v>
      </c>
      <c r="C296" s="2" t="s">
        <v>24</v>
      </c>
      <c r="D296" s="2" t="s">
        <v>25</v>
      </c>
      <c r="E296" s="4" t="n">
        <v>12.8</v>
      </c>
      <c r="F296" s="2" t="s">
        <v>26</v>
      </c>
      <c r="G296" s="2" t="s">
        <v>27</v>
      </c>
      <c r="R296" s="2"/>
      <c r="S296" s="12" t="n">
        <f aca="false">(TABLICA!C297-$J$4)^2</f>
        <v>16.9643860077531</v>
      </c>
      <c r="T296" s="12" t="n">
        <f aca="false">(TABLICA!C297-$J$4)^3</f>
        <v>-69.8726506562424</v>
      </c>
      <c r="U296" s="13" t="n">
        <f aca="false">(TABLICA!C297-$J$4)^4</f>
        <v>287.790392620047</v>
      </c>
      <c r="V296" s="12"/>
      <c r="W296" s="12"/>
      <c r="X296" s="12" t="n">
        <f aca="false">(TABLICA!D297-$K$4)^2</f>
        <v>57.5418638014711</v>
      </c>
      <c r="Y296" s="12" t="n">
        <f aca="false">(TABLICA!D297-$K$4)^3</f>
        <v>-436.491596681877</v>
      </c>
      <c r="Z296" s="12" t="n">
        <f aca="false">(TABLICA!D297-$K$4)^4</f>
        <v>3311.06608974705</v>
      </c>
    </row>
    <row r="297" customFormat="false" ht="13.8" hidden="false" customHeight="false" outlineLevel="0" collapsed="false">
      <c r="A297" s="2" t="s">
        <v>351</v>
      </c>
      <c r="B297" s="2" t="s">
        <v>352</v>
      </c>
      <c r="C297" s="2" t="s">
        <v>24</v>
      </c>
      <c r="D297" s="2" t="s">
        <v>33</v>
      </c>
      <c r="E297" s="4" t="n">
        <v>18.8</v>
      </c>
      <c r="F297" s="2" t="s">
        <v>26</v>
      </c>
      <c r="G297" s="2" t="s">
        <v>27</v>
      </c>
      <c r="R297" s="2"/>
      <c r="S297" s="12" t="n">
        <f aca="false">(TABLICA!C298-$J$4)^2</f>
        <v>313.955325234272</v>
      </c>
      <c r="T297" s="12" t="n">
        <f aca="false">(TABLICA!C298-$J$4)^3</f>
        <v>-5562.90675999356</v>
      </c>
      <c r="U297" s="13" t="n">
        <f aca="false">(TABLICA!C298-$J$4)^4</f>
        <v>98567.9462429576</v>
      </c>
      <c r="V297" s="12"/>
      <c r="W297" s="12"/>
      <c r="X297" s="12" t="n">
        <f aca="false">(TABLICA!D298-$K$4)^2</f>
        <v>448.831145569427</v>
      </c>
      <c r="Y297" s="12" t="n">
        <f aca="false">(TABLICA!D298-$K$4)^3</f>
        <v>-9508.77298784819</v>
      </c>
      <c r="Z297" s="12" t="n">
        <f aca="false">(TABLICA!D298-$K$4)^4</f>
        <v>201449.397233164</v>
      </c>
    </row>
    <row r="298" customFormat="false" ht="13.8" hidden="false" customHeight="false" outlineLevel="0" collapsed="false">
      <c r="A298" s="2" t="s">
        <v>353</v>
      </c>
      <c r="B298" s="2" t="s">
        <v>354</v>
      </c>
      <c r="C298" s="2" t="s">
        <v>24</v>
      </c>
      <c r="D298" s="2" t="s">
        <v>25</v>
      </c>
      <c r="E298" s="4" t="n">
        <v>11.2</v>
      </c>
      <c r="F298" s="2" t="s">
        <v>26</v>
      </c>
      <c r="G298" s="2" t="s">
        <v>27</v>
      </c>
      <c r="R298" s="2"/>
      <c r="S298" s="12" t="n">
        <f aca="false">(TABLICA!C299-$J$4)^2</f>
        <v>24.1944412563718</v>
      </c>
      <c r="T298" s="12" t="n">
        <f aca="false">(TABLICA!C299-$J$4)^3</f>
        <v>-119.007243373192</v>
      </c>
      <c r="U298" s="13" t="n">
        <f aca="false">(TABLICA!C299-$J$4)^4</f>
        <v>585.370987708026</v>
      </c>
      <c r="V298" s="12"/>
      <c r="W298" s="12"/>
      <c r="X298" s="12" t="n">
        <f aca="false">(TABLICA!D299-$K$4)^2</f>
        <v>5.69125606666458</v>
      </c>
      <c r="Y298" s="12" t="n">
        <f aca="false">(TABLICA!D299-$K$4)^3</f>
        <v>-13.5772617104185</v>
      </c>
      <c r="Z298" s="12" t="n">
        <f aca="false">(TABLICA!D299-$K$4)^4</f>
        <v>32.3903956163464</v>
      </c>
    </row>
    <row r="299" customFormat="false" ht="13.8" hidden="false" customHeight="false" outlineLevel="0" collapsed="false">
      <c r="A299" s="2" t="s">
        <v>353</v>
      </c>
      <c r="B299" s="2" t="s">
        <v>354</v>
      </c>
      <c r="C299" s="2" t="s">
        <v>24</v>
      </c>
      <c r="D299" s="2" t="s">
        <v>33</v>
      </c>
      <c r="E299" s="4" t="n">
        <v>28.2</v>
      </c>
      <c r="F299" s="2" t="s">
        <v>26</v>
      </c>
      <c r="G299" s="2" t="s">
        <v>27</v>
      </c>
      <c r="R299" s="2"/>
      <c r="S299" s="12" t="n">
        <f aca="false">(TABLICA!C300-$J$4)^2</f>
        <v>313.955325234272</v>
      </c>
      <c r="T299" s="12" t="n">
        <f aca="false">(TABLICA!C300-$J$4)^3</f>
        <v>-5562.90675999356</v>
      </c>
      <c r="U299" s="13" t="n">
        <f aca="false">(TABLICA!C300-$J$4)^4</f>
        <v>98567.9462429576</v>
      </c>
      <c r="V299" s="12"/>
      <c r="W299" s="12"/>
      <c r="X299" s="12" t="n">
        <f aca="false">(TABLICA!D300-$K$4)^2</f>
        <v>448.831145569427</v>
      </c>
      <c r="Y299" s="12" t="n">
        <f aca="false">(TABLICA!D300-$K$4)^3</f>
        <v>-9508.77298784819</v>
      </c>
      <c r="Z299" s="12" t="n">
        <f aca="false">(TABLICA!D300-$K$4)^4</f>
        <v>201449.397233164</v>
      </c>
    </row>
    <row r="300" customFormat="false" ht="13.8" hidden="false" customHeight="false" outlineLevel="0" collapsed="false">
      <c r="A300" s="2" t="s">
        <v>355</v>
      </c>
      <c r="B300" s="2" t="s">
        <v>356</v>
      </c>
      <c r="C300" s="2" t="s">
        <v>24</v>
      </c>
      <c r="D300" s="2" t="s">
        <v>25</v>
      </c>
      <c r="E300" s="4" t="n">
        <v>1.4</v>
      </c>
      <c r="F300" s="2" t="s">
        <v>26</v>
      </c>
      <c r="G300" s="2" t="s">
        <v>27</v>
      </c>
      <c r="R300" s="2"/>
      <c r="S300" s="12" t="n">
        <f aca="false">(TABLICA!C301-$J$4)^2</f>
        <v>42.4945517536094</v>
      </c>
      <c r="T300" s="12" t="n">
        <f aca="false">(TABLICA!C301-$J$4)^3</f>
        <v>-277.012826597147</v>
      </c>
      <c r="U300" s="13" t="n">
        <f aca="false">(TABLICA!C301-$J$4)^4</f>
        <v>1805.78692874018</v>
      </c>
      <c r="V300" s="12"/>
      <c r="W300" s="12"/>
      <c r="X300" s="12" t="n">
        <f aca="false">(TABLICA!D301-$K$4)^2</f>
        <v>49.2013113152835</v>
      </c>
      <c r="Y300" s="12" t="n">
        <f aca="false">(TABLICA!D301-$K$4)^3</f>
        <v>345.11593837505</v>
      </c>
      <c r="Z300" s="12" t="n">
        <f aca="false">(TABLICA!D301-$K$4)^4</f>
        <v>2420.76903514345</v>
      </c>
    </row>
    <row r="301" customFormat="false" ht="13.8" hidden="false" customHeight="false" outlineLevel="0" collapsed="false">
      <c r="A301" s="2" t="s">
        <v>355</v>
      </c>
      <c r="B301" s="2" t="s">
        <v>356</v>
      </c>
      <c r="C301" s="2" t="s">
        <v>24</v>
      </c>
      <c r="D301" s="2" t="s">
        <v>33</v>
      </c>
      <c r="E301" s="4" t="n">
        <v>1.4</v>
      </c>
      <c r="F301" s="2" t="s">
        <v>26</v>
      </c>
      <c r="G301" s="2" t="s">
        <v>27</v>
      </c>
      <c r="R301" s="2"/>
      <c r="S301" s="12" t="n">
        <f aca="false">(TABLICA!C302-$J$4)^2</f>
        <v>313.955325234272</v>
      </c>
      <c r="T301" s="12" t="n">
        <f aca="false">(TABLICA!C302-$J$4)^3</f>
        <v>-5562.90675999356</v>
      </c>
      <c r="U301" s="13" t="n">
        <f aca="false">(TABLICA!C302-$J$4)^4</f>
        <v>98567.9462429576</v>
      </c>
      <c r="V301" s="12"/>
      <c r="W301" s="12"/>
      <c r="X301" s="12" t="n">
        <f aca="false">(TABLICA!D302-$K$4)^2</f>
        <v>448.831145569427</v>
      </c>
      <c r="Y301" s="12" t="n">
        <f aca="false">(TABLICA!D302-$K$4)^3</f>
        <v>-9508.77298784819</v>
      </c>
      <c r="Z301" s="12" t="n">
        <f aca="false">(TABLICA!D302-$K$4)^4</f>
        <v>201449.397233164</v>
      </c>
    </row>
    <row r="302" customFormat="false" ht="13.8" hidden="false" customHeight="false" outlineLevel="0" collapsed="false">
      <c r="A302" s="2" t="s">
        <v>357</v>
      </c>
      <c r="B302" s="2" t="s">
        <v>358</v>
      </c>
      <c r="C302" s="2" t="s">
        <v>24</v>
      </c>
      <c r="D302" s="2" t="s">
        <v>25</v>
      </c>
      <c r="E302" s="4" t="n">
        <v>19.3</v>
      </c>
      <c r="F302" s="2" t="s">
        <v>26</v>
      </c>
      <c r="G302" s="2" t="s">
        <v>27</v>
      </c>
      <c r="R302" s="2"/>
      <c r="S302" s="12" t="n">
        <f aca="false">(TABLICA!C303-$J$4)^2</f>
        <v>266.302728549189</v>
      </c>
      <c r="T302" s="12" t="n">
        <f aca="false">(TABLICA!C303-$J$4)^3</f>
        <v>-4345.73684704829</v>
      </c>
      <c r="U302" s="13" t="n">
        <f aca="false">(TABLICA!C303-$J$4)^4</f>
        <v>70917.1432327432</v>
      </c>
      <c r="V302" s="12"/>
      <c r="W302" s="12"/>
      <c r="X302" s="12" t="n">
        <f aca="false">(TABLICA!D303-$K$4)^2</f>
        <v>391.471366563902</v>
      </c>
      <c r="Y302" s="12" t="n">
        <f aca="false">(TABLICA!D303-$K$4)^3</f>
        <v>-7745.5097123682</v>
      </c>
      <c r="Z302" s="12" t="n">
        <f aca="false">(TABLICA!D303-$K$4)^4</f>
        <v>153249.830839409</v>
      </c>
    </row>
    <row r="303" customFormat="false" ht="13.8" hidden="false" customHeight="false" outlineLevel="0" collapsed="false">
      <c r="A303" s="2" t="s">
        <v>357</v>
      </c>
      <c r="B303" s="2" t="s">
        <v>358</v>
      </c>
      <c r="C303" s="2" t="s">
        <v>24</v>
      </c>
      <c r="D303" s="2" t="s">
        <v>33</v>
      </c>
      <c r="E303" s="4" t="n">
        <v>19.3</v>
      </c>
      <c r="F303" s="2" t="s">
        <v>26</v>
      </c>
      <c r="G303" s="2" t="s">
        <v>27</v>
      </c>
      <c r="R303" s="2"/>
      <c r="S303" s="12" t="n">
        <f aca="false">(TABLICA!C304-$J$4)^2</f>
        <v>313.955325234272</v>
      </c>
      <c r="T303" s="12" t="n">
        <f aca="false">(TABLICA!C304-$J$4)^3</f>
        <v>-5562.90675999356</v>
      </c>
      <c r="U303" s="13" t="n">
        <f aca="false">(TABLICA!C304-$J$4)^4</f>
        <v>98567.9462429576</v>
      </c>
      <c r="V303" s="12"/>
      <c r="W303" s="12"/>
      <c r="X303" s="12" t="n">
        <f aca="false">(TABLICA!D304-$K$4)^2</f>
        <v>448.831145569427</v>
      </c>
      <c r="Y303" s="12" t="n">
        <f aca="false">(TABLICA!D304-$K$4)^3</f>
        <v>-9508.77298784819</v>
      </c>
      <c r="Z303" s="12" t="n">
        <f aca="false">(TABLICA!D304-$K$4)^4</f>
        <v>201449.397233164</v>
      </c>
    </row>
    <row r="304" customFormat="false" ht="13.8" hidden="false" customHeight="false" outlineLevel="0" collapsed="false">
      <c r="A304" s="2" t="s">
        <v>359</v>
      </c>
      <c r="B304" s="2" t="s">
        <v>360</v>
      </c>
      <c r="C304" s="2" t="s">
        <v>24</v>
      </c>
      <c r="D304" s="2" t="s">
        <v>25</v>
      </c>
      <c r="E304" s="4" t="n">
        <v>1.5</v>
      </c>
      <c r="F304" s="2" t="s">
        <v>26</v>
      </c>
      <c r="G304" s="2" t="s">
        <v>27</v>
      </c>
      <c r="R304" s="2"/>
      <c r="S304" s="12" t="n">
        <f aca="false">(TABLICA!C305-$J$4)^2</f>
        <v>2.50024236134431</v>
      </c>
      <c r="T304" s="12" t="n">
        <f aca="false">(TABLICA!C305-$J$4)^3</f>
        <v>3.95342189954004</v>
      </c>
      <c r="U304" s="13" t="n">
        <f aca="false">(TABLICA!C305-$J$4)^4</f>
        <v>6.25121186546058</v>
      </c>
      <c r="V304" s="12"/>
      <c r="W304" s="12"/>
      <c r="X304" s="12" t="n">
        <f aca="false">(TABLICA!D305-$K$4)^2</f>
        <v>3.55562070754857</v>
      </c>
      <c r="Y304" s="12" t="n">
        <f aca="false">(TABLICA!D305-$K$4)^3</f>
        <v>-6.70460412975868</v>
      </c>
      <c r="Z304" s="12" t="n">
        <f aca="false">(TABLICA!D305-$K$4)^4</f>
        <v>12.6424386159482</v>
      </c>
    </row>
    <row r="305" customFormat="false" ht="13.8" hidden="false" customHeight="false" outlineLevel="0" collapsed="false">
      <c r="A305" s="2" t="s">
        <v>359</v>
      </c>
      <c r="B305" s="2" t="s">
        <v>360</v>
      </c>
      <c r="C305" s="2" t="s">
        <v>24</v>
      </c>
      <c r="D305" s="2" t="s">
        <v>33</v>
      </c>
      <c r="E305" s="4" t="n">
        <v>2.3</v>
      </c>
      <c r="F305" s="2" t="s">
        <v>26</v>
      </c>
      <c r="G305" s="2" t="s">
        <v>27</v>
      </c>
      <c r="R305" s="2"/>
      <c r="S305" s="12" t="n">
        <f aca="false">(TABLICA!C306-$J$4)^2</f>
        <v>313.955325234272</v>
      </c>
      <c r="T305" s="12" t="n">
        <f aca="false">(TABLICA!C306-$J$4)^3</f>
        <v>-5562.90675999356</v>
      </c>
      <c r="U305" s="13" t="n">
        <f aca="false">(TABLICA!C306-$J$4)^4</f>
        <v>98567.9462429576</v>
      </c>
      <c r="V305" s="12"/>
      <c r="W305" s="12"/>
      <c r="X305" s="12" t="n">
        <f aca="false">(TABLICA!D306-$K$4)^2</f>
        <v>448.831145569427</v>
      </c>
      <c r="Y305" s="12" t="n">
        <f aca="false">(TABLICA!D306-$K$4)^3</f>
        <v>-9508.77298784819</v>
      </c>
      <c r="Z305" s="12" t="n">
        <f aca="false">(TABLICA!D306-$K$4)^4</f>
        <v>201449.397233164</v>
      </c>
    </row>
    <row r="306" customFormat="false" ht="13.8" hidden="false" customHeight="false" outlineLevel="0" collapsed="false">
      <c r="A306" s="2" t="s">
        <v>361</v>
      </c>
      <c r="B306" s="2" t="s">
        <v>362</v>
      </c>
      <c r="C306" s="2" t="s">
        <v>24</v>
      </c>
      <c r="D306" s="2" t="s">
        <v>25</v>
      </c>
      <c r="E306" s="4" t="n">
        <v>4.7</v>
      </c>
      <c r="F306" s="2" t="s">
        <v>26</v>
      </c>
      <c r="G306" s="2" t="s">
        <v>27</v>
      </c>
      <c r="R306" s="2"/>
      <c r="S306" s="12" t="n">
        <f aca="false">(TABLICA!C307-$J$4)^2</f>
        <v>263.048971643112</v>
      </c>
      <c r="T306" s="12" t="n">
        <f aca="false">(TABLICA!C307-$J$4)^3</f>
        <v>-4266.33459201944</v>
      </c>
      <c r="U306" s="13" t="n">
        <f aca="false">(TABLICA!C307-$J$4)^4</f>
        <v>69194.7614824987</v>
      </c>
      <c r="V306" s="12"/>
      <c r="W306" s="12"/>
      <c r="X306" s="12" t="n">
        <f aca="false">(TABLICA!D307-$K$4)^2</f>
        <v>356.667222917493</v>
      </c>
      <c r="Y306" s="12" t="n">
        <f aca="false">(TABLICA!D307-$K$4)^3</f>
        <v>-6735.88711656832</v>
      </c>
      <c r="Z306" s="12" t="n">
        <f aca="false">(TABLICA!D307-$K$4)^4</f>
        <v>127211.507903677</v>
      </c>
    </row>
    <row r="307" customFormat="false" ht="13.8" hidden="false" customHeight="false" outlineLevel="0" collapsed="false">
      <c r="A307" s="2" t="s">
        <v>361</v>
      </c>
      <c r="B307" s="2" t="s">
        <v>362</v>
      </c>
      <c r="C307" s="2" t="s">
        <v>24</v>
      </c>
      <c r="D307" s="2" t="s">
        <v>33</v>
      </c>
      <c r="E307" s="4" t="n">
        <v>5.1</v>
      </c>
      <c r="F307" s="2" t="s">
        <v>26</v>
      </c>
      <c r="G307" s="2" t="s">
        <v>27</v>
      </c>
      <c r="R307" s="2"/>
      <c r="S307" s="12" t="n">
        <f aca="false">(TABLICA!C308-$J$4)^2</f>
        <v>313.955325234272</v>
      </c>
      <c r="T307" s="12" t="n">
        <f aca="false">(TABLICA!C308-$J$4)^3</f>
        <v>-5562.90675999356</v>
      </c>
      <c r="U307" s="13" t="n">
        <f aca="false">(TABLICA!C308-$J$4)^4</f>
        <v>98567.9462429576</v>
      </c>
      <c r="V307" s="12"/>
      <c r="W307" s="12"/>
      <c r="X307" s="12" t="n">
        <f aca="false">(TABLICA!D308-$K$4)^2</f>
        <v>448.831145569427</v>
      </c>
      <c r="Y307" s="12" t="n">
        <f aca="false">(TABLICA!D308-$K$4)^3</f>
        <v>-9508.77298784819</v>
      </c>
      <c r="Z307" s="12" t="n">
        <f aca="false">(TABLICA!D308-$K$4)^4</f>
        <v>201449.397233164</v>
      </c>
    </row>
    <row r="308" customFormat="false" ht="13.8" hidden="false" customHeight="false" outlineLevel="0" collapsed="false">
      <c r="A308" s="2" t="s">
        <v>363</v>
      </c>
      <c r="B308" s="2" t="s">
        <v>364</v>
      </c>
      <c r="C308" s="2" t="s">
        <v>24</v>
      </c>
      <c r="D308" s="2" t="s">
        <v>25</v>
      </c>
      <c r="E308" s="4" t="n">
        <v>4.6</v>
      </c>
      <c r="F308" s="2" t="s">
        <v>26</v>
      </c>
      <c r="G308" s="2" t="s">
        <v>27</v>
      </c>
      <c r="R308" s="2"/>
      <c r="S308" s="12" t="n">
        <f aca="false">(TABLICA!C309-$J$4)^2</f>
        <v>169.488750648637</v>
      </c>
      <c r="T308" s="12" t="n">
        <f aca="false">(TABLICA!C309-$J$4)^3</f>
        <v>-2206.53752501905</v>
      </c>
      <c r="U308" s="13" t="n">
        <f aca="false">(TABLICA!C309-$J$4)^4</f>
        <v>28726.4365964358</v>
      </c>
      <c r="V308" s="12"/>
      <c r="W308" s="12"/>
      <c r="X308" s="12" t="n">
        <f aca="false">(TABLICA!D309-$K$4)^2</f>
        <v>258.747664906443</v>
      </c>
      <c r="Y308" s="12" t="n">
        <f aca="false">(TABLICA!D309-$K$4)^3</f>
        <v>-4162.12058770779</v>
      </c>
      <c r="Z308" s="12" t="n">
        <f aca="false">(TABLICA!D309-$K$4)^4</f>
        <v>66950.3540945371</v>
      </c>
    </row>
    <row r="309" customFormat="false" ht="13.8" hidden="false" customHeight="false" outlineLevel="0" collapsed="false">
      <c r="A309" s="2" t="s">
        <v>363</v>
      </c>
      <c r="B309" s="2" t="s">
        <v>364</v>
      </c>
      <c r="C309" s="2" t="s">
        <v>24</v>
      </c>
      <c r="D309" s="2" t="s">
        <v>33</v>
      </c>
      <c r="E309" s="4" t="n">
        <v>4.6</v>
      </c>
      <c r="F309" s="2" t="s">
        <v>26</v>
      </c>
      <c r="G309" s="2" t="s">
        <v>27</v>
      </c>
      <c r="R309" s="2"/>
      <c r="S309" s="12" t="n">
        <f aca="false">(TABLICA!C310-$J$4)^2</f>
        <v>313.955325234272</v>
      </c>
      <c r="T309" s="12" t="n">
        <f aca="false">(TABLICA!C310-$J$4)^3</f>
        <v>-5562.90675999356</v>
      </c>
      <c r="U309" s="13" t="n">
        <f aca="false">(TABLICA!C310-$J$4)^4</f>
        <v>98567.9462429576</v>
      </c>
      <c r="V309" s="12"/>
      <c r="W309" s="12"/>
      <c r="X309" s="12" t="n">
        <f aca="false">(TABLICA!D310-$K$4)^2</f>
        <v>448.831145569427</v>
      </c>
      <c r="Y309" s="12" t="n">
        <f aca="false">(TABLICA!D310-$K$4)^3</f>
        <v>-9508.77298784819</v>
      </c>
      <c r="Z309" s="12" t="n">
        <f aca="false">(TABLICA!D310-$K$4)^4</f>
        <v>201449.397233164</v>
      </c>
    </row>
    <row r="310" customFormat="false" ht="13.8" hidden="false" customHeight="false" outlineLevel="0" collapsed="false">
      <c r="A310" s="2" t="s">
        <v>365</v>
      </c>
      <c r="B310" s="2" t="s">
        <v>366</v>
      </c>
      <c r="C310" s="2" t="s">
        <v>24</v>
      </c>
      <c r="D310" s="2" t="s">
        <v>25</v>
      </c>
      <c r="E310" s="4" t="n">
        <v>95.5</v>
      </c>
      <c r="F310" s="2" t="s">
        <v>26</v>
      </c>
      <c r="G310" s="2" t="s">
        <v>27</v>
      </c>
      <c r="R310" s="2"/>
      <c r="S310" s="12" t="n">
        <f aca="false">(TABLICA!C311-$J$4)^2</f>
        <v>172.102507554714</v>
      </c>
      <c r="T310" s="12" t="n">
        <f aca="false">(TABLICA!C311-$J$4)^3</f>
        <v>-2257.77571374955</v>
      </c>
      <c r="U310" s="13" t="n">
        <f aca="false">(TABLICA!C311-$J$4)^4</f>
        <v>29619.2731066205</v>
      </c>
      <c r="V310" s="12"/>
      <c r="W310" s="12"/>
      <c r="X310" s="12" t="n">
        <f aca="false">(TABLICA!D311-$K$4)^2</f>
        <v>275.083300265559</v>
      </c>
      <c r="Y310" s="12" t="n">
        <f aca="false">(TABLICA!D311-$K$4)^3</f>
        <v>-4562.43131158679</v>
      </c>
      <c r="Z310" s="12" t="n">
        <f aca="false">(TABLICA!D311-$K$4)^4</f>
        <v>75670.8220849919</v>
      </c>
    </row>
    <row r="311" customFormat="false" ht="13.8" hidden="false" customHeight="false" outlineLevel="0" collapsed="false">
      <c r="A311" s="2" t="s">
        <v>365</v>
      </c>
      <c r="B311" s="2" t="s">
        <v>366</v>
      </c>
      <c r="C311" s="2" t="s">
        <v>24</v>
      </c>
      <c r="D311" s="2" t="s">
        <v>33</v>
      </c>
      <c r="E311" s="4" t="n">
        <v>120</v>
      </c>
      <c r="F311" s="2" t="s">
        <v>26</v>
      </c>
      <c r="G311" s="2" t="s">
        <v>27</v>
      </c>
      <c r="R311" s="2"/>
      <c r="S311" s="12" t="n">
        <f aca="false">(TABLICA!C312-$J$4)^2</f>
        <v>313.955325234272</v>
      </c>
      <c r="T311" s="12" t="n">
        <f aca="false">(TABLICA!C312-$J$4)^3</f>
        <v>-5562.90675999356</v>
      </c>
      <c r="U311" s="13" t="n">
        <f aca="false">(TABLICA!C312-$J$4)^4</f>
        <v>98567.9462429576</v>
      </c>
      <c r="V311" s="12"/>
      <c r="W311" s="12"/>
      <c r="X311" s="12" t="n">
        <f aca="false">(TABLICA!D312-$K$4)^2</f>
        <v>448.831145569427</v>
      </c>
      <c r="Y311" s="12" t="n">
        <f aca="false">(TABLICA!D312-$K$4)^3</f>
        <v>-9508.77298784819</v>
      </c>
      <c r="Z311" s="12" t="n">
        <f aca="false">(TABLICA!D312-$K$4)^4</f>
        <v>201449.397233164</v>
      </c>
    </row>
    <row r="312" customFormat="false" ht="13.8" hidden="false" customHeight="false" outlineLevel="0" collapsed="false">
      <c r="A312" s="2" t="s">
        <v>367</v>
      </c>
      <c r="B312" s="2" t="s">
        <v>368</v>
      </c>
      <c r="C312" s="2" t="s">
        <v>24</v>
      </c>
      <c r="D312" s="2" t="s">
        <v>25</v>
      </c>
      <c r="E312" s="4" t="n">
        <v>13</v>
      </c>
      <c r="F312" s="2" t="s">
        <v>26</v>
      </c>
      <c r="G312" s="2" t="s">
        <v>27</v>
      </c>
      <c r="R312" s="2"/>
      <c r="S312" s="12" t="n">
        <f aca="false">(TABLICA!C313-$J$4)^2</f>
        <v>6049.91747993041</v>
      </c>
      <c r="T312" s="12" t="n">
        <f aca="false">(TABLICA!C313-$J$4)^3</f>
        <v>470569.935079847</v>
      </c>
      <c r="U312" s="13" t="n">
        <f aca="false">(TABLICA!C313-$J$4)^4</f>
        <v>36601501.5139675</v>
      </c>
      <c r="V312" s="12"/>
      <c r="W312" s="12"/>
      <c r="X312" s="12" t="n">
        <f aca="false">(TABLICA!D313-$K$4)^2</f>
        <v>9764.27865938158</v>
      </c>
      <c r="Y312" s="12" t="n">
        <f aca="false">(TABLICA!D313-$K$4)^3</f>
        <v>964850.991903334</v>
      </c>
      <c r="Z312" s="12" t="n">
        <f aca="false">(TABLICA!D313-$K$4)^4</f>
        <v>95341137.7380546</v>
      </c>
    </row>
    <row r="313" customFormat="false" ht="13.8" hidden="false" customHeight="false" outlineLevel="0" collapsed="false">
      <c r="A313" s="2" t="s">
        <v>367</v>
      </c>
      <c r="B313" s="2" t="s">
        <v>368</v>
      </c>
      <c r="C313" s="2" t="s">
        <v>24</v>
      </c>
      <c r="D313" s="2" t="s">
        <v>33</v>
      </c>
      <c r="E313" s="4" t="n">
        <v>13</v>
      </c>
      <c r="F313" s="2" t="s">
        <v>26</v>
      </c>
      <c r="G313" s="2" t="s">
        <v>27</v>
      </c>
      <c r="R313" s="2"/>
      <c r="S313" s="12" t="n">
        <f aca="false">(TABLICA!C314-$J$4)^2</f>
        <v>313.955325234272</v>
      </c>
      <c r="T313" s="12" t="n">
        <f aca="false">(TABLICA!C314-$J$4)^3</f>
        <v>-5562.90675999356</v>
      </c>
      <c r="U313" s="13" t="n">
        <f aca="false">(TABLICA!C314-$J$4)^4</f>
        <v>98567.9462429576</v>
      </c>
      <c r="V313" s="12"/>
      <c r="W313" s="12"/>
      <c r="X313" s="12" t="n">
        <f aca="false">(TABLICA!D314-$K$4)^2</f>
        <v>448.831145569427</v>
      </c>
      <c r="Y313" s="12" t="n">
        <f aca="false">(TABLICA!D314-$K$4)^3</f>
        <v>-9508.77298784819</v>
      </c>
      <c r="Z313" s="12" t="n">
        <f aca="false">(TABLICA!D314-$K$4)^4</f>
        <v>201449.397233164</v>
      </c>
    </row>
    <row r="314" customFormat="false" ht="13.8" hidden="false" customHeight="false" outlineLevel="0" collapsed="false">
      <c r="A314" s="2" t="s">
        <v>369</v>
      </c>
      <c r="B314" s="2" t="s">
        <v>370</v>
      </c>
      <c r="C314" s="2" t="s">
        <v>24</v>
      </c>
      <c r="D314" s="2" t="s">
        <v>25</v>
      </c>
      <c r="E314" s="4" t="n">
        <v>3.2</v>
      </c>
      <c r="F314" s="2" t="s">
        <v>26</v>
      </c>
      <c r="G314" s="2" t="s">
        <v>27</v>
      </c>
      <c r="R314" s="2"/>
      <c r="S314" s="12" t="n">
        <f aca="false">(TABLICA!C315-$J$4)^2</f>
        <v>22.2669274442171</v>
      </c>
      <c r="T314" s="12" t="n">
        <f aca="false">(TABLICA!C315-$J$4)^3</f>
        <v>-105.072832763016</v>
      </c>
      <c r="U314" s="13" t="n">
        <f aca="false">(TABLICA!C315-$J$4)^4</f>
        <v>495.81605780603</v>
      </c>
      <c r="V314" s="12"/>
      <c r="W314" s="12"/>
      <c r="X314" s="12" t="n">
        <f aca="false">(TABLICA!D315-$K$4)^2</f>
        <v>67.0046262324103</v>
      </c>
      <c r="Y314" s="12" t="n">
        <f aca="false">(TABLICA!D315-$K$4)^3</f>
        <v>-548.47543771237</v>
      </c>
      <c r="Z314" s="12" t="n">
        <f aca="false">(TABLICA!D315-$K$4)^4</f>
        <v>4489.61993654501</v>
      </c>
    </row>
    <row r="315" customFormat="false" ht="13.8" hidden="false" customHeight="false" outlineLevel="0" collapsed="false">
      <c r="A315" s="2" t="s">
        <v>369</v>
      </c>
      <c r="B315" s="2" t="s">
        <v>370</v>
      </c>
      <c r="C315" s="2" t="s">
        <v>24</v>
      </c>
      <c r="D315" s="2" t="s">
        <v>33</v>
      </c>
      <c r="E315" s="4" t="n">
        <v>3.2</v>
      </c>
      <c r="F315" s="2" t="s">
        <v>26</v>
      </c>
      <c r="G315" s="2" t="s">
        <v>27</v>
      </c>
      <c r="R315" s="2"/>
      <c r="S315" s="12" t="n">
        <f aca="false">(TABLICA!C316-$J$4)^2</f>
        <v>313.955325234272</v>
      </c>
      <c r="T315" s="12" t="n">
        <f aca="false">(TABLICA!C316-$J$4)^3</f>
        <v>-5562.90675999356</v>
      </c>
      <c r="U315" s="13" t="n">
        <f aca="false">(TABLICA!C316-$J$4)^4</f>
        <v>98567.9462429576</v>
      </c>
      <c r="V315" s="12"/>
      <c r="W315" s="12"/>
      <c r="X315" s="12" t="n">
        <f aca="false">(TABLICA!D316-$K$4)^2</f>
        <v>448.831145569427</v>
      </c>
      <c r="Y315" s="12" t="n">
        <f aca="false">(TABLICA!D316-$K$4)^3</f>
        <v>-9508.77298784819</v>
      </c>
      <c r="Z315" s="12" t="n">
        <f aca="false">(TABLICA!D316-$K$4)^4</f>
        <v>201449.397233164</v>
      </c>
    </row>
    <row r="316" customFormat="false" ht="13.8" hidden="false" customHeight="false" outlineLevel="0" collapsed="false">
      <c r="A316" s="2" t="s">
        <v>371</v>
      </c>
      <c r="B316" s="2" t="s">
        <v>372</v>
      </c>
      <c r="C316" s="2" t="s">
        <v>24</v>
      </c>
      <c r="D316" s="2" t="s">
        <v>25</v>
      </c>
      <c r="E316" s="4" t="n">
        <v>48.9</v>
      </c>
      <c r="F316" s="2" t="s">
        <v>26</v>
      </c>
      <c r="G316" s="2" t="s">
        <v>27</v>
      </c>
      <c r="R316" s="2"/>
      <c r="S316" s="12" t="n">
        <f aca="false">(TABLICA!C317-$J$4)^2</f>
        <v>210.795104239797</v>
      </c>
      <c r="T316" s="12" t="n">
        <f aca="false">(TABLICA!C317-$J$4)^3</f>
        <v>-3060.48869851802</v>
      </c>
      <c r="U316" s="13" t="n">
        <f aca="false">(TABLICA!C317-$J$4)^4</f>
        <v>44434.5759714669</v>
      </c>
      <c r="V316" s="12"/>
      <c r="W316" s="12"/>
      <c r="X316" s="12" t="n">
        <f aca="false">(TABLICA!D317-$K$4)^2</f>
        <v>323.483079271084</v>
      </c>
      <c r="Y316" s="12" t="n">
        <f aca="false">(TABLICA!D317-$K$4)^3</f>
        <v>-5818.04870861374</v>
      </c>
      <c r="Z316" s="12" t="n">
        <f aca="false">(TABLICA!D317-$K$4)^4</f>
        <v>104641.302574703</v>
      </c>
    </row>
    <row r="317" customFormat="false" ht="13.8" hidden="false" customHeight="false" outlineLevel="0" collapsed="false">
      <c r="A317" s="2" t="s">
        <v>371</v>
      </c>
      <c r="B317" s="2" t="s">
        <v>372</v>
      </c>
      <c r="C317" s="2" t="s">
        <v>24</v>
      </c>
      <c r="D317" s="2" t="s">
        <v>33</v>
      </c>
      <c r="E317" s="4" t="n">
        <v>59.3</v>
      </c>
      <c r="F317" s="2" t="s">
        <v>26</v>
      </c>
      <c r="G317" s="2" t="s">
        <v>27</v>
      </c>
      <c r="R317" s="2"/>
      <c r="S317" s="12" t="n">
        <f aca="false">(TABLICA!C318-$J$4)^2</f>
        <v>313.955325234272</v>
      </c>
      <c r="T317" s="12" t="n">
        <f aca="false">(TABLICA!C318-$J$4)^3</f>
        <v>-5562.90675999356</v>
      </c>
      <c r="U317" s="13" t="n">
        <f aca="false">(TABLICA!C318-$J$4)^4</f>
        <v>98567.9462429576</v>
      </c>
      <c r="V317" s="12"/>
      <c r="W317" s="12"/>
      <c r="X317" s="12" t="n">
        <f aca="false">(TABLICA!D318-$K$4)^2</f>
        <v>448.831145569427</v>
      </c>
      <c r="Y317" s="12" t="n">
        <f aca="false">(TABLICA!D318-$K$4)^3</f>
        <v>-9508.77298784819</v>
      </c>
      <c r="Z317" s="12" t="n">
        <f aca="false">(TABLICA!D318-$K$4)^4</f>
        <v>201449.397233164</v>
      </c>
    </row>
    <row r="318" customFormat="false" ht="13.8" hidden="false" customHeight="false" outlineLevel="0" collapsed="false">
      <c r="A318" s="2" t="s">
        <v>373</v>
      </c>
      <c r="B318" s="2" t="s">
        <v>374</v>
      </c>
      <c r="C318" s="2" t="s">
        <v>24</v>
      </c>
      <c r="D318" s="2" t="s">
        <v>25</v>
      </c>
      <c r="E318" s="4" t="n">
        <v>1.7</v>
      </c>
      <c r="F318" s="2" t="s">
        <v>26</v>
      </c>
      <c r="G318" s="2" t="s">
        <v>27</v>
      </c>
      <c r="R318" s="2"/>
      <c r="S318" s="12" t="n">
        <f aca="false">(TABLICA!C319-$J$4)^2</f>
        <v>972.26819816245</v>
      </c>
      <c r="T318" s="12" t="n">
        <f aca="false">(TABLICA!C319-$J$4)^3</f>
        <v>30316.504181156</v>
      </c>
      <c r="U318" s="13" t="n">
        <f aca="false">(TABLICA!C319-$J$4)^4</f>
        <v>945305.449158057</v>
      </c>
      <c r="V318" s="12"/>
      <c r="W318" s="12"/>
      <c r="X318" s="12" t="n">
        <f aca="false">(TABLICA!D319-$K$4)^2</f>
        <v>1452.70479197827</v>
      </c>
      <c r="Y318" s="12" t="n">
        <f aca="false">(TABLICA!D319-$K$4)^3</f>
        <v>55368.9201570192</v>
      </c>
      <c r="Z318" s="12" t="n">
        <f aca="false">(TABLICA!D319-$K$4)^4</f>
        <v>2110351.21263662</v>
      </c>
    </row>
    <row r="319" customFormat="false" ht="13.8" hidden="false" customHeight="false" outlineLevel="0" collapsed="false">
      <c r="A319" s="2" t="s">
        <v>373</v>
      </c>
      <c r="B319" s="2" t="s">
        <v>374</v>
      </c>
      <c r="C319" s="2" t="s">
        <v>24</v>
      </c>
      <c r="D319" s="2" t="s">
        <v>33</v>
      </c>
      <c r="E319" s="4" t="n">
        <v>2.3</v>
      </c>
      <c r="F319" s="2" t="s">
        <v>26</v>
      </c>
      <c r="G319" s="2" t="s">
        <v>27</v>
      </c>
      <c r="R319" s="2"/>
      <c r="S319" s="12" t="n">
        <f aca="false">(TABLICA!C320-$J$4)^2</f>
        <v>313.955325234272</v>
      </c>
      <c r="T319" s="12" t="n">
        <f aca="false">(TABLICA!C320-$J$4)^3</f>
        <v>-5562.90675999356</v>
      </c>
      <c r="U319" s="13" t="n">
        <f aca="false">(TABLICA!C320-$J$4)^4</f>
        <v>98567.9462429576</v>
      </c>
      <c r="V319" s="12"/>
      <c r="W319" s="12"/>
      <c r="X319" s="12" t="n">
        <f aca="false">(TABLICA!D320-$K$4)^2</f>
        <v>448.831145569427</v>
      </c>
      <c r="Y319" s="12" t="n">
        <f aca="false">(TABLICA!D320-$K$4)^3</f>
        <v>-9508.77298784819</v>
      </c>
      <c r="Z319" s="12" t="n">
        <f aca="false">(TABLICA!D320-$K$4)^4</f>
        <v>201449.397233164</v>
      </c>
    </row>
    <row r="320" customFormat="false" ht="13.8" hidden="false" customHeight="false" outlineLevel="0" collapsed="false">
      <c r="A320" s="2" t="s">
        <v>375</v>
      </c>
      <c r="B320" s="2" t="s">
        <v>376</v>
      </c>
      <c r="C320" s="2" t="s">
        <v>24</v>
      </c>
      <c r="D320" s="2" t="s">
        <v>25</v>
      </c>
      <c r="E320" s="4" t="n">
        <v>35.4</v>
      </c>
      <c r="F320" s="2" t="s">
        <v>26</v>
      </c>
      <c r="G320" s="2" t="s">
        <v>27</v>
      </c>
      <c r="R320" s="2"/>
      <c r="S320" s="12" t="n">
        <f aca="false">(TABLICA!C321-$J$4)^2</f>
        <v>256.601457830957</v>
      </c>
      <c r="T320" s="12" t="n">
        <f aca="false">(TABLICA!C321-$J$4)^3</f>
        <v>-4110.44346317722</v>
      </c>
      <c r="U320" s="13" t="n">
        <f aca="false">(TABLICA!C321-$J$4)^4</f>
        <v>65844.3081609726</v>
      </c>
      <c r="V320" s="12"/>
      <c r="W320" s="12"/>
      <c r="X320" s="12" t="n">
        <f aca="false">(TABLICA!D321-$K$4)^2</f>
        <v>356.667222917493</v>
      </c>
      <c r="Y320" s="12" t="n">
        <f aca="false">(TABLICA!D321-$K$4)^3</f>
        <v>-6735.88711656832</v>
      </c>
      <c r="Z320" s="12" t="n">
        <f aca="false">(TABLICA!D321-$K$4)^4</f>
        <v>127211.507903677</v>
      </c>
    </row>
    <row r="321" customFormat="false" ht="13.8" hidden="false" customHeight="false" outlineLevel="0" collapsed="false">
      <c r="A321" s="2" t="s">
        <v>375</v>
      </c>
      <c r="B321" s="2" t="s">
        <v>376</v>
      </c>
      <c r="C321" s="2" t="s">
        <v>24</v>
      </c>
      <c r="D321" s="2" t="s">
        <v>33</v>
      </c>
      <c r="E321" s="4" t="n">
        <v>53.7</v>
      </c>
      <c r="F321" s="2" t="s">
        <v>26</v>
      </c>
      <c r="G321" s="2" t="s">
        <v>27</v>
      </c>
      <c r="R321" s="2"/>
      <c r="S321" s="12" t="n">
        <f aca="false">(TABLICA!C322-$J$4)^2</f>
        <v>313.955325234272</v>
      </c>
      <c r="T321" s="12" t="n">
        <f aca="false">(TABLICA!C322-$J$4)^3</f>
        <v>-5562.90675999356</v>
      </c>
      <c r="U321" s="13" t="n">
        <f aca="false">(TABLICA!C322-$J$4)^4</f>
        <v>98567.9462429576</v>
      </c>
      <c r="V321" s="12"/>
      <c r="W321" s="12"/>
      <c r="X321" s="12" t="n">
        <f aca="false">(TABLICA!D322-$K$4)^2</f>
        <v>448.831145569427</v>
      </c>
      <c r="Y321" s="12" t="n">
        <f aca="false">(TABLICA!D322-$K$4)^3</f>
        <v>-9508.77298784819</v>
      </c>
      <c r="Z321" s="12" t="n">
        <f aca="false">(TABLICA!D322-$K$4)^4</f>
        <v>201449.397233164</v>
      </c>
    </row>
    <row r="322" customFormat="false" ht="13.8" hidden="false" customHeight="false" outlineLevel="0" collapsed="false">
      <c r="A322" s="2" t="s">
        <v>377</v>
      </c>
      <c r="B322" s="2" t="s">
        <v>378</v>
      </c>
      <c r="C322" s="2" t="s">
        <v>24</v>
      </c>
      <c r="D322" s="2" t="s">
        <v>25</v>
      </c>
      <c r="E322" s="4" t="n">
        <v>10</v>
      </c>
      <c r="F322" s="2" t="s">
        <v>26</v>
      </c>
      <c r="G322" s="2" t="s">
        <v>27</v>
      </c>
      <c r="R322" s="2"/>
      <c r="S322" s="12" t="n">
        <f aca="false">(TABLICA!C323-$J$4)^2</f>
        <v>312.625380482891</v>
      </c>
      <c r="T322" s="12" t="n">
        <f aca="false">(TABLICA!C323-$J$4)^3</f>
        <v>5527.59671358784</v>
      </c>
      <c r="U322" s="13" t="n">
        <f aca="false">(TABLICA!C323-$J$4)^4</f>
        <v>97734.6285220727</v>
      </c>
      <c r="V322" s="12"/>
      <c r="W322" s="12"/>
      <c r="X322" s="12" t="n">
        <f aca="false">(TABLICA!D323-$K$4)^2</f>
        <v>1057.18390800037</v>
      </c>
      <c r="Y322" s="12" t="n">
        <f aca="false">(TABLICA!D323-$K$4)^3</f>
        <v>34373.6630771987</v>
      </c>
      <c r="Z322" s="12" t="n">
        <f aca="false">(TABLICA!D323-$K$4)^4</f>
        <v>1117637.81533493</v>
      </c>
    </row>
    <row r="323" customFormat="false" ht="13.8" hidden="false" customHeight="false" outlineLevel="0" collapsed="false">
      <c r="A323" s="2" t="s">
        <v>377</v>
      </c>
      <c r="B323" s="2" t="s">
        <v>378</v>
      </c>
      <c r="C323" s="2" t="s">
        <v>24</v>
      </c>
      <c r="D323" s="2" t="s">
        <v>33</v>
      </c>
      <c r="E323" s="4" t="n">
        <v>19.9</v>
      </c>
      <c r="F323" s="2" t="s">
        <v>26</v>
      </c>
      <c r="G323" s="2" t="s">
        <v>27</v>
      </c>
      <c r="R323" s="2"/>
      <c r="S323" s="12" t="n">
        <f aca="false">(TABLICA!C324-$J$4)^2</f>
        <v>313.955325234272</v>
      </c>
      <c r="T323" s="12" t="n">
        <f aca="false">(TABLICA!C324-$J$4)^3</f>
        <v>-5562.90675999356</v>
      </c>
      <c r="U323" s="13" t="n">
        <f aca="false">(TABLICA!C324-$J$4)^4</f>
        <v>98567.9462429576</v>
      </c>
      <c r="V323" s="12"/>
      <c r="W323" s="12"/>
      <c r="X323" s="12" t="n">
        <f aca="false">(TABLICA!D324-$K$4)^2</f>
        <v>448.831145569427</v>
      </c>
      <c r="Y323" s="12" t="n">
        <f aca="false">(TABLICA!D324-$K$4)^3</f>
        <v>-9508.77298784819</v>
      </c>
      <c r="Z323" s="12" t="n">
        <f aca="false">(TABLICA!D324-$K$4)^4</f>
        <v>201449.397233164</v>
      </c>
    </row>
    <row r="324" customFormat="false" ht="13.8" hidden="false" customHeight="false" outlineLevel="0" collapsed="false">
      <c r="A324" s="2" t="s">
        <v>379</v>
      </c>
      <c r="B324" s="2" t="s">
        <v>380</v>
      </c>
      <c r="C324" s="2" t="s">
        <v>24</v>
      </c>
      <c r="D324" s="2" t="s">
        <v>25</v>
      </c>
      <c r="E324" s="4" t="n">
        <v>29.3</v>
      </c>
      <c r="F324" s="2" t="s">
        <v>26</v>
      </c>
      <c r="G324" s="2" t="s">
        <v>27</v>
      </c>
      <c r="R324" s="2"/>
      <c r="S324" s="12" t="n">
        <f aca="false">(TABLICA!C325-$J$4)^2</f>
        <v>59.5796346265375</v>
      </c>
      <c r="T324" s="12" t="n">
        <f aca="false">(TABLICA!C325-$J$4)^3</f>
        <v>-459.882362081411</v>
      </c>
      <c r="U324" s="13" t="n">
        <f aca="false">(TABLICA!C325-$J$4)^4</f>
        <v>3549.73286223171</v>
      </c>
      <c r="V324" s="12"/>
      <c r="W324" s="12"/>
      <c r="X324" s="12" t="n">
        <f aca="false">(TABLICA!D325-$K$4)^2</f>
        <v>1.65285827660936</v>
      </c>
      <c r="Y324" s="12" t="n">
        <f aca="false">(TABLICA!D325-$K$4)^3</f>
        <v>-2.12497304401655</v>
      </c>
      <c r="Z324" s="12" t="n">
        <f aca="false">(TABLICA!D325-$K$4)^4</f>
        <v>2.73194048255607</v>
      </c>
    </row>
    <row r="325" customFormat="false" ht="13.8" hidden="false" customHeight="false" outlineLevel="0" collapsed="false">
      <c r="A325" s="2" t="s">
        <v>379</v>
      </c>
      <c r="B325" s="2" t="s">
        <v>380</v>
      </c>
      <c r="C325" s="2" t="s">
        <v>24</v>
      </c>
      <c r="D325" s="2" t="s">
        <v>33</v>
      </c>
      <c r="E325" s="4" t="n">
        <v>39.7</v>
      </c>
      <c r="F325" s="2" t="s">
        <v>26</v>
      </c>
      <c r="G325" s="2" t="s">
        <v>27</v>
      </c>
      <c r="R325" s="2"/>
      <c r="S325" s="12" t="n">
        <f aca="false">(TABLICA!C326-$J$4)^2</f>
        <v>313.955325234272</v>
      </c>
      <c r="T325" s="12" t="n">
        <f aca="false">(TABLICA!C326-$J$4)^3</f>
        <v>-5562.90675999356</v>
      </c>
      <c r="U325" s="13" t="n">
        <f aca="false">(TABLICA!C326-$J$4)^4</f>
        <v>98567.9462429576</v>
      </c>
      <c r="V325" s="12"/>
      <c r="W325" s="12"/>
      <c r="X325" s="12" t="n">
        <f aca="false">(TABLICA!D326-$K$4)^2</f>
        <v>448.831145569427</v>
      </c>
      <c r="Y325" s="12" t="n">
        <f aca="false">(TABLICA!D326-$K$4)^3</f>
        <v>-9508.77298784819</v>
      </c>
      <c r="Z325" s="12" t="n">
        <f aca="false">(TABLICA!D326-$K$4)^4</f>
        <v>201449.397233164</v>
      </c>
    </row>
    <row r="326" customFormat="false" ht="13.8" hidden="false" customHeight="false" outlineLevel="0" collapsed="false">
      <c r="A326" s="2" t="s">
        <v>381</v>
      </c>
      <c r="B326" s="2" t="s">
        <v>382</v>
      </c>
      <c r="C326" s="2" t="s">
        <v>24</v>
      </c>
      <c r="D326" s="2" t="s">
        <v>25</v>
      </c>
      <c r="E326" s="4" t="n">
        <v>0.7</v>
      </c>
      <c r="F326" s="2" t="s">
        <v>26</v>
      </c>
      <c r="G326" s="2" t="s">
        <v>27</v>
      </c>
      <c r="R326" s="2"/>
      <c r="S326" s="12" t="n">
        <f aca="false">(TABLICA!C327-$J$4)^2</f>
        <v>134.12455175361</v>
      </c>
      <c r="T326" s="12" t="n">
        <f aca="false">(TABLICA!C327-$J$4)^3</f>
        <v>1553.32533362385</v>
      </c>
      <c r="U326" s="13" t="n">
        <f aca="false">(TABLICA!C327-$J$4)^4</f>
        <v>17989.3953831067</v>
      </c>
      <c r="V326" s="12"/>
      <c r="W326" s="12"/>
      <c r="X326" s="12" t="n">
        <f aca="false">(TABLICA!D327-$K$4)^2</f>
        <v>342.781698055615</v>
      </c>
      <c r="Y326" s="12" t="n">
        <f aca="false">(TABLICA!D327-$K$4)^3</f>
        <v>6346.38535002306</v>
      </c>
      <c r="Z326" s="12" t="n">
        <f aca="false">(TABLICA!D327-$K$4)^4</f>
        <v>117499.292521891</v>
      </c>
    </row>
    <row r="327" customFormat="false" ht="13.8" hidden="false" customHeight="false" outlineLevel="0" collapsed="false">
      <c r="A327" s="2" t="s">
        <v>381</v>
      </c>
      <c r="B327" s="2" t="s">
        <v>382</v>
      </c>
      <c r="C327" s="2" t="s">
        <v>24</v>
      </c>
      <c r="D327" s="2" t="s">
        <v>33</v>
      </c>
      <c r="E327" s="4" t="n">
        <v>2.8</v>
      </c>
      <c r="F327" s="2" t="s">
        <v>26</v>
      </c>
      <c r="G327" s="2" t="s">
        <v>27</v>
      </c>
      <c r="R327" s="2"/>
      <c r="S327" s="12" t="n">
        <f aca="false">(TABLICA!C328-$J$4)^2</f>
        <v>313.955325234272</v>
      </c>
      <c r="T327" s="12" t="n">
        <f aca="false">(TABLICA!C328-$J$4)^3</f>
        <v>-5562.90675999356</v>
      </c>
      <c r="U327" s="13" t="n">
        <f aca="false">(TABLICA!C328-$J$4)^4</f>
        <v>98567.9462429576</v>
      </c>
      <c r="V327" s="12"/>
      <c r="W327" s="12"/>
      <c r="X327" s="12" t="n">
        <f aca="false">(TABLICA!D328-$K$4)^2</f>
        <v>448.831145569427</v>
      </c>
      <c r="Y327" s="12" t="n">
        <f aca="false">(TABLICA!D328-$K$4)^3</f>
        <v>-9508.77298784819</v>
      </c>
      <c r="Z327" s="12" t="n">
        <f aca="false">(TABLICA!D328-$K$4)^4</f>
        <v>201449.397233164</v>
      </c>
    </row>
    <row r="328" customFormat="false" ht="13.8" hidden="false" customHeight="false" outlineLevel="0" collapsed="false">
      <c r="A328" s="2" t="s">
        <v>383</v>
      </c>
      <c r="B328" s="2" t="s">
        <v>384</v>
      </c>
      <c r="C328" s="2" t="s">
        <v>24</v>
      </c>
      <c r="D328" s="2" t="s">
        <v>25</v>
      </c>
      <c r="E328" s="4" t="n">
        <v>91.8</v>
      </c>
      <c r="F328" s="2" t="s">
        <v>26</v>
      </c>
      <c r="G328" s="2" t="s">
        <v>27</v>
      </c>
      <c r="R328" s="2"/>
      <c r="S328" s="12" t="n">
        <f aca="false">(TABLICA!C329-$J$4)^2</f>
        <v>289.639026891731</v>
      </c>
      <c r="T328" s="12" t="n">
        <f aca="false">(TABLICA!C329-$J$4)^3</f>
        <v>-4929.30419026125</v>
      </c>
      <c r="U328" s="13" t="n">
        <f aca="false">(TABLICA!C329-$J$4)^4</f>
        <v>83890.7658987887</v>
      </c>
      <c r="V328" s="12"/>
      <c r="W328" s="12"/>
      <c r="X328" s="12" t="n">
        <f aca="false">(TABLICA!D329-$K$4)^2</f>
        <v>338.031587558377</v>
      </c>
      <c r="Y328" s="12" t="n">
        <f aca="false">(TABLICA!D329-$K$4)^3</f>
        <v>-6214.92550871142</v>
      </c>
      <c r="Z328" s="12" t="n">
        <f aca="false">(TABLICA!D329-$K$4)^4</f>
        <v>114265.354187237</v>
      </c>
    </row>
    <row r="329" customFormat="false" ht="13.8" hidden="false" customHeight="false" outlineLevel="0" collapsed="false">
      <c r="A329" s="2" t="s">
        <v>383</v>
      </c>
      <c r="B329" s="2" t="s">
        <v>384</v>
      </c>
      <c r="C329" s="2" t="s">
        <v>24</v>
      </c>
      <c r="D329" s="2" t="s">
        <v>33</v>
      </c>
      <c r="E329" s="4" t="n">
        <v>106</v>
      </c>
      <c r="F329" s="2" t="s">
        <v>26</v>
      </c>
      <c r="G329" s="2" t="s">
        <v>27</v>
      </c>
      <c r="R329" s="2"/>
      <c r="S329" s="12" t="n">
        <f aca="false">(TABLICA!C330-$J$4)^2</f>
        <v>313.955325234272</v>
      </c>
      <c r="T329" s="12" t="n">
        <f aca="false">(TABLICA!C330-$J$4)^3</f>
        <v>-5562.90675999356</v>
      </c>
      <c r="U329" s="13" t="n">
        <f aca="false">(TABLICA!C330-$J$4)^4</f>
        <v>98567.9462429576</v>
      </c>
      <c r="V329" s="12"/>
      <c r="W329" s="12"/>
      <c r="X329" s="12" t="n">
        <f aca="false">(TABLICA!D330-$K$4)^2</f>
        <v>448.831145569427</v>
      </c>
      <c r="Y329" s="12" t="n">
        <f aca="false">(TABLICA!D330-$K$4)^3</f>
        <v>-9508.77298784819</v>
      </c>
      <c r="Z329" s="12" t="n">
        <f aca="false">(TABLICA!D330-$K$4)^4</f>
        <v>201449.397233164</v>
      </c>
    </row>
    <row r="330" customFormat="false" ht="13.8" hidden="false" customHeight="false" outlineLevel="0" collapsed="false">
      <c r="A330" s="2" t="s">
        <v>385</v>
      </c>
      <c r="B330" s="2" t="s">
        <v>227</v>
      </c>
      <c r="C330" s="2" t="s">
        <v>24</v>
      </c>
      <c r="D330" s="2" t="s">
        <v>25</v>
      </c>
      <c r="E330" s="4" t="n">
        <v>14.6</v>
      </c>
      <c r="F330" s="2" t="s">
        <v>26</v>
      </c>
      <c r="G330" s="2" t="s">
        <v>27</v>
      </c>
      <c r="R330" s="2"/>
      <c r="S330" s="12" t="n">
        <f aca="false">(TABLICA!C331-$J$4)^2</f>
        <v>5488.02648545527</v>
      </c>
      <c r="T330" s="12" t="n">
        <f aca="false">(TABLICA!C331-$J$4)^3</f>
        <v>406559.672571956</v>
      </c>
      <c r="U330" s="13" t="n">
        <f aca="false">(TABLICA!C331-$J$4)^4</f>
        <v>30118434.7050585</v>
      </c>
      <c r="V330" s="12"/>
      <c r="W330" s="12"/>
      <c r="X330" s="12" t="n">
        <f aca="false">(TABLICA!D331-$K$4)^2</f>
        <v>7193.47644943683</v>
      </c>
      <c r="Y330" s="12" t="n">
        <f aca="false">(TABLICA!D331-$K$4)^3</f>
        <v>610110.134618147</v>
      </c>
      <c r="Z330" s="12" t="n">
        <f aca="false">(TABLICA!D331-$K$4)^4</f>
        <v>51746103.4286023</v>
      </c>
    </row>
    <row r="331" customFormat="false" ht="13.8" hidden="false" customHeight="false" outlineLevel="0" collapsed="false">
      <c r="A331" s="2" t="s">
        <v>385</v>
      </c>
      <c r="B331" s="2" t="s">
        <v>227</v>
      </c>
      <c r="C331" s="2" t="s">
        <v>24</v>
      </c>
      <c r="D331" s="2" t="s">
        <v>33</v>
      </c>
      <c r="E331" s="4" t="n">
        <v>27.6</v>
      </c>
      <c r="F331" s="2" t="s">
        <v>26</v>
      </c>
      <c r="G331" s="2" t="s">
        <v>27</v>
      </c>
      <c r="R331" s="2"/>
      <c r="S331" s="12" t="n">
        <f aca="false">(TABLICA!C332-$J$4)^2</f>
        <v>313.955325234272</v>
      </c>
      <c r="T331" s="12" t="n">
        <f aca="false">(TABLICA!C332-$J$4)^3</f>
        <v>-5562.90675999356</v>
      </c>
      <c r="U331" s="13" t="n">
        <f aca="false">(TABLICA!C332-$J$4)^4</f>
        <v>98567.9462429576</v>
      </c>
      <c r="V331" s="12"/>
      <c r="W331" s="12"/>
      <c r="X331" s="12" t="n">
        <f aca="false">(TABLICA!D332-$K$4)^2</f>
        <v>448.831145569427</v>
      </c>
      <c r="Y331" s="12" t="n">
        <f aca="false">(TABLICA!D332-$K$4)^3</f>
        <v>-9508.77298784819</v>
      </c>
      <c r="Z331" s="12" t="n">
        <f aca="false">(TABLICA!D332-$K$4)^4</f>
        <v>201449.397233164</v>
      </c>
    </row>
    <row r="332" customFormat="false" ht="13.8" hidden="false" customHeight="false" outlineLevel="0" collapsed="false">
      <c r="A332" s="2" t="s">
        <v>386</v>
      </c>
      <c r="B332" s="2" t="s">
        <v>387</v>
      </c>
      <c r="C332" s="2" t="s">
        <v>24</v>
      </c>
      <c r="D332" s="2" t="s">
        <v>25</v>
      </c>
      <c r="E332" s="4" t="n">
        <v>10.8</v>
      </c>
      <c r="F332" s="2" t="s">
        <v>26</v>
      </c>
      <c r="G332" s="2" t="s">
        <v>27</v>
      </c>
      <c r="R332" s="2"/>
      <c r="S332" s="12" t="n">
        <f aca="false">(TABLICA!C333-$J$4)^2</f>
        <v>9.72681694697959</v>
      </c>
      <c r="T332" s="12" t="n">
        <f aca="false">(TABLICA!C333-$J$4)^3</f>
        <v>-30.3358462241434</v>
      </c>
      <c r="U332" s="13" t="n">
        <f aca="false">(TABLICA!C333-$J$4)^4</f>
        <v>94.6109679200493</v>
      </c>
      <c r="V332" s="12"/>
      <c r="W332" s="12"/>
      <c r="X332" s="12" t="n">
        <f aca="false">(TABLICA!D333-$K$4)^2</f>
        <v>41.1440737462228</v>
      </c>
      <c r="Y332" s="12" t="n">
        <f aca="false">(TABLICA!D333-$K$4)^3</f>
        <v>263.913091819695</v>
      </c>
      <c r="Z332" s="12" t="n">
        <f aca="false">(TABLICA!D333-$K$4)^4</f>
        <v>1692.83480443462</v>
      </c>
    </row>
    <row r="333" customFormat="false" ht="13.8" hidden="false" customHeight="false" outlineLevel="0" collapsed="false">
      <c r="A333" s="2" t="s">
        <v>386</v>
      </c>
      <c r="B333" s="2" t="s">
        <v>387</v>
      </c>
      <c r="C333" s="2" t="s">
        <v>24</v>
      </c>
      <c r="D333" s="2" t="s">
        <v>33</v>
      </c>
      <c r="E333" s="4" t="n">
        <v>28.6</v>
      </c>
      <c r="F333" s="2" t="s">
        <v>26</v>
      </c>
      <c r="G333" s="2" t="s">
        <v>27</v>
      </c>
      <c r="R333" s="2"/>
      <c r="S333" s="12" t="n">
        <f aca="false">(TABLICA!C334-$J$4)^2</f>
        <v>313.955325234272</v>
      </c>
      <c r="T333" s="12" t="n">
        <f aca="false">(TABLICA!C334-$J$4)^3</f>
        <v>-5562.90675999356</v>
      </c>
      <c r="U333" s="13" t="n">
        <f aca="false">(TABLICA!C334-$J$4)^4</f>
        <v>98567.9462429576</v>
      </c>
      <c r="V333" s="12"/>
      <c r="W333" s="12"/>
      <c r="X333" s="12" t="n">
        <f aca="false">(TABLICA!D334-$K$4)^2</f>
        <v>448.831145569427</v>
      </c>
      <c r="Y333" s="12" t="n">
        <f aca="false">(TABLICA!D334-$K$4)^3</f>
        <v>-9508.77298784819</v>
      </c>
      <c r="Z333" s="12" t="n">
        <f aca="false">(TABLICA!D334-$K$4)^4</f>
        <v>201449.397233164</v>
      </c>
    </row>
    <row r="334" customFormat="false" ht="13.8" hidden="false" customHeight="false" outlineLevel="0" collapsed="false">
      <c r="A334" s="2" t="s">
        <v>388</v>
      </c>
      <c r="B334" s="2" t="s">
        <v>389</v>
      </c>
      <c r="C334" s="2" t="s">
        <v>24</v>
      </c>
      <c r="D334" s="2" t="s">
        <v>25</v>
      </c>
      <c r="E334" s="4" t="n">
        <v>4</v>
      </c>
      <c r="F334" s="2" t="s">
        <v>26</v>
      </c>
      <c r="G334" s="2" t="s">
        <v>27</v>
      </c>
      <c r="R334" s="2"/>
      <c r="S334" s="12" t="n">
        <f aca="false">(TABLICA!C335-$J$4)^2</f>
        <v>47.8695793779187</v>
      </c>
      <c r="T334" s="12" t="n">
        <f aca="false">(TABLICA!C335-$J$4)^3</f>
        <v>-331.199305276064</v>
      </c>
      <c r="U334" s="13" t="n">
        <f aca="false">(TABLICA!C335-$J$4)^4</f>
        <v>2291.49662981886</v>
      </c>
      <c r="V334" s="12"/>
      <c r="W334" s="12"/>
      <c r="X334" s="12" t="n">
        <f aca="false">(TABLICA!D335-$K$4)^2</f>
        <v>54.9728030279908</v>
      </c>
      <c r="Y334" s="12" t="n">
        <f aca="false">(TABLICA!D335-$K$4)^3</f>
        <v>407.588406981015</v>
      </c>
      <c r="Z334" s="12" t="n">
        <f aca="false">(TABLICA!D335-$K$4)^4</f>
        <v>3022.00907275427</v>
      </c>
    </row>
    <row r="335" customFormat="false" ht="13.8" hidden="false" customHeight="false" outlineLevel="0" collapsed="false">
      <c r="A335" s="2" t="s">
        <v>388</v>
      </c>
      <c r="B335" s="2" t="s">
        <v>389</v>
      </c>
      <c r="C335" s="2" t="s">
        <v>24</v>
      </c>
      <c r="D335" s="2" t="s">
        <v>33</v>
      </c>
      <c r="E335" s="4" t="n">
        <v>4.2</v>
      </c>
      <c r="F335" s="2" t="s">
        <v>26</v>
      </c>
      <c r="G335" s="2" t="s">
        <v>27</v>
      </c>
      <c r="R335" s="2"/>
      <c r="S335" s="12" t="n">
        <f aca="false">(TABLICA!C336-$J$4)^2</f>
        <v>313.955325234272</v>
      </c>
      <c r="T335" s="12" t="n">
        <f aca="false">(TABLICA!C336-$J$4)^3</f>
        <v>-5562.90675999356</v>
      </c>
      <c r="U335" s="13" t="n">
        <f aca="false">(TABLICA!C336-$J$4)^4</f>
        <v>98567.9462429576</v>
      </c>
      <c r="V335" s="12"/>
      <c r="W335" s="12"/>
      <c r="X335" s="12" t="n">
        <f aca="false">(TABLICA!D336-$K$4)^2</f>
        <v>448.831145569427</v>
      </c>
      <c r="Y335" s="12" t="n">
        <f aca="false">(TABLICA!D336-$K$4)^3</f>
        <v>-9508.77298784819</v>
      </c>
      <c r="Z335" s="12" t="n">
        <f aca="false">(TABLICA!D336-$K$4)^4</f>
        <v>201449.397233164</v>
      </c>
    </row>
    <row r="336" customFormat="false" ht="13.8" hidden="false" customHeight="false" outlineLevel="0" collapsed="false">
      <c r="A336" s="2" t="s">
        <v>390</v>
      </c>
      <c r="B336" s="2" t="s">
        <v>391</v>
      </c>
      <c r="C336" s="2" t="s">
        <v>24</v>
      </c>
      <c r="D336" s="2" t="s">
        <v>25</v>
      </c>
      <c r="E336" s="4" t="n">
        <v>0</v>
      </c>
      <c r="F336" s="2" t="s">
        <v>26</v>
      </c>
      <c r="G336" s="2" t="s">
        <v>27</v>
      </c>
      <c r="R336" s="2"/>
      <c r="S336" s="12" t="n">
        <f aca="false">(TABLICA!C337-$J$4)^2</f>
        <v>188.205048991178</v>
      </c>
      <c r="T336" s="12" t="n">
        <f aca="false">(TABLICA!C337-$J$4)^3</f>
        <v>-2581.94451464085</v>
      </c>
      <c r="U336" s="13" t="n">
        <f aca="false">(TABLICA!C337-$J$4)^4</f>
        <v>35421.1404657718</v>
      </c>
      <c r="V336" s="12"/>
      <c r="W336" s="12"/>
      <c r="X336" s="12" t="n">
        <f aca="false">(TABLICA!D337-$K$4)^2</f>
        <v>288.511808552852</v>
      </c>
      <c r="Y336" s="12" t="n">
        <f aca="false">(TABLICA!D337-$K$4)^3</f>
        <v>-4900.55637687784</v>
      </c>
      <c r="Z336" s="12" t="n">
        <f aca="false">(TABLICA!D337-$K$4)^4</f>
        <v>83239.0636744376</v>
      </c>
    </row>
    <row r="337" customFormat="false" ht="13.8" hidden="false" customHeight="false" outlineLevel="0" collapsed="false">
      <c r="A337" s="2" t="s">
        <v>390</v>
      </c>
      <c r="B337" s="2" t="s">
        <v>391</v>
      </c>
      <c r="C337" s="2" t="s">
        <v>24</v>
      </c>
      <c r="D337" s="2" t="s">
        <v>33</v>
      </c>
      <c r="E337" s="4" t="n">
        <v>1.9</v>
      </c>
      <c r="F337" s="2" t="s">
        <v>26</v>
      </c>
      <c r="G337" s="2" t="s">
        <v>27</v>
      </c>
      <c r="R337" s="2"/>
      <c r="S337" s="12" t="n">
        <f aca="false">(TABLICA!C338-$J$4)^2</f>
        <v>313.955325234272</v>
      </c>
      <c r="T337" s="12" t="n">
        <f aca="false">(TABLICA!C338-$J$4)^3</f>
        <v>-5562.90675999356</v>
      </c>
      <c r="U337" s="13" t="n">
        <f aca="false">(TABLICA!C338-$J$4)^4</f>
        <v>98567.9462429576</v>
      </c>
      <c r="V337" s="12"/>
      <c r="W337" s="12"/>
      <c r="X337" s="12" t="n">
        <f aca="false">(TABLICA!D338-$K$4)^2</f>
        <v>448.831145569427</v>
      </c>
      <c r="Y337" s="12" t="n">
        <f aca="false">(TABLICA!D338-$K$4)^3</f>
        <v>-9508.77298784819</v>
      </c>
      <c r="Z337" s="12" t="n">
        <f aca="false">(TABLICA!D338-$K$4)^4</f>
        <v>201449.397233164</v>
      </c>
    </row>
    <row r="338" customFormat="false" ht="13.8" hidden="false" customHeight="false" outlineLevel="0" collapsed="false">
      <c r="A338" s="2" t="s">
        <v>392</v>
      </c>
      <c r="B338" s="2" t="s">
        <v>393</v>
      </c>
      <c r="C338" s="2" t="s">
        <v>24</v>
      </c>
      <c r="D338" s="2" t="s">
        <v>25</v>
      </c>
      <c r="E338" s="4" t="n">
        <v>1.6</v>
      </c>
      <c r="F338" s="2" t="s">
        <v>26</v>
      </c>
      <c r="G338" s="2" t="s">
        <v>27</v>
      </c>
      <c r="R338" s="2"/>
      <c r="S338" s="12" t="n">
        <f aca="false">(TABLICA!C339-$J$4)^2</f>
        <v>313.955325234272</v>
      </c>
      <c r="T338" s="20" t="n">
        <f aca="false">(TABLICA!C339-$J$4)^3</f>
        <v>-5562.90675999356</v>
      </c>
      <c r="U338" s="13" t="n">
        <f aca="false">(TABLICA!C339-$J$4)^4</f>
        <v>98567.9462429576</v>
      </c>
      <c r="V338" s="12"/>
      <c r="W338" s="12"/>
      <c r="X338" s="12" t="n">
        <f aca="false">(TABLICA!D339-$K$4)^2</f>
        <v>371.935731204786</v>
      </c>
      <c r="Y338" s="12" t="n">
        <f aca="false">(TABLICA!D339-$K$4)^3</f>
        <v>-7173.01688904169</v>
      </c>
      <c r="Z338" s="12" t="n">
        <f aca="false">(TABLICA!D339-$K$4)^4</f>
        <v>138336.188146839</v>
      </c>
    </row>
    <row r="339" customFormat="false" ht="13.8" hidden="false" customHeight="false" outlineLevel="0" collapsed="false">
      <c r="A339" s="2" t="s">
        <v>392</v>
      </c>
      <c r="B339" s="2" t="s">
        <v>393</v>
      </c>
      <c r="C339" s="2" t="s">
        <v>24</v>
      </c>
      <c r="D339" s="2" t="s">
        <v>33</v>
      </c>
      <c r="E339" s="4" t="n">
        <v>4</v>
      </c>
      <c r="F339" s="2" t="s">
        <v>26</v>
      </c>
      <c r="G339" s="2" t="s">
        <v>27</v>
      </c>
      <c r="R339" s="2"/>
      <c r="S339" s="12" t="n">
        <f aca="false">(TABLICA!C340-$J$4)^2</f>
        <v>313.955325234272</v>
      </c>
      <c r="T339" s="12" t="n">
        <f aca="false">(TABLICA!C340-$J$4)^3</f>
        <v>-5562.90675999356</v>
      </c>
      <c r="U339" s="13" t="n">
        <f aca="false">(TABLICA!C340-$J$4)^4</f>
        <v>98567.9462429576</v>
      </c>
      <c r="V339" s="12"/>
      <c r="W339" s="12"/>
      <c r="X339" s="12" t="n">
        <f aca="false">(TABLICA!D340-$K$4)^2</f>
        <v>448.831145569427</v>
      </c>
      <c r="Y339" s="12" t="n">
        <f aca="false">(TABLICA!D340-$K$4)^3</f>
        <v>-9508.77298784819</v>
      </c>
      <c r="Z339" s="12" t="n">
        <f aca="false">(TABLICA!D340-$K$4)^4</f>
        <v>201449.397233164</v>
      </c>
    </row>
    <row r="340" customFormat="false" ht="13.8" hidden="false" customHeight="false" outlineLevel="0" collapsed="false">
      <c r="A340" s="2" t="s">
        <v>394</v>
      </c>
      <c r="B340" s="2" t="s">
        <v>395</v>
      </c>
      <c r="C340" s="2" t="s">
        <v>24</v>
      </c>
      <c r="D340" s="2" t="s">
        <v>25</v>
      </c>
      <c r="E340" s="4" t="n">
        <v>1.2</v>
      </c>
      <c r="F340" s="2" t="s">
        <v>26</v>
      </c>
      <c r="G340" s="2" t="s">
        <v>27</v>
      </c>
      <c r="R340" s="2"/>
      <c r="S340" s="12" t="n">
        <f aca="false">(TABLICA!C341-$J$4)^2</f>
        <v>259.815214737035</v>
      </c>
      <c r="T340" s="12" t="n">
        <f aca="false">(TABLICA!C341-$J$4)^3</f>
        <v>-4187.90546406242</v>
      </c>
      <c r="U340" s="13" t="n">
        <f aca="false">(TABLICA!C341-$J$4)^4</f>
        <v>67503.9458088514</v>
      </c>
      <c r="V340" s="12"/>
      <c r="W340" s="12"/>
      <c r="X340" s="12" t="n">
        <f aca="false">(TABLICA!D341-$K$4)^2</f>
        <v>295.346062696499</v>
      </c>
      <c r="Y340" s="12" t="n">
        <f aca="false">(TABLICA!D341-$K$4)^3</f>
        <v>-5075.70973825264</v>
      </c>
      <c r="Z340" s="12" t="n">
        <f aca="false">(TABLICA!D341-$K$4)^4</f>
        <v>87229.2967503241</v>
      </c>
    </row>
    <row r="341" customFormat="false" ht="13.8" hidden="false" customHeight="false" outlineLevel="0" collapsed="false">
      <c r="A341" s="2" t="s">
        <v>394</v>
      </c>
      <c r="B341" s="2" t="s">
        <v>395</v>
      </c>
      <c r="C341" s="2" t="s">
        <v>24</v>
      </c>
      <c r="D341" s="2" t="s">
        <v>33</v>
      </c>
      <c r="E341" s="4" t="n">
        <v>3.6</v>
      </c>
      <c r="F341" s="2" t="s">
        <v>26</v>
      </c>
      <c r="G341" s="2" t="s">
        <v>27</v>
      </c>
      <c r="R341" s="2"/>
      <c r="S341" s="12" t="n">
        <f aca="false">(TABLICA!C342-$J$4)^2</f>
        <v>313.955325234272</v>
      </c>
      <c r="T341" s="12" t="n">
        <f aca="false">(TABLICA!C342-$J$4)^3</f>
        <v>-5562.90675999356</v>
      </c>
      <c r="U341" s="13" t="n">
        <f aca="false">(TABLICA!C342-$J$4)^4</f>
        <v>98567.9462429576</v>
      </c>
      <c r="V341" s="12"/>
      <c r="W341" s="12"/>
      <c r="X341" s="12" t="n">
        <f aca="false">(TABLICA!D342-$K$4)^2</f>
        <v>448.831145569427</v>
      </c>
      <c r="Y341" s="12" t="n">
        <f aca="false">(TABLICA!D342-$K$4)^3</f>
        <v>-9508.77298784819</v>
      </c>
      <c r="Z341" s="12" t="n">
        <f aca="false">(TABLICA!D342-$K$4)^4</f>
        <v>201449.397233164</v>
      </c>
    </row>
    <row r="342" customFormat="false" ht="13.8" hidden="false" customHeight="false" outlineLevel="0" collapsed="false">
      <c r="A342" s="2" t="s">
        <v>396</v>
      </c>
      <c r="B342" s="2" t="s">
        <v>397</v>
      </c>
      <c r="C342" s="2" t="s">
        <v>24</v>
      </c>
      <c r="D342" s="2" t="s">
        <v>25</v>
      </c>
      <c r="E342" s="4" t="n">
        <v>3.4</v>
      </c>
      <c r="F342" s="2" t="s">
        <v>26</v>
      </c>
      <c r="G342" s="2" t="s">
        <v>27</v>
      </c>
      <c r="R342" s="2"/>
      <c r="S342" s="12" t="n">
        <f aca="false">(TABLICA!C343-$J$4)^2</f>
        <v>272.870242361344</v>
      </c>
      <c r="T342" s="12" t="n">
        <f aca="false">(TABLICA!C343-$J$4)^3</f>
        <v>-4507.48473832145</v>
      </c>
      <c r="U342" s="13" t="n">
        <f aca="false">(TABLICA!C343-$J$4)^4</f>
        <v>74458.1691663386</v>
      </c>
      <c r="V342" s="12"/>
      <c r="W342" s="12"/>
      <c r="X342" s="12" t="n">
        <f aca="false">(TABLICA!D343-$K$4)^2</f>
        <v>309.254570983791</v>
      </c>
      <c r="Y342" s="12" t="n">
        <f aca="false">(TABLICA!D343-$K$4)^3</f>
        <v>-5438.43811846081</v>
      </c>
      <c r="Z342" s="12" t="n">
        <f aca="false">(TABLICA!D343-$K$4)^4</f>
        <v>95638.3896743688</v>
      </c>
    </row>
    <row r="343" customFormat="false" ht="13.8" hidden="false" customHeight="false" outlineLevel="0" collapsed="false">
      <c r="A343" s="2" t="s">
        <v>396</v>
      </c>
      <c r="B343" s="2" t="s">
        <v>397</v>
      </c>
      <c r="C343" s="2" t="s">
        <v>24</v>
      </c>
      <c r="D343" s="2" t="s">
        <v>33</v>
      </c>
      <c r="E343" s="4" t="n">
        <v>7.3</v>
      </c>
      <c r="F343" s="2" t="s">
        <v>26</v>
      </c>
      <c r="G343" s="2" t="s">
        <v>27</v>
      </c>
      <c r="R343" s="2"/>
      <c r="S343" s="12" t="n">
        <f aca="false">(TABLICA!C344-$J$4)^2</f>
        <v>313.955325234272</v>
      </c>
      <c r="T343" s="12" t="n">
        <f aca="false">(TABLICA!C344-$J$4)^3</f>
        <v>-5562.90675999356</v>
      </c>
      <c r="U343" s="13" t="n">
        <f aca="false">(TABLICA!C344-$J$4)^4</f>
        <v>98567.9462429576</v>
      </c>
      <c r="V343" s="12"/>
      <c r="W343" s="12"/>
      <c r="X343" s="12" t="n">
        <f aca="false">(TABLICA!D344-$K$4)^2</f>
        <v>448.831145569427</v>
      </c>
      <c r="Y343" s="12" t="n">
        <f aca="false">(TABLICA!D344-$K$4)^3</f>
        <v>-9508.77298784819</v>
      </c>
      <c r="Z343" s="12" t="n">
        <f aca="false">(TABLICA!D344-$K$4)^4</f>
        <v>201449.397233164</v>
      </c>
    </row>
    <row r="344" customFormat="false" ht="13.8" hidden="false" customHeight="false" outlineLevel="0" collapsed="false">
      <c r="A344" s="2" t="s">
        <v>398</v>
      </c>
      <c r="B344" s="2" t="s">
        <v>399</v>
      </c>
      <c r="C344" s="2" t="s">
        <v>24</v>
      </c>
      <c r="D344" s="2" t="s">
        <v>25</v>
      </c>
      <c r="E344" s="4" t="n">
        <v>14.8</v>
      </c>
      <c r="F344" s="2" t="s">
        <v>26</v>
      </c>
      <c r="G344" s="2" t="s">
        <v>27</v>
      </c>
      <c r="R344" s="2"/>
      <c r="S344" s="12" t="n">
        <f aca="false">(TABLICA!C345-$J$4)^2</f>
        <v>205.027590427642</v>
      </c>
      <c r="T344" s="12" t="n">
        <f aca="false">(TABLICA!C345-$J$4)^3</f>
        <v>-2935.74589011779</v>
      </c>
      <c r="U344" s="13" t="n">
        <f aca="false">(TABLICA!C345-$J$4)^4</f>
        <v>42036.3128365651</v>
      </c>
      <c r="V344" s="12"/>
      <c r="W344" s="12"/>
      <c r="X344" s="12" t="n">
        <f aca="false">(TABLICA!D345-$K$4)^2</f>
        <v>192.810869326333</v>
      </c>
      <c r="Y344" s="12" t="n">
        <f aca="false">(TABLICA!D345-$K$4)^3</f>
        <v>-2677.30142473962</v>
      </c>
      <c r="Z344" s="12" t="n">
        <f aca="false">(TABLICA!D345-$K$4)^4</f>
        <v>37176.0313303762</v>
      </c>
    </row>
    <row r="345" customFormat="false" ht="13.8" hidden="false" customHeight="false" outlineLevel="0" collapsed="false">
      <c r="A345" s="2" t="s">
        <v>398</v>
      </c>
      <c r="B345" s="2" t="s">
        <v>399</v>
      </c>
      <c r="C345" s="2" t="s">
        <v>24</v>
      </c>
      <c r="D345" s="2" t="s">
        <v>33</v>
      </c>
      <c r="E345" s="4" t="n">
        <v>20.7</v>
      </c>
      <c r="F345" s="2" t="s">
        <v>26</v>
      </c>
      <c r="G345" s="2" t="s">
        <v>27</v>
      </c>
      <c r="R345" s="2"/>
      <c r="S345" s="12" t="n">
        <f aca="false">(TABLICA!C346-$J$4)^2</f>
        <v>313.955325234272</v>
      </c>
      <c r="T345" s="12" t="n">
        <f aca="false">(TABLICA!C346-$J$4)^3</f>
        <v>-5562.90675999356</v>
      </c>
      <c r="U345" s="13" t="n">
        <f aca="false">(TABLICA!C346-$J$4)^4</f>
        <v>98567.9462429576</v>
      </c>
      <c r="V345" s="12"/>
      <c r="W345" s="12"/>
      <c r="X345" s="12" t="n">
        <f aca="false">(TABLICA!D346-$K$4)^2</f>
        <v>448.831145569427</v>
      </c>
      <c r="Y345" s="12" t="n">
        <f aca="false">(TABLICA!D346-$K$4)^3</f>
        <v>-9508.77298784819</v>
      </c>
      <c r="Z345" s="12" t="n">
        <f aca="false">(TABLICA!D346-$K$4)^4</f>
        <v>201449.397233164</v>
      </c>
    </row>
    <row r="346" customFormat="false" ht="13.8" hidden="false" customHeight="false" outlineLevel="0" collapsed="false">
      <c r="A346" s="2" t="s">
        <v>400</v>
      </c>
      <c r="B346" s="2" t="s">
        <v>401</v>
      </c>
      <c r="C346" s="2" t="s">
        <v>24</v>
      </c>
      <c r="D346" s="2" t="s">
        <v>25</v>
      </c>
      <c r="E346" s="4" t="n">
        <v>12.6</v>
      </c>
      <c r="F346" s="2" t="s">
        <v>26</v>
      </c>
      <c r="G346" s="2" t="s">
        <v>27</v>
      </c>
      <c r="R346" s="2"/>
      <c r="S346" s="12" t="n">
        <f aca="false">(TABLICA!C347-$J$4)^2</f>
        <v>8.51930313482489</v>
      </c>
      <c r="T346" s="12" t="n">
        <f aca="false">(TABLICA!C347-$J$4)^3</f>
        <v>-24.8660101996021</v>
      </c>
      <c r="U346" s="13" t="n">
        <f aca="false">(TABLICA!C347-$J$4)^4</f>
        <v>72.5785259030372</v>
      </c>
      <c r="V346" s="12"/>
      <c r="W346" s="12"/>
      <c r="X346" s="12" t="n">
        <f aca="false">(TABLICA!D347-$K$4)^2</f>
        <v>0.235841702023739</v>
      </c>
      <c r="Y346" s="12" t="n">
        <f aca="false">(TABLICA!D347-$K$4)^3</f>
        <v>-0.114533069656831</v>
      </c>
      <c r="Z346" s="12" t="n">
        <f aca="false">(TABLICA!D347-$K$4)^4</f>
        <v>0.0556213084134543</v>
      </c>
    </row>
    <row r="347" customFormat="false" ht="13.8" hidden="false" customHeight="false" outlineLevel="0" collapsed="false">
      <c r="A347" s="2" t="s">
        <v>400</v>
      </c>
      <c r="B347" s="2" t="s">
        <v>401</v>
      </c>
      <c r="C347" s="2" t="s">
        <v>24</v>
      </c>
      <c r="D347" s="2" t="s">
        <v>33</v>
      </c>
      <c r="E347" s="4" t="n">
        <v>20.9</v>
      </c>
      <c r="F347" s="2" t="s">
        <v>26</v>
      </c>
      <c r="G347" s="2" t="s">
        <v>27</v>
      </c>
      <c r="R347" s="2"/>
      <c r="S347" s="12" t="n">
        <f aca="false">(TABLICA!C348-$J$4)^2</f>
        <v>313.955325234272</v>
      </c>
      <c r="T347" s="12" t="n">
        <f aca="false">(TABLICA!C348-$J$4)^3</f>
        <v>-5562.90675999356</v>
      </c>
      <c r="U347" s="13" t="n">
        <f aca="false">(TABLICA!C348-$J$4)^4</f>
        <v>98567.9462429576</v>
      </c>
      <c r="V347" s="12"/>
      <c r="W347" s="12"/>
      <c r="X347" s="12" t="n">
        <f aca="false">(TABLICA!D348-$K$4)^2</f>
        <v>448.831145569427</v>
      </c>
      <c r="Y347" s="12" t="n">
        <f aca="false">(TABLICA!D348-$K$4)^3</f>
        <v>-9508.77298784819</v>
      </c>
      <c r="Z347" s="12" t="n">
        <f aca="false">(TABLICA!D348-$K$4)^4</f>
        <v>201449.397233164</v>
      </c>
    </row>
    <row r="348" customFormat="false" ht="13.8" hidden="false" customHeight="false" outlineLevel="0" collapsed="false">
      <c r="A348" s="2" t="s">
        <v>402</v>
      </c>
      <c r="B348" s="2" t="s">
        <v>403</v>
      </c>
      <c r="C348" s="2" t="s">
        <v>24</v>
      </c>
      <c r="D348" s="2" t="s">
        <v>25</v>
      </c>
      <c r="E348" s="4" t="n">
        <v>1.3</v>
      </c>
      <c r="F348" s="2" t="s">
        <v>26</v>
      </c>
      <c r="G348" s="2" t="s">
        <v>27</v>
      </c>
      <c r="R348" s="2"/>
      <c r="S348" s="12" t="n">
        <f aca="false">(TABLICA!C349-$J$4)^2</f>
        <v>26.2019550685265</v>
      </c>
      <c r="T348" s="12" t="n">
        <f aca="false">(TABLICA!C349-$J$4)^3</f>
        <v>-134.122162270662</v>
      </c>
      <c r="U348" s="13" t="n">
        <f aca="false">(TABLICA!C349-$J$4)^4</f>
        <v>686.542449413082</v>
      </c>
      <c r="V348" s="12"/>
      <c r="W348" s="12"/>
      <c r="X348" s="12" t="n">
        <f aca="false">(TABLICA!D349-$K$4)^2</f>
        <v>0.0815875583773345</v>
      </c>
      <c r="Y348" s="12" t="n">
        <f aca="false">(TABLICA!D349-$K$4)^3</f>
        <v>-0.0233042915365087</v>
      </c>
      <c r="Z348" s="12" t="n">
        <f aca="false">(TABLICA!D349-$K$4)^4</f>
        <v>0.00665652968197496</v>
      </c>
    </row>
    <row r="349" customFormat="false" ht="13.8" hidden="false" customHeight="false" outlineLevel="0" collapsed="false">
      <c r="A349" s="2" t="s">
        <v>402</v>
      </c>
      <c r="B349" s="2" t="s">
        <v>403</v>
      </c>
      <c r="C349" s="2" t="s">
        <v>24</v>
      </c>
      <c r="D349" s="2" t="s">
        <v>33</v>
      </c>
      <c r="E349" s="4" t="n">
        <v>1.3</v>
      </c>
      <c r="F349" s="2" t="s">
        <v>26</v>
      </c>
      <c r="G349" s="2" t="s">
        <v>27</v>
      </c>
      <c r="R349" s="2"/>
      <c r="S349" s="12" t="n">
        <f aca="false">(TABLICA!C350-$J$4)^2</f>
        <v>313.955325234272</v>
      </c>
      <c r="T349" s="12" t="n">
        <f aca="false">(TABLICA!C350-$J$4)^3</f>
        <v>-5562.90675999356</v>
      </c>
      <c r="U349" s="13" t="n">
        <f aca="false">(TABLICA!C350-$J$4)^4</f>
        <v>98567.9462429576</v>
      </c>
      <c r="V349" s="12"/>
      <c r="W349" s="12"/>
      <c r="X349" s="12" t="n">
        <f aca="false">(TABLICA!D350-$K$4)^2</f>
        <v>448.831145569427</v>
      </c>
      <c r="Y349" s="12" t="n">
        <f aca="false">(TABLICA!D350-$K$4)^3</f>
        <v>-9508.77298784819</v>
      </c>
      <c r="Z349" s="12" t="n">
        <f aca="false">(TABLICA!D350-$K$4)^4</f>
        <v>201449.397233164</v>
      </c>
    </row>
    <row r="350" customFormat="false" ht="13.8" hidden="false" customHeight="false" outlineLevel="0" collapsed="false">
      <c r="A350" s="2" t="s">
        <v>404</v>
      </c>
      <c r="B350" s="2" t="s">
        <v>405</v>
      </c>
      <c r="C350" s="2" t="s">
        <v>24</v>
      </c>
      <c r="D350" s="2" t="s">
        <v>25</v>
      </c>
      <c r="E350" s="4" t="n">
        <v>0</v>
      </c>
      <c r="F350" s="2" t="s">
        <v>26</v>
      </c>
      <c r="G350" s="2" t="s">
        <v>27</v>
      </c>
      <c r="R350" s="2"/>
      <c r="S350" s="12" t="n">
        <f aca="false">(TABLICA!C351-$J$4)^2</f>
        <v>269.576485455267</v>
      </c>
      <c r="T350" s="12" t="n">
        <f aca="false">(TABLICA!C351-$J$4)^3</f>
        <v>-4426.11822914896</v>
      </c>
      <c r="U350" s="13" t="n">
        <f aca="false">(TABLICA!C351-$J$4)^4</f>
        <v>72671.4815104136</v>
      </c>
      <c r="V350" s="12"/>
      <c r="W350" s="12"/>
      <c r="X350" s="12" t="n">
        <f aca="false">(TABLICA!D351-$K$4)^2</f>
        <v>395.438493635725</v>
      </c>
      <c r="Y350" s="12" t="n">
        <f aca="false">(TABLICA!D351-$K$4)^3</f>
        <v>-7863.54569139815</v>
      </c>
      <c r="Z350" s="12" t="n">
        <f aca="false">(TABLICA!D351-$K$4)^4</f>
        <v>156371.602248891</v>
      </c>
    </row>
    <row r="351" customFormat="false" ht="13.8" hidden="false" customHeight="false" outlineLevel="0" collapsed="false">
      <c r="A351" s="2" t="s">
        <v>404</v>
      </c>
      <c r="B351" s="2" t="s">
        <v>405</v>
      </c>
      <c r="C351" s="2" t="s">
        <v>24</v>
      </c>
      <c r="D351" s="2" t="s">
        <v>33</v>
      </c>
      <c r="E351" s="4" t="n">
        <v>10.3</v>
      </c>
      <c r="F351" s="2" t="s">
        <v>26</v>
      </c>
      <c r="G351" s="2" t="s">
        <v>27</v>
      </c>
      <c r="R351" s="2"/>
      <c r="S351" s="12" t="n">
        <f aca="false">(TABLICA!C352-$J$4)^2</f>
        <v>313.955325234272</v>
      </c>
      <c r="T351" s="12" t="n">
        <f aca="false">(TABLICA!C352-$J$4)^3</f>
        <v>-5562.90675999356</v>
      </c>
      <c r="U351" s="13" t="n">
        <f aca="false">(TABLICA!C352-$J$4)^4</f>
        <v>98567.9462429576</v>
      </c>
      <c r="V351" s="12"/>
      <c r="W351" s="12"/>
      <c r="X351" s="12" t="n">
        <f aca="false">(TABLICA!D352-$K$4)^2</f>
        <v>448.831145569427</v>
      </c>
      <c r="Y351" s="12" t="n">
        <f aca="false">(TABLICA!D352-$K$4)^3</f>
        <v>-9508.77298784819</v>
      </c>
      <c r="Z351" s="12" t="n">
        <f aca="false">(TABLICA!D352-$K$4)^4</f>
        <v>201449.397233164</v>
      </c>
    </row>
    <row r="352" customFormat="false" ht="13.8" hidden="false" customHeight="false" outlineLevel="0" collapsed="false">
      <c r="A352" s="2" t="s">
        <v>406</v>
      </c>
      <c r="B352" s="2" t="s">
        <v>407</v>
      </c>
      <c r="C352" s="2" t="s">
        <v>24</v>
      </c>
      <c r="D352" s="2" t="s">
        <v>25</v>
      </c>
      <c r="E352" s="4" t="n">
        <v>0</v>
      </c>
      <c r="F352" s="2" t="s">
        <v>26</v>
      </c>
      <c r="G352" s="2" t="s">
        <v>27</v>
      </c>
      <c r="R352" s="2"/>
      <c r="S352" s="12" t="n">
        <f aca="false">(TABLICA!C353-$J$4)^2</f>
        <v>313.955325234272</v>
      </c>
      <c r="T352" s="12" t="n">
        <f aca="false">(TABLICA!C353-$J$4)^3</f>
        <v>-5562.90675999356</v>
      </c>
      <c r="U352" s="13" t="n">
        <f aca="false">(TABLICA!C353-$J$4)^4</f>
        <v>98567.9462429576</v>
      </c>
      <c r="V352" s="12"/>
      <c r="W352" s="12"/>
      <c r="X352" s="12" t="n">
        <f aca="false">(TABLICA!D353-$K$4)^2</f>
        <v>118.497057171637</v>
      </c>
      <c r="Y352" s="12" t="n">
        <f aca="false">(TABLICA!D353-$K$4)^3</f>
        <v>-1289.91575549876</v>
      </c>
      <c r="Z352" s="12" t="n">
        <f aca="false">(TABLICA!D353-$K$4)^4</f>
        <v>14041.5525583382</v>
      </c>
    </row>
    <row r="353" customFormat="false" ht="13.8" hidden="false" customHeight="false" outlineLevel="0" collapsed="false">
      <c r="A353" s="2" t="s">
        <v>406</v>
      </c>
      <c r="B353" s="2" t="s">
        <v>407</v>
      </c>
      <c r="C353" s="2" t="s">
        <v>24</v>
      </c>
      <c r="D353" s="2" t="s">
        <v>33</v>
      </c>
      <c r="E353" s="4" t="n">
        <v>6.4</v>
      </c>
      <c r="F353" s="2" t="s">
        <v>26</v>
      </c>
      <c r="G353" s="2" t="s">
        <v>27</v>
      </c>
      <c r="R353" s="2"/>
      <c r="S353" s="12" t="n">
        <f aca="false">(TABLICA!C354-$J$4)^2</f>
        <v>313.955325234272</v>
      </c>
      <c r="T353" s="12" t="n">
        <f aca="false">(TABLICA!C354-$J$4)^3</f>
        <v>-5562.90675999356</v>
      </c>
      <c r="U353" s="13" t="n">
        <f aca="false">(TABLICA!C354-$J$4)^4</f>
        <v>98567.9462429576</v>
      </c>
      <c r="V353" s="12"/>
      <c r="W353" s="12"/>
      <c r="X353" s="12" t="n">
        <f aca="false">(TABLICA!D354-$K$4)^2</f>
        <v>448.831145569427</v>
      </c>
      <c r="Y353" s="12" t="n">
        <f aca="false">(TABLICA!D354-$K$4)^3</f>
        <v>-9508.77298784819</v>
      </c>
      <c r="Z353" s="12" t="n">
        <f aca="false">(TABLICA!D354-$K$4)^4</f>
        <v>201449.397233164</v>
      </c>
    </row>
    <row r="354" customFormat="false" ht="13.8" hidden="false" customHeight="false" outlineLevel="0" collapsed="false">
      <c r="A354" s="2" t="s">
        <v>408</v>
      </c>
      <c r="B354" s="2" t="s">
        <v>409</v>
      </c>
      <c r="C354" s="2" t="s">
        <v>24</v>
      </c>
      <c r="D354" s="2" t="s">
        <v>25</v>
      </c>
      <c r="E354" s="4" t="n">
        <v>38.7</v>
      </c>
      <c r="F354" s="2" t="s">
        <v>26</v>
      </c>
      <c r="G354" s="2" t="s">
        <v>27</v>
      </c>
      <c r="R354" s="2"/>
      <c r="S354" s="12" t="n">
        <f aca="false">(TABLICA!C355-$J$4)^2</f>
        <v>313.955325234272</v>
      </c>
      <c r="T354" s="12" t="n">
        <f aca="false">(TABLICA!C355-$J$4)^3</f>
        <v>-5562.90675999356</v>
      </c>
      <c r="U354" s="13" t="n">
        <f aca="false">(TABLICA!C355-$J$4)^4</f>
        <v>98567.9462429576</v>
      </c>
      <c r="V354" s="12"/>
      <c r="W354" s="12"/>
      <c r="X354" s="12" t="n">
        <f aca="false">(TABLICA!D355-$K$4)^2</f>
        <v>218.615012972742</v>
      </c>
      <c r="Y354" s="12" t="n">
        <f aca="false">(TABLICA!D355-$K$4)^3</f>
        <v>-3232.36186584338</v>
      </c>
      <c r="Z354" s="12" t="n">
        <f aca="false">(TABLICA!D355-$K$4)^4</f>
        <v>47792.523897072</v>
      </c>
    </row>
    <row r="355" customFormat="false" ht="13.8" hidden="false" customHeight="false" outlineLevel="0" collapsed="false">
      <c r="A355" s="2" t="s">
        <v>408</v>
      </c>
      <c r="B355" s="2" t="s">
        <v>409</v>
      </c>
      <c r="C355" s="2" t="s">
        <v>24</v>
      </c>
      <c r="D355" s="2" t="s">
        <v>33</v>
      </c>
      <c r="E355" s="4" t="n">
        <v>41.6</v>
      </c>
      <c r="F355" s="2" t="s">
        <v>26</v>
      </c>
      <c r="G355" s="2" t="s">
        <v>27</v>
      </c>
      <c r="R355" s="2"/>
      <c r="S355" s="12" t="n">
        <f aca="false">(TABLICA!C356-$J$4)^2</f>
        <v>313.955325234272</v>
      </c>
      <c r="T355" s="12" t="n">
        <f aca="false">(TABLICA!C356-$J$4)^3</f>
        <v>-5562.90675999356</v>
      </c>
      <c r="U355" s="13" t="n">
        <f aca="false">(TABLICA!C356-$J$4)^4</f>
        <v>98567.9462429576</v>
      </c>
      <c r="V355" s="12"/>
      <c r="W355" s="12"/>
      <c r="X355" s="12" t="n">
        <f aca="false">(TABLICA!D356-$K$4)^2</f>
        <v>448.831145569427</v>
      </c>
      <c r="Y355" s="12" t="n">
        <f aca="false">(TABLICA!D356-$K$4)^3</f>
        <v>-9508.77298784819</v>
      </c>
      <c r="Z355" s="12" t="n">
        <f aca="false">(TABLICA!D356-$K$4)^4</f>
        <v>201449.397233164</v>
      </c>
    </row>
    <row r="356" customFormat="false" ht="13.8" hidden="false" customHeight="false" outlineLevel="0" collapsed="false">
      <c r="A356" s="2" t="s">
        <v>410</v>
      </c>
      <c r="B356" s="2" t="s">
        <v>411</v>
      </c>
      <c r="C356" s="2" t="s">
        <v>24</v>
      </c>
      <c r="D356" s="2" t="s">
        <v>25</v>
      </c>
      <c r="E356" s="4" t="n">
        <v>37.4</v>
      </c>
      <c r="F356" s="2" t="s">
        <v>26</v>
      </c>
      <c r="G356" s="2" t="s">
        <v>27</v>
      </c>
      <c r="R356" s="2"/>
      <c r="S356" s="12" t="n">
        <f aca="false">(TABLICA!C357-$J$4)^2</f>
        <v>440.211402582339</v>
      </c>
      <c r="T356" s="12" t="n">
        <f aca="false">(TABLICA!C357-$J$4)^3</f>
        <v>9236.17028976073</v>
      </c>
      <c r="U356" s="13" t="n">
        <f aca="false">(TABLICA!C357-$J$4)^4</f>
        <v>193786.07896351</v>
      </c>
      <c r="V356" s="12"/>
      <c r="W356" s="12"/>
      <c r="X356" s="12" t="n">
        <f aca="false">(TABLICA!D357-$K$4)^2</f>
        <v>416.746283690974</v>
      </c>
      <c r="Y356" s="12" t="n">
        <f aca="false">(TABLICA!D357-$K$4)^3</f>
        <v>8507.61059800084</v>
      </c>
      <c r="Z356" s="12" t="n">
        <f aca="false">(TABLICA!D357-$K$4)^4</f>
        <v>173677.464970238</v>
      </c>
    </row>
    <row r="357" customFormat="false" ht="13.8" hidden="false" customHeight="false" outlineLevel="0" collapsed="false">
      <c r="A357" s="2" t="s">
        <v>410</v>
      </c>
      <c r="B357" s="2" t="s">
        <v>411</v>
      </c>
      <c r="C357" s="2" t="s">
        <v>24</v>
      </c>
      <c r="D357" s="2" t="s">
        <v>33</v>
      </c>
      <c r="E357" s="4" t="n">
        <v>37.4</v>
      </c>
      <c r="F357" s="2" t="s">
        <v>26</v>
      </c>
      <c r="G357" s="2" t="s">
        <v>27</v>
      </c>
      <c r="R357" s="2"/>
      <c r="S357" s="12" t="n">
        <f aca="false">(TABLICA!C358-$J$4)^2</f>
        <v>313.955325234272</v>
      </c>
      <c r="T357" s="12" t="n">
        <f aca="false">(TABLICA!C358-$J$4)^3</f>
        <v>-5562.90675999356</v>
      </c>
      <c r="U357" s="13" t="n">
        <f aca="false">(TABLICA!C358-$J$4)^4</f>
        <v>98567.9462429576</v>
      </c>
      <c r="V357" s="12"/>
      <c r="W357" s="12"/>
      <c r="X357" s="12" t="n">
        <f aca="false">(TABLICA!D358-$K$4)^2</f>
        <v>448.831145569427</v>
      </c>
      <c r="Y357" s="12" t="n">
        <f aca="false">(TABLICA!D358-$K$4)^3</f>
        <v>-9508.77298784819</v>
      </c>
      <c r="Z357" s="12" t="n">
        <f aca="false">(TABLICA!D358-$K$4)^4</f>
        <v>201449.397233164</v>
      </c>
    </row>
    <row r="358" customFormat="false" ht="13.8" hidden="false" customHeight="false" outlineLevel="0" collapsed="false">
      <c r="A358" s="2" t="s">
        <v>412</v>
      </c>
      <c r="B358" s="2" t="s">
        <v>413</v>
      </c>
      <c r="C358" s="2" t="s">
        <v>24</v>
      </c>
      <c r="D358" s="2" t="s">
        <v>25</v>
      </c>
      <c r="E358" s="4" t="n">
        <v>16.5</v>
      </c>
      <c r="F358" s="2" t="s">
        <v>26</v>
      </c>
      <c r="G358" s="2" t="s">
        <v>27</v>
      </c>
      <c r="R358" s="2"/>
      <c r="S358" s="12" t="n">
        <f aca="false">(TABLICA!C359-$J$4)^2</f>
        <v>387.350242361345</v>
      </c>
      <c r="T358" s="12" t="n">
        <f aca="false">(TABLICA!C359-$J$4)^3</f>
        <v>7623.52358212054</v>
      </c>
      <c r="U358" s="13" t="n">
        <f aca="false">(TABLICA!C359-$J$4)^4</f>
        <v>150040.210257392</v>
      </c>
      <c r="V358" s="12"/>
      <c r="W358" s="12"/>
      <c r="X358" s="12" t="n">
        <f aca="false">(TABLICA!D359-$K$4)^2</f>
        <v>262.905620707549</v>
      </c>
      <c r="Y358" s="12" t="n">
        <f aca="false">(TABLICA!D359-$K$4)^3</f>
        <v>4262.84760029014</v>
      </c>
      <c r="Z358" s="12" t="n">
        <f aca="false">(TABLICA!D359-$K$4)^4</f>
        <v>69119.3653996215</v>
      </c>
    </row>
    <row r="359" customFormat="false" ht="13.8" hidden="false" customHeight="false" outlineLevel="0" collapsed="false">
      <c r="A359" s="2" t="s">
        <v>412</v>
      </c>
      <c r="B359" s="2" t="s">
        <v>413</v>
      </c>
      <c r="C359" s="2" t="s">
        <v>24</v>
      </c>
      <c r="D359" s="2" t="s">
        <v>33</v>
      </c>
      <c r="E359" s="4" t="n">
        <v>16.5</v>
      </c>
      <c r="F359" s="2" t="s">
        <v>26</v>
      </c>
      <c r="G359" s="2" t="s">
        <v>27</v>
      </c>
      <c r="R359" s="2"/>
      <c r="S359" s="12" t="n">
        <f aca="false">(TABLICA!C360-$J$4)^2</f>
        <v>313.955325234272</v>
      </c>
      <c r="T359" s="12" t="n">
        <f aca="false">(TABLICA!C360-$J$4)^3</f>
        <v>-5562.90675999356</v>
      </c>
      <c r="U359" s="13" t="n">
        <f aca="false">(TABLICA!C360-$J$4)^4</f>
        <v>98567.9462429576</v>
      </c>
      <c r="V359" s="12"/>
      <c r="W359" s="12"/>
      <c r="X359" s="12" t="n">
        <f aca="false">(TABLICA!D360-$K$4)^2</f>
        <v>448.831145569427</v>
      </c>
      <c r="Y359" s="12" t="n">
        <f aca="false">(TABLICA!D360-$K$4)^3</f>
        <v>-9508.77298784819</v>
      </c>
      <c r="Z359" s="12" t="n">
        <f aca="false">(TABLICA!D360-$K$4)^4</f>
        <v>201449.397233164</v>
      </c>
    </row>
    <row r="360" customFormat="false" ht="13.8" hidden="false" customHeight="false" outlineLevel="0" collapsed="false">
      <c r="A360" s="2" t="s">
        <v>414</v>
      </c>
      <c r="B360" s="2" t="s">
        <v>415</v>
      </c>
      <c r="C360" s="2" t="s">
        <v>24</v>
      </c>
      <c r="D360" s="2" t="s">
        <v>25</v>
      </c>
      <c r="E360" s="4" t="n">
        <v>30.8</v>
      </c>
      <c r="F360" s="2" t="s">
        <v>26</v>
      </c>
      <c r="G360" s="2" t="s">
        <v>27</v>
      </c>
      <c r="R360" s="2"/>
      <c r="S360" s="12" t="n">
        <f aca="false">(TABLICA!C361-$J$4)^2</f>
        <v>1.48543573151001</v>
      </c>
      <c r="T360" s="12" t="n">
        <f aca="false">(TABLICA!C361-$J$4)^3</f>
        <v>-1.81042609044809</v>
      </c>
      <c r="U360" s="13" t="n">
        <f aca="false">(TABLICA!C361-$J$4)^4</f>
        <v>2.20651931244666</v>
      </c>
      <c r="V360" s="12"/>
      <c r="W360" s="12"/>
      <c r="X360" s="12" t="n">
        <f aca="false">(TABLICA!D361-$K$4)^2</f>
        <v>21.9551787185982</v>
      </c>
      <c r="Y360" s="12" t="n">
        <f aca="false">(TABLICA!D361-$K$4)^3</f>
        <v>-102.873961719575</v>
      </c>
      <c r="Z360" s="12" t="n">
        <f aca="false">(TABLICA!D361-$K$4)^4</f>
        <v>482.029872565589</v>
      </c>
    </row>
    <row r="361" customFormat="false" ht="13.8" hidden="false" customHeight="false" outlineLevel="0" collapsed="false">
      <c r="A361" s="2" t="s">
        <v>414</v>
      </c>
      <c r="B361" s="2" t="s">
        <v>415</v>
      </c>
      <c r="C361" s="2" t="s">
        <v>24</v>
      </c>
      <c r="D361" s="2" t="s">
        <v>33</v>
      </c>
      <c r="E361" s="4" t="n">
        <v>35</v>
      </c>
      <c r="F361" s="2" t="s">
        <v>26</v>
      </c>
      <c r="G361" s="2" t="s">
        <v>27</v>
      </c>
      <c r="R361" s="2"/>
      <c r="S361" s="12" t="n">
        <f aca="false">(TABLICA!C362-$J$4)^2</f>
        <v>313.955325234272</v>
      </c>
      <c r="T361" s="12" t="n">
        <f aca="false">(TABLICA!C362-$J$4)^3</f>
        <v>-5562.90675999356</v>
      </c>
      <c r="U361" s="13" t="n">
        <f aca="false">(TABLICA!C362-$J$4)^4</f>
        <v>98567.9462429576</v>
      </c>
      <c r="V361" s="12"/>
      <c r="W361" s="12"/>
      <c r="X361" s="12" t="n">
        <f aca="false">(TABLICA!D362-$K$4)^2</f>
        <v>448.831145569427</v>
      </c>
      <c r="Y361" s="12" t="n">
        <f aca="false">(TABLICA!D362-$K$4)^3</f>
        <v>-9508.77298784819</v>
      </c>
      <c r="Z361" s="12" t="n">
        <f aca="false">(TABLICA!D362-$K$4)^4</f>
        <v>201449.397233164</v>
      </c>
    </row>
    <row r="362" customFormat="false" ht="13.8" hidden="false" customHeight="false" outlineLevel="0" collapsed="false">
      <c r="A362" s="2" t="s">
        <v>416</v>
      </c>
      <c r="B362" s="2" t="s">
        <v>417</v>
      </c>
      <c r="C362" s="2" t="s">
        <v>24</v>
      </c>
      <c r="D362" s="2" t="s">
        <v>25</v>
      </c>
      <c r="E362" s="4" t="n">
        <v>3.5</v>
      </c>
      <c r="F362" s="2" t="s">
        <v>26</v>
      </c>
      <c r="G362" s="2" t="s">
        <v>27</v>
      </c>
      <c r="R362" s="2"/>
      <c r="S362" s="12" t="n">
        <f aca="false">(TABLICA!C363-$J$4)^2</f>
        <v>171.11819816245</v>
      </c>
      <c r="T362" s="12" t="n">
        <f aca="false">(TABLICA!C363-$J$4)^3</f>
        <v>2238.43402093498</v>
      </c>
      <c r="U362" s="13" t="n">
        <f aca="false">(TABLICA!C363-$J$4)^4</f>
        <v>29281.4377423633</v>
      </c>
      <c r="V362" s="12"/>
      <c r="W362" s="12"/>
      <c r="X362" s="12" t="n">
        <f aca="false">(TABLICA!D363-$K$4)^2</f>
        <v>190.836670431306</v>
      </c>
      <c r="Y362" s="12" t="n">
        <f aca="false">(TABLICA!D363-$K$4)^3</f>
        <v>2636.28735219026</v>
      </c>
      <c r="Z362" s="12" t="n">
        <f aca="false">(TABLICA!D363-$K$4)^4</f>
        <v>36418.6347813068</v>
      </c>
    </row>
    <row r="363" customFormat="false" ht="13.8" hidden="false" customHeight="false" outlineLevel="0" collapsed="false">
      <c r="A363" s="2" t="s">
        <v>416</v>
      </c>
      <c r="B363" s="2" t="s">
        <v>417</v>
      </c>
      <c r="C363" s="2" t="s">
        <v>24</v>
      </c>
      <c r="D363" s="2" t="s">
        <v>33</v>
      </c>
      <c r="E363" s="4" t="n">
        <v>3.5</v>
      </c>
      <c r="F363" s="2" t="s">
        <v>26</v>
      </c>
      <c r="G363" s="2" t="s">
        <v>27</v>
      </c>
      <c r="R363" s="2"/>
      <c r="S363" s="12" t="n">
        <f aca="false">(TABLICA!C364-$J$4)^2</f>
        <v>313.955325234272</v>
      </c>
      <c r="T363" s="12" t="n">
        <f aca="false">(TABLICA!C364-$J$4)^3</f>
        <v>-5562.90675999356</v>
      </c>
      <c r="U363" s="13" t="n">
        <f aca="false">(TABLICA!C364-$J$4)^4</f>
        <v>98567.9462429576</v>
      </c>
      <c r="V363" s="12"/>
      <c r="W363" s="12"/>
      <c r="X363" s="12" t="n">
        <f aca="false">(TABLICA!D364-$K$4)^2</f>
        <v>448.831145569427</v>
      </c>
      <c r="Y363" s="12" t="n">
        <f aca="false">(TABLICA!D364-$K$4)^3</f>
        <v>-9508.77298784819</v>
      </c>
      <c r="Z363" s="12" t="n">
        <f aca="false">(TABLICA!D364-$K$4)^4</f>
        <v>201449.397233164</v>
      </c>
    </row>
    <row r="364" customFormat="false" ht="13.8" hidden="false" customHeight="false" outlineLevel="0" collapsed="false">
      <c r="A364" s="2" t="s">
        <v>418</v>
      </c>
      <c r="B364" s="2" t="s">
        <v>419</v>
      </c>
      <c r="C364" s="2" t="s">
        <v>24</v>
      </c>
      <c r="D364" s="2" t="s">
        <v>25</v>
      </c>
      <c r="E364" s="4" t="n">
        <v>4.7</v>
      </c>
      <c r="F364" s="2" t="s">
        <v>26</v>
      </c>
      <c r="G364" s="2" t="s">
        <v>27</v>
      </c>
      <c r="R364" s="2"/>
      <c r="S364" s="12" t="n">
        <f aca="false">(TABLICA!C365-$J$4)^2</f>
        <v>202.173833521565</v>
      </c>
      <c r="T364" s="12" t="n">
        <f aca="false">(TABLICA!C365-$J$4)^3</f>
        <v>-2874.66617652541</v>
      </c>
      <c r="U364" s="13" t="n">
        <f aca="false">(TABLICA!C365-$J$4)^4</f>
        <v>40874.2589608055</v>
      </c>
      <c r="V364" s="12"/>
      <c r="W364" s="12"/>
      <c r="X364" s="12" t="n">
        <f aca="false">(TABLICA!D365-$K$4)^2</f>
        <v>312.781698055615</v>
      </c>
      <c r="Y364" s="12" t="n">
        <f aca="false">(TABLICA!D365-$K$4)^3</f>
        <v>-5531.74305881673</v>
      </c>
      <c r="Z364" s="12" t="n">
        <f aca="false">(TABLICA!D365-$K$4)^4</f>
        <v>97832.3906385537</v>
      </c>
    </row>
    <row r="365" customFormat="false" ht="13.8" hidden="false" customHeight="false" outlineLevel="0" collapsed="false">
      <c r="A365" s="2" t="s">
        <v>418</v>
      </c>
      <c r="B365" s="2" t="s">
        <v>419</v>
      </c>
      <c r="C365" s="2" t="s">
        <v>24</v>
      </c>
      <c r="D365" s="2" t="s">
        <v>33</v>
      </c>
      <c r="E365" s="4" t="n">
        <v>4.7</v>
      </c>
      <c r="F365" s="2" t="s">
        <v>26</v>
      </c>
      <c r="G365" s="2" t="s">
        <v>27</v>
      </c>
    </row>
    <row r="366" customFormat="false" ht="13.8" hidden="false" customHeight="false" outlineLevel="0" collapsed="false">
      <c r="A366" s="2" t="s">
        <v>420</v>
      </c>
      <c r="B366" s="2" t="s">
        <v>421</v>
      </c>
      <c r="C366" s="2" t="s">
        <v>24</v>
      </c>
      <c r="D366" s="2" t="s">
        <v>25</v>
      </c>
      <c r="E366" s="4" t="n">
        <v>18.7</v>
      </c>
      <c r="F366" s="2" t="s">
        <v>26</v>
      </c>
      <c r="G366" s="2" t="s">
        <v>27</v>
      </c>
    </row>
    <row r="367" customFormat="false" ht="13.8" hidden="false" customHeight="false" outlineLevel="0" collapsed="false">
      <c r="A367" s="2" t="s">
        <v>420</v>
      </c>
      <c r="B367" s="2" t="s">
        <v>421</v>
      </c>
      <c r="C367" s="2" t="s">
        <v>24</v>
      </c>
      <c r="D367" s="2" t="s">
        <v>33</v>
      </c>
      <c r="E367" s="4" t="n">
        <v>28</v>
      </c>
      <c r="F367" s="2" t="s">
        <v>26</v>
      </c>
      <c r="G367" s="2" t="s">
        <v>27</v>
      </c>
    </row>
    <row r="368" customFormat="false" ht="13.8" hidden="false" customHeight="false" outlineLevel="0" collapsed="false">
      <c r="A368" s="2" t="s">
        <v>422</v>
      </c>
      <c r="B368" s="2" t="s">
        <v>423</v>
      </c>
      <c r="C368" s="2" t="s">
        <v>24</v>
      </c>
      <c r="D368" s="2" t="s">
        <v>25</v>
      </c>
      <c r="E368" s="4" t="n">
        <v>3</v>
      </c>
      <c r="F368" s="2" t="s">
        <v>26</v>
      </c>
      <c r="G368" s="2" t="s">
        <v>27</v>
      </c>
    </row>
    <row r="369" customFormat="false" ht="13.8" hidden="false" customHeight="false" outlineLevel="0" collapsed="false">
      <c r="A369" s="2" t="s">
        <v>422</v>
      </c>
      <c r="B369" s="2" t="s">
        <v>423</v>
      </c>
      <c r="C369" s="2" t="s">
        <v>24</v>
      </c>
      <c r="D369" s="2" t="s">
        <v>33</v>
      </c>
      <c r="E369" s="4" t="n">
        <v>5.9</v>
      </c>
      <c r="F369" s="2" t="s">
        <v>26</v>
      </c>
      <c r="G369" s="2" t="s">
        <v>27</v>
      </c>
    </row>
    <row r="370" customFormat="false" ht="13.8" hidden="false" customHeight="false" outlineLevel="0" collapsed="false">
      <c r="A370" s="2" t="s">
        <v>424</v>
      </c>
      <c r="B370" s="2" t="s">
        <v>425</v>
      </c>
      <c r="C370" s="2" t="s">
        <v>24</v>
      </c>
      <c r="D370" s="2" t="s">
        <v>25</v>
      </c>
      <c r="E370" s="4" t="n">
        <v>6.8</v>
      </c>
      <c r="F370" s="2" t="s">
        <v>26</v>
      </c>
      <c r="G370" s="2" t="s">
        <v>27</v>
      </c>
    </row>
    <row r="371" customFormat="false" ht="13.8" hidden="false" customHeight="false" outlineLevel="0" collapsed="false">
      <c r="A371" s="2" t="s">
        <v>424</v>
      </c>
      <c r="B371" s="2" t="s">
        <v>425</v>
      </c>
      <c r="C371" s="2" t="s">
        <v>24</v>
      </c>
      <c r="D371" s="2" t="s">
        <v>33</v>
      </c>
      <c r="E371" s="4" t="n">
        <v>13.3</v>
      </c>
      <c r="F371" s="2" t="s">
        <v>26</v>
      </c>
      <c r="G371" s="2" t="s">
        <v>27</v>
      </c>
    </row>
    <row r="372" customFormat="false" ht="13.8" hidden="false" customHeight="false" outlineLevel="0" collapsed="false">
      <c r="A372" s="2" t="s">
        <v>426</v>
      </c>
      <c r="B372" s="2" t="s">
        <v>427</v>
      </c>
      <c r="C372" s="2" t="s">
        <v>24</v>
      </c>
      <c r="D372" s="2" t="s">
        <v>25</v>
      </c>
      <c r="E372" s="4" t="n">
        <v>0.8</v>
      </c>
      <c r="F372" s="2" t="s">
        <v>26</v>
      </c>
      <c r="G372" s="2" t="s">
        <v>27</v>
      </c>
    </row>
    <row r="373" customFormat="false" ht="13.8" hidden="false" customHeight="false" outlineLevel="0" collapsed="false">
      <c r="A373" s="2" t="s">
        <v>426</v>
      </c>
      <c r="B373" s="2" t="s">
        <v>427</v>
      </c>
      <c r="C373" s="2" t="s">
        <v>24</v>
      </c>
      <c r="D373" s="2" t="s">
        <v>33</v>
      </c>
      <c r="E373" s="4" t="n">
        <v>0.8</v>
      </c>
      <c r="F373" s="2" t="s">
        <v>26</v>
      </c>
      <c r="G373" s="2" t="s">
        <v>27</v>
      </c>
    </row>
    <row r="374" customFormat="false" ht="13.8" hidden="false" customHeight="false" outlineLevel="0" collapsed="false">
      <c r="A374" s="2" t="s">
        <v>428</v>
      </c>
      <c r="B374" s="2" t="s">
        <v>429</v>
      </c>
      <c r="C374" s="2" t="s">
        <v>24</v>
      </c>
      <c r="D374" s="2" t="s">
        <v>25</v>
      </c>
      <c r="E374" s="4" t="n">
        <v>0.7</v>
      </c>
      <c r="F374" s="2" t="s">
        <v>26</v>
      </c>
      <c r="G374" s="2" t="s">
        <v>27</v>
      </c>
    </row>
    <row r="375" customFormat="false" ht="13.8" hidden="false" customHeight="false" outlineLevel="0" collapsed="false">
      <c r="A375" s="2" t="s">
        <v>428</v>
      </c>
      <c r="B375" s="2" t="s">
        <v>429</v>
      </c>
      <c r="C375" s="2" t="s">
        <v>24</v>
      </c>
      <c r="D375" s="2" t="s">
        <v>33</v>
      </c>
      <c r="E375" s="4" t="n">
        <v>0.7</v>
      </c>
      <c r="F375" s="2" t="s">
        <v>26</v>
      </c>
      <c r="G375" s="2" t="s">
        <v>27</v>
      </c>
    </row>
    <row r="376" customFormat="false" ht="13.8" hidden="false" customHeight="false" outlineLevel="0" collapsed="false">
      <c r="A376" s="2" t="s">
        <v>430</v>
      </c>
      <c r="B376" s="2" t="s">
        <v>431</v>
      </c>
      <c r="C376" s="2" t="s">
        <v>24</v>
      </c>
      <c r="D376" s="2" t="s">
        <v>25</v>
      </c>
      <c r="E376" s="4" t="n">
        <v>8.8</v>
      </c>
      <c r="F376" s="2" t="s">
        <v>26</v>
      </c>
      <c r="G376" s="2" t="s">
        <v>27</v>
      </c>
    </row>
    <row r="377" customFormat="false" ht="13.8" hidden="false" customHeight="false" outlineLevel="0" collapsed="false">
      <c r="A377" s="2" t="s">
        <v>430</v>
      </c>
      <c r="B377" s="2" t="s">
        <v>431</v>
      </c>
      <c r="C377" s="2" t="s">
        <v>24</v>
      </c>
      <c r="D377" s="2" t="s">
        <v>33</v>
      </c>
      <c r="E377" s="4" t="n">
        <v>10.1</v>
      </c>
      <c r="F377" s="2" t="s">
        <v>26</v>
      </c>
      <c r="G377" s="2" t="s">
        <v>27</v>
      </c>
    </row>
    <row r="378" customFormat="false" ht="13.8" hidden="false" customHeight="false" outlineLevel="0" collapsed="false">
      <c r="A378" s="2" t="s">
        <v>432</v>
      </c>
      <c r="B378" s="2" t="s">
        <v>433</v>
      </c>
      <c r="C378" s="2" t="s">
        <v>24</v>
      </c>
      <c r="D378" s="2" t="s">
        <v>25</v>
      </c>
      <c r="E378" s="4" t="n">
        <v>5.9</v>
      </c>
      <c r="F378" s="2" t="s">
        <v>26</v>
      </c>
      <c r="G378" s="2" t="s">
        <v>27</v>
      </c>
    </row>
    <row r="379" customFormat="false" ht="13.8" hidden="false" customHeight="false" outlineLevel="0" collapsed="false">
      <c r="A379" s="2" t="s">
        <v>432</v>
      </c>
      <c r="B379" s="2" t="s">
        <v>433</v>
      </c>
      <c r="C379" s="2" t="s">
        <v>24</v>
      </c>
      <c r="D379" s="2" t="s">
        <v>33</v>
      </c>
      <c r="E379" s="4" t="n">
        <v>5.9</v>
      </c>
      <c r="F379" s="2" t="s">
        <v>26</v>
      </c>
      <c r="G379" s="2" t="s">
        <v>27</v>
      </c>
    </row>
    <row r="380" customFormat="false" ht="13.8" hidden="false" customHeight="false" outlineLevel="0" collapsed="false">
      <c r="A380" s="2" t="s">
        <v>434</v>
      </c>
      <c r="B380" s="2" t="s">
        <v>435</v>
      </c>
      <c r="C380" s="2" t="s">
        <v>24</v>
      </c>
      <c r="D380" s="2" t="s">
        <v>25</v>
      </c>
      <c r="E380" s="4" t="n">
        <v>71.1</v>
      </c>
      <c r="F380" s="2" t="s">
        <v>26</v>
      </c>
      <c r="G380" s="2" t="s">
        <v>27</v>
      </c>
    </row>
    <row r="381" customFormat="false" ht="13.8" hidden="false" customHeight="false" outlineLevel="0" collapsed="false">
      <c r="A381" s="2" t="s">
        <v>434</v>
      </c>
      <c r="B381" s="2" t="s">
        <v>435</v>
      </c>
      <c r="C381" s="2" t="s">
        <v>24</v>
      </c>
      <c r="D381" s="2" t="s">
        <v>33</v>
      </c>
      <c r="E381" s="4" t="n">
        <v>72.3</v>
      </c>
      <c r="F381" s="2" t="s">
        <v>26</v>
      </c>
      <c r="G381" s="2" t="s">
        <v>27</v>
      </c>
    </row>
    <row r="382" customFormat="false" ht="13.8" hidden="false" customHeight="false" outlineLevel="0" collapsed="false">
      <c r="A382" s="2" t="s">
        <v>436</v>
      </c>
      <c r="B382" s="2" t="s">
        <v>437</v>
      </c>
      <c r="C382" s="2" t="s">
        <v>24</v>
      </c>
      <c r="D382" s="2" t="s">
        <v>25</v>
      </c>
      <c r="E382" s="4" t="n">
        <v>16.7</v>
      </c>
      <c r="F382" s="2" t="s">
        <v>26</v>
      </c>
      <c r="G382" s="2" t="s">
        <v>27</v>
      </c>
    </row>
    <row r="383" customFormat="false" ht="13.8" hidden="false" customHeight="false" outlineLevel="0" collapsed="false">
      <c r="A383" s="2" t="s">
        <v>436</v>
      </c>
      <c r="B383" s="2" t="s">
        <v>437</v>
      </c>
      <c r="C383" s="2" t="s">
        <v>24</v>
      </c>
      <c r="D383" s="2" t="s">
        <v>33</v>
      </c>
      <c r="E383" s="4" t="n">
        <v>19.5</v>
      </c>
      <c r="F383" s="2" t="s">
        <v>26</v>
      </c>
      <c r="G383" s="2" t="s">
        <v>27</v>
      </c>
    </row>
    <row r="384" customFormat="false" ht="13.8" hidden="false" customHeight="false" outlineLevel="0" collapsed="false">
      <c r="A384" s="2" t="s">
        <v>438</v>
      </c>
      <c r="B384" s="2" t="s">
        <v>439</v>
      </c>
      <c r="C384" s="2" t="s">
        <v>24</v>
      </c>
      <c r="D384" s="2" t="s">
        <v>25</v>
      </c>
      <c r="E384" s="4" t="n">
        <v>29</v>
      </c>
      <c r="F384" s="2" t="s">
        <v>26</v>
      </c>
      <c r="G384" s="2" t="s">
        <v>27</v>
      </c>
    </row>
    <row r="385" customFormat="false" ht="13.8" hidden="false" customHeight="false" outlineLevel="0" collapsed="false">
      <c r="A385" s="2" t="s">
        <v>438</v>
      </c>
      <c r="B385" s="2" t="s">
        <v>439</v>
      </c>
      <c r="C385" s="2" t="s">
        <v>24</v>
      </c>
      <c r="D385" s="2" t="s">
        <v>33</v>
      </c>
      <c r="E385" s="4" t="n">
        <v>31.5</v>
      </c>
      <c r="F385" s="2" t="s">
        <v>26</v>
      </c>
      <c r="G385" s="2" t="s">
        <v>27</v>
      </c>
    </row>
    <row r="386" customFormat="false" ht="13.8" hidden="false" customHeight="false" outlineLevel="0" collapsed="false">
      <c r="A386" s="2" t="s">
        <v>440</v>
      </c>
      <c r="B386" s="2" t="s">
        <v>441</v>
      </c>
      <c r="C386" s="2" t="s">
        <v>24</v>
      </c>
      <c r="D386" s="2" t="s">
        <v>25</v>
      </c>
      <c r="E386" s="4" t="n">
        <v>25.5</v>
      </c>
      <c r="F386" s="2" t="s">
        <v>26</v>
      </c>
      <c r="G386" s="2" t="s">
        <v>27</v>
      </c>
    </row>
    <row r="387" customFormat="false" ht="13.8" hidden="false" customHeight="false" outlineLevel="0" collapsed="false">
      <c r="A387" s="2" t="s">
        <v>440</v>
      </c>
      <c r="B387" s="2" t="s">
        <v>441</v>
      </c>
      <c r="C387" s="2" t="s">
        <v>24</v>
      </c>
      <c r="D387" s="2" t="s">
        <v>33</v>
      </c>
      <c r="E387" s="4" t="n">
        <v>25.5</v>
      </c>
      <c r="F387" s="2" t="s">
        <v>26</v>
      </c>
      <c r="G387" s="2" t="s">
        <v>27</v>
      </c>
    </row>
    <row r="388" customFormat="false" ht="13.8" hidden="false" customHeight="false" outlineLevel="0" collapsed="false">
      <c r="A388" s="2" t="s">
        <v>442</v>
      </c>
      <c r="B388" s="2" t="s">
        <v>443</v>
      </c>
      <c r="C388" s="2" t="s">
        <v>24</v>
      </c>
      <c r="D388" s="2" t="s">
        <v>25</v>
      </c>
      <c r="E388" s="4" t="n">
        <v>33.3</v>
      </c>
      <c r="F388" s="2" t="s">
        <v>26</v>
      </c>
      <c r="G388" s="2" t="s">
        <v>27</v>
      </c>
    </row>
    <row r="389" customFormat="false" ht="13.8" hidden="false" customHeight="false" outlineLevel="0" collapsed="false">
      <c r="A389" s="2" t="s">
        <v>442</v>
      </c>
      <c r="B389" s="2" t="s">
        <v>443</v>
      </c>
      <c r="C389" s="2" t="s">
        <v>24</v>
      </c>
      <c r="D389" s="2" t="s">
        <v>33</v>
      </c>
      <c r="E389" s="4" t="n">
        <v>33.9</v>
      </c>
      <c r="F389" s="2" t="s">
        <v>26</v>
      </c>
      <c r="G389" s="2" t="s">
        <v>27</v>
      </c>
    </row>
    <row r="390" customFormat="false" ht="13.8" hidden="false" customHeight="false" outlineLevel="0" collapsed="false">
      <c r="A390" s="2" t="s">
        <v>444</v>
      </c>
      <c r="B390" s="2" t="s">
        <v>445</v>
      </c>
      <c r="C390" s="2" t="s">
        <v>24</v>
      </c>
      <c r="D390" s="2" t="s">
        <v>25</v>
      </c>
      <c r="E390" s="4" t="n">
        <v>19.5</v>
      </c>
      <c r="F390" s="2" t="s">
        <v>26</v>
      </c>
      <c r="G390" s="2" t="s">
        <v>27</v>
      </c>
    </row>
    <row r="391" customFormat="false" ht="13.8" hidden="false" customHeight="false" outlineLevel="0" collapsed="false">
      <c r="A391" s="2" t="s">
        <v>444</v>
      </c>
      <c r="B391" s="2" t="s">
        <v>445</v>
      </c>
      <c r="C391" s="2" t="s">
        <v>24</v>
      </c>
      <c r="D391" s="2" t="s">
        <v>33</v>
      </c>
      <c r="E391" s="4" t="n">
        <v>37.5</v>
      </c>
      <c r="F391" s="2" t="s">
        <v>26</v>
      </c>
      <c r="G391" s="2" t="s">
        <v>27</v>
      </c>
    </row>
    <row r="392" customFormat="false" ht="13.8" hidden="false" customHeight="false" outlineLevel="0" collapsed="false">
      <c r="A392" s="2" t="s">
        <v>446</v>
      </c>
      <c r="B392" s="2" t="s">
        <v>447</v>
      </c>
      <c r="C392" s="2" t="s">
        <v>24</v>
      </c>
      <c r="D392" s="2" t="s">
        <v>25</v>
      </c>
      <c r="E392" s="4" t="n">
        <v>30.6</v>
      </c>
      <c r="F392" s="2" t="s">
        <v>26</v>
      </c>
      <c r="G392" s="2" t="s">
        <v>27</v>
      </c>
    </row>
    <row r="393" customFormat="false" ht="13.8" hidden="false" customHeight="false" outlineLevel="0" collapsed="false">
      <c r="A393" s="2" t="s">
        <v>446</v>
      </c>
      <c r="B393" s="2" t="s">
        <v>447</v>
      </c>
      <c r="C393" s="2" t="s">
        <v>24</v>
      </c>
      <c r="D393" s="2" t="s">
        <v>33</v>
      </c>
      <c r="E393" s="4" t="n">
        <v>34.3</v>
      </c>
      <c r="F393" s="2" t="s">
        <v>26</v>
      </c>
      <c r="G393" s="2" t="s">
        <v>27</v>
      </c>
    </row>
    <row r="394" customFormat="false" ht="13.8" hidden="false" customHeight="false" outlineLevel="0" collapsed="false">
      <c r="A394" s="2" t="s">
        <v>448</v>
      </c>
      <c r="B394" s="2" t="s">
        <v>449</v>
      </c>
      <c r="C394" s="2" t="s">
        <v>24</v>
      </c>
      <c r="D394" s="2" t="s">
        <v>25</v>
      </c>
      <c r="E394" s="4" t="n">
        <v>43.3</v>
      </c>
      <c r="F394" s="2" t="s">
        <v>26</v>
      </c>
      <c r="G394" s="2" t="s">
        <v>27</v>
      </c>
    </row>
    <row r="395" customFormat="false" ht="13.8" hidden="false" customHeight="false" outlineLevel="0" collapsed="false">
      <c r="A395" s="2" t="s">
        <v>448</v>
      </c>
      <c r="B395" s="2" t="s">
        <v>449</v>
      </c>
      <c r="C395" s="2" t="s">
        <v>24</v>
      </c>
      <c r="D395" s="2" t="s">
        <v>33</v>
      </c>
      <c r="E395" s="4" t="n">
        <v>43.3</v>
      </c>
      <c r="F395" s="2" t="s">
        <v>26</v>
      </c>
      <c r="G395" s="2" t="s">
        <v>27</v>
      </c>
    </row>
    <row r="396" customFormat="false" ht="13.8" hidden="false" customHeight="false" outlineLevel="0" collapsed="false">
      <c r="A396" s="2" t="s">
        <v>450</v>
      </c>
      <c r="B396" s="2" t="s">
        <v>451</v>
      </c>
      <c r="C396" s="2" t="s">
        <v>24</v>
      </c>
      <c r="D396" s="2" t="s">
        <v>25</v>
      </c>
      <c r="E396" s="4" t="n">
        <v>23.7</v>
      </c>
      <c r="F396" s="2" t="s">
        <v>26</v>
      </c>
      <c r="G396" s="2" t="s">
        <v>27</v>
      </c>
    </row>
    <row r="397" customFormat="false" ht="13.8" hidden="false" customHeight="false" outlineLevel="0" collapsed="false">
      <c r="A397" s="2" t="s">
        <v>450</v>
      </c>
      <c r="B397" s="2" t="s">
        <v>451</v>
      </c>
      <c r="C397" s="2" t="s">
        <v>24</v>
      </c>
      <c r="D397" s="2" t="s">
        <v>33</v>
      </c>
      <c r="E397" s="4" t="n">
        <v>32.9</v>
      </c>
      <c r="F397" s="2" t="s">
        <v>26</v>
      </c>
      <c r="G397" s="2" t="s">
        <v>27</v>
      </c>
    </row>
    <row r="398" customFormat="false" ht="13.8" hidden="false" customHeight="false" outlineLevel="0" collapsed="false">
      <c r="A398" s="2" t="s">
        <v>452</v>
      </c>
      <c r="B398" s="2" t="s">
        <v>453</v>
      </c>
      <c r="C398" s="2" t="s">
        <v>24</v>
      </c>
      <c r="D398" s="2" t="s">
        <v>25</v>
      </c>
      <c r="E398" s="4" t="n">
        <v>41.8</v>
      </c>
      <c r="F398" s="2" t="s">
        <v>26</v>
      </c>
      <c r="G398" s="2" t="s">
        <v>27</v>
      </c>
    </row>
    <row r="399" customFormat="false" ht="13.8" hidden="false" customHeight="false" outlineLevel="0" collapsed="false">
      <c r="A399" s="2" t="s">
        <v>452</v>
      </c>
      <c r="B399" s="2" t="s">
        <v>453</v>
      </c>
      <c r="C399" s="2" t="s">
        <v>24</v>
      </c>
      <c r="D399" s="2" t="s">
        <v>33</v>
      </c>
      <c r="E399" s="4" t="n">
        <v>52.5</v>
      </c>
      <c r="F399" s="2" t="s">
        <v>26</v>
      </c>
      <c r="G399" s="2" t="s">
        <v>27</v>
      </c>
    </row>
    <row r="400" customFormat="false" ht="13.8" hidden="false" customHeight="false" outlineLevel="0" collapsed="false">
      <c r="A400" s="2" t="s">
        <v>454</v>
      </c>
      <c r="B400" s="2" t="s">
        <v>455</v>
      </c>
      <c r="C400" s="2" t="s">
        <v>24</v>
      </c>
      <c r="D400" s="2" t="s">
        <v>25</v>
      </c>
      <c r="E400" s="4" t="n">
        <v>11.2</v>
      </c>
      <c r="F400" s="2" t="s">
        <v>26</v>
      </c>
      <c r="G400" s="2" t="s">
        <v>27</v>
      </c>
    </row>
    <row r="401" customFormat="false" ht="13.8" hidden="false" customHeight="false" outlineLevel="0" collapsed="false">
      <c r="A401" s="2" t="s">
        <v>454</v>
      </c>
      <c r="B401" s="2" t="s">
        <v>455</v>
      </c>
      <c r="C401" s="2" t="s">
        <v>24</v>
      </c>
      <c r="D401" s="2" t="s">
        <v>33</v>
      </c>
      <c r="E401" s="4" t="n">
        <v>16.7</v>
      </c>
      <c r="F401" s="2" t="s">
        <v>26</v>
      </c>
      <c r="G401" s="2" t="s">
        <v>27</v>
      </c>
    </row>
    <row r="402" customFormat="false" ht="13.8" hidden="false" customHeight="false" outlineLevel="0" collapsed="false">
      <c r="A402" s="2" t="s">
        <v>456</v>
      </c>
      <c r="B402" s="2" t="s">
        <v>457</v>
      </c>
      <c r="C402" s="2" t="s">
        <v>24</v>
      </c>
      <c r="D402" s="2" t="s">
        <v>25</v>
      </c>
      <c r="E402" s="4" t="n">
        <v>50.7</v>
      </c>
      <c r="F402" s="2" t="s">
        <v>26</v>
      </c>
      <c r="G402" s="2" t="s">
        <v>27</v>
      </c>
    </row>
    <row r="403" customFormat="false" ht="13.8" hidden="false" customHeight="false" outlineLevel="0" collapsed="false">
      <c r="A403" s="2" t="s">
        <v>456</v>
      </c>
      <c r="B403" s="2" t="s">
        <v>457</v>
      </c>
      <c r="C403" s="2" t="s">
        <v>24</v>
      </c>
      <c r="D403" s="2" t="s">
        <v>33</v>
      </c>
      <c r="E403" s="4" t="n">
        <v>54.5</v>
      </c>
      <c r="F403" s="2" t="s">
        <v>26</v>
      </c>
      <c r="G403" s="2" t="s">
        <v>27</v>
      </c>
    </row>
    <row r="404" customFormat="false" ht="13.8" hidden="false" customHeight="false" outlineLevel="0" collapsed="false">
      <c r="A404" s="2" t="s">
        <v>458</v>
      </c>
      <c r="B404" s="2" t="s">
        <v>459</v>
      </c>
      <c r="C404" s="2" t="s">
        <v>24</v>
      </c>
      <c r="D404" s="2" t="s">
        <v>25</v>
      </c>
      <c r="E404" s="4" t="n">
        <v>2.7</v>
      </c>
      <c r="F404" s="2" t="s">
        <v>26</v>
      </c>
      <c r="G404" s="2" t="s">
        <v>27</v>
      </c>
    </row>
    <row r="405" customFormat="false" ht="13.8" hidden="false" customHeight="false" outlineLevel="0" collapsed="false">
      <c r="A405" s="2" t="s">
        <v>458</v>
      </c>
      <c r="B405" s="2" t="s">
        <v>459</v>
      </c>
      <c r="C405" s="2" t="s">
        <v>24</v>
      </c>
      <c r="D405" s="2" t="s">
        <v>33</v>
      </c>
      <c r="E405" s="4" t="n">
        <v>3.7</v>
      </c>
      <c r="F405" s="2" t="s">
        <v>26</v>
      </c>
      <c r="G405" s="2" t="s">
        <v>27</v>
      </c>
    </row>
    <row r="406" customFormat="false" ht="13.8" hidden="false" customHeight="false" outlineLevel="0" collapsed="false">
      <c r="A406" s="2" t="s">
        <v>460</v>
      </c>
      <c r="B406" s="2" t="s">
        <v>461</v>
      </c>
      <c r="C406" s="2" t="s">
        <v>24</v>
      </c>
      <c r="D406" s="2" t="s">
        <v>25</v>
      </c>
      <c r="E406" s="4" t="n">
        <v>7.5</v>
      </c>
      <c r="F406" s="2" t="s">
        <v>26</v>
      </c>
      <c r="G406" s="2" t="s">
        <v>27</v>
      </c>
    </row>
    <row r="407" customFormat="false" ht="13.8" hidden="false" customHeight="false" outlineLevel="0" collapsed="false">
      <c r="A407" s="2" t="s">
        <v>460</v>
      </c>
      <c r="B407" s="2" t="s">
        <v>461</v>
      </c>
      <c r="C407" s="2" t="s">
        <v>24</v>
      </c>
      <c r="D407" s="2" t="s">
        <v>33</v>
      </c>
      <c r="E407" s="4" t="n">
        <v>5.6</v>
      </c>
      <c r="F407" s="2" t="s">
        <v>26</v>
      </c>
      <c r="G407" s="2" t="s">
        <v>27</v>
      </c>
    </row>
    <row r="408" customFormat="false" ht="13.8" hidden="false" customHeight="false" outlineLevel="0" collapsed="false">
      <c r="A408" s="2" t="s">
        <v>462</v>
      </c>
      <c r="B408" s="2" t="s">
        <v>463</v>
      </c>
      <c r="C408" s="2" t="s">
        <v>24</v>
      </c>
      <c r="D408" s="2" t="s">
        <v>25</v>
      </c>
      <c r="E408" s="4" t="n">
        <v>12.8</v>
      </c>
      <c r="F408" s="2" t="s">
        <v>26</v>
      </c>
      <c r="G408" s="2" t="s">
        <v>27</v>
      </c>
    </row>
    <row r="409" customFormat="false" ht="13.8" hidden="false" customHeight="false" outlineLevel="0" collapsed="false">
      <c r="A409" s="2" t="s">
        <v>462</v>
      </c>
      <c r="B409" s="2" t="s">
        <v>463</v>
      </c>
      <c r="C409" s="2" t="s">
        <v>24</v>
      </c>
      <c r="D409" s="2" t="s">
        <v>33</v>
      </c>
      <c r="E409" s="4" t="n">
        <v>12.8</v>
      </c>
      <c r="F409" s="2" t="s">
        <v>26</v>
      </c>
      <c r="G409" s="2" t="s">
        <v>27</v>
      </c>
    </row>
    <row r="410" customFormat="false" ht="13.8" hidden="false" customHeight="false" outlineLevel="0" collapsed="false">
      <c r="A410" s="2" t="s">
        <v>464</v>
      </c>
      <c r="B410" s="2" t="s">
        <v>465</v>
      </c>
      <c r="C410" s="2" t="s">
        <v>24</v>
      </c>
      <c r="D410" s="2" t="s">
        <v>25</v>
      </c>
      <c r="E410" s="4" t="n">
        <v>1.5</v>
      </c>
      <c r="F410" s="2" t="s">
        <v>26</v>
      </c>
      <c r="G410" s="2" t="s">
        <v>27</v>
      </c>
    </row>
    <row r="411" customFormat="false" ht="13.8" hidden="false" customHeight="false" outlineLevel="0" collapsed="false">
      <c r="A411" s="2" t="s">
        <v>464</v>
      </c>
      <c r="B411" s="2" t="s">
        <v>465</v>
      </c>
      <c r="C411" s="2" t="s">
        <v>24</v>
      </c>
      <c r="D411" s="2" t="s">
        <v>33</v>
      </c>
      <c r="E411" s="4" t="n">
        <v>1.8</v>
      </c>
      <c r="F411" s="2" t="s">
        <v>26</v>
      </c>
      <c r="G411" s="2" t="s">
        <v>27</v>
      </c>
    </row>
    <row r="412" customFormat="false" ht="13.8" hidden="false" customHeight="false" outlineLevel="0" collapsed="false">
      <c r="A412" s="2" t="s">
        <v>466</v>
      </c>
      <c r="B412" s="2" t="s">
        <v>467</v>
      </c>
      <c r="C412" s="2" t="s">
        <v>24</v>
      </c>
      <c r="D412" s="2" t="s">
        <v>25</v>
      </c>
      <c r="E412" s="4" t="n">
        <v>16.5</v>
      </c>
      <c r="F412" s="2" t="s">
        <v>26</v>
      </c>
      <c r="G412" s="2" t="s">
        <v>27</v>
      </c>
    </row>
    <row r="413" customFormat="false" ht="13.8" hidden="false" customHeight="false" outlineLevel="0" collapsed="false">
      <c r="A413" s="2" t="s">
        <v>466</v>
      </c>
      <c r="B413" s="2" t="s">
        <v>467</v>
      </c>
      <c r="C413" s="2" t="s">
        <v>24</v>
      </c>
      <c r="D413" s="2" t="s">
        <v>33</v>
      </c>
      <c r="E413" s="4" t="n">
        <v>21.1</v>
      </c>
      <c r="F413" s="2" t="s">
        <v>26</v>
      </c>
      <c r="G413" s="2" t="s">
        <v>27</v>
      </c>
    </row>
    <row r="414" customFormat="false" ht="13.8" hidden="false" customHeight="false" outlineLevel="0" collapsed="false">
      <c r="A414" s="2" t="s">
        <v>468</v>
      </c>
      <c r="B414" s="2" t="s">
        <v>469</v>
      </c>
      <c r="C414" s="2" t="s">
        <v>24</v>
      </c>
      <c r="D414" s="2" t="s">
        <v>25</v>
      </c>
      <c r="E414" s="4" t="n">
        <v>12.8</v>
      </c>
      <c r="F414" s="2" t="s">
        <v>26</v>
      </c>
      <c r="G414" s="2" t="s">
        <v>27</v>
      </c>
    </row>
    <row r="415" customFormat="false" ht="13.8" hidden="false" customHeight="false" outlineLevel="0" collapsed="false">
      <c r="A415" s="2" t="s">
        <v>468</v>
      </c>
      <c r="B415" s="2" t="s">
        <v>469</v>
      </c>
      <c r="C415" s="2" t="s">
        <v>24</v>
      </c>
      <c r="D415" s="2" t="s">
        <v>33</v>
      </c>
      <c r="E415" s="4" t="n">
        <v>12.8</v>
      </c>
      <c r="F415" s="2" t="s">
        <v>26</v>
      </c>
      <c r="G415" s="2" t="s">
        <v>27</v>
      </c>
    </row>
    <row r="416" customFormat="false" ht="13.8" hidden="false" customHeight="false" outlineLevel="0" collapsed="false">
      <c r="A416" s="2" t="s">
        <v>470</v>
      </c>
      <c r="B416" s="2" t="s">
        <v>119</v>
      </c>
      <c r="C416" s="2" t="s">
        <v>24</v>
      </c>
      <c r="D416" s="2" t="s">
        <v>25</v>
      </c>
      <c r="E416" s="4" t="n">
        <v>51.4</v>
      </c>
      <c r="F416" s="2" t="s">
        <v>26</v>
      </c>
      <c r="G416" s="2" t="s">
        <v>27</v>
      </c>
    </row>
    <row r="417" customFormat="false" ht="13.8" hidden="false" customHeight="false" outlineLevel="0" collapsed="false">
      <c r="A417" s="2" t="s">
        <v>470</v>
      </c>
      <c r="B417" s="2" t="s">
        <v>119</v>
      </c>
      <c r="C417" s="2" t="s">
        <v>24</v>
      </c>
      <c r="D417" s="2" t="s">
        <v>33</v>
      </c>
      <c r="E417" s="4" t="n">
        <v>61.8</v>
      </c>
      <c r="F417" s="2" t="s">
        <v>26</v>
      </c>
      <c r="G417" s="2" t="s">
        <v>27</v>
      </c>
    </row>
    <row r="418" customFormat="false" ht="13.8" hidden="false" customHeight="false" outlineLevel="0" collapsed="false">
      <c r="A418" s="2" t="s">
        <v>471</v>
      </c>
      <c r="B418" s="2" t="s">
        <v>472</v>
      </c>
      <c r="C418" s="2" t="s">
        <v>24</v>
      </c>
      <c r="D418" s="2" t="s">
        <v>25</v>
      </c>
      <c r="E418" s="4" t="n">
        <v>17.4</v>
      </c>
      <c r="F418" s="2" t="s">
        <v>26</v>
      </c>
      <c r="G418" s="2" t="s">
        <v>27</v>
      </c>
    </row>
    <row r="419" customFormat="false" ht="13.8" hidden="false" customHeight="false" outlineLevel="0" collapsed="false">
      <c r="A419" s="2" t="s">
        <v>471</v>
      </c>
      <c r="B419" s="2" t="s">
        <v>472</v>
      </c>
      <c r="C419" s="2" t="s">
        <v>24</v>
      </c>
      <c r="D419" s="2" t="s">
        <v>33</v>
      </c>
      <c r="E419" s="4" t="n">
        <v>21.3</v>
      </c>
      <c r="F419" s="2" t="s">
        <v>26</v>
      </c>
      <c r="G419" s="2" t="s">
        <v>27</v>
      </c>
    </row>
    <row r="420" customFormat="false" ht="13.8" hidden="false" customHeight="false" outlineLevel="0" collapsed="false">
      <c r="A420" s="2" t="s">
        <v>473</v>
      </c>
      <c r="B420" s="2" t="s">
        <v>474</v>
      </c>
      <c r="C420" s="2" t="s">
        <v>24</v>
      </c>
      <c r="D420" s="2" t="s">
        <v>25</v>
      </c>
      <c r="E420" s="4" t="n">
        <v>10</v>
      </c>
      <c r="F420" s="2" t="s">
        <v>26</v>
      </c>
      <c r="G420" s="2" t="s">
        <v>27</v>
      </c>
    </row>
    <row r="421" customFormat="false" ht="13.8" hidden="false" customHeight="false" outlineLevel="0" collapsed="false">
      <c r="A421" s="2" t="s">
        <v>473</v>
      </c>
      <c r="B421" s="2" t="s">
        <v>474</v>
      </c>
      <c r="C421" s="2" t="s">
        <v>24</v>
      </c>
      <c r="D421" s="2" t="s">
        <v>33</v>
      </c>
      <c r="E421" s="4" t="n">
        <v>15.9</v>
      </c>
      <c r="F421" s="2" t="s">
        <v>26</v>
      </c>
      <c r="G421" s="2" t="s">
        <v>27</v>
      </c>
    </row>
    <row r="422" customFormat="false" ht="13.8" hidden="false" customHeight="false" outlineLevel="0" collapsed="false">
      <c r="A422" s="2" t="s">
        <v>475</v>
      </c>
      <c r="B422" s="2" t="s">
        <v>476</v>
      </c>
      <c r="C422" s="2" t="s">
        <v>24</v>
      </c>
      <c r="D422" s="2" t="s">
        <v>25</v>
      </c>
      <c r="E422" s="4" t="n">
        <v>27.8</v>
      </c>
      <c r="F422" s="2" t="s">
        <v>26</v>
      </c>
      <c r="G422" s="2" t="s">
        <v>27</v>
      </c>
    </row>
    <row r="423" customFormat="false" ht="13.8" hidden="false" customHeight="false" outlineLevel="0" collapsed="false">
      <c r="A423" s="2" t="s">
        <v>475</v>
      </c>
      <c r="B423" s="2" t="s">
        <v>476</v>
      </c>
      <c r="C423" s="2" t="s">
        <v>24</v>
      </c>
      <c r="D423" s="2" t="s">
        <v>33</v>
      </c>
      <c r="E423" s="4" t="n">
        <v>37.2</v>
      </c>
      <c r="F423" s="2" t="s">
        <v>26</v>
      </c>
      <c r="G423" s="2" t="s">
        <v>27</v>
      </c>
    </row>
    <row r="424" customFormat="false" ht="13.8" hidden="false" customHeight="false" outlineLevel="0" collapsed="false">
      <c r="A424" s="2" t="s">
        <v>477</v>
      </c>
      <c r="B424" s="2" t="s">
        <v>478</v>
      </c>
      <c r="C424" s="2" t="s">
        <v>24</v>
      </c>
      <c r="D424" s="2" t="s">
        <v>25</v>
      </c>
      <c r="E424" s="4" t="n">
        <v>40</v>
      </c>
      <c r="F424" s="2" t="s">
        <v>26</v>
      </c>
      <c r="G424" s="2" t="s">
        <v>27</v>
      </c>
    </row>
    <row r="425" customFormat="false" ht="13.8" hidden="false" customHeight="false" outlineLevel="0" collapsed="false">
      <c r="A425" s="2" t="s">
        <v>477</v>
      </c>
      <c r="B425" s="2" t="s">
        <v>478</v>
      </c>
      <c r="C425" s="2" t="s">
        <v>24</v>
      </c>
      <c r="D425" s="2" t="s">
        <v>33</v>
      </c>
      <c r="E425" s="4" t="n">
        <v>45.1</v>
      </c>
      <c r="F425" s="2" t="s">
        <v>26</v>
      </c>
      <c r="G425" s="2" t="s">
        <v>27</v>
      </c>
    </row>
    <row r="426" customFormat="false" ht="13.8" hidden="false" customHeight="false" outlineLevel="0" collapsed="false">
      <c r="A426" s="2" t="s">
        <v>479</v>
      </c>
      <c r="B426" s="2" t="s">
        <v>480</v>
      </c>
      <c r="C426" s="2" t="s">
        <v>24</v>
      </c>
      <c r="D426" s="2" t="s">
        <v>25</v>
      </c>
      <c r="E426" s="4" t="n">
        <v>13.5</v>
      </c>
      <c r="F426" s="2" t="s">
        <v>26</v>
      </c>
      <c r="G426" s="2" t="s">
        <v>27</v>
      </c>
    </row>
    <row r="427" customFormat="false" ht="13.8" hidden="false" customHeight="false" outlineLevel="0" collapsed="false">
      <c r="A427" s="2" t="s">
        <v>479</v>
      </c>
      <c r="B427" s="2" t="s">
        <v>480</v>
      </c>
      <c r="C427" s="2" t="s">
        <v>24</v>
      </c>
      <c r="D427" s="2" t="s">
        <v>33</v>
      </c>
      <c r="E427" s="4" t="n">
        <v>16.2</v>
      </c>
      <c r="F427" s="2" t="s">
        <v>26</v>
      </c>
      <c r="G427" s="2" t="s">
        <v>27</v>
      </c>
    </row>
    <row r="428" customFormat="false" ht="13.8" hidden="false" customHeight="false" outlineLevel="0" collapsed="false">
      <c r="A428" s="2" t="s">
        <v>481</v>
      </c>
      <c r="B428" s="2" t="s">
        <v>482</v>
      </c>
      <c r="C428" s="2" t="s">
        <v>24</v>
      </c>
      <c r="D428" s="2" t="s">
        <v>25</v>
      </c>
      <c r="E428" s="4" t="n">
        <v>31.6</v>
      </c>
      <c r="F428" s="2" t="s">
        <v>26</v>
      </c>
      <c r="G428" s="2" t="s">
        <v>27</v>
      </c>
    </row>
    <row r="429" customFormat="false" ht="13.8" hidden="false" customHeight="false" outlineLevel="0" collapsed="false">
      <c r="A429" s="2" t="s">
        <v>481</v>
      </c>
      <c r="B429" s="2" t="s">
        <v>482</v>
      </c>
      <c r="C429" s="2" t="s">
        <v>24</v>
      </c>
      <c r="D429" s="2" t="s">
        <v>33</v>
      </c>
      <c r="E429" s="4" t="n">
        <v>41.9</v>
      </c>
      <c r="F429" s="2" t="s">
        <v>26</v>
      </c>
      <c r="G429" s="2" t="s">
        <v>27</v>
      </c>
    </row>
    <row r="430" customFormat="false" ht="13.8" hidden="false" customHeight="false" outlineLevel="0" collapsed="false">
      <c r="A430" s="2" t="s">
        <v>483</v>
      </c>
      <c r="B430" s="2" t="s">
        <v>484</v>
      </c>
      <c r="C430" s="2" t="s">
        <v>24</v>
      </c>
      <c r="D430" s="2" t="s">
        <v>25</v>
      </c>
      <c r="E430" s="4" t="n">
        <v>8.7</v>
      </c>
      <c r="F430" s="2" t="s">
        <v>26</v>
      </c>
      <c r="G430" s="2" t="s">
        <v>27</v>
      </c>
    </row>
    <row r="431" customFormat="false" ht="13.8" hidden="false" customHeight="false" outlineLevel="0" collapsed="false">
      <c r="A431" s="2" t="s">
        <v>483</v>
      </c>
      <c r="B431" s="2" t="s">
        <v>484</v>
      </c>
      <c r="C431" s="2" t="s">
        <v>24</v>
      </c>
      <c r="D431" s="2" t="s">
        <v>33</v>
      </c>
      <c r="E431" s="4" t="n">
        <v>9.6</v>
      </c>
      <c r="F431" s="2" t="s">
        <v>26</v>
      </c>
      <c r="G431" s="2" t="s">
        <v>27</v>
      </c>
    </row>
    <row r="432" customFormat="false" ht="13.8" hidden="false" customHeight="false" outlineLevel="0" collapsed="false">
      <c r="A432" s="2" t="s">
        <v>485</v>
      </c>
      <c r="B432" s="2" t="s">
        <v>486</v>
      </c>
      <c r="C432" s="2" t="s">
        <v>24</v>
      </c>
      <c r="D432" s="2" t="s">
        <v>25</v>
      </c>
      <c r="E432" s="4" t="n">
        <v>13.1</v>
      </c>
      <c r="F432" s="2" t="s">
        <v>26</v>
      </c>
      <c r="G432" s="2" t="s">
        <v>27</v>
      </c>
    </row>
    <row r="433" customFormat="false" ht="13.8" hidden="false" customHeight="false" outlineLevel="0" collapsed="false">
      <c r="A433" s="2" t="s">
        <v>485</v>
      </c>
      <c r="B433" s="2" t="s">
        <v>486</v>
      </c>
      <c r="C433" s="2" t="s">
        <v>24</v>
      </c>
      <c r="D433" s="2" t="s">
        <v>33</v>
      </c>
      <c r="E433" s="4" t="n">
        <v>17.8</v>
      </c>
      <c r="F433" s="2" t="s">
        <v>26</v>
      </c>
      <c r="G433" s="2" t="s">
        <v>27</v>
      </c>
    </row>
    <row r="434" customFormat="false" ht="13.8" hidden="false" customHeight="false" outlineLevel="0" collapsed="false">
      <c r="A434" s="2" t="s">
        <v>487</v>
      </c>
      <c r="B434" s="2" t="s">
        <v>488</v>
      </c>
      <c r="C434" s="2" t="s">
        <v>24</v>
      </c>
      <c r="D434" s="2" t="s">
        <v>25</v>
      </c>
      <c r="E434" s="4" t="n">
        <v>8.2</v>
      </c>
      <c r="F434" s="2" t="s">
        <v>26</v>
      </c>
      <c r="G434" s="2" t="s">
        <v>27</v>
      </c>
    </row>
    <row r="435" customFormat="false" ht="13.8" hidden="false" customHeight="false" outlineLevel="0" collapsed="false">
      <c r="A435" s="2" t="s">
        <v>487</v>
      </c>
      <c r="B435" s="2" t="s">
        <v>488</v>
      </c>
      <c r="C435" s="2" t="s">
        <v>24</v>
      </c>
      <c r="D435" s="2" t="s">
        <v>33</v>
      </c>
      <c r="E435" s="4" t="n">
        <v>8.2</v>
      </c>
      <c r="F435" s="2" t="s">
        <v>26</v>
      </c>
      <c r="G435" s="2" t="s">
        <v>27</v>
      </c>
    </row>
    <row r="436" customFormat="false" ht="13.8" hidden="false" customHeight="false" outlineLevel="0" collapsed="false">
      <c r="A436" s="2" t="s">
        <v>489</v>
      </c>
      <c r="B436" s="2" t="s">
        <v>490</v>
      </c>
      <c r="C436" s="2" t="s">
        <v>24</v>
      </c>
      <c r="D436" s="2" t="s">
        <v>25</v>
      </c>
      <c r="E436" s="4" t="n">
        <v>33.8</v>
      </c>
      <c r="F436" s="2" t="s">
        <v>26</v>
      </c>
      <c r="G436" s="2" t="s">
        <v>27</v>
      </c>
    </row>
    <row r="437" customFormat="false" ht="13.8" hidden="false" customHeight="false" outlineLevel="0" collapsed="false">
      <c r="A437" s="2" t="s">
        <v>489</v>
      </c>
      <c r="B437" s="2" t="s">
        <v>490</v>
      </c>
      <c r="C437" s="2" t="s">
        <v>24</v>
      </c>
      <c r="D437" s="2" t="s">
        <v>33</v>
      </c>
      <c r="E437" s="4" t="n">
        <v>33.8</v>
      </c>
      <c r="F437" s="2" t="s">
        <v>26</v>
      </c>
      <c r="G437" s="2" t="s">
        <v>27</v>
      </c>
    </row>
    <row r="438" customFormat="false" ht="13.8" hidden="false" customHeight="false" outlineLevel="0" collapsed="false">
      <c r="A438" s="2" t="s">
        <v>491</v>
      </c>
      <c r="B438" s="2" t="s">
        <v>492</v>
      </c>
      <c r="C438" s="2" t="s">
        <v>24</v>
      </c>
      <c r="D438" s="2" t="s">
        <v>25</v>
      </c>
      <c r="E438" s="4" t="n">
        <v>24.9</v>
      </c>
      <c r="F438" s="2" t="s">
        <v>26</v>
      </c>
      <c r="G438" s="2" t="s">
        <v>27</v>
      </c>
    </row>
    <row r="439" customFormat="false" ht="13.8" hidden="false" customHeight="false" outlineLevel="0" collapsed="false">
      <c r="A439" s="2" t="s">
        <v>491</v>
      </c>
      <c r="B439" s="2" t="s">
        <v>492</v>
      </c>
      <c r="C439" s="2" t="s">
        <v>24</v>
      </c>
      <c r="D439" s="2" t="s">
        <v>33</v>
      </c>
      <c r="E439" s="4" t="n">
        <v>29</v>
      </c>
      <c r="F439" s="2" t="s">
        <v>26</v>
      </c>
      <c r="G439" s="2" t="s">
        <v>27</v>
      </c>
    </row>
    <row r="440" customFormat="false" ht="13.8" hidden="false" customHeight="false" outlineLevel="0" collapsed="false">
      <c r="A440" s="2" t="s">
        <v>493</v>
      </c>
      <c r="B440" s="2" t="s">
        <v>157</v>
      </c>
      <c r="C440" s="2" t="s">
        <v>24</v>
      </c>
      <c r="D440" s="2" t="s">
        <v>25</v>
      </c>
      <c r="E440" s="4" t="n">
        <v>41.3</v>
      </c>
      <c r="F440" s="2" t="s">
        <v>26</v>
      </c>
      <c r="G440" s="2" t="s">
        <v>27</v>
      </c>
    </row>
    <row r="441" customFormat="false" ht="13.8" hidden="false" customHeight="false" outlineLevel="0" collapsed="false">
      <c r="A441" s="2" t="s">
        <v>493</v>
      </c>
      <c r="B441" s="2" t="s">
        <v>157</v>
      </c>
      <c r="C441" s="2" t="s">
        <v>24</v>
      </c>
      <c r="D441" s="2" t="s">
        <v>33</v>
      </c>
      <c r="E441" s="4" t="n">
        <v>35.4</v>
      </c>
      <c r="F441" s="2" t="s">
        <v>26</v>
      </c>
      <c r="G441" s="2" t="s">
        <v>27</v>
      </c>
    </row>
    <row r="442" customFormat="false" ht="13.8" hidden="false" customHeight="false" outlineLevel="0" collapsed="false">
      <c r="A442" s="2" t="s">
        <v>494</v>
      </c>
      <c r="B442" s="2" t="s">
        <v>495</v>
      </c>
      <c r="C442" s="2" t="s">
        <v>24</v>
      </c>
      <c r="D442" s="2" t="s">
        <v>25</v>
      </c>
      <c r="E442" s="4" t="n">
        <v>48</v>
      </c>
      <c r="F442" s="2" t="s">
        <v>26</v>
      </c>
      <c r="G442" s="2" t="s">
        <v>27</v>
      </c>
    </row>
    <row r="443" customFormat="false" ht="13.8" hidden="false" customHeight="false" outlineLevel="0" collapsed="false">
      <c r="A443" s="2" t="s">
        <v>494</v>
      </c>
      <c r="B443" s="2" t="s">
        <v>495</v>
      </c>
      <c r="C443" s="2" t="s">
        <v>24</v>
      </c>
      <c r="D443" s="2" t="s">
        <v>33</v>
      </c>
      <c r="E443" s="4" t="n">
        <v>53.8</v>
      </c>
      <c r="F443" s="2" t="s">
        <v>26</v>
      </c>
      <c r="G443" s="2" t="s">
        <v>27</v>
      </c>
    </row>
    <row r="444" customFormat="false" ht="13.8" hidden="false" customHeight="false" outlineLevel="0" collapsed="false">
      <c r="A444" s="2" t="s">
        <v>496</v>
      </c>
      <c r="B444" s="2" t="s">
        <v>497</v>
      </c>
      <c r="C444" s="2" t="s">
        <v>24</v>
      </c>
      <c r="D444" s="2" t="s">
        <v>25</v>
      </c>
      <c r="E444" s="4" t="n">
        <v>40.4</v>
      </c>
      <c r="F444" s="2" t="s">
        <v>26</v>
      </c>
      <c r="G444" s="2" t="s">
        <v>27</v>
      </c>
    </row>
    <row r="445" customFormat="false" ht="13.8" hidden="false" customHeight="false" outlineLevel="0" collapsed="false">
      <c r="A445" s="2" t="s">
        <v>496</v>
      </c>
      <c r="B445" s="2" t="s">
        <v>497</v>
      </c>
      <c r="C445" s="2" t="s">
        <v>24</v>
      </c>
      <c r="D445" s="2" t="s">
        <v>33</v>
      </c>
      <c r="E445" s="4" t="n">
        <v>52.7</v>
      </c>
      <c r="F445" s="2" t="s">
        <v>26</v>
      </c>
      <c r="G445" s="2" t="s">
        <v>27</v>
      </c>
    </row>
    <row r="446" customFormat="false" ht="13.8" hidden="false" customHeight="false" outlineLevel="0" collapsed="false">
      <c r="A446" s="2" t="s">
        <v>498</v>
      </c>
      <c r="B446" s="2" t="s">
        <v>499</v>
      </c>
      <c r="C446" s="2" t="s">
        <v>24</v>
      </c>
      <c r="D446" s="2" t="s">
        <v>25</v>
      </c>
      <c r="E446" s="4" t="n">
        <v>7.5</v>
      </c>
      <c r="F446" s="2" t="s">
        <v>26</v>
      </c>
      <c r="G446" s="2" t="s">
        <v>27</v>
      </c>
    </row>
    <row r="447" customFormat="false" ht="13.8" hidden="false" customHeight="false" outlineLevel="0" collapsed="false">
      <c r="A447" s="2" t="s">
        <v>498</v>
      </c>
      <c r="B447" s="2" t="s">
        <v>499</v>
      </c>
      <c r="C447" s="2" t="s">
        <v>24</v>
      </c>
      <c r="D447" s="2" t="s">
        <v>33</v>
      </c>
      <c r="E447" s="4" t="n">
        <v>4.5</v>
      </c>
      <c r="F447" s="2" t="s">
        <v>26</v>
      </c>
      <c r="G447" s="2" t="s">
        <v>27</v>
      </c>
    </row>
    <row r="448" customFormat="false" ht="13.8" hidden="false" customHeight="false" outlineLevel="0" collapsed="false">
      <c r="A448" s="2" t="s">
        <v>500</v>
      </c>
      <c r="B448" s="2" t="s">
        <v>501</v>
      </c>
      <c r="C448" s="2" t="s">
        <v>24</v>
      </c>
      <c r="D448" s="2" t="s">
        <v>25</v>
      </c>
      <c r="E448" s="4" t="n">
        <v>32.4</v>
      </c>
      <c r="F448" s="2" t="s">
        <v>26</v>
      </c>
      <c r="G448" s="2" t="s">
        <v>27</v>
      </c>
    </row>
    <row r="449" customFormat="false" ht="13.8" hidden="false" customHeight="false" outlineLevel="0" collapsed="false">
      <c r="A449" s="2" t="s">
        <v>500</v>
      </c>
      <c r="B449" s="2" t="s">
        <v>501</v>
      </c>
      <c r="C449" s="2" t="s">
        <v>24</v>
      </c>
      <c r="D449" s="2" t="s">
        <v>33</v>
      </c>
      <c r="E449" s="4" t="n">
        <v>40.5</v>
      </c>
      <c r="F449" s="2" t="s">
        <v>26</v>
      </c>
      <c r="G449" s="2" t="s">
        <v>27</v>
      </c>
    </row>
    <row r="450" customFormat="false" ht="13.8" hidden="false" customHeight="false" outlineLevel="0" collapsed="false">
      <c r="A450" s="2" t="s">
        <v>502</v>
      </c>
      <c r="B450" s="2" t="s">
        <v>503</v>
      </c>
      <c r="C450" s="2" t="s">
        <v>24</v>
      </c>
      <c r="D450" s="2" t="s">
        <v>25</v>
      </c>
      <c r="E450" s="4" t="n">
        <v>13.4</v>
      </c>
      <c r="F450" s="2" t="s">
        <v>26</v>
      </c>
      <c r="G450" s="2" t="s">
        <v>27</v>
      </c>
    </row>
    <row r="451" customFormat="false" ht="13.8" hidden="false" customHeight="false" outlineLevel="0" collapsed="false">
      <c r="A451" s="2" t="s">
        <v>502</v>
      </c>
      <c r="B451" s="2" t="s">
        <v>503</v>
      </c>
      <c r="C451" s="2" t="s">
        <v>24</v>
      </c>
      <c r="D451" s="2" t="s">
        <v>33</v>
      </c>
      <c r="E451" s="4" t="n">
        <v>14.4</v>
      </c>
      <c r="F451" s="2" t="s">
        <v>26</v>
      </c>
      <c r="G451" s="2" t="s">
        <v>27</v>
      </c>
    </row>
    <row r="452" customFormat="false" ht="13.8" hidden="false" customHeight="false" outlineLevel="0" collapsed="false">
      <c r="A452" s="2" t="s">
        <v>504</v>
      </c>
      <c r="B452" s="2" t="s">
        <v>505</v>
      </c>
      <c r="C452" s="2" t="s">
        <v>24</v>
      </c>
      <c r="D452" s="2" t="s">
        <v>25</v>
      </c>
      <c r="E452" s="4" t="n">
        <v>32.7</v>
      </c>
      <c r="F452" s="2" t="s">
        <v>26</v>
      </c>
      <c r="G452" s="2" t="s">
        <v>27</v>
      </c>
    </row>
    <row r="453" customFormat="false" ht="13.8" hidden="false" customHeight="false" outlineLevel="0" collapsed="false">
      <c r="A453" s="2" t="s">
        <v>504</v>
      </c>
      <c r="B453" s="2" t="s">
        <v>505</v>
      </c>
      <c r="C453" s="2" t="s">
        <v>24</v>
      </c>
      <c r="D453" s="2" t="s">
        <v>33</v>
      </c>
      <c r="E453" s="4" t="n">
        <v>34.4</v>
      </c>
      <c r="F453" s="2" t="s">
        <v>26</v>
      </c>
      <c r="G453" s="2" t="s">
        <v>27</v>
      </c>
    </row>
    <row r="454" customFormat="false" ht="13.8" hidden="false" customHeight="false" outlineLevel="0" collapsed="false">
      <c r="A454" s="2" t="s">
        <v>506</v>
      </c>
      <c r="B454" s="2" t="s">
        <v>507</v>
      </c>
      <c r="C454" s="2" t="s">
        <v>24</v>
      </c>
      <c r="D454" s="2" t="s">
        <v>25</v>
      </c>
      <c r="E454" s="4" t="n">
        <v>33.1</v>
      </c>
      <c r="F454" s="2" t="s">
        <v>26</v>
      </c>
      <c r="G454" s="2" t="s">
        <v>27</v>
      </c>
    </row>
    <row r="455" customFormat="false" ht="13.8" hidden="false" customHeight="false" outlineLevel="0" collapsed="false">
      <c r="A455" s="2" t="s">
        <v>506</v>
      </c>
      <c r="B455" s="2" t="s">
        <v>507</v>
      </c>
      <c r="C455" s="2" t="s">
        <v>24</v>
      </c>
      <c r="D455" s="2" t="s">
        <v>33</v>
      </c>
      <c r="E455" s="4" t="n">
        <v>40.6</v>
      </c>
      <c r="F455" s="2" t="s">
        <v>26</v>
      </c>
      <c r="G455" s="2" t="s">
        <v>27</v>
      </c>
    </row>
    <row r="456" customFormat="false" ht="13.8" hidden="false" customHeight="false" outlineLevel="0" collapsed="false">
      <c r="A456" s="2" t="s">
        <v>508</v>
      </c>
      <c r="B456" s="2" t="s">
        <v>509</v>
      </c>
      <c r="C456" s="2" t="s">
        <v>24</v>
      </c>
      <c r="D456" s="2" t="s">
        <v>25</v>
      </c>
      <c r="E456" s="4" t="n">
        <v>6.1</v>
      </c>
      <c r="F456" s="2" t="s">
        <v>26</v>
      </c>
      <c r="G456" s="2" t="s">
        <v>27</v>
      </c>
    </row>
    <row r="457" customFormat="false" ht="13.8" hidden="false" customHeight="false" outlineLevel="0" collapsed="false">
      <c r="A457" s="2" t="s">
        <v>508</v>
      </c>
      <c r="B457" s="2" t="s">
        <v>509</v>
      </c>
      <c r="C457" s="2" t="s">
        <v>24</v>
      </c>
      <c r="D457" s="2" t="s">
        <v>33</v>
      </c>
      <c r="E457" s="4" t="n">
        <v>14.5</v>
      </c>
      <c r="F457" s="2" t="s">
        <v>26</v>
      </c>
      <c r="G457" s="2" t="s">
        <v>27</v>
      </c>
    </row>
    <row r="458" customFormat="false" ht="13.8" hidden="false" customHeight="false" outlineLevel="0" collapsed="false">
      <c r="A458" s="2" t="s">
        <v>510</v>
      </c>
      <c r="B458" s="2" t="s">
        <v>511</v>
      </c>
      <c r="C458" s="2" t="s">
        <v>24</v>
      </c>
      <c r="D458" s="2" t="s">
        <v>25</v>
      </c>
      <c r="E458" s="4" t="n">
        <v>30.1</v>
      </c>
      <c r="F458" s="2" t="s">
        <v>26</v>
      </c>
      <c r="G458" s="2" t="s">
        <v>27</v>
      </c>
    </row>
    <row r="459" customFormat="false" ht="13.8" hidden="false" customHeight="false" outlineLevel="0" collapsed="false">
      <c r="A459" s="2" t="s">
        <v>510</v>
      </c>
      <c r="B459" s="2" t="s">
        <v>511</v>
      </c>
      <c r="C459" s="2" t="s">
        <v>24</v>
      </c>
      <c r="D459" s="2" t="s">
        <v>33</v>
      </c>
      <c r="E459" s="4" t="n">
        <v>29.6</v>
      </c>
      <c r="F459" s="2" t="s">
        <v>26</v>
      </c>
      <c r="G459" s="2" t="s">
        <v>27</v>
      </c>
    </row>
    <row r="460" customFormat="false" ht="13.8" hidden="false" customHeight="false" outlineLevel="0" collapsed="false">
      <c r="A460" s="2" t="s">
        <v>512</v>
      </c>
      <c r="B460" s="2" t="s">
        <v>513</v>
      </c>
      <c r="C460" s="2" t="s">
        <v>24</v>
      </c>
      <c r="D460" s="2" t="s">
        <v>25</v>
      </c>
      <c r="E460" s="4" t="n">
        <v>43.7</v>
      </c>
      <c r="F460" s="2" t="s">
        <v>26</v>
      </c>
      <c r="G460" s="2" t="s">
        <v>27</v>
      </c>
    </row>
    <row r="461" customFormat="false" ht="13.8" hidden="false" customHeight="false" outlineLevel="0" collapsed="false">
      <c r="A461" s="2" t="s">
        <v>512</v>
      </c>
      <c r="B461" s="2" t="s">
        <v>513</v>
      </c>
      <c r="C461" s="2" t="s">
        <v>24</v>
      </c>
      <c r="D461" s="2" t="s">
        <v>33</v>
      </c>
      <c r="E461" s="4" t="n">
        <v>46.2</v>
      </c>
      <c r="F461" s="2" t="s">
        <v>26</v>
      </c>
      <c r="G461" s="2" t="s">
        <v>27</v>
      </c>
    </row>
    <row r="462" customFormat="false" ht="13.8" hidden="false" customHeight="false" outlineLevel="0" collapsed="false">
      <c r="A462" s="2" t="s">
        <v>514</v>
      </c>
      <c r="B462" s="2" t="s">
        <v>515</v>
      </c>
      <c r="C462" s="2" t="s">
        <v>24</v>
      </c>
      <c r="D462" s="2" t="s">
        <v>25</v>
      </c>
      <c r="E462" s="4" t="n">
        <v>17.3</v>
      </c>
      <c r="F462" s="2" t="s">
        <v>26</v>
      </c>
      <c r="G462" s="2" t="s">
        <v>27</v>
      </c>
    </row>
    <row r="463" customFormat="false" ht="13.8" hidden="false" customHeight="false" outlineLevel="0" collapsed="false">
      <c r="A463" s="2" t="s">
        <v>514</v>
      </c>
      <c r="B463" s="2" t="s">
        <v>515</v>
      </c>
      <c r="C463" s="2" t="s">
        <v>24</v>
      </c>
      <c r="D463" s="2" t="s">
        <v>33</v>
      </c>
      <c r="E463" s="4" t="n">
        <v>20</v>
      </c>
      <c r="F463" s="2" t="s">
        <v>26</v>
      </c>
      <c r="G463" s="2" t="s">
        <v>27</v>
      </c>
    </row>
    <row r="464" customFormat="false" ht="13.8" hidden="false" customHeight="false" outlineLevel="0" collapsed="false">
      <c r="A464" s="2" t="s">
        <v>516</v>
      </c>
      <c r="B464" s="2" t="s">
        <v>517</v>
      </c>
      <c r="C464" s="2" t="s">
        <v>24</v>
      </c>
      <c r="D464" s="2" t="s">
        <v>25</v>
      </c>
      <c r="E464" s="4" t="n">
        <v>21.7</v>
      </c>
      <c r="F464" s="2" t="s">
        <v>26</v>
      </c>
      <c r="G464" s="2" t="s">
        <v>27</v>
      </c>
    </row>
    <row r="465" customFormat="false" ht="13.8" hidden="false" customHeight="false" outlineLevel="0" collapsed="false">
      <c r="A465" s="2" t="s">
        <v>516</v>
      </c>
      <c r="B465" s="2" t="s">
        <v>517</v>
      </c>
      <c r="C465" s="2" t="s">
        <v>24</v>
      </c>
      <c r="D465" s="2" t="s">
        <v>33</v>
      </c>
      <c r="E465" s="4" t="n">
        <v>18.6</v>
      </c>
      <c r="F465" s="2" t="s">
        <v>26</v>
      </c>
      <c r="G465" s="2" t="s">
        <v>27</v>
      </c>
    </row>
    <row r="466" customFormat="false" ht="13.8" hidden="false" customHeight="false" outlineLevel="0" collapsed="false">
      <c r="A466" s="2" t="s">
        <v>518</v>
      </c>
      <c r="B466" s="2" t="s">
        <v>519</v>
      </c>
      <c r="C466" s="2" t="s">
        <v>24</v>
      </c>
      <c r="D466" s="2" t="s">
        <v>25</v>
      </c>
      <c r="E466" s="4" t="n">
        <v>11.8</v>
      </c>
      <c r="F466" s="2" t="s">
        <v>26</v>
      </c>
      <c r="G466" s="2" t="s">
        <v>27</v>
      </c>
    </row>
    <row r="467" customFormat="false" ht="13.8" hidden="false" customHeight="false" outlineLevel="0" collapsed="false">
      <c r="A467" s="2" t="s">
        <v>518</v>
      </c>
      <c r="B467" s="2" t="s">
        <v>519</v>
      </c>
      <c r="C467" s="2" t="s">
        <v>24</v>
      </c>
      <c r="D467" s="2" t="s">
        <v>33</v>
      </c>
      <c r="E467" s="4" t="n">
        <v>13.8</v>
      </c>
      <c r="F467" s="2" t="s">
        <v>26</v>
      </c>
      <c r="G467" s="2" t="s">
        <v>27</v>
      </c>
    </row>
    <row r="468" customFormat="false" ht="13.8" hidden="false" customHeight="false" outlineLevel="0" collapsed="false">
      <c r="A468" s="2" t="s">
        <v>520</v>
      </c>
      <c r="B468" s="2" t="s">
        <v>521</v>
      </c>
      <c r="C468" s="2" t="s">
        <v>24</v>
      </c>
      <c r="D468" s="2" t="s">
        <v>25</v>
      </c>
      <c r="E468" s="4" t="n">
        <v>131.2</v>
      </c>
      <c r="F468" s="2" t="s">
        <v>26</v>
      </c>
      <c r="G468" s="2" t="s">
        <v>27</v>
      </c>
    </row>
    <row r="469" customFormat="false" ht="13.8" hidden="false" customHeight="false" outlineLevel="0" collapsed="false">
      <c r="A469" s="2" t="s">
        <v>520</v>
      </c>
      <c r="B469" s="2" t="s">
        <v>521</v>
      </c>
      <c r="C469" s="2" t="s">
        <v>24</v>
      </c>
      <c r="D469" s="2" t="s">
        <v>33</v>
      </c>
      <c r="E469" s="4" t="n">
        <v>137.6</v>
      </c>
      <c r="F469" s="2" t="s">
        <v>26</v>
      </c>
      <c r="G469" s="2" t="s">
        <v>27</v>
      </c>
    </row>
    <row r="470" customFormat="false" ht="13.8" hidden="false" customHeight="false" outlineLevel="0" collapsed="false">
      <c r="A470" s="2" t="s">
        <v>522</v>
      </c>
      <c r="B470" s="2" t="s">
        <v>523</v>
      </c>
      <c r="C470" s="2" t="s">
        <v>24</v>
      </c>
      <c r="D470" s="2" t="s">
        <v>25</v>
      </c>
      <c r="E470" s="4" t="n">
        <v>41.6</v>
      </c>
      <c r="F470" s="2" t="s">
        <v>26</v>
      </c>
      <c r="G470" s="2" t="s">
        <v>27</v>
      </c>
    </row>
    <row r="471" customFormat="false" ht="13.8" hidden="false" customHeight="false" outlineLevel="0" collapsed="false">
      <c r="A471" s="2" t="s">
        <v>522</v>
      </c>
      <c r="B471" s="2" t="s">
        <v>523</v>
      </c>
      <c r="C471" s="2" t="s">
        <v>24</v>
      </c>
      <c r="D471" s="2" t="s">
        <v>33</v>
      </c>
      <c r="E471" s="4" t="n">
        <v>42.7</v>
      </c>
      <c r="F471" s="2" t="s">
        <v>26</v>
      </c>
      <c r="G471" s="2" t="s">
        <v>27</v>
      </c>
    </row>
    <row r="472" customFormat="false" ht="13.8" hidden="false" customHeight="false" outlineLevel="0" collapsed="false">
      <c r="A472" s="2" t="s">
        <v>524</v>
      </c>
      <c r="B472" s="2" t="s">
        <v>525</v>
      </c>
      <c r="C472" s="2" t="s">
        <v>24</v>
      </c>
      <c r="D472" s="2" t="s">
        <v>25</v>
      </c>
      <c r="E472" s="4" t="n">
        <v>8.1</v>
      </c>
      <c r="F472" s="2" t="s">
        <v>26</v>
      </c>
      <c r="G472" s="2" t="s">
        <v>27</v>
      </c>
    </row>
    <row r="473" customFormat="false" ht="13.8" hidden="false" customHeight="false" outlineLevel="0" collapsed="false">
      <c r="A473" s="2" t="s">
        <v>524</v>
      </c>
      <c r="B473" s="2" t="s">
        <v>525</v>
      </c>
      <c r="C473" s="2" t="s">
        <v>24</v>
      </c>
      <c r="D473" s="2" t="s">
        <v>33</v>
      </c>
      <c r="E473" s="4" t="n">
        <v>12.2</v>
      </c>
      <c r="F473" s="2" t="s">
        <v>26</v>
      </c>
      <c r="G473" s="2" t="s">
        <v>27</v>
      </c>
    </row>
    <row r="474" customFormat="false" ht="13.8" hidden="false" customHeight="false" outlineLevel="0" collapsed="false">
      <c r="A474" s="2" t="s">
        <v>526</v>
      </c>
      <c r="B474" s="2" t="s">
        <v>527</v>
      </c>
      <c r="C474" s="2" t="s">
        <v>24</v>
      </c>
      <c r="D474" s="2" t="s">
        <v>25</v>
      </c>
      <c r="E474" s="4" t="n">
        <v>18.4</v>
      </c>
      <c r="F474" s="2" t="s">
        <v>26</v>
      </c>
      <c r="G474" s="2" t="s">
        <v>27</v>
      </c>
    </row>
    <row r="475" customFormat="false" ht="13.8" hidden="false" customHeight="false" outlineLevel="0" collapsed="false">
      <c r="A475" s="2" t="s">
        <v>526</v>
      </c>
      <c r="B475" s="2" t="s">
        <v>527</v>
      </c>
      <c r="C475" s="2" t="s">
        <v>24</v>
      </c>
      <c r="D475" s="2" t="s">
        <v>33</v>
      </c>
      <c r="E475" s="4" t="n">
        <v>28.5</v>
      </c>
      <c r="F475" s="2" t="s">
        <v>26</v>
      </c>
      <c r="G475" s="2" t="s">
        <v>27</v>
      </c>
    </row>
    <row r="476" customFormat="false" ht="13.8" hidden="false" customHeight="false" outlineLevel="0" collapsed="false">
      <c r="A476" s="2" t="s">
        <v>528</v>
      </c>
      <c r="B476" s="2" t="s">
        <v>529</v>
      </c>
      <c r="C476" s="2" t="s">
        <v>24</v>
      </c>
      <c r="D476" s="2" t="s">
        <v>25</v>
      </c>
      <c r="E476" s="4" t="n">
        <v>129</v>
      </c>
      <c r="F476" s="2" t="s">
        <v>26</v>
      </c>
      <c r="G476" s="2" t="s">
        <v>27</v>
      </c>
    </row>
    <row r="477" customFormat="false" ht="13.8" hidden="false" customHeight="false" outlineLevel="0" collapsed="false">
      <c r="A477" s="2" t="s">
        <v>528</v>
      </c>
      <c r="B477" s="2" t="s">
        <v>529</v>
      </c>
      <c r="C477" s="2" t="s">
        <v>24</v>
      </c>
      <c r="D477" s="2" t="s">
        <v>33</v>
      </c>
      <c r="E477" s="4" t="n">
        <v>133.9</v>
      </c>
      <c r="F477" s="2" t="s">
        <v>26</v>
      </c>
      <c r="G477" s="2" t="s">
        <v>27</v>
      </c>
    </row>
    <row r="478" customFormat="false" ht="13.8" hidden="false" customHeight="false" outlineLevel="0" collapsed="false">
      <c r="A478" s="2" t="s">
        <v>530</v>
      </c>
      <c r="B478" s="2" t="s">
        <v>531</v>
      </c>
      <c r="C478" s="2" t="s">
        <v>24</v>
      </c>
      <c r="D478" s="2" t="s">
        <v>25</v>
      </c>
      <c r="E478" s="4" t="n">
        <v>18.3</v>
      </c>
      <c r="F478" s="2" t="s">
        <v>26</v>
      </c>
      <c r="G478" s="2" t="s">
        <v>27</v>
      </c>
    </row>
    <row r="479" customFormat="false" ht="13.8" hidden="false" customHeight="false" outlineLevel="0" collapsed="false">
      <c r="A479" s="2" t="s">
        <v>530</v>
      </c>
      <c r="B479" s="2" t="s">
        <v>531</v>
      </c>
      <c r="C479" s="2" t="s">
        <v>24</v>
      </c>
      <c r="D479" s="2" t="s">
        <v>33</v>
      </c>
      <c r="E479" s="4" t="n">
        <v>19.9</v>
      </c>
      <c r="F479" s="2" t="s">
        <v>26</v>
      </c>
      <c r="G479" s="2" t="s">
        <v>27</v>
      </c>
    </row>
    <row r="480" customFormat="false" ht="13.8" hidden="false" customHeight="false" outlineLevel="0" collapsed="false">
      <c r="A480" s="2" t="s">
        <v>532</v>
      </c>
      <c r="B480" s="2" t="s">
        <v>533</v>
      </c>
      <c r="C480" s="2" t="s">
        <v>24</v>
      </c>
      <c r="D480" s="2" t="s">
        <v>25</v>
      </c>
      <c r="E480" s="4" t="n">
        <v>45.1</v>
      </c>
      <c r="F480" s="2" t="s">
        <v>26</v>
      </c>
      <c r="G480" s="2" t="s">
        <v>27</v>
      </c>
    </row>
    <row r="481" customFormat="false" ht="13.8" hidden="false" customHeight="false" outlineLevel="0" collapsed="false">
      <c r="A481" s="2" t="s">
        <v>532</v>
      </c>
      <c r="B481" s="2" t="s">
        <v>533</v>
      </c>
      <c r="C481" s="2" t="s">
        <v>24</v>
      </c>
      <c r="D481" s="2" t="s">
        <v>33</v>
      </c>
      <c r="E481" s="4" t="n">
        <v>52.9</v>
      </c>
      <c r="F481" s="2" t="s">
        <v>26</v>
      </c>
      <c r="G481" s="2" t="s">
        <v>27</v>
      </c>
    </row>
    <row r="482" customFormat="false" ht="13.8" hidden="false" customHeight="false" outlineLevel="0" collapsed="false">
      <c r="A482" s="2" t="s">
        <v>534</v>
      </c>
      <c r="B482" s="2" t="s">
        <v>535</v>
      </c>
      <c r="C482" s="2" t="s">
        <v>24</v>
      </c>
      <c r="D482" s="2" t="s">
        <v>25</v>
      </c>
      <c r="E482" s="4" t="n">
        <v>25.2</v>
      </c>
      <c r="F482" s="2" t="s">
        <v>26</v>
      </c>
      <c r="G482" s="2" t="s">
        <v>27</v>
      </c>
    </row>
    <row r="483" customFormat="false" ht="13.8" hidden="false" customHeight="false" outlineLevel="0" collapsed="false">
      <c r="A483" s="2" t="s">
        <v>534</v>
      </c>
      <c r="B483" s="2" t="s">
        <v>535</v>
      </c>
      <c r="C483" s="2" t="s">
        <v>24</v>
      </c>
      <c r="D483" s="2" t="s">
        <v>33</v>
      </c>
      <c r="E483" s="4" t="n">
        <v>44.9</v>
      </c>
      <c r="F483" s="2" t="s">
        <v>26</v>
      </c>
      <c r="G483" s="2" t="s">
        <v>27</v>
      </c>
    </row>
    <row r="484" customFormat="false" ht="13.8" hidden="false" customHeight="false" outlineLevel="0" collapsed="false">
      <c r="A484" s="2" t="s">
        <v>536</v>
      </c>
      <c r="B484" s="2" t="s">
        <v>537</v>
      </c>
      <c r="C484" s="2" t="s">
        <v>24</v>
      </c>
      <c r="D484" s="2" t="s">
        <v>25</v>
      </c>
      <c r="E484" s="4" t="n">
        <v>17.2</v>
      </c>
      <c r="F484" s="2" t="s">
        <v>26</v>
      </c>
      <c r="G484" s="2" t="s">
        <v>27</v>
      </c>
    </row>
    <row r="485" customFormat="false" ht="13.8" hidden="false" customHeight="false" outlineLevel="0" collapsed="false">
      <c r="A485" s="2" t="s">
        <v>536</v>
      </c>
      <c r="B485" s="2" t="s">
        <v>537</v>
      </c>
      <c r="C485" s="2" t="s">
        <v>24</v>
      </c>
      <c r="D485" s="2" t="s">
        <v>33</v>
      </c>
      <c r="E485" s="4" t="n">
        <v>24.9</v>
      </c>
      <c r="F485" s="2" t="s">
        <v>26</v>
      </c>
      <c r="G485" s="2" t="s">
        <v>27</v>
      </c>
    </row>
    <row r="486" customFormat="false" ht="13.8" hidden="false" customHeight="false" outlineLevel="0" collapsed="false">
      <c r="A486" s="2" t="s">
        <v>538</v>
      </c>
      <c r="B486" s="2" t="s">
        <v>539</v>
      </c>
      <c r="C486" s="2" t="s">
        <v>24</v>
      </c>
      <c r="D486" s="2" t="s">
        <v>25</v>
      </c>
      <c r="E486" s="4" t="n">
        <v>44.2</v>
      </c>
      <c r="F486" s="2" t="s">
        <v>26</v>
      </c>
      <c r="G486" s="2" t="s">
        <v>27</v>
      </c>
    </row>
    <row r="487" customFormat="false" ht="13.8" hidden="false" customHeight="false" outlineLevel="0" collapsed="false">
      <c r="A487" s="2" t="s">
        <v>538</v>
      </c>
      <c r="B487" s="2" t="s">
        <v>539</v>
      </c>
      <c r="C487" s="2" t="s">
        <v>24</v>
      </c>
      <c r="D487" s="2" t="s">
        <v>33</v>
      </c>
      <c r="E487" s="4" t="n">
        <v>46.2</v>
      </c>
      <c r="F487" s="2" t="s">
        <v>26</v>
      </c>
      <c r="G487" s="2" t="s">
        <v>27</v>
      </c>
    </row>
    <row r="488" customFormat="false" ht="13.8" hidden="false" customHeight="false" outlineLevel="0" collapsed="false">
      <c r="A488" s="2" t="s">
        <v>540</v>
      </c>
      <c r="B488" s="2" t="s">
        <v>541</v>
      </c>
      <c r="C488" s="2" t="s">
        <v>24</v>
      </c>
      <c r="D488" s="2" t="s">
        <v>25</v>
      </c>
      <c r="E488" s="4" t="n">
        <v>4.4</v>
      </c>
      <c r="F488" s="2" t="s">
        <v>26</v>
      </c>
      <c r="G488" s="2" t="s">
        <v>27</v>
      </c>
    </row>
    <row r="489" customFormat="false" ht="13.8" hidden="false" customHeight="false" outlineLevel="0" collapsed="false">
      <c r="A489" s="2" t="s">
        <v>540</v>
      </c>
      <c r="B489" s="2" t="s">
        <v>541</v>
      </c>
      <c r="C489" s="2" t="s">
        <v>24</v>
      </c>
      <c r="D489" s="2" t="s">
        <v>33</v>
      </c>
      <c r="E489" s="4" t="n">
        <v>4.4</v>
      </c>
      <c r="F489" s="2" t="s">
        <v>26</v>
      </c>
      <c r="G489" s="2" t="s">
        <v>27</v>
      </c>
    </row>
    <row r="490" customFormat="false" ht="13.8" hidden="false" customHeight="false" outlineLevel="0" collapsed="false">
      <c r="A490" s="2" t="s">
        <v>542</v>
      </c>
      <c r="B490" s="2" t="s">
        <v>543</v>
      </c>
      <c r="C490" s="2" t="s">
        <v>24</v>
      </c>
      <c r="D490" s="2" t="s">
        <v>25</v>
      </c>
      <c r="E490" s="4" t="n">
        <v>1</v>
      </c>
      <c r="F490" s="2" t="s">
        <v>26</v>
      </c>
      <c r="G490" s="2" t="s">
        <v>27</v>
      </c>
    </row>
    <row r="491" customFormat="false" ht="13.8" hidden="false" customHeight="false" outlineLevel="0" collapsed="false">
      <c r="A491" s="2" t="s">
        <v>542</v>
      </c>
      <c r="B491" s="2" t="s">
        <v>543</v>
      </c>
      <c r="C491" s="2" t="s">
        <v>24</v>
      </c>
      <c r="D491" s="2" t="s">
        <v>33</v>
      </c>
      <c r="E491" s="4" t="n">
        <v>1.5</v>
      </c>
      <c r="F491" s="2" t="s">
        <v>26</v>
      </c>
      <c r="G491" s="2" t="s">
        <v>27</v>
      </c>
    </row>
    <row r="492" customFormat="false" ht="13.8" hidden="false" customHeight="false" outlineLevel="0" collapsed="false">
      <c r="A492" s="2" t="s">
        <v>544</v>
      </c>
      <c r="B492" s="2" t="s">
        <v>545</v>
      </c>
      <c r="C492" s="2" t="s">
        <v>24</v>
      </c>
      <c r="D492" s="2" t="s">
        <v>25</v>
      </c>
      <c r="E492" s="4" t="n">
        <v>12</v>
      </c>
      <c r="F492" s="2" t="s">
        <v>26</v>
      </c>
      <c r="G492" s="2" t="s">
        <v>27</v>
      </c>
    </row>
    <row r="493" customFormat="false" ht="13.8" hidden="false" customHeight="false" outlineLevel="0" collapsed="false">
      <c r="A493" s="2" t="s">
        <v>544</v>
      </c>
      <c r="B493" s="2" t="s">
        <v>545</v>
      </c>
      <c r="C493" s="2" t="s">
        <v>24</v>
      </c>
      <c r="D493" s="2" t="s">
        <v>33</v>
      </c>
      <c r="E493" s="4" t="n">
        <v>12.9</v>
      </c>
      <c r="F493" s="2" t="s">
        <v>26</v>
      </c>
      <c r="G493" s="2" t="s">
        <v>27</v>
      </c>
    </row>
    <row r="494" customFormat="false" ht="13.8" hidden="false" customHeight="false" outlineLevel="0" collapsed="false">
      <c r="A494" s="2" t="s">
        <v>546</v>
      </c>
      <c r="B494" s="2" t="s">
        <v>547</v>
      </c>
      <c r="C494" s="2" t="s">
        <v>24</v>
      </c>
      <c r="D494" s="2" t="s">
        <v>25</v>
      </c>
      <c r="E494" s="4" t="n">
        <v>5.7</v>
      </c>
      <c r="F494" s="2" t="s">
        <v>26</v>
      </c>
      <c r="G494" s="2" t="s">
        <v>27</v>
      </c>
    </row>
    <row r="495" customFormat="false" ht="13.8" hidden="false" customHeight="false" outlineLevel="0" collapsed="false">
      <c r="A495" s="2" t="s">
        <v>546</v>
      </c>
      <c r="B495" s="2" t="s">
        <v>547</v>
      </c>
      <c r="C495" s="2" t="s">
        <v>24</v>
      </c>
      <c r="D495" s="2" t="s">
        <v>33</v>
      </c>
      <c r="E495" s="4" t="n">
        <v>14.5</v>
      </c>
      <c r="F495" s="2" t="s">
        <v>26</v>
      </c>
      <c r="G495" s="2" t="s">
        <v>27</v>
      </c>
    </row>
    <row r="496" customFormat="false" ht="13.8" hidden="false" customHeight="false" outlineLevel="0" collapsed="false">
      <c r="A496" s="2" t="s">
        <v>548</v>
      </c>
      <c r="B496" s="2" t="s">
        <v>549</v>
      </c>
      <c r="C496" s="2" t="s">
        <v>24</v>
      </c>
      <c r="D496" s="2" t="s">
        <v>25</v>
      </c>
      <c r="E496" s="4" t="n">
        <v>26.3</v>
      </c>
      <c r="F496" s="2" t="s">
        <v>26</v>
      </c>
      <c r="G496" s="2" t="s">
        <v>27</v>
      </c>
    </row>
    <row r="497" customFormat="false" ht="13.8" hidden="false" customHeight="false" outlineLevel="0" collapsed="false">
      <c r="A497" s="2" t="s">
        <v>548</v>
      </c>
      <c r="B497" s="2" t="s">
        <v>549</v>
      </c>
      <c r="C497" s="2" t="s">
        <v>24</v>
      </c>
      <c r="D497" s="2" t="s">
        <v>33</v>
      </c>
      <c r="E497" s="4" t="n">
        <v>26.9</v>
      </c>
      <c r="F497" s="2" t="s">
        <v>26</v>
      </c>
      <c r="G497" s="2" t="s">
        <v>27</v>
      </c>
    </row>
    <row r="498" customFormat="false" ht="13.8" hidden="false" customHeight="false" outlineLevel="0" collapsed="false">
      <c r="A498" s="2" t="s">
        <v>550</v>
      </c>
      <c r="B498" s="2" t="s">
        <v>551</v>
      </c>
      <c r="C498" s="2" t="s">
        <v>24</v>
      </c>
      <c r="D498" s="2" t="s">
        <v>25</v>
      </c>
      <c r="E498" s="4" t="n">
        <v>31.8</v>
      </c>
      <c r="F498" s="2" t="s">
        <v>26</v>
      </c>
      <c r="G498" s="2" t="s">
        <v>27</v>
      </c>
    </row>
    <row r="499" customFormat="false" ht="13.8" hidden="false" customHeight="false" outlineLevel="0" collapsed="false">
      <c r="A499" s="2" t="s">
        <v>550</v>
      </c>
      <c r="B499" s="2" t="s">
        <v>551</v>
      </c>
      <c r="C499" s="2" t="s">
        <v>24</v>
      </c>
      <c r="D499" s="2" t="s">
        <v>33</v>
      </c>
      <c r="E499" s="4" t="n">
        <v>32.7</v>
      </c>
      <c r="F499" s="2" t="s">
        <v>26</v>
      </c>
      <c r="G499" s="2" t="s">
        <v>27</v>
      </c>
    </row>
    <row r="500" customFormat="false" ht="13.8" hidden="false" customHeight="false" outlineLevel="0" collapsed="false">
      <c r="A500" s="2" t="s">
        <v>552</v>
      </c>
      <c r="B500" s="2" t="s">
        <v>553</v>
      </c>
      <c r="C500" s="2" t="s">
        <v>24</v>
      </c>
      <c r="D500" s="2" t="s">
        <v>25</v>
      </c>
      <c r="E500" s="4" t="n">
        <v>9.7</v>
      </c>
      <c r="F500" s="2" t="s">
        <v>26</v>
      </c>
      <c r="G500" s="2" t="s">
        <v>27</v>
      </c>
    </row>
    <row r="501" customFormat="false" ht="13.8" hidden="false" customHeight="false" outlineLevel="0" collapsed="false">
      <c r="A501" s="2" t="s">
        <v>552</v>
      </c>
      <c r="B501" s="2" t="s">
        <v>553</v>
      </c>
      <c r="C501" s="2" t="s">
        <v>24</v>
      </c>
      <c r="D501" s="2" t="s">
        <v>33</v>
      </c>
      <c r="E501" s="4" t="n">
        <v>12.4</v>
      </c>
      <c r="F501" s="2" t="s">
        <v>26</v>
      </c>
      <c r="G501" s="2" t="s">
        <v>27</v>
      </c>
    </row>
    <row r="502" customFormat="false" ht="13.8" hidden="false" customHeight="false" outlineLevel="0" collapsed="false">
      <c r="A502" s="2" t="s">
        <v>554</v>
      </c>
      <c r="B502" s="2" t="s">
        <v>555</v>
      </c>
      <c r="C502" s="2" t="s">
        <v>24</v>
      </c>
      <c r="D502" s="2" t="s">
        <v>25</v>
      </c>
      <c r="E502" s="4" t="n">
        <v>1</v>
      </c>
      <c r="F502" s="2" t="s">
        <v>26</v>
      </c>
      <c r="G502" s="2" t="s">
        <v>27</v>
      </c>
    </row>
    <row r="503" customFormat="false" ht="13.8" hidden="false" customHeight="false" outlineLevel="0" collapsed="false">
      <c r="A503" s="2" t="s">
        <v>554</v>
      </c>
      <c r="B503" s="2" t="s">
        <v>555</v>
      </c>
      <c r="C503" s="2" t="s">
        <v>24</v>
      </c>
      <c r="D503" s="2" t="s">
        <v>33</v>
      </c>
      <c r="E503" s="4" t="n">
        <v>0.9</v>
      </c>
      <c r="F503" s="2" t="s">
        <v>26</v>
      </c>
      <c r="G503" s="2" t="s">
        <v>27</v>
      </c>
    </row>
    <row r="504" customFormat="false" ht="13.8" hidden="false" customHeight="false" outlineLevel="0" collapsed="false">
      <c r="A504" s="2" t="s">
        <v>556</v>
      </c>
      <c r="B504" s="2" t="s">
        <v>557</v>
      </c>
      <c r="C504" s="2" t="s">
        <v>24</v>
      </c>
      <c r="D504" s="2" t="s">
        <v>25</v>
      </c>
      <c r="E504" s="4" t="n">
        <v>98.5</v>
      </c>
      <c r="F504" s="2" t="s">
        <v>26</v>
      </c>
      <c r="G504" s="2" t="s">
        <v>27</v>
      </c>
    </row>
    <row r="505" customFormat="false" ht="13.8" hidden="false" customHeight="false" outlineLevel="0" collapsed="false">
      <c r="A505" s="2" t="s">
        <v>556</v>
      </c>
      <c r="B505" s="2" t="s">
        <v>557</v>
      </c>
      <c r="C505" s="2" t="s">
        <v>24</v>
      </c>
      <c r="D505" s="2" t="s">
        <v>33</v>
      </c>
      <c r="E505" s="4" t="n">
        <v>110</v>
      </c>
      <c r="F505" s="2" t="s">
        <v>26</v>
      </c>
      <c r="G505" s="2" t="s">
        <v>27</v>
      </c>
    </row>
    <row r="506" customFormat="false" ht="13.8" hidden="false" customHeight="false" outlineLevel="0" collapsed="false">
      <c r="A506" s="2" t="s">
        <v>558</v>
      </c>
      <c r="B506" s="2" t="s">
        <v>559</v>
      </c>
      <c r="C506" s="2" t="s">
        <v>24</v>
      </c>
      <c r="D506" s="2" t="s">
        <v>25</v>
      </c>
      <c r="E506" s="4" t="n">
        <v>7</v>
      </c>
      <c r="F506" s="2" t="s">
        <v>26</v>
      </c>
      <c r="G506" s="2" t="s">
        <v>27</v>
      </c>
    </row>
    <row r="507" customFormat="false" ht="13.8" hidden="false" customHeight="false" outlineLevel="0" collapsed="false">
      <c r="A507" s="2" t="s">
        <v>558</v>
      </c>
      <c r="B507" s="2" t="s">
        <v>559</v>
      </c>
      <c r="C507" s="2" t="s">
        <v>24</v>
      </c>
      <c r="D507" s="2" t="s">
        <v>33</v>
      </c>
      <c r="E507" s="4" t="n">
        <v>10.9</v>
      </c>
      <c r="F507" s="2" t="s">
        <v>26</v>
      </c>
      <c r="G507" s="2" t="s">
        <v>27</v>
      </c>
    </row>
    <row r="508" customFormat="false" ht="13.8" hidden="false" customHeight="false" outlineLevel="0" collapsed="false">
      <c r="A508" s="2" t="s">
        <v>560</v>
      </c>
      <c r="B508" s="2" t="s">
        <v>561</v>
      </c>
      <c r="C508" s="2" t="s">
        <v>24</v>
      </c>
      <c r="D508" s="2" t="s">
        <v>25</v>
      </c>
      <c r="E508" s="4" t="n">
        <v>22</v>
      </c>
      <c r="F508" s="2" t="s">
        <v>26</v>
      </c>
      <c r="G508" s="2" t="s">
        <v>27</v>
      </c>
    </row>
    <row r="509" customFormat="false" ht="13.8" hidden="false" customHeight="false" outlineLevel="0" collapsed="false">
      <c r="A509" s="2" t="s">
        <v>560</v>
      </c>
      <c r="B509" s="2" t="s">
        <v>561</v>
      </c>
      <c r="C509" s="2" t="s">
        <v>24</v>
      </c>
      <c r="D509" s="2" t="s">
        <v>33</v>
      </c>
      <c r="E509" s="4" t="n">
        <v>20.5</v>
      </c>
      <c r="F509" s="2" t="s">
        <v>26</v>
      </c>
      <c r="G509" s="2" t="s">
        <v>27</v>
      </c>
    </row>
    <row r="510" customFormat="false" ht="13.8" hidden="false" customHeight="false" outlineLevel="0" collapsed="false">
      <c r="A510" s="2" t="s">
        <v>562</v>
      </c>
      <c r="B510" s="2" t="s">
        <v>563</v>
      </c>
      <c r="C510" s="2" t="s">
        <v>24</v>
      </c>
      <c r="D510" s="2" t="s">
        <v>25</v>
      </c>
      <c r="E510" s="4" t="n">
        <v>7.7</v>
      </c>
      <c r="F510" s="2" t="s">
        <v>26</v>
      </c>
      <c r="G510" s="2" t="s">
        <v>27</v>
      </c>
    </row>
    <row r="511" customFormat="false" ht="13.8" hidden="false" customHeight="false" outlineLevel="0" collapsed="false">
      <c r="A511" s="2" t="s">
        <v>562</v>
      </c>
      <c r="B511" s="2" t="s">
        <v>563</v>
      </c>
      <c r="C511" s="2" t="s">
        <v>24</v>
      </c>
      <c r="D511" s="2" t="s">
        <v>33</v>
      </c>
      <c r="E511" s="4" t="n">
        <v>10.7</v>
      </c>
      <c r="F511" s="2" t="s">
        <v>26</v>
      </c>
      <c r="G511" s="2" t="s">
        <v>27</v>
      </c>
    </row>
    <row r="512" customFormat="false" ht="13.8" hidden="false" customHeight="false" outlineLevel="0" collapsed="false">
      <c r="A512" s="2" t="s">
        <v>564</v>
      </c>
      <c r="B512" s="2" t="s">
        <v>565</v>
      </c>
      <c r="C512" s="2" t="s">
        <v>24</v>
      </c>
      <c r="D512" s="2" t="s">
        <v>25</v>
      </c>
      <c r="E512" s="4" t="n">
        <v>41.5</v>
      </c>
      <c r="F512" s="2" t="s">
        <v>26</v>
      </c>
      <c r="G512" s="2" t="s">
        <v>27</v>
      </c>
    </row>
    <row r="513" customFormat="false" ht="13.8" hidden="false" customHeight="false" outlineLevel="0" collapsed="false">
      <c r="A513" s="2" t="s">
        <v>564</v>
      </c>
      <c r="B513" s="2" t="s">
        <v>565</v>
      </c>
      <c r="C513" s="2" t="s">
        <v>24</v>
      </c>
      <c r="D513" s="2" t="s">
        <v>33</v>
      </c>
      <c r="E513" s="4" t="n">
        <v>40.8</v>
      </c>
      <c r="F513" s="2" t="s">
        <v>26</v>
      </c>
      <c r="G513" s="2" t="s">
        <v>27</v>
      </c>
    </row>
    <row r="514" customFormat="false" ht="13.8" hidden="false" customHeight="false" outlineLevel="0" collapsed="false">
      <c r="A514" s="2" t="s">
        <v>566</v>
      </c>
      <c r="B514" s="2" t="s">
        <v>567</v>
      </c>
      <c r="C514" s="2" t="s">
        <v>24</v>
      </c>
      <c r="D514" s="2" t="s">
        <v>25</v>
      </c>
      <c r="E514" s="4" t="n">
        <v>49.2</v>
      </c>
      <c r="F514" s="2" t="s">
        <v>26</v>
      </c>
      <c r="G514" s="2" t="s">
        <v>27</v>
      </c>
    </row>
    <row r="515" customFormat="false" ht="13.8" hidden="false" customHeight="false" outlineLevel="0" collapsed="false">
      <c r="A515" s="2" t="s">
        <v>566</v>
      </c>
      <c r="B515" s="2" t="s">
        <v>567</v>
      </c>
      <c r="C515" s="2" t="s">
        <v>24</v>
      </c>
      <c r="D515" s="2" t="s">
        <v>33</v>
      </c>
      <c r="E515" s="4" t="n">
        <v>56.7</v>
      </c>
      <c r="F515" s="2" t="s">
        <v>26</v>
      </c>
      <c r="G515" s="2" t="s">
        <v>27</v>
      </c>
    </row>
    <row r="516" customFormat="false" ht="13.8" hidden="false" customHeight="false" outlineLevel="0" collapsed="false">
      <c r="A516" s="2" t="s">
        <v>568</v>
      </c>
      <c r="B516" s="2" t="s">
        <v>569</v>
      </c>
      <c r="C516" s="2" t="s">
        <v>24</v>
      </c>
      <c r="D516" s="2" t="s">
        <v>25</v>
      </c>
      <c r="E516" s="4" t="n">
        <v>45.3</v>
      </c>
      <c r="F516" s="2" t="s">
        <v>26</v>
      </c>
      <c r="G516" s="2" t="s">
        <v>27</v>
      </c>
    </row>
    <row r="517" customFormat="false" ht="13.8" hidden="false" customHeight="false" outlineLevel="0" collapsed="false">
      <c r="A517" s="2" t="s">
        <v>568</v>
      </c>
      <c r="B517" s="2" t="s">
        <v>569</v>
      </c>
      <c r="C517" s="2" t="s">
        <v>24</v>
      </c>
      <c r="D517" s="2" t="s">
        <v>33</v>
      </c>
      <c r="E517" s="4" t="n">
        <v>51.7</v>
      </c>
      <c r="F517" s="2" t="s">
        <v>26</v>
      </c>
      <c r="G517" s="2" t="s">
        <v>27</v>
      </c>
    </row>
    <row r="518" customFormat="false" ht="13.8" hidden="false" customHeight="false" outlineLevel="0" collapsed="false">
      <c r="A518" s="2" t="s">
        <v>570</v>
      </c>
      <c r="B518" s="2" t="s">
        <v>571</v>
      </c>
      <c r="C518" s="2" t="s">
        <v>24</v>
      </c>
      <c r="D518" s="2" t="s">
        <v>25</v>
      </c>
      <c r="E518" s="4" t="n">
        <v>22.5</v>
      </c>
      <c r="F518" s="2" t="s">
        <v>26</v>
      </c>
      <c r="G518" s="2" t="s">
        <v>27</v>
      </c>
    </row>
    <row r="519" customFormat="false" ht="13.8" hidden="false" customHeight="false" outlineLevel="0" collapsed="false">
      <c r="A519" s="2" t="s">
        <v>570</v>
      </c>
      <c r="B519" s="2" t="s">
        <v>571</v>
      </c>
      <c r="C519" s="2" t="s">
        <v>24</v>
      </c>
      <c r="D519" s="2" t="s">
        <v>33</v>
      </c>
      <c r="E519" s="4" t="n">
        <v>23.9</v>
      </c>
      <c r="F519" s="2" t="s">
        <v>26</v>
      </c>
      <c r="G519" s="2" t="s">
        <v>27</v>
      </c>
    </row>
    <row r="520" customFormat="false" ht="13.8" hidden="false" customHeight="false" outlineLevel="0" collapsed="false">
      <c r="A520" s="2" t="s">
        <v>572</v>
      </c>
      <c r="B520" s="2" t="s">
        <v>573</v>
      </c>
      <c r="C520" s="2" t="s">
        <v>24</v>
      </c>
      <c r="D520" s="2" t="s">
        <v>25</v>
      </c>
      <c r="E520" s="4" t="n">
        <v>14</v>
      </c>
      <c r="F520" s="2" t="s">
        <v>26</v>
      </c>
      <c r="G520" s="2" t="s">
        <v>27</v>
      </c>
    </row>
    <row r="521" customFormat="false" ht="13.8" hidden="false" customHeight="false" outlineLevel="0" collapsed="false">
      <c r="A521" s="2" t="s">
        <v>572</v>
      </c>
      <c r="B521" s="2" t="s">
        <v>573</v>
      </c>
      <c r="C521" s="2" t="s">
        <v>24</v>
      </c>
      <c r="D521" s="2" t="s">
        <v>33</v>
      </c>
      <c r="E521" s="4" t="n">
        <v>24.2</v>
      </c>
      <c r="F521" s="2" t="s">
        <v>26</v>
      </c>
      <c r="G521" s="2" t="s">
        <v>27</v>
      </c>
    </row>
    <row r="522" customFormat="false" ht="13.8" hidden="false" customHeight="false" outlineLevel="0" collapsed="false">
      <c r="A522" s="2" t="s">
        <v>574</v>
      </c>
      <c r="B522" s="2" t="s">
        <v>575</v>
      </c>
      <c r="C522" s="2" t="s">
        <v>24</v>
      </c>
      <c r="D522" s="2" t="s">
        <v>25</v>
      </c>
      <c r="E522" s="4" t="n">
        <v>0</v>
      </c>
      <c r="F522" s="2" t="s">
        <v>26</v>
      </c>
      <c r="G522" s="2" t="s">
        <v>27</v>
      </c>
    </row>
    <row r="523" customFormat="false" ht="13.8" hidden="false" customHeight="false" outlineLevel="0" collapsed="false">
      <c r="A523" s="2" t="s">
        <v>574</v>
      </c>
      <c r="B523" s="2" t="s">
        <v>575</v>
      </c>
      <c r="C523" s="2" t="s">
        <v>24</v>
      </c>
      <c r="D523" s="2" t="s">
        <v>33</v>
      </c>
      <c r="E523" s="4" t="n">
        <v>4.1</v>
      </c>
      <c r="F523" s="2" t="s">
        <v>26</v>
      </c>
      <c r="G523" s="2" t="s">
        <v>27</v>
      </c>
    </row>
    <row r="524" customFormat="false" ht="13.8" hidden="false" customHeight="false" outlineLevel="0" collapsed="false">
      <c r="A524" s="2" t="s">
        <v>576</v>
      </c>
      <c r="B524" s="2" t="s">
        <v>577</v>
      </c>
      <c r="C524" s="2" t="s">
        <v>24</v>
      </c>
      <c r="D524" s="2" t="s">
        <v>25</v>
      </c>
      <c r="E524" s="4" t="n">
        <v>17.1</v>
      </c>
      <c r="F524" s="2" t="s">
        <v>26</v>
      </c>
      <c r="G524" s="2" t="s">
        <v>27</v>
      </c>
    </row>
    <row r="525" customFormat="false" ht="13.8" hidden="false" customHeight="false" outlineLevel="0" collapsed="false">
      <c r="A525" s="2" t="s">
        <v>576</v>
      </c>
      <c r="B525" s="2" t="s">
        <v>577</v>
      </c>
      <c r="C525" s="2" t="s">
        <v>24</v>
      </c>
      <c r="D525" s="2" t="s">
        <v>33</v>
      </c>
      <c r="E525" s="4" t="n">
        <v>8.1</v>
      </c>
      <c r="F525" s="2" t="s">
        <v>26</v>
      </c>
      <c r="G525" s="2" t="s">
        <v>27</v>
      </c>
    </row>
    <row r="526" customFormat="false" ht="13.8" hidden="false" customHeight="false" outlineLevel="0" collapsed="false">
      <c r="A526" s="2" t="s">
        <v>578</v>
      </c>
      <c r="B526" s="2" t="s">
        <v>579</v>
      </c>
      <c r="C526" s="2" t="s">
        <v>24</v>
      </c>
      <c r="D526" s="2" t="s">
        <v>25</v>
      </c>
      <c r="E526" s="4" t="n">
        <v>21.9</v>
      </c>
      <c r="F526" s="2" t="s">
        <v>26</v>
      </c>
      <c r="G526" s="2" t="s">
        <v>27</v>
      </c>
    </row>
    <row r="527" customFormat="false" ht="13.8" hidden="false" customHeight="false" outlineLevel="0" collapsed="false">
      <c r="A527" s="2" t="s">
        <v>578</v>
      </c>
      <c r="B527" s="2" t="s">
        <v>579</v>
      </c>
      <c r="C527" s="2" t="s">
        <v>24</v>
      </c>
      <c r="D527" s="2" t="s">
        <v>33</v>
      </c>
      <c r="E527" s="4" t="n">
        <v>22.1</v>
      </c>
      <c r="F527" s="2" t="s">
        <v>26</v>
      </c>
      <c r="G527" s="2" t="s">
        <v>27</v>
      </c>
    </row>
    <row r="528" customFormat="false" ht="13.8" hidden="false" customHeight="false" outlineLevel="0" collapsed="false">
      <c r="A528" s="2" t="s">
        <v>580</v>
      </c>
      <c r="B528" s="2" t="s">
        <v>581</v>
      </c>
      <c r="C528" s="2" t="s">
        <v>24</v>
      </c>
      <c r="D528" s="2" t="s">
        <v>25</v>
      </c>
      <c r="E528" s="4" t="n">
        <v>20</v>
      </c>
      <c r="F528" s="2" t="s">
        <v>26</v>
      </c>
      <c r="G528" s="2" t="s">
        <v>27</v>
      </c>
    </row>
    <row r="529" customFormat="false" ht="13.8" hidden="false" customHeight="false" outlineLevel="0" collapsed="false">
      <c r="A529" s="2" t="s">
        <v>580</v>
      </c>
      <c r="B529" s="2" t="s">
        <v>581</v>
      </c>
      <c r="C529" s="2" t="s">
        <v>24</v>
      </c>
      <c r="D529" s="2" t="s">
        <v>33</v>
      </c>
      <c r="E529" s="4" t="n">
        <v>0</v>
      </c>
      <c r="F529" s="2" t="s">
        <v>26</v>
      </c>
      <c r="G529" s="2" t="s">
        <v>27</v>
      </c>
    </row>
    <row r="530" customFormat="false" ht="13.8" hidden="false" customHeight="false" outlineLevel="0" collapsed="false">
      <c r="A530" s="2" t="s">
        <v>582</v>
      </c>
      <c r="B530" s="2" t="s">
        <v>583</v>
      </c>
      <c r="C530" s="2" t="s">
        <v>24</v>
      </c>
      <c r="D530" s="2" t="s">
        <v>25</v>
      </c>
      <c r="E530" s="4" t="n">
        <v>41.4</v>
      </c>
      <c r="F530" s="2" t="s">
        <v>26</v>
      </c>
      <c r="G530" s="2" t="s">
        <v>27</v>
      </c>
    </row>
    <row r="531" customFormat="false" ht="13.8" hidden="false" customHeight="false" outlineLevel="0" collapsed="false">
      <c r="A531" s="2" t="s">
        <v>582</v>
      </c>
      <c r="B531" s="2" t="s">
        <v>583</v>
      </c>
      <c r="C531" s="2" t="s">
        <v>24</v>
      </c>
      <c r="D531" s="2" t="s">
        <v>33</v>
      </c>
      <c r="E531" s="4" t="n">
        <v>42.8</v>
      </c>
      <c r="F531" s="2" t="s">
        <v>26</v>
      </c>
      <c r="G531" s="2" t="s">
        <v>27</v>
      </c>
    </row>
    <row r="532" customFormat="false" ht="13.8" hidden="false" customHeight="false" outlineLevel="0" collapsed="false">
      <c r="A532" s="2" t="s">
        <v>584</v>
      </c>
      <c r="B532" s="2" t="s">
        <v>585</v>
      </c>
      <c r="C532" s="2" t="s">
        <v>24</v>
      </c>
      <c r="D532" s="2" t="s">
        <v>25</v>
      </c>
      <c r="E532" s="4" t="n">
        <v>12.6</v>
      </c>
      <c r="F532" s="2" t="s">
        <v>26</v>
      </c>
      <c r="G532" s="2" t="s">
        <v>27</v>
      </c>
    </row>
    <row r="533" customFormat="false" ht="13.8" hidden="false" customHeight="false" outlineLevel="0" collapsed="false">
      <c r="A533" s="2" t="s">
        <v>584</v>
      </c>
      <c r="B533" s="2" t="s">
        <v>585</v>
      </c>
      <c r="C533" s="2" t="s">
        <v>24</v>
      </c>
      <c r="D533" s="2" t="s">
        <v>33</v>
      </c>
      <c r="E533" s="4" t="n">
        <v>13.7</v>
      </c>
      <c r="F533" s="2" t="s">
        <v>26</v>
      </c>
      <c r="G533" s="2" t="s">
        <v>27</v>
      </c>
    </row>
    <row r="534" customFormat="false" ht="13.8" hidden="false" customHeight="false" outlineLevel="0" collapsed="false">
      <c r="A534" s="2" t="s">
        <v>586</v>
      </c>
      <c r="B534" s="2" t="s">
        <v>587</v>
      </c>
      <c r="C534" s="2" t="s">
        <v>24</v>
      </c>
      <c r="D534" s="2" t="s">
        <v>25</v>
      </c>
      <c r="E534" s="4" t="n">
        <v>1.6</v>
      </c>
      <c r="F534" s="2" t="s">
        <v>26</v>
      </c>
      <c r="G534" s="2" t="s">
        <v>27</v>
      </c>
    </row>
    <row r="535" customFormat="false" ht="13.8" hidden="false" customHeight="false" outlineLevel="0" collapsed="false">
      <c r="A535" s="2" t="s">
        <v>586</v>
      </c>
      <c r="B535" s="2" t="s">
        <v>587</v>
      </c>
      <c r="C535" s="2" t="s">
        <v>24</v>
      </c>
      <c r="D535" s="2" t="s">
        <v>33</v>
      </c>
      <c r="E535" s="4" t="n">
        <v>3.2</v>
      </c>
      <c r="F535" s="2" t="s">
        <v>26</v>
      </c>
      <c r="G535" s="2" t="s">
        <v>27</v>
      </c>
    </row>
    <row r="536" customFormat="false" ht="13.8" hidden="false" customHeight="false" outlineLevel="0" collapsed="false">
      <c r="A536" s="2" t="s">
        <v>588</v>
      </c>
      <c r="B536" s="2" t="s">
        <v>589</v>
      </c>
      <c r="C536" s="2" t="s">
        <v>24</v>
      </c>
      <c r="D536" s="2" t="s">
        <v>25</v>
      </c>
      <c r="E536" s="4" t="n">
        <v>10.6</v>
      </c>
      <c r="F536" s="2" t="s">
        <v>26</v>
      </c>
      <c r="G536" s="2" t="s">
        <v>27</v>
      </c>
    </row>
    <row r="537" customFormat="false" ht="13.8" hidden="false" customHeight="false" outlineLevel="0" collapsed="false">
      <c r="A537" s="2" t="s">
        <v>588</v>
      </c>
      <c r="B537" s="2" t="s">
        <v>589</v>
      </c>
      <c r="C537" s="2" t="s">
        <v>24</v>
      </c>
      <c r="D537" s="2" t="s">
        <v>33</v>
      </c>
      <c r="E537" s="4" t="n">
        <v>4.1</v>
      </c>
      <c r="F537" s="2" t="s">
        <v>26</v>
      </c>
      <c r="G537" s="2" t="s">
        <v>27</v>
      </c>
    </row>
    <row r="538" customFormat="false" ht="13.8" hidden="false" customHeight="false" outlineLevel="0" collapsed="false">
      <c r="A538" s="2" t="s">
        <v>590</v>
      </c>
      <c r="B538" s="2" t="s">
        <v>591</v>
      </c>
      <c r="C538" s="2" t="s">
        <v>24</v>
      </c>
      <c r="D538" s="2" t="s">
        <v>25</v>
      </c>
      <c r="E538" s="4" t="n">
        <v>33.4</v>
      </c>
      <c r="F538" s="2" t="s">
        <v>26</v>
      </c>
      <c r="G538" s="2" t="s">
        <v>27</v>
      </c>
    </row>
    <row r="539" customFormat="false" ht="13.8" hidden="false" customHeight="false" outlineLevel="0" collapsed="false">
      <c r="A539" s="2" t="s">
        <v>590</v>
      </c>
      <c r="B539" s="2" t="s">
        <v>591</v>
      </c>
      <c r="C539" s="2" t="s">
        <v>24</v>
      </c>
      <c r="D539" s="2" t="s">
        <v>33</v>
      </c>
      <c r="E539" s="4" t="n">
        <v>37.2</v>
      </c>
      <c r="F539" s="2" t="s">
        <v>26</v>
      </c>
      <c r="G539" s="2" t="s">
        <v>27</v>
      </c>
    </row>
    <row r="540" customFormat="false" ht="13.8" hidden="false" customHeight="false" outlineLevel="0" collapsed="false">
      <c r="A540" s="2" t="s">
        <v>592</v>
      </c>
      <c r="B540" s="2" t="s">
        <v>593</v>
      </c>
      <c r="C540" s="2" t="s">
        <v>24</v>
      </c>
      <c r="D540" s="2" t="s">
        <v>25</v>
      </c>
      <c r="E540" s="4" t="n">
        <v>9.6</v>
      </c>
      <c r="F540" s="2" t="s">
        <v>26</v>
      </c>
      <c r="G540" s="2" t="s">
        <v>27</v>
      </c>
    </row>
    <row r="541" customFormat="false" ht="13.8" hidden="false" customHeight="false" outlineLevel="0" collapsed="false">
      <c r="A541" s="2" t="s">
        <v>592</v>
      </c>
      <c r="B541" s="2" t="s">
        <v>593</v>
      </c>
      <c r="C541" s="2" t="s">
        <v>24</v>
      </c>
      <c r="D541" s="2" t="s">
        <v>33</v>
      </c>
      <c r="E541" s="4" t="n">
        <v>10.1</v>
      </c>
      <c r="F541" s="2" t="s">
        <v>26</v>
      </c>
      <c r="G541" s="2" t="s">
        <v>27</v>
      </c>
    </row>
    <row r="542" customFormat="false" ht="13.8" hidden="false" customHeight="false" outlineLevel="0" collapsed="false">
      <c r="A542" s="2" t="s">
        <v>594</v>
      </c>
      <c r="B542" s="2" t="s">
        <v>595</v>
      </c>
      <c r="C542" s="2" t="s">
        <v>24</v>
      </c>
      <c r="D542" s="2" t="s">
        <v>25</v>
      </c>
      <c r="E542" s="4" t="n">
        <v>28.8</v>
      </c>
      <c r="F542" s="2" t="s">
        <v>26</v>
      </c>
      <c r="G542" s="2" t="s">
        <v>27</v>
      </c>
    </row>
    <row r="543" customFormat="false" ht="13.8" hidden="false" customHeight="false" outlineLevel="0" collapsed="false">
      <c r="A543" s="2" t="s">
        <v>594</v>
      </c>
      <c r="B543" s="2" t="s">
        <v>595</v>
      </c>
      <c r="C543" s="2" t="s">
        <v>24</v>
      </c>
      <c r="D543" s="2" t="s">
        <v>33</v>
      </c>
      <c r="E543" s="4" t="n">
        <v>28.8</v>
      </c>
      <c r="F543" s="2" t="s">
        <v>26</v>
      </c>
      <c r="G543" s="2" t="s">
        <v>27</v>
      </c>
    </row>
    <row r="544" customFormat="false" ht="13.8" hidden="false" customHeight="false" outlineLevel="0" collapsed="false">
      <c r="A544" s="2" t="s">
        <v>596</v>
      </c>
      <c r="B544" s="2" t="s">
        <v>597</v>
      </c>
      <c r="C544" s="2" t="s">
        <v>24</v>
      </c>
      <c r="D544" s="2" t="s">
        <v>25</v>
      </c>
      <c r="E544" s="4" t="n">
        <v>34.8</v>
      </c>
      <c r="F544" s="2" t="s">
        <v>26</v>
      </c>
      <c r="G544" s="2" t="s">
        <v>27</v>
      </c>
    </row>
    <row r="545" customFormat="false" ht="13.8" hidden="false" customHeight="false" outlineLevel="0" collapsed="false">
      <c r="A545" s="2" t="s">
        <v>596</v>
      </c>
      <c r="B545" s="2" t="s">
        <v>597</v>
      </c>
      <c r="C545" s="2" t="s">
        <v>24</v>
      </c>
      <c r="D545" s="2" t="s">
        <v>33</v>
      </c>
      <c r="E545" s="4" t="n">
        <v>199.1</v>
      </c>
      <c r="F545" s="2" t="s">
        <v>26</v>
      </c>
      <c r="G545" s="2" t="s">
        <v>27</v>
      </c>
    </row>
    <row r="546" customFormat="false" ht="13.8" hidden="false" customHeight="false" outlineLevel="0" collapsed="false">
      <c r="A546" s="2" t="s">
        <v>598</v>
      </c>
      <c r="B546" s="2" t="s">
        <v>599</v>
      </c>
      <c r="C546" s="2" t="s">
        <v>24</v>
      </c>
      <c r="D546" s="2" t="s">
        <v>25</v>
      </c>
      <c r="E546" s="4" t="n">
        <v>7.9</v>
      </c>
      <c r="F546" s="2" t="s">
        <v>26</v>
      </c>
      <c r="G546" s="2" t="s">
        <v>27</v>
      </c>
    </row>
    <row r="547" customFormat="false" ht="13.8" hidden="false" customHeight="false" outlineLevel="0" collapsed="false">
      <c r="A547" s="2" t="s">
        <v>598</v>
      </c>
      <c r="B547" s="2" t="s">
        <v>599</v>
      </c>
      <c r="C547" s="2" t="s">
        <v>24</v>
      </c>
      <c r="D547" s="2" t="s">
        <v>33</v>
      </c>
      <c r="E547" s="4" t="n">
        <v>19.5</v>
      </c>
      <c r="F547" s="2" t="s">
        <v>26</v>
      </c>
      <c r="G547" s="2" t="s">
        <v>27</v>
      </c>
    </row>
    <row r="548" customFormat="false" ht="13.8" hidden="false" customHeight="false" outlineLevel="0" collapsed="false">
      <c r="A548" s="2" t="s">
        <v>600</v>
      </c>
      <c r="B548" s="2" t="s">
        <v>330</v>
      </c>
      <c r="C548" s="2" t="s">
        <v>24</v>
      </c>
      <c r="D548" s="2" t="s">
        <v>25</v>
      </c>
      <c r="E548" s="4" t="n">
        <v>15.2</v>
      </c>
      <c r="F548" s="2" t="s">
        <v>26</v>
      </c>
      <c r="G548" s="2" t="s">
        <v>27</v>
      </c>
    </row>
    <row r="549" customFormat="false" ht="13.8" hidden="false" customHeight="false" outlineLevel="0" collapsed="false">
      <c r="A549" s="2" t="s">
        <v>600</v>
      </c>
      <c r="B549" s="2" t="s">
        <v>330</v>
      </c>
      <c r="C549" s="2" t="s">
        <v>24</v>
      </c>
      <c r="D549" s="2" t="s">
        <v>33</v>
      </c>
      <c r="E549" s="4" t="n">
        <v>18.5</v>
      </c>
      <c r="F549" s="2" t="s">
        <v>26</v>
      </c>
      <c r="G549" s="2" t="s">
        <v>27</v>
      </c>
    </row>
    <row r="550" customFormat="false" ht="13.8" hidden="false" customHeight="false" outlineLevel="0" collapsed="false">
      <c r="A550" s="2" t="s">
        <v>601</v>
      </c>
      <c r="B550" s="2" t="s">
        <v>602</v>
      </c>
      <c r="C550" s="2" t="s">
        <v>24</v>
      </c>
      <c r="D550" s="2" t="s">
        <v>25</v>
      </c>
      <c r="E550" s="4" t="n">
        <v>8.1</v>
      </c>
      <c r="F550" s="2" t="s">
        <v>26</v>
      </c>
      <c r="G550" s="2" t="s">
        <v>27</v>
      </c>
    </row>
    <row r="551" customFormat="false" ht="13.8" hidden="false" customHeight="false" outlineLevel="0" collapsed="false">
      <c r="A551" s="2" t="s">
        <v>601</v>
      </c>
      <c r="B551" s="2" t="s">
        <v>602</v>
      </c>
      <c r="C551" s="2" t="s">
        <v>24</v>
      </c>
      <c r="D551" s="2" t="s">
        <v>33</v>
      </c>
      <c r="E551" s="4" t="n">
        <v>6.6</v>
      </c>
      <c r="F551" s="2" t="s">
        <v>26</v>
      </c>
      <c r="G551" s="2" t="s">
        <v>27</v>
      </c>
    </row>
    <row r="552" customFormat="false" ht="13.8" hidden="false" customHeight="false" outlineLevel="0" collapsed="false">
      <c r="A552" s="2" t="s">
        <v>603</v>
      </c>
      <c r="B552" s="2" t="s">
        <v>604</v>
      </c>
      <c r="C552" s="2" t="s">
        <v>24</v>
      </c>
      <c r="D552" s="2" t="s">
        <v>25</v>
      </c>
      <c r="E552" s="4" t="n">
        <v>12</v>
      </c>
      <c r="F552" s="2" t="s">
        <v>26</v>
      </c>
      <c r="G552" s="2" t="s">
        <v>27</v>
      </c>
    </row>
    <row r="553" customFormat="false" ht="13.8" hidden="false" customHeight="false" outlineLevel="0" collapsed="false">
      <c r="A553" s="2" t="s">
        <v>603</v>
      </c>
      <c r="B553" s="2" t="s">
        <v>604</v>
      </c>
      <c r="C553" s="2" t="s">
        <v>24</v>
      </c>
      <c r="D553" s="2" t="s">
        <v>33</v>
      </c>
      <c r="E553" s="4" t="n">
        <v>0</v>
      </c>
      <c r="F553" s="2" t="s">
        <v>26</v>
      </c>
      <c r="G553" s="2" t="s">
        <v>27</v>
      </c>
    </row>
    <row r="554" customFormat="false" ht="13.8" hidden="false" customHeight="false" outlineLevel="0" collapsed="false">
      <c r="A554" s="2" t="s">
        <v>605</v>
      </c>
      <c r="B554" s="2" t="s">
        <v>606</v>
      </c>
      <c r="C554" s="2" t="s">
        <v>24</v>
      </c>
      <c r="D554" s="2" t="s">
        <v>25</v>
      </c>
      <c r="E554" s="4" t="n">
        <v>7.8</v>
      </c>
      <c r="F554" s="2" t="s">
        <v>26</v>
      </c>
      <c r="G554" s="2" t="s">
        <v>27</v>
      </c>
    </row>
    <row r="555" customFormat="false" ht="13.8" hidden="false" customHeight="false" outlineLevel="0" collapsed="false">
      <c r="A555" s="2" t="s">
        <v>605</v>
      </c>
      <c r="B555" s="2" t="s">
        <v>606</v>
      </c>
      <c r="C555" s="2" t="s">
        <v>24</v>
      </c>
      <c r="D555" s="2" t="s">
        <v>33</v>
      </c>
      <c r="E555" s="4" t="n">
        <v>12.9</v>
      </c>
      <c r="F555" s="2" t="s">
        <v>26</v>
      </c>
      <c r="G555" s="2" t="s">
        <v>27</v>
      </c>
    </row>
    <row r="556" customFormat="false" ht="13.8" hidden="false" customHeight="false" outlineLevel="0" collapsed="false">
      <c r="A556" s="2" t="s">
        <v>607</v>
      </c>
      <c r="B556" s="2" t="s">
        <v>608</v>
      </c>
      <c r="C556" s="2" t="s">
        <v>24</v>
      </c>
      <c r="D556" s="2" t="s">
        <v>25</v>
      </c>
      <c r="E556" s="4" t="n">
        <v>8.3</v>
      </c>
      <c r="F556" s="2" t="s">
        <v>26</v>
      </c>
      <c r="G556" s="2" t="s">
        <v>27</v>
      </c>
    </row>
    <row r="557" customFormat="false" ht="13.8" hidden="false" customHeight="false" outlineLevel="0" collapsed="false">
      <c r="A557" s="2" t="s">
        <v>607</v>
      </c>
      <c r="B557" s="2" t="s">
        <v>608</v>
      </c>
      <c r="C557" s="2" t="s">
        <v>24</v>
      </c>
      <c r="D557" s="2" t="s">
        <v>33</v>
      </c>
      <c r="E557" s="4" t="n">
        <v>8.6</v>
      </c>
      <c r="F557" s="2" t="s">
        <v>26</v>
      </c>
      <c r="G557" s="2" t="s">
        <v>27</v>
      </c>
    </row>
    <row r="558" customFormat="false" ht="13.8" hidden="false" customHeight="false" outlineLevel="0" collapsed="false">
      <c r="A558" s="2" t="s">
        <v>609</v>
      </c>
      <c r="B558" s="2" t="s">
        <v>610</v>
      </c>
      <c r="C558" s="2" t="s">
        <v>24</v>
      </c>
      <c r="D558" s="2" t="s">
        <v>25</v>
      </c>
      <c r="E558" s="4" t="n">
        <v>10.5</v>
      </c>
      <c r="F558" s="2" t="s">
        <v>26</v>
      </c>
      <c r="G558" s="2" t="s">
        <v>27</v>
      </c>
    </row>
    <row r="559" customFormat="false" ht="13.8" hidden="false" customHeight="false" outlineLevel="0" collapsed="false">
      <c r="A559" s="2" t="s">
        <v>609</v>
      </c>
      <c r="B559" s="2" t="s">
        <v>610</v>
      </c>
      <c r="C559" s="2" t="s">
        <v>24</v>
      </c>
      <c r="D559" s="2" t="s">
        <v>33</v>
      </c>
      <c r="E559" s="4" t="n">
        <v>13.7</v>
      </c>
      <c r="F559" s="2" t="s">
        <v>26</v>
      </c>
      <c r="G559" s="2" t="s">
        <v>27</v>
      </c>
    </row>
    <row r="560" customFormat="false" ht="13.8" hidden="false" customHeight="false" outlineLevel="0" collapsed="false">
      <c r="A560" s="2" t="s">
        <v>611</v>
      </c>
      <c r="B560" s="2" t="s">
        <v>612</v>
      </c>
      <c r="C560" s="2" t="s">
        <v>24</v>
      </c>
      <c r="D560" s="2" t="s">
        <v>25</v>
      </c>
      <c r="E560" s="4" t="n">
        <v>13.7</v>
      </c>
      <c r="F560" s="2" t="s">
        <v>26</v>
      </c>
      <c r="G560" s="2" t="s">
        <v>27</v>
      </c>
    </row>
    <row r="561" customFormat="false" ht="13.8" hidden="false" customHeight="false" outlineLevel="0" collapsed="false">
      <c r="A561" s="2" t="s">
        <v>611</v>
      </c>
      <c r="B561" s="2" t="s">
        <v>612</v>
      </c>
      <c r="C561" s="2" t="s">
        <v>24</v>
      </c>
      <c r="D561" s="2" t="s">
        <v>33</v>
      </c>
      <c r="E561" s="4" t="n">
        <v>13.7</v>
      </c>
      <c r="F561" s="2" t="s">
        <v>26</v>
      </c>
      <c r="G561" s="2" t="s">
        <v>27</v>
      </c>
    </row>
    <row r="562" customFormat="false" ht="13.8" hidden="false" customHeight="false" outlineLevel="0" collapsed="false">
      <c r="A562" s="2" t="s">
        <v>613</v>
      </c>
      <c r="B562" s="2" t="s">
        <v>614</v>
      </c>
      <c r="C562" s="2" t="s">
        <v>24</v>
      </c>
      <c r="D562" s="2" t="s">
        <v>25</v>
      </c>
      <c r="E562" s="4" t="n">
        <v>2</v>
      </c>
      <c r="F562" s="2" t="s">
        <v>26</v>
      </c>
      <c r="G562" s="2" t="s">
        <v>27</v>
      </c>
    </row>
    <row r="563" customFormat="false" ht="13.8" hidden="false" customHeight="false" outlineLevel="0" collapsed="false">
      <c r="A563" s="2" t="s">
        <v>613</v>
      </c>
      <c r="B563" s="2" t="s">
        <v>614</v>
      </c>
      <c r="C563" s="2" t="s">
        <v>24</v>
      </c>
      <c r="D563" s="2" t="s">
        <v>33</v>
      </c>
      <c r="E563" s="4" t="n">
        <v>3</v>
      </c>
      <c r="F563" s="2" t="s">
        <v>26</v>
      </c>
      <c r="G563" s="2" t="s">
        <v>27</v>
      </c>
    </row>
    <row r="564" customFormat="false" ht="13.8" hidden="false" customHeight="false" outlineLevel="0" collapsed="false">
      <c r="A564" s="2" t="s">
        <v>615</v>
      </c>
      <c r="B564" s="2" t="s">
        <v>525</v>
      </c>
      <c r="C564" s="2" t="s">
        <v>24</v>
      </c>
      <c r="D564" s="2" t="s">
        <v>25</v>
      </c>
      <c r="E564" s="4" t="n">
        <v>10.3</v>
      </c>
      <c r="F564" s="2" t="s">
        <v>26</v>
      </c>
      <c r="G564" s="2" t="s">
        <v>27</v>
      </c>
    </row>
    <row r="565" customFormat="false" ht="13.8" hidden="false" customHeight="false" outlineLevel="0" collapsed="false">
      <c r="A565" s="2" t="s">
        <v>615</v>
      </c>
      <c r="B565" s="2" t="s">
        <v>525</v>
      </c>
      <c r="C565" s="2" t="s">
        <v>24</v>
      </c>
      <c r="D565" s="2" t="s">
        <v>33</v>
      </c>
      <c r="E565" s="4" t="n">
        <v>13.7</v>
      </c>
      <c r="F565" s="2" t="s">
        <v>26</v>
      </c>
      <c r="G565" s="2" t="s">
        <v>27</v>
      </c>
    </row>
    <row r="566" customFormat="false" ht="13.8" hidden="false" customHeight="false" outlineLevel="0" collapsed="false">
      <c r="A566" s="2" t="s">
        <v>616</v>
      </c>
      <c r="B566" s="2" t="s">
        <v>617</v>
      </c>
      <c r="C566" s="2" t="s">
        <v>24</v>
      </c>
      <c r="D566" s="2" t="s">
        <v>25</v>
      </c>
      <c r="E566" s="4" t="n">
        <v>11.5</v>
      </c>
      <c r="F566" s="2" t="s">
        <v>26</v>
      </c>
      <c r="G566" s="2" t="s">
        <v>27</v>
      </c>
    </row>
    <row r="567" customFormat="false" ht="13.8" hidden="false" customHeight="false" outlineLevel="0" collapsed="false">
      <c r="A567" s="2" t="s">
        <v>616</v>
      </c>
      <c r="B567" s="2" t="s">
        <v>617</v>
      </c>
      <c r="C567" s="2" t="s">
        <v>24</v>
      </c>
      <c r="D567" s="2" t="s">
        <v>33</v>
      </c>
      <c r="E567" s="4" t="n">
        <v>12.3</v>
      </c>
      <c r="F567" s="2" t="s">
        <v>26</v>
      </c>
      <c r="G567" s="2" t="s">
        <v>27</v>
      </c>
    </row>
    <row r="568" customFormat="false" ht="13.8" hidden="false" customHeight="false" outlineLevel="0" collapsed="false">
      <c r="A568" s="2" t="s">
        <v>618</v>
      </c>
      <c r="B568" s="2" t="s">
        <v>619</v>
      </c>
      <c r="C568" s="2" t="s">
        <v>24</v>
      </c>
      <c r="D568" s="2" t="s">
        <v>25</v>
      </c>
      <c r="E568" s="4" t="n">
        <v>32.1</v>
      </c>
      <c r="F568" s="2" t="s">
        <v>26</v>
      </c>
      <c r="G568" s="2" t="s">
        <v>27</v>
      </c>
    </row>
    <row r="569" customFormat="false" ht="13.8" hidden="false" customHeight="false" outlineLevel="0" collapsed="false">
      <c r="A569" s="2" t="s">
        <v>618</v>
      </c>
      <c r="B569" s="2" t="s">
        <v>619</v>
      </c>
      <c r="C569" s="2" t="s">
        <v>24</v>
      </c>
      <c r="D569" s="2" t="s">
        <v>33</v>
      </c>
      <c r="E569" s="4" t="n">
        <v>19.2</v>
      </c>
      <c r="F569" s="2" t="s">
        <v>26</v>
      </c>
      <c r="G569" s="2" t="s">
        <v>27</v>
      </c>
    </row>
    <row r="570" customFormat="false" ht="13.8" hidden="false" customHeight="false" outlineLevel="0" collapsed="false">
      <c r="A570" s="2" t="s">
        <v>620</v>
      </c>
      <c r="B570" s="2" t="s">
        <v>621</v>
      </c>
      <c r="C570" s="2" t="s">
        <v>24</v>
      </c>
      <c r="D570" s="2" t="s">
        <v>25</v>
      </c>
      <c r="E570" s="4" t="n">
        <v>11.7</v>
      </c>
      <c r="F570" s="2" t="s">
        <v>26</v>
      </c>
      <c r="G570" s="2" t="s">
        <v>27</v>
      </c>
    </row>
    <row r="571" customFormat="false" ht="13.8" hidden="false" customHeight="false" outlineLevel="0" collapsed="false">
      <c r="A571" s="2" t="s">
        <v>620</v>
      </c>
      <c r="B571" s="2" t="s">
        <v>621</v>
      </c>
      <c r="C571" s="2" t="s">
        <v>24</v>
      </c>
      <c r="D571" s="2" t="s">
        <v>33</v>
      </c>
      <c r="E571" s="4" t="n">
        <v>25</v>
      </c>
      <c r="F571" s="2" t="s">
        <v>26</v>
      </c>
      <c r="G571" s="2" t="s">
        <v>27</v>
      </c>
    </row>
    <row r="572" customFormat="false" ht="13.8" hidden="false" customHeight="false" outlineLevel="0" collapsed="false">
      <c r="A572" s="2" t="s">
        <v>622</v>
      </c>
      <c r="B572" s="2" t="s">
        <v>623</v>
      </c>
      <c r="C572" s="2" t="s">
        <v>24</v>
      </c>
      <c r="D572" s="2" t="s">
        <v>25</v>
      </c>
      <c r="E572" s="4" t="n">
        <v>210.3</v>
      </c>
      <c r="F572" s="2" t="s">
        <v>26</v>
      </c>
      <c r="G572" s="2" t="s">
        <v>27</v>
      </c>
    </row>
    <row r="573" customFormat="false" ht="13.8" hidden="false" customHeight="false" outlineLevel="0" collapsed="false">
      <c r="A573" s="2" t="s">
        <v>622</v>
      </c>
      <c r="B573" s="2" t="s">
        <v>623</v>
      </c>
      <c r="C573" s="2" t="s">
        <v>24</v>
      </c>
      <c r="D573" s="2" t="s">
        <v>33</v>
      </c>
      <c r="E573" s="4" t="n">
        <v>215.4</v>
      </c>
      <c r="F573" s="2" t="s">
        <v>26</v>
      </c>
      <c r="G573" s="2" t="s">
        <v>27</v>
      </c>
    </row>
    <row r="574" customFormat="false" ht="13.8" hidden="false" customHeight="false" outlineLevel="0" collapsed="false">
      <c r="A574" s="2" t="s">
        <v>624</v>
      </c>
      <c r="B574" s="2" t="s">
        <v>213</v>
      </c>
      <c r="C574" s="2" t="s">
        <v>24</v>
      </c>
      <c r="D574" s="2" t="s">
        <v>25</v>
      </c>
      <c r="E574" s="4" t="n">
        <v>6.2</v>
      </c>
      <c r="F574" s="2" t="s">
        <v>26</v>
      </c>
      <c r="G574" s="2" t="s">
        <v>27</v>
      </c>
    </row>
    <row r="575" customFormat="false" ht="13.8" hidden="false" customHeight="false" outlineLevel="0" collapsed="false">
      <c r="A575" s="2" t="s">
        <v>624</v>
      </c>
      <c r="B575" s="2" t="s">
        <v>213</v>
      </c>
      <c r="C575" s="2" t="s">
        <v>24</v>
      </c>
      <c r="D575" s="2" t="s">
        <v>33</v>
      </c>
      <c r="E575" s="4" t="n">
        <v>6.2</v>
      </c>
      <c r="F575" s="2" t="s">
        <v>26</v>
      </c>
      <c r="G575" s="2" t="s">
        <v>27</v>
      </c>
    </row>
    <row r="576" customFormat="false" ht="13.8" hidden="false" customHeight="false" outlineLevel="0" collapsed="false">
      <c r="A576" s="2" t="s">
        <v>625</v>
      </c>
      <c r="B576" s="2" t="s">
        <v>626</v>
      </c>
      <c r="C576" s="2" t="s">
        <v>24</v>
      </c>
      <c r="D576" s="2" t="s">
        <v>25</v>
      </c>
      <c r="E576" s="4" t="n">
        <v>2.1</v>
      </c>
      <c r="F576" s="2" t="s">
        <v>26</v>
      </c>
      <c r="G576" s="2" t="s">
        <v>27</v>
      </c>
    </row>
    <row r="577" customFormat="false" ht="13.8" hidden="false" customHeight="false" outlineLevel="0" collapsed="false">
      <c r="A577" s="2" t="s">
        <v>625</v>
      </c>
      <c r="B577" s="2" t="s">
        <v>626</v>
      </c>
      <c r="C577" s="2" t="s">
        <v>24</v>
      </c>
      <c r="D577" s="2" t="s">
        <v>33</v>
      </c>
      <c r="E577" s="4" t="n">
        <v>2.1</v>
      </c>
      <c r="F577" s="2" t="s">
        <v>26</v>
      </c>
      <c r="G577" s="2" t="s">
        <v>27</v>
      </c>
    </row>
    <row r="578" customFormat="false" ht="13.8" hidden="false" customHeight="false" outlineLevel="0" collapsed="false">
      <c r="A578" s="2" t="s">
        <v>627</v>
      </c>
      <c r="B578" s="2" t="s">
        <v>628</v>
      </c>
      <c r="C578" s="2" t="s">
        <v>24</v>
      </c>
      <c r="D578" s="2" t="s">
        <v>25</v>
      </c>
      <c r="E578" s="4" t="n">
        <v>4.6</v>
      </c>
      <c r="F578" s="2" t="s">
        <v>26</v>
      </c>
      <c r="G578" s="2" t="s">
        <v>27</v>
      </c>
    </row>
    <row r="579" customFormat="false" ht="13.8" hidden="false" customHeight="false" outlineLevel="0" collapsed="false">
      <c r="A579" s="2" t="s">
        <v>627</v>
      </c>
      <c r="B579" s="2" t="s">
        <v>628</v>
      </c>
      <c r="C579" s="2" t="s">
        <v>24</v>
      </c>
      <c r="D579" s="2" t="s">
        <v>33</v>
      </c>
      <c r="E579" s="4" t="n">
        <v>5.1</v>
      </c>
      <c r="F579" s="2" t="s">
        <v>26</v>
      </c>
      <c r="G579" s="2" t="s">
        <v>27</v>
      </c>
    </row>
    <row r="580" customFormat="false" ht="13.8" hidden="false" customHeight="false" outlineLevel="0" collapsed="false">
      <c r="A580" s="2" t="s">
        <v>629</v>
      </c>
      <c r="B580" s="2" t="s">
        <v>630</v>
      </c>
      <c r="C580" s="2" t="s">
        <v>24</v>
      </c>
      <c r="D580" s="2" t="s">
        <v>25</v>
      </c>
      <c r="E580" s="4" t="n">
        <v>83.7</v>
      </c>
      <c r="F580" s="2" t="s">
        <v>26</v>
      </c>
      <c r="G580" s="2" t="s">
        <v>27</v>
      </c>
    </row>
    <row r="581" customFormat="false" ht="13.8" hidden="false" customHeight="false" outlineLevel="0" collapsed="false">
      <c r="A581" s="2" t="s">
        <v>629</v>
      </c>
      <c r="B581" s="2" t="s">
        <v>630</v>
      </c>
      <c r="C581" s="2" t="s">
        <v>24</v>
      </c>
      <c r="D581" s="2" t="s">
        <v>33</v>
      </c>
      <c r="E581" s="4" t="n">
        <v>86</v>
      </c>
      <c r="F581" s="2" t="s">
        <v>26</v>
      </c>
      <c r="G581" s="2" t="s">
        <v>27</v>
      </c>
    </row>
    <row r="582" customFormat="false" ht="13.8" hidden="false" customHeight="false" outlineLevel="0" collapsed="false">
      <c r="A582" s="2" t="s">
        <v>631</v>
      </c>
      <c r="B582" s="2" t="s">
        <v>632</v>
      </c>
      <c r="C582" s="2" t="s">
        <v>24</v>
      </c>
      <c r="D582" s="2" t="s">
        <v>25</v>
      </c>
      <c r="E582" s="4" t="n">
        <v>18.1</v>
      </c>
      <c r="F582" s="2" t="s">
        <v>26</v>
      </c>
      <c r="G582" s="2" t="s">
        <v>27</v>
      </c>
    </row>
    <row r="583" customFormat="false" ht="13.8" hidden="false" customHeight="false" outlineLevel="0" collapsed="false">
      <c r="A583" s="2" t="s">
        <v>631</v>
      </c>
      <c r="B583" s="2" t="s">
        <v>632</v>
      </c>
      <c r="C583" s="2" t="s">
        <v>24</v>
      </c>
      <c r="D583" s="2" t="s">
        <v>33</v>
      </c>
      <c r="E583" s="4" t="n">
        <v>19.9</v>
      </c>
      <c r="F583" s="2" t="s">
        <v>26</v>
      </c>
      <c r="G583" s="2" t="s">
        <v>27</v>
      </c>
    </row>
    <row r="584" customFormat="false" ht="13.8" hidden="false" customHeight="false" outlineLevel="0" collapsed="false">
      <c r="A584" s="2" t="s">
        <v>633</v>
      </c>
      <c r="B584" s="2" t="s">
        <v>634</v>
      </c>
      <c r="C584" s="2" t="s">
        <v>24</v>
      </c>
      <c r="D584" s="2" t="s">
        <v>25</v>
      </c>
      <c r="E584" s="4" t="n">
        <v>21.8</v>
      </c>
      <c r="F584" s="2" t="s">
        <v>26</v>
      </c>
      <c r="G584" s="2" t="s">
        <v>27</v>
      </c>
    </row>
    <row r="585" customFormat="false" ht="13.8" hidden="false" customHeight="false" outlineLevel="0" collapsed="false">
      <c r="A585" s="2" t="s">
        <v>633</v>
      </c>
      <c r="B585" s="2" t="s">
        <v>634</v>
      </c>
      <c r="C585" s="2" t="s">
        <v>24</v>
      </c>
      <c r="D585" s="2" t="s">
        <v>33</v>
      </c>
      <c r="E585" s="4" t="n">
        <v>21.4</v>
      </c>
      <c r="F585" s="2" t="s">
        <v>26</v>
      </c>
      <c r="G585" s="2" t="s">
        <v>27</v>
      </c>
    </row>
    <row r="586" customFormat="false" ht="13.8" hidden="false" customHeight="false" outlineLevel="0" collapsed="false">
      <c r="A586" s="2" t="s">
        <v>635</v>
      </c>
      <c r="B586" s="2" t="s">
        <v>636</v>
      </c>
      <c r="C586" s="2" t="s">
        <v>24</v>
      </c>
      <c r="D586" s="2" t="s">
        <v>25</v>
      </c>
      <c r="E586" s="4" t="n">
        <v>4</v>
      </c>
      <c r="F586" s="2" t="s">
        <v>26</v>
      </c>
      <c r="G586" s="2" t="s">
        <v>27</v>
      </c>
    </row>
    <row r="587" customFormat="false" ht="13.8" hidden="false" customHeight="false" outlineLevel="0" collapsed="false">
      <c r="A587" s="2" t="s">
        <v>635</v>
      </c>
      <c r="B587" s="2" t="s">
        <v>636</v>
      </c>
      <c r="C587" s="2" t="s">
        <v>24</v>
      </c>
      <c r="D587" s="2" t="s">
        <v>33</v>
      </c>
      <c r="E587" s="4" t="n">
        <v>0.5</v>
      </c>
      <c r="F587" s="2" t="s">
        <v>26</v>
      </c>
      <c r="G587" s="2" t="s">
        <v>27</v>
      </c>
    </row>
    <row r="588" customFormat="false" ht="13.8" hidden="false" customHeight="false" outlineLevel="0" collapsed="false">
      <c r="A588" s="2" t="s">
        <v>637</v>
      </c>
      <c r="B588" s="2" t="s">
        <v>638</v>
      </c>
      <c r="C588" s="2" t="s">
        <v>24</v>
      </c>
      <c r="D588" s="2" t="s">
        <v>25</v>
      </c>
      <c r="E588" s="4" t="n">
        <v>13.9</v>
      </c>
      <c r="F588" s="2" t="s">
        <v>26</v>
      </c>
      <c r="G588" s="2" t="s">
        <v>27</v>
      </c>
    </row>
    <row r="589" customFormat="false" ht="13.8" hidden="false" customHeight="false" outlineLevel="0" collapsed="false">
      <c r="A589" s="2" t="s">
        <v>637</v>
      </c>
      <c r="B589" s="2" t="s">
        <v>638</v>
      </c>
      <c r="C589" s="2" t="s">
        <v>24</v>
      </c>
      <c r="D589" s="2" t="s">
        <v>33</v>
      </c>
      <c r="E589" s="4" t="n">
        <v>19.9</v>
      </c>
      <c r="F589" s="2" t="s">
        <v>26</v>
      </c>
      <c r="G589" s="2" t="s">
        <v>27</v>
      </c>
    </row>
    <row r="590" customFormat="false" ht="13.8" hidden="false" customHeight="false" outlineLevel="0" collapsed="false">
      <c r="A590" s="2" t="s">
        <v>639</v>
      </c>
      <c r="B590" s="2" t="s">
        <v>640</v>
      </c>
      <c r="C590" s="2" t="s">
        <v>24</v>
      </c>
      <c r="D590" s="2" t="s">
        <v>25</v>
      </c>
      <c r="E590" s="4" t="n">
        <v>5.5</v>
      </c>
      <c r="F590" s="2" t="s">
        <v>26</v>
      </c>
      <c r="G590" s="2" t="s">
        <v>27</v>
      </c>
    </row>
    <row r="591" customFormat="false" ht="13.8" hidden="false" customHeight="false" outlineLevel="0" collapsed="false">
      <c r="A591" s="2" t="s">
        <v>639</v>
      </c>
      <c r="B591" s="2" t="s">
        <v>640</v>
      </c>
      <c r="C591" s="2" t="s">
        <v>24</v>
      </c>
      <c r="D591" s="2" t="s">
        <v>33</v>
      </c>
      <c r="E591" s="4" t="n">
        <v>5.5</v>
      </c>
      <c r="F591" s="2" t="s">
        <v>26</v>
      </c>
      <c r="G591" s="2" t="s">
        <v>27</v>
      </c>
    </row>
    <row r="592" customFormat="false" ht="13.8" hidden="false" customHeight="false" outlineLevel="0" collapsed="false">
      <c r="A592" s="2" t="s">
        <v>641</v>
      </c>
      <c r="B592" s="2" t="s">
        <v>340</v>
      </c>
      <c r="C592" s="2" t="s">
        <v>24</v>
      </c>
      <c r="D592" s="2" t="s">
        <v>25</v>
      </c>
      <c r="E592" s="4" t="n">
        <v>24.7</v>
      </c>
      <c r="F592" s="2" t="s">
        <v>26</v>
      </c>
      <c r="G592" s="2" t="s">
        <v>27</v>
      </c>
    </row>
    <row r="593" customFormat="false" ht="13.8" hidden="false" customHeight="false" outlineLevel="0" collapsed="false">
      <c r="A593" s="2" t="s">
        <v>641</v>
      </c>
      <c r="B593" s="2" t="s">
        <v>340</v>
      </c>
      <c r="C593" s="2" t="s">
        <v>24</v>
      </c>
      <c r="D593" s="2" t="s">
        <v>33</v>
      </c>
      <c r="E593" s="4" t="n">
        <v>25.7</v>
      </c>
      <c r="F593" s="2" t="s">
        <v>26</v>
      </c>
      <c r="G593" s="2" t="s">
        <v>27</v>
      </c>
    </row>
    <row r="594" customFormat="false" ht="13.8" hidden="false" customHeight="false" outlineLevel="0" collapsed="false">
      <c r="A594" s="2" t="s">
        <v>642</v>
      </c>
      <c r="B594" s="2" t="s">
        <v>643</v>
      </c>
      <c r="C594" s="2" t="s">
        <v>24</v>
      </c>
      <c r="D594" s="2" t="s">
        <v>25</v>
      </c>
      <c r="E594" s="4" t="n">
        <v>29.4</v>
      </c>
      <c r="F594" s="2" t="s">
        <v>26</v>
      </c>
      <c r="G594" s="2" t="s">
        <v>27</v>
      </c>
    </row>
    <row r="595" customFormat="false" ht="13.8" hidden="false" customHeight="false" outlineLevel="0" collapsed="false">
      <c r="A595" s="2" t="s">
        <v>642</v>
      </c>
      <c r="B595" s="2" t="s">
        <v>643</v>
      </c>
      <c r="C595" s="2" t="s">
        <v>24</v>
      </c>
      <c r="D595" s="2" t="s">
        <v>33</v>
      </c>
      <c r="E595" s="4" t="n">
        <v>30.7</v>
      </c>
      <c r="F595" s="2" t="s">
        <v>26</v>
      </c>
      <c r="G595" s="2" t="s">
        <v>27</v>
      </c>
    </row>
    <row r="596" customFormat="false" ht="13.8" hidden="false" customHeight="false" outlineLevel="0" collapsed="false">
      <c r="A596" s="2" t="s">
        <v>644</v>
      </c>
      <c r="B596" s="2" t="s">
        <v>645</v>
      </c>
      <c r="C596" s="2" t="s">
        <v>24</v>
      </c>
      <c r="D596" s="2" t="s">
        <v>25</v>
      </c>
      <c r="E596" s="4" t="n">
        <v>37.4</v>
      </c>
      <c r="F596" s="2" t="s">
        <v>26</v>
      </c>
      <c r="G596" s="2" t="s">
        <v>27</v>
      </c>
    </row>
    <row r="597" customFormat="false" ht="13.8" hidden="false" customHeight="false" outlineLevel="0" collapsed="false">
      <c r="A597" s="2" t="s">
        <v>644</v>
      </c>
      <c r="B597" s="2" t="s">
        <v>645</v>
      </c>
      <c r="C597" s="2" t="s">
        <v>24</v>
      </c>
      <c r="D597" s="2" t="s">
        <v>33</v>
      </c>
      <c r="E597" s="4" t="n">
        <v>59.2</v>
      </c>
      <c r="F597" s="2" t="s">
        <v>26</v>
      </c>
      <c r="G597" s="2" t="s">
        <v>27</v>
      </c>
    </row>
    <row r="598" customFormat="false" ht="13.8" hidden="false" customHeight="false" outlineLevel="0" collapsed="false">
      <c r="A598" s="2" t="s">
        <v>646</v>
      </c>
      <c r="B598" s="2" t="s">
        <v>647</v>
      </c>
      <c r="C598" s="2" t="s">
        <v>24</v>
      </c>
      <c r="D598" s="2" t="s">
        <v>25</v>
      </c>
      <c r="E598" s="4" t="n">
        <v>94.5</v>
      </c>
      <c r="F598" s="2" t="s">
        <v>26</v>
      </c>
      <c r="G598" s="2" t="s">
        <v>27</v>
      </c>
    </row>
    <row r="599" customFormat="false" ht="13.8" hidden="false" customHeight="false" outlineLevel="0" collapsed="false">
      <c r="A599" s="2" t="s">
        <v>646</v>
      </c>
      <c r="B599" s="2" t="s">
        <v>647</v>
      </c>
      <c r="C599" s="2" t="s">
        <v>24</v>
      </c>
      <c r="D599" s="2" t="s">
        <v>33</v>
      </c>
      <c r="E599" s="4" t="n">
        <v>127.2</v>
      </c>
      <c r="F599" s="2" t="s">
        <v>26</v>
      </c>
      <c r="G599" s="2" t="s">
        <v>27</v>
      </c>
    </row>
    <row r="600" customFormat="false" ht="13.8" hidden="false" customHeight="false" outlineLevel="0" collapsed="false">
      <c r="A600" s="2" t="s">
        <v>648</v>
      </c>
      <c r="B600" s="2" t="s">
        <v>649</v>
      </c>
      <c r="C600" s="2" t="s">
        <v>24</v>
      </c>
      <c r="D600" s="2" t="s">
        <v>25</v>
      </c>
      <c r="E600" s="4" t="n">
        <v>47.7</v>
      </c>
      <c r="F600" s="2" t="s">
        <v>26</v>
      </c>
      <c r="G600" s="2" t="s">
        <v>27</v>
      </c>
    </row>
    <row r="601" customFormat="false" ht="13.8" hidden="false" customHeight="false" outlineLevel="0" collapsed="false">
      <c r="A601" s="2" t="s">
        <v>648</v>
      </c>
      <c r="B601" s="2" t="s">
        <v>649</v>
      </c>
      <c r="C601" s="2" t="s">
        <v>24</v>
      </c>
      <c r="D601" s="2" t="s">
        <v>33</v>
      </c>
      <c r="E601" s="4" t="n">
        <v>106.7</v>
      </c>
      <c r="F601" s="2" t="s">
        <v>26</v>
      </c>
      <c r="G601" s="2" t="s">
        <v>27</v>
      </c>
    </row>
    <row r="602" customFormat="false" ht="13.8" hidden="false" customHeight="false" outlineLevel="0" collapsed="false">
      <c r="A602" s="2" t="s">
        <v>650</v>
      </c>
      <c r="B602" s="2" t="s">
        <v>651</v>
      </c>
      <c r="C602" s="2" t="s">
        <v>24</v>
      </c>
      <c r="D602" s="2" t="s">
        <v>25</v>
      </c>
      <c r="E602" s="4" t="n">
        <v>76.6</v>
      </c>
      <c r="F602" s="2" t="s">
        <v>26</v>
      </c>
      <c r="G602" s="2" t="s">
        <v>27</v>
      </c>
    </row>
    <row r="603" customFormat="false" ht="13.8" hidden="false" customHeight="false" outlineLevel="0" collapsed="false">
      <c r="A603" s="2" t="s">
        <v>650</v>
      </c>
      <c r="B603" s="2" t="s">
        <v>651</v>
      </c>
      <c r="C603" s="2" t="s">
        <v>24</v>
      </c>
      <c r="D603" s="2" t="s">
        <v>33</v>
      </c>
      <c r="E603" s="4" t="n">
        <v>77.3</v>
      </c>
      <c r="F603" s="2" t="s">
        <v>26</v>
      </c>
      <c r="G603" s="2" t="s">
        <v>27</v>
      </c>
    </row>
    <row r="604" customFormat="false" ht="13.8" hidden="false" customHeight="false" outlineLevel="0" collapsed="false">
      <c r="A604" s="2" t="s">
        <v>652</v>
      </c>
      <c r="B604" s="2" t="s">
        <v>653</v>
      </c>
      <c r="C604" s="2" t="s">
        <v>24</v>
      </c>
      <c r="D604" s="2" t="s">
        <v>25</v>
      </c>
      <c r="E604" s="4" t="n">
        <v>78.7</v>
      </c>
      <c r="F604" s="2" t="s">
        <v>26</v>
      </c>
      <c r="G604" s="2" t="s">
        <v>27</v>
      </c>
    </row>
    <row r="605" customFormat="false" ht="13.8" hidden="false" customHeight="false" outlineLevel="0" collapsed="false">
      <c r="A605" s="2" t="s">
        <v>652</v>
      </c>
      <c r="B605" s="2" t="s">
        <v>653</v>
      </c>
      <c r="C605" s="2" t="s">
        <v>24</v>
      </c>
      <c r="D605" s="2" t="s">
        <v>33</v>
      </c>
      <c r="E605" s="4" t="n">
        <v>84</v>
      </c>
      <c r="F605" s="2" t="s">
        <v>26</v>
      </c>
      <c r="G605" s="2" t="s">
        <v>27</v>
      </c>
    </row>
    <row r="606" customFormat="false" ht="13.8" hidden="false" customHeight="false" outlineLevel="0" collapsed="false">
      <c r="A606" s="2" t="s">
        <v>654</v>
      </c>
      <c r="B606" s="2" t="s">
        <v>655</v>
      </c>
      <c r="C606" s="2" t="s">
        <v>24</v>
      </c>
      <c r="D606" s="2" t="s">
        <v>25</v>
      </c>
      <c r="E606" s="4" t="n">
        <v>4.1</v>
      </c>
      <c r="F606" s="2" t="s">
        <v>26</v>
      </c>
      <c r="G606" s="2" t="s">
        <v>27</v>
      </c>
    </row>
    <row r="607" customFormat="false" ht="13.8" hidden="false" customHeight="false" outlineLevel="0" collapsed="false">
      <c r="A607" s="2" t="s">
        <v>654</v>
      </c>
      <c r="B607" s="2" t="s">
        <v>655</v>
      </c>
      <c r="C607" s="2" t="s">
        <v>24</v>
      </c>
      <c r="D607" s="2" t="s">
        <v>33</v>
      </c>
      <c r="E607" s="4" t="n">
        <v>5</v>
      </c>
      <c r="F607" s="2" t="s">
        <v>26</v>
      </c>
      <c r="G607" s="2" t="s">
        <v>27</v>
      </c>
    </row>
    <row r="608" customFormat="false" ht="13.8" hidden="false" customHeight="false" outlineLevel="0" collapsed="false">
      <c r="A608" s="2" t="s">
        <v>656</v>
      </c>
      <c r="B608" s="2" t="s">
        <v>657</v>
      </c>
      <c r="C608" s="2" t="s">
        <v>24</v>
      </c>
      <c r="D608" s="2" t="s">
        <v>25</v>
      </c>
      <c r="E608" s="4" t="n">
        <v>20.6</v>
      </c>
      <c r="F608" s="2" t="s">
        <v>26</v>
      </c>
      <c r="G608" s="2" t="s">
        <v>27</v>
      </c>
    </row>
    <row r="609" customFormat="false" ht="13.8" hidden="false" customHeight="false" outlineLevel="0" collapsed="false">
      <c r="A609" s="2" t="s">
        <v>656</v>
      </c>
      <c r="B609" s="2" t="s">
        <v>657</v>
      </c>
      <c r="C609" s="2" t="s">
        <v>24</v>
      </c>
      <c r="D609" s="2" t="s">
        <v>33</v>
      </c>
      <c r="E609" s="4" t="n">
        <v>27.9</v>
      </c>
      <c r="F609" s="2" t="s">
        <v>26</v>
      </c>
      <c r="G609" s="2" t="s">
        <v>27</v>
      </c>
    </row>
    <row r="610" customFormat="false" ht="13.8" hidden="false" customHeight="false" outlineLevel="0" collapsed="false">
      <c r="A610" s="2" t="s">
        <v>658</v>
      </c>
      <c r="B610" s="2" t="s">
        <v>659</v>
      </c>
      <c r="C610" s="2" t="s">
        <v>24</v>
      </c>
      <c r="D610" s="2" t="s">
        <v>25</v>
      </c>
      <c r="E610" s="4" t="n">
        <v>20.5</v>
      </c>
      <c r="F610" s="2" t="s">
        <v>26</v>
      </c>
      <c r="G610" s="2" t="s">
        <v>27</v>
      </c>
    </row>
    <row r="611" customFormat="false" ht="13.8" hidden="false" customHeight="false" outlineLevel="0" collapsed="false">
      <c r="A611" s="2" t="s">
        <v>658</v>
      </c>
      <c r="B611" s="2" t="s">
        <v>659</v>
      </c>
      <c r="C611" s="2" t="s">
        <v>24</v>
      </c>
      <c r="D611" s="2" t="s">
        <v>33</v>
      </c>
      <c r="E611" s="4" t="n">
        <v>26.9</v>
      </c>
      <c r="F611" s="2" t="s">
        <v>26</v>
      </c>
      <c r="G611" s="2" t="s">
        <v>27</v>
      </c>
    </row>
    <row r="612" customFormat="false" ht="13.8" hidden="false" customHeight="false" outlineLevel="0" collapsed="false">
      <c r="A612" s="2" t="s">
        <v>660</v>
      </c>
      <c r="B612" s="2" t="s">
        <v>661</v>
      </c>
      <c r="C612" s="2" t="s">
        <v>24</v>
      </c>
      <c r="D612" s="2" t="s">
        <v>25</v>
      </c>
      <c r="E612" s="4" t="n">
        <v>7.7</v>
      </c>
      <c r="F612" s="2" t="s">
        <v>26</v>
      </c>
      <c r="G612" s="2" t="s">
        <v>27</v>
      </c>
    </row>
    <row r="613" customFormat="false" ht="13.8" hidden="false" customHeight="false" outlineLevel="0" collapsed="false">
      <c r="A613" s="2" t="s">
        <v>660</v>
      </c>
      <c r="B613" s="2" t="s">
        <v>661</v>
      </c>
      <c r="C613" s="2" t="s">
        <v>24</v>
      </c>
      <c r="D613" s="2" t="s">
        <v>33</v>
      </c>
      <c r="E613" s="4" t="n">
        <v>10.1</v>
      </c>
      <c r="F613" s="2" t="s">
        <v>26</v>
      </c>
      <c r="G613" s="2" t="s">
        <v>27</v>
      </c>
    </row>
    <row r="614" customFormat="false" ht="13.8" hidden="false" customHeight="false" outlineLevel="0" collapsed="false">
      <c r="A614" s="2" t="s">
        <v>662</v>
      </c>
      <c r="B614" s="2" t="s">
        <v>663</v>
      </c>
      <c r="C614" s="2" t="s">
        <v>24</v>
      </c>
      <c r="D614" s="2" t="s">
        <v>25</v>
      </c>
      <c r="E614" s="4" t="n">
        <v>3.5</v>
      </c>
      <c r="F614" s="2" t="s">
        <v>26</v>
      </c>
      <c r="G614" s="2" t="s">
        <v>27</v>
      </c>
    </row>
    <row r="615" customFormat="false" ht="13.8" hidden="false" customHeight="false" outlineLevel="0" collapsed="false">
      <c r="A615" s="2" t="s">
        <v>662</v>
      </c>
      <c r="B615" s="2" t="s">
        <v>663</v>
      </c>
      <c r="C615" s="2" t="s">
        <v>24</v>
      </c>
      <c r="D615" s="2" t="s">
        <v>33</v>
      </c>
      <c r="E615" s="4" t="n">
        <v>3.5</v>
      </c>
      <c r="F615" s="2" t="s">
        <v>26</v>
      </c>
      <c r="G615" s="2" t="s">
        <v>27</v>
      </c>
    </row>
    <row r="616" customFormat="false" ht="13.8" hidden="false" customHeight="false" outlineLevel="0" collapsed="false">
      <c r="A616" s="2" t="s">
        <v>664</v>
      </c>
      <c r="B616" s="2" t="s">
        <v>665</v>
      </c>
      <c r="C616" s="2" t="s">
        <v>24</v>
      </c>
      <c r="D616" s="2" t="s">
        <v>25</v>
      </c>
      <c r="E616" s="4" t="n">
        <v>9.3</v>
      </c>
      <c r="F616" s="2" t="s">
        <v>26</v>
      </c>
      <c r="G616" s="2" t="s">
        <v>27</v>
      </c>
    </row>
    <row r="617" customFormat="false" ht="13.8" hidden="false" customHeight="false" outlineLevel="0" collapsed="false">
      <c r="A617" s="2" t="s">
        <v>664</v>
      </c>
      <c r="B617" s="2" t="s">
        <v>665</v>
      </c>
      <c r="C617" s="2" t="s">
        <v>24</v>
      </c>
      <c r="D617" s="2" t="s">
        <v>33</v>
      </c>
      <c r="E617" s="4" t="n">
        <v>19.9</v>
      </c>
      <c r="F617" s="2" t="s">
        <v>26</v>
      </c>
      <c r="G617" s="2" t="s">
        <v>27</v>
      </c>
    </row>
    <row r="618" customFormat="false" ht="13.8" hidden="false" customHeight="false" outlineLevel="0" collapsed="false">
      <c r="A618" s="2" t="s">
        <v>666</v>
      </c>
      <c r="B618" s="2" t="s">
        <v>667</v>
      </c>
      <c r="C618" s="2" t="s">
        <v>24</v>
      </c>
      <c r="D618" s="2" t="s">
        <v>25</v>
      </c>
      <c r="E618" s="4" t="n">
        <v>40.7</v>
      </c>
      <c r="F618" s="2" t="s">
        <v>26</v>
      </c>
      <c r="G618" s="2" t="s">
        <v>27</v>
      </c>
    </row>
    <row r="619" customFormat="false" ht="13.8" hidden="false" customHeight="false" outlineLevel="0" collapsed="false">
      <c r="A619" s="2" t="s">
        <v>666</v>
      </c>
      <c r="B619" s="2" t="s">
        <v>667</v>
      </c>
      <c r="C619" s="2" t="s">
        <v>24</v>
      </c>
      <c r="D619" s="2" t="s">
        <v>33</v>
      </c>
      <c r="E619" s="4" t="n">
        <v>51.2</v>
      </c>
      <c r="F619" s="2" t="s">
        <v>26</v>
      </c>
      <c r="G619" s="2" t="s">
        <v>27</v>
      </c>
    </row>
    <row r="620" customFormat="false" ht="13.8" hidden="false" customHeight="false" outlineLevel="0" collapsed="false">
      <c r="A620" s="2" t="s">
        <v>668</v>
      </c>
      <c r="B620" s="2" t="s">
        <v>669</v>
      </c>
      <c r="C620" s="2" t="s">
        <v>24</v>
      </c>
      <c r="D620" s="2" t="s">
        <v>25</v>
      </c>
      <c r="E620" s="4" t="n">
        <v>19.7</v>
      </c>
      <c r="F620" s="2" t="s">
        <v>26</v>
      </c>
      <c r="G620" s="2" t="s">
        <v>27</v>
      </c>
    </row>
    <row r="621" customFormat="false" ht="13.8" hidden="false" customHeight="false" outlineLevel="0" collapsed="false">
      <c r="A621" s="2" t="s">
        <v>668</v>
      </c>
      <c r="B621" s="2" t="s">
        <v>669</v>
      </c>
      <c r="C621" s="2" t="s">
        <v>24</v>
      </c>
      <c r="D621" s="2" t="s">
        <v>33</v>
      </c>
      <c r="E621" s="4" t="n">
        <v>29.5</v>
      </c>
      <c r="F621" s="2" t="s">
        <v>26</v>
      </c>
      <c r="G621" s="2" t="s">
        <v>27</v>
      </c>
    </row>
    <row r="622" customFormat="false" ht="13.8" hidden="false" customHeight="false" outlineLevel="0" collapsed="false">
      <c r="A622" s="2" t="s">
        <v>670</v>
      </c>
      <c r="B622" s="2" t="s">
        <v>671</v>
      </c>
      <c r="C622" s="2" t="s">
        <v>24</v>
      </c>
      <c r="D622" s="2" t="s">
        <v>25</v>
      </c>
      <c r="E622" s="4" t="n">
        <v>0</v>
      </c>
      <c r="F622" s="2" t="s">
        <v>26</v>
      </c>
      <c r="G622" s="2" t="s">
        <v>27</v>
      </c>
    </row>
    <row r="623" customFormat="false" ht="13.8" hidden="false" customHeight="false" outlineLevel="0" collapsed="false">
      <c r="A623" s="2" t="s">
        <v>670</v>
      </c>
      <c r="B623" s="2" t="s">
        <v>671</v>
      </c>
      <c r="C623" s="2" t="s">
        <v>24</v>
      </c>
      <c r="D623" s="2" t="s">
        <v>33</v>
      </c>
      <c r="E623" s="4" t="n">
        <v>0.5</v>
      </c>
      <c r="F623" s="2" t="s">
        <v>26</v>
      </c>
      <c r="G623" s="2" t="s">
        <v>27</v>
      </c>
    </row>
    <row r="624" customFormat="false" ht="13.8" hidden="false" customHeight="false" outlineLevel="0" collapsed="false">
      <c r="A624" s="2" t="s">
        <v>672</v>
      </c>
      <c r="B624" s="2" t="s">
        <v>673</v>
      </c>
      <c r="C624" s="2" t="s">
        <v>24</v>
      </c>
      <c r="D624" s="2" t="s">
        <v>25</v>
      </c>
      <c r="E624" s="4" t="n">
        <v>6.5</v>
      </c>
      <c r="F624" s="2" t="s">
        <v>26</v>
      </c>
      <c r="G624" s="2" t="s">
        <v>27</v>
      </c>
    </row>
    <row r="625" customFormat="false" ht="13.8" hidden="false" customHeight="false" outlineLevel="0" collapsed="false">
      <c r="A625" s="2" t="s">
        <v>672</v>
      </c>
      <c r="B625" s="2" t="s">
        <v>673</v>
      </c>
      <c r="C625" s="2" t="s">
        <v>24</v>
      </c>
      <c r="D625" s="2" t="s">
        <v>33</v>
      </c>
      <c r="E625" s="4" t="n">
        <v>12.5</v>
      </c>
      <c r="F625" s="2" t="s">
        <v>26</v>
      </c>
      <c r="G625" s="2" t="s">
        <v>27</v>
      </c>
    </row>
    <row r="626" customFormat="false" ht="13.8" hidden="false" customHeight="false" outlineLevel="0" collapsed="false">
      <c r="A626" s="2" t="s">
        <v>674</v>
      </c>
      <c r="B626" s="2" t="s">
        <v>675</v>
      </c>
      <c r="C626" s="2" t="s">
        <v>24</v>
      </c>
      <c r="D626" s="2" t="s">
        <v>25</v>
      </c>
      <c r="E626" s="4" t="n">
        <v>14.4</v>
      </c>
      <c r="F626" s="2" t="s">
        <v>26</v>
      </c>
      <c r="G626" s="2" t="s">
        <v>27</v>
      </c>
    </row>
    <row r="627" customFormat="false" ht="13.8" hidden="false" customHeight="false" outlineLevel="0" collapsed="false">
      <c r="A627" s="2" t="s">
        <v>674</v>
      </c>
      <c r="B627" s="2" t="s">
        <v>675</v>
      </c>
      <c r="C627" s="2" t="s">
        <v>24</v>
      </c>
      <c r="D627" s="2" t="s">
        <v>33</v>
      </c>
      <c r="E627" s="4" t="n">
        <v>15.6</v>
      </c>
      <c r="F627" s="2" t="s">
        <v>26</v>
      </c>
      <c r="G627" s="2" t="s">
        <v>27</v>
      </c>
    </row>
    <row r="628" customFormat="false" ht="13.8" hidden="false" customHeight="false" outlineLevel="0" collapsed="false">
      <c r="A628" s="2" t="s">
        <v>676</v>
      </c>
      <c r="B628" s="2" t="s">
        <v>677</v>
      </c>
      <c r="C628" s="2" t="s">
        <v>24</v>
      </c>
      <c r="D628" s="2" t="s">
        <v>25</v>
      </c>
      <c r="E628" s="4" t="n">
        <v>37.5</v>
      </c>
      <c r="F628" s="2" t="s">
        <v>26</v>
      </c>
      <c r="G628" s="2" t="s">
        <v>27</v>
      </c>
    </row>
    <row r="629" customFormat="false" ht="13.8" hidden="false" customHeight="false" outlineLevel="0" collapsed="false">
      <c r="A629" s="2" t="s">
        <v>676</v>
      </c>
      <c r="B629" s="2" t="s">
        <v>677</v>
      </c>
      <c r="C629" s="2" t="s">
        <v>24</v>
      </c>
      <c r="D629" s="2" t="s">
        <v>33</v>
      </c>
      <c r="E629" s="4" t="n">
        <v>43.9</v>
      </c>
      <c r="F629" s="2" t="s">
        <v>26</v>
      </c>
      <c r="G629" s="2" t="s">
        <v>27</v>
      </c>
    </row>
    <row r="630" customFormat="false" ht="13.8" hidden="false" customHeight="false" outlineLevel="0" collapsed="false">
      <c r="A630" s="2" t="s">
        <v>678</v>
      </c>
      <c r="B630" s="2" t="s">
        <v>679</v>
      </c>
      <c r="C630" s="2" t="s">
        <v>24</v>
      </c>
      <c r="D630" s="2" t="s">
        <v>25</v>
      </c>
      <c r="E630" s="4" t="n">
        <v>36.1</v>
      </c>
      <c r="F630" s="2" t="s">
        <v>26</v>
      </c>
      <c r="G630" s="2" t="s">
        <v>27</v>
      </c>
    </row>
    <row r="631" customFormat="false" ht="13.8" hidden="false" customHeight="false" outlineLevel="0" collapsed="false">
      <c r="A631" s="2" t="s">
        <v>678</v>
      </c>
      <c r="B631" s="2" t="s">
        <v>679</v>
      </c>
      <c r="C631" s="2" t="s">
        <v>24</v>
      </c>
      <c r="D631" s="2" t="s">
        <v>33</v>
      </c>
      <c r="E631" s="4" t="n">
        <v>48.7</v>
      </c>
      <c r="F631" s="2" t="s">
        <v>26</v>
      </c>
      <c r="G631" s="2" t="s">
        <v>27</v>
      </c>
    </row>
    <row r="632" customFormat="false" ht="13.8" hidden="false" customHeight="false" outlineLevel="0" collapsed="false">
      <c r="A632" s="2" t="s">
        <v>680</v>
      </c>
      <c r="B632" s="2" t="s">
        <v>681</v>
      </c>
      <c r="C632" s="2" t="s">
        <v>24</v>
      </c>
      <c r="D632" s="2" t="s">
        <v>25</v>
      </c>
      <c r="E632" s="4" t="n">
        <v>8</v>
      </c>
      <c r="F632" s="2" t="s">
        <v>26</v>
      </c>
      <c r="G632" s="2" t="s">
        <v>27</v>
      </c>
    </row>
    <row r="633" customFormat="false" ht="13.8" hidden="false" customHeight="false" outlineLevel="0" collapsed="false">
      <c r="A633" s="2" t="s">
        <v>680</v>
      </c>
      <c r="B633" s="2" t="s">
        <v>681</v>
      </c>
      <c r="C633" s="2" t="s">
        <v>24</v>
      </c>
      <c r="D633" s="2" t="s">
        <v>33</v>
      </c>
      <c r="E633" s="4" t="n">
        <v>8</v>
      </c>
      <c r="F633" s="2" t="s">
        <v>26</v>
      </c>
      <c r="G633" s="2" t="s">
        <v>27</v>
      </c>
    </row>
    <row r="634" customFormat="false" ht="13.8" hidden="false" customHeight="false" outlineLevel="0" collapsed="false">
      <c r="A634" s="2" t="s">
        <v>682</v>
      </c>
      <c r="B634" s="2" t="s">
        <v>683</v>
      </c>
      <c r="C634" s="2" t="s">
        <v>24</v>
      </c>
      <c r="D634" s="2" t="s">
        <v>25</v>
      </c>
      <c r="E634" s="4" t="n">
        <v>0.9</v>
      </c>
      <c r="F634" s="2" t="s">
        <v>26</v>
      </c>
      <c r="G634" s="2" t="s">
        <v>27</v>
      </c>
    </row>
    <row r="635" customFormat="false" ht="13.8" hidden="false" customHeight="false" outlineLevel="0" collapsed="false">
      <c r="A635" s="2" t="s">
        <v>682</v>
      </c>
      <c r="B635" s="2" t="s">
        <v>683</v>
      </c>
      <c r="C635" s="2" t="s">
        <v>24</v>
      </c>
      <c r="D635" s="2" t="s">
        <v>33</v>
      </c>
      <c r="E635" s="4" t="n">
        <v>5</v>
      </c>
      <c r="F635" s="2" t="s">
        <v>26</v>
      </c>
      <c r="G635" s="2" t="s">
        <v>27</v>
      </c>
    </row>
    <row r="636" customFormat="false" ht="13.8" hidden="false" customHeight="false" outlineLevel="0" collapsed="false">
      <c r="A636" s="2" t="s">
        <v>684</v>
      </c>
      <c r="B636" s="2" t="s">
        <v>685</v>
      </c>
      <c r="C636" s="2" t="s">
        <v>24</v>
      </c>
      <c r="D636" s="2" t="s">
        <v>25</v>
      </c>
      <c r="E636" s="4" t="n">
        <v>7.9</v>
      </c>
      <c r="F636" s="2" t="s">
        <v>26</v>
      </c>
      <c r="G636" s="2" t="s">
        <v>27</v>
      </c>
    </row>
    <row r="637" customFormat="false" ht="13.8" hidden="false" customHeight="false" outlineLevel="0" collapsed="false">
      <c r="A637" s="2" t="s">
        <v>684</v>
      </c>
      <c r="B637" s="2" t="s">
        <v>685</v>
      </c>
      <c r="C637" s="2" t="s">
        <v>24</v>
      </c>
      <c r="D637" s="2" t="s">
        <v>33</v>
      </c>
      <c r="E637" s="4" t="n">
        <v>7.9</v>
      </c>
      <c r="F637" s="2" t="s">
        <v>26</v>
      </c>
      <c r="G637" s="2" t="s">
        <v>27</v>
      </c>
    </row>
    <row r="638" customFormat="false" ht="13.8" hidden="false" customHeight="false" outlineLevel="0" collapsed="false">
      <c r="A638" s="2" t="s">
        <v>686</v>
      </c>
      <c r="B638" s="2" t="s">
        <v>687</v>
      </c>
      <c r="C638" s="2" t="s">
        <v>24</v>
      </c>
      <c r="D638" s="2" t="s">
        <v>25</v>
      </c>
      <c r="E638" s="4" t="n">
        <v>13.8</v>
      </c>
      <c r="F638" s="2" t="s">
        <v>26</v>
      </c>
      <c r="G638" s="2" t="s">
        <v>27</v>
      </c>
    </row>
    <row r="639" customFormat="false" ht="13.8" hidden="false" customHeight="false" outlineLevel="0" collapsed="false">
      <c r="A639" s="2" t="s">
        <v>686</v>
      </c>
      <c r="B639" s="2" t="s">
        <v>687</v>
      </c>
      <c r="C639" s="2" t="s">
        <v>24</v>
      </c>
      <c r="D639" s="2" t="s">
        <v>33</v>
      </c>
      <c r="E639" s="4" t="n">
        <v>13.8</v>
      </c>
      <c r="F639" s="2" t="s">
        <v>26</v>
      </c>
      <c r="G639" s="2" t="s">
        <v>27</v>
      </c>
    </row>
    <row r="640" customFormat="false" ht="13.8" hidden="false" customHeight="false" outlineLevel="0" collapsed="false">
      <c r="A640" s="2" t="s">
        <v>688</v>
      </c>
      <c r="B640" s="2" t="s">
        <v>689</v>
      </c>
      <c r="C640" s="2" t="s">
        <v>24</v>
      </c>
      <c r="D640" s="2" t="s">
        <v>25</v>
      </c>
      <c r="E640" s="4" t="n">
        <v>14.2</v>
      </c>
      <c r="F640" s="2" t="s">
        <v>26</v>
      </c>
      <c r="G640" s="2" t="s">
        <v>27</v>
      </c>
    </row>
    <row r="641" customFormat="false" ht="13.8" hidden="false" customHeight="false" outlineLevel="0" collapsed="false">
      <c r="A641" s="2" t="s">
        <v>688</v>
      </c>
      <c r="B641" s="2" t="s">
        <v>689</v>
      </c>
      <c r="C641" s="2" t="s">
        <v>24</v>
      </c>
      <c r="D641" s="2" t="s">
        <v>33</v>
      </c>
      <c r="E641" s="4" t="n">
        <v>27.7</v>
      </c>
      <c r="F641" s="2" t="s">
        <v>26</v>
      </c>
      <c r="G641" s="2" t="s">
        <v>27</v>
      </c>
    </row>
    <row r="642" customFormat="false" ht="13.8" hidden="false" customHeight="false" outlineLevel="0" collapsed="false">
      <c r="A642" s="2" t="s">
        <v>690</v>
      </c>
      <c r="B642" s="2" t="s">
        <v>691</v>
      </c>
      <c r="C642" s="2" t="s">
        <v>24</v>
      </c>
      <c r="D642" s="2" t="s">
        <v>25</v>
      </c>
      <c r="E642" s="4" t="n">
        <v>10.9</v>
      </c>
      <c r="F642" s="2" t="s">
        <v>26</v>
      </c>
      <c r="G642" s="2" t="s">
        <v>27</v>
      </c>
    </row>
    <row r="643" customFormat="false" ht="13.8" hidden="false" customHeight="false" outlineLevel="0" collapsed="false">
      <c r="A643" s="2" t="s">
        <v>690</v>
      </c>
      <c r="B643" s="2" t="s">
        <v>691</v>
      </c>
      <c r="C643" s="2" t="s">
        <v>24</v>
      </c>
      <c r="D643" s="2" t="s">
        <v>33</v>
      </c>
      <c r="E643" s="4" t="n">
        <v>18.5</v>
      </c>
      <c r="F643" s="2" t="s">
        <v>26</v>
      </c>
      <c r="G643" s="2" t="s">
        <v>27</v>
      </c>
    </row>
    <row r="644" customFormat="false" ht="13.8" hidden="false" customHeight="false" outlineLevel="0" collapsed="false">
      <c r="A644" s="2" t="s">
        <v>692</v>
      </c>
      <c r="B644" s="2" t="s">
        <v>693</v>
      </c>
      <c r="C644" s="2" t="s">
        <v>24</v>
      </c>
      <c r="D644" s="2" t="s">
        <v>25</v>
      </c>
      <c r="E644" s="4" t="n">
        <v>45.6</v>
      </c>
      <c r="F644" s="2" t="s">
        <v>26</v>
      </c>
      <c r="G644" s="2" t="s">
        <v>27</v>
      </c>
    </row>
    <row r="645" customFormat="false" ht="13.8" hidden="false" customHeight="false" outlineLevel="0" collapsed="false">
      <c r="A645" s="2" t="s">
        <v>692</v>
      </c>
      <c r="B645" s="2" t="s">
        <v>693</v>
      </c>
      <c r="C645" s="2" t="s">
        <v>24</v>
      </c>
      <c r="D645" s="2" t="s">
        <v>33</v>
      </c>
      <c r="E645" s="4" t="n">
        <v>54</v>
      </c>
      <c r="F645" s="2" t="s">
        <v>26</v>
      </c>
      <c r="G645" s="2" t="s">
        <v>27</v>
      </c>
    </row>
    <row r="646" customFormat="false" ht="13.8" hidden="false" customHeight="false" outlineLevel="0" collapsed="false">
      <c r="A646" s="2" t="s">
        <v>694</v>
      </c>
      <c r="B646" s="2" t="s">
        <v>695</v>
      </c>
      <c r="C646" s="2" t="s">
        <v>24</v>
      </c>
      <c r="D646" s="2" t="s">
        <v>25</v>
      </c>
      <c r="E646" s="4" t="n">
        <v>7.1</v>
      </c>
      <c r="F646" s="2" t="s">
        <v>26</v>
      </c>
      <c r="G646" s="2" t="s">
        <v>27</v>
      </c>
    </row>
    <row r="647" customFormat="false" ht="13.8" hidden="false" customHeight="false" outlineLevel="0" collapsed="false">
      <c r="A647" s="2" t="s">
        <v>694</v>
      </c>
      <c r="B647" s="2" t="s">
        <v>695</v>
      </c>
      <c r="C647" s="2" t="s">
        <v>24</v>
      </c>
      <c r="D647" s="2" t="s">
        <v>33</v>
      </c>
      <c r="E647" s="4" t="n">
        <v>11.5</v>
      </c>
      <c r="F647" s="2" t="s">
        <v>26</v>
      </c>
      <c r="G647" s="2" t="s">
        <v>27</v>
      </c>
    </row>
    <row r="648" customFormat="false" ht="13.8" hidden="false" customHeight="false" outlineLevel="0" collapsed="false">
      <c r="A648" s="2" t="s">
        <v>696</v>
      </c>
      <c r="B648" s="2" t="s">
        <v>151</v>
      </c>
      <c r="C648" s="2" t="s">
        <v>24</v>
      </c>
      <c r="D648" s="2" t="s">
        <v>25</v>
      </c>
      <c r="E648" s="4" t="n">
        <v>2.9</v>
      </c>
      <c r="F648" s="2" t="s">
        <v>26</v>
      </c>
      <c r="G648" s="2" t="s">
        <v>27</v>
      </c>
    </row>
    <row r="649" customFormat="false" ht="13.8" hidden="false" customHeight="false" outlineLevel="0" collapsed="false">
      <c r="A649" s="2" t="s">
        <v>696</v>
      </c>
      <c r="B649" s="2" t="s">
        <v>151</v>
      </c>
      <c r="C649" s="2" t="s">
        <v>24</v>
      </c>
      <c r="D649" s="2" t="s">
        <v>33</v>
      </c>
      <c r="E649" s="4" t="n">
        <v>5.4</v>
      </c>
      <c r="F649" s="2" t="s">
        <v>26</v>
      </c>
      <c r="G649" s="2" t="s">
        <v>27</v>
      </c>
    </row>
    <row r="650" customFormat="false" ht="13.8" hidden="false" customHeight="false" outlineLevel="0" collapsed="false">
      <c r="A650" s="2" t="s">
        <v>697</v>
      </c>
      <c r="B650" s="2" t="s">
        <v>698</v>
      </c>
      <c r="C650" s="2" t="s">
        <v>24</v>
      </c>
      <c r="D650" s="2" t="s">
        <v>25</v>
      </c>
      <c r="E650" s="4" t="n">
        <v>94.4</v>
      </c>
      <c r="F650" s="2" t="s">
        <v>26</v>
      </c>
      <c r="G650" s="2" t="s">
        <v>27</v>
      </c>
    </row>
    <row r="651" customFormat="false" ht="13.8" hidden="false" customHeight="false" outlineLevel="0" collapsed="false">
      <c r="A651" s="2" t="s">
        <v>697</v>
      </c>
      <c r="B651" s="2" t="s">
        <v>698</v>
      </c>
      <c r="C651" s="2" t="s">
        <v>24</v>
      </c>
      <c r="D651" s="2" t="s">
        <v>33</v>
      </c>
      <c r="E651" s="4" t="n">
        <v>115.4</v>
      </c>
      <c r="F651" s="2" t="s">
        <v>26</v>
      </c>
      <c r="G651" s="2" t="s">
        <v>27</v>
      </c>
    </row>
    <row r="652" customFormat="false" ht="13.8" hidden="false" customHeight="false" outlineLevel="0" collapsed="false">
      <c r="A652" s="2" t="s">
        <v>699</v>
      </c>
      <c r="B652" s="2" t="s">
        <v>700</v>
      </c>
      <c r="C652" s="2" t="s">
        <v>24</v>
      </c>
      <c r="D652" s="2" t="s">
        <v>25</v>
      </c>
      <c r="E652" s="4" t="n">
        <v>51.5</v>
      </c>
      <c r="F652" s="2" t="s">
        <v>26</v>
      </c>
      <c r="G652" s="2" t="s">
        <v>27</v>
      </c>
    </row>
    <row r="653" customFormat="false" ht="13.8" hidden="false" customHeight="false" outlineLevel="0" collapsed="false">
      <c r="A653" s="2" t="s">
        <v>699</v>
      </c>
      <c r="B653" s="2" t="s">
        <v>700</v>
      </c>
      <c r="C653" s="2" t="s">
        <v>24</v>
      </c>
      <c r="D653" s="2" t="s">
        <v>33</v>
      </c>
      <c r="E653" s="4" t="n">
        <v>71.3</v>
      </c>
      <c r="F653" s="2" t="s">
        <v>26</v>
      </c>
      <c r="G653" s="2" t="s">
        <v>27</v>
      </c>
    </row>
    <row r="654" customFormat="false" ht="13.8" hidden="false" customHeight="false" outlineLevel="0" collapsed="false">
      <c r="A654" s="2" t="s">
        <v>701</v>
      </c>
      <c r="B654" s="2" t="s">
        <v>702</v>
      </c>
      <c r="C654" s="2" t="s">
        <v>24</v>
      </c>
      <c r="D654" s="2" t="s">
        <v>25</v>
      </c>
      <c r="E654" s="4" t="n">
        <v>33.3</v>
      </c>
      <c r="F654" s="2" t="s">
        <v>26</v>
      </c>
      <c r="G654" s="2" t="s">
        <v>27</v>
      </c>
    </row>
    <row r="655" customFormat="false" ht="13.8" hidden="false" customHeight="false" outlineLevel="0" collapsed="false">
      <c r="A655" s="2" t="s">
        <v>701</v>
      </c>
      <c r="B655" s="2" t="s">
        <v>702</v>
      </c>
      <c r="C655" s="2" t="s">
        <v>24</v>
      </c>
      <c r="D655" s="2" t="s">
        <v>33</v>
      </c>
      <c r="E655" s="4" t="n">
        <v>38.1</v>
      </c>
      <c r="F655" s="2" t="s">
        <v>26</v>
      </c>
      <c r="G655" s="2" t="s">
        <v>27</v>
      </c>
    </row>
    <row r="656" customFormat="false" ht="13.8" hidden="false" customHeight="false" outlineLevel="0" collapsed="false">
      <c r="A656" s="2" t="s">
        <v>703</v>
      </c>
      <c r="B656" s="2" t="s">
        <v>704</v>
      </c>
      <c r="C656" s="2" t="s">
        <v>24</v>
      </c>
      <c r="D656" s="2" t="s">
        <v>25</v>
      </c>
      <c r="E656" s="4" t="n">
        <v>21.8</v>
      </c>
      <c r="F656" s="2" t="s">
        <v>26</v>
      </c>
      <c r="G656" s="2" t="s">
        <v>27</v>
      </c>
    </row>
    <row r="657" customFormat="false" ht="13.8" hidden="false" customHeight="false" outlineLevel="0" collapsed="false">
      <c r="A657" s="2" t="s">
        <v>703</v>
      </c>
      <c r="B657" s="2" t="s">
        <v>704</v>
      </c>
      <c r="C657" s="2" t="s">
        <v>24</v>
      </c>
      <c r="D657" s="2" t="s">
        <v>33</v>
      </c>
      <c r="E657" s="4" t="n">
        <v>24.9</v>
      </c>
      <c r="F657" s="2" t="s">
        <v>26</v>
      </c>
      <c r="G657" s="2" t="s">
        <v>27</v>
      </c>
    </row>
    <row r="658" customFormat="false" ht="13.8" hidden="false" customHeight="false" outlineLevel="0" collapsed="false">
      <c r="A658" s="2" t="s">
        <v>705</v>
      </c>
      <c r="B658" s="2" t="s">
        <v>706</v>
      </c>
      <c r="C658" s="2" t="s">
        <v>24</v>
      </c>
      <c r="D658" s="2" t="s">
        <v>25</v>
      </c>
      <c r="E658" s="4" t="n">
        <v>42.8</v>
      </c>
      <c r="F658" s="2" t="s">
        <v>26</v>
      </c>
      <c r="G658" s="2" t="s">
        <v>27</v>
      </c>
    </row>
    <row r="659" customFormat="false" ht="13.8" hidden="false" customHeight="false" outlineLevel="0" collapsed="false">
      <c r="A659" s="2" t="s">
        <v>705</v>
      </c>
      <c r="B659" s="2" t="s">
        <v>706</v>
      </c>
      <c r="C659" s="2" t="s">
        <v>24</v>
      </c>
      <c r="D659" s="2" t="s">
        <v>33</v>
      </c>
      <c r="E659" s="4" t="n">
        <v>51.9</v>
      </c>
      <c r="F659" s="2" t="s">
        <v>26</v>
      </c>
      <c r="G659" s="2" t="s">
        <v>27</v>
      </c>
    </row>
    <row r="660" customFormat="false" ht="13.8" hidden="false" customHeight="false" outlineLevel="0" collapsed="false">
      <c r="A660" s="2" t="s">
        <v>707</v>
      </c>
      <c r="B660" s="2" t="s">
        <v>708</v>
      </c>
      <c r="C660" s="2" t="s">
        <v>24</v>
      </c>
      <c r="D660" s="2" t="s">
        <v>25</v>
      </c>
      <c r="E660" s="4" t="n">
        <v>30.4</v>
      </c>
      <c r="F660" s="2" t="s">
        <v>26</v>
      </c>
      <c r="G660" s="2" t="s">
        <v>27</v>
      </c>
    </row>
    <row r="661" customFormat="false" ht="13.8" hidden="false" customHeight="false" outlineLevel="0" collapsed="false">
      <c r="A661" s="2" t="s">
        <v>707</v>
      </c>
      <c r="B661" s="2" t="s">
        <v>708</v>
      </c>
      <c r="C661" s="2" t="s">
        <v>24</v>
      </c>
      <c r="D661" s="2" t="s">
        <v>33</v>
      </c>
      <c r="E661" s="4" t="n">
        <v>30.4</v>
      </c>
      <c r="F661" s="2" t="s">
        <v>26</v>
      </c>
      <c r="G661" s="2" t="s">
        <v>27</v>
      </c>
    </row>
    <row r="662" customFormat="false" ht="13.8" hidden="false" customHeight="false" outlineLevel="0" collapsed="false">
      <c r="A662" s="2" t="s">
        <v>709</v>
      </c>
      <c r="B662" s="2" t="s">
        <v>710</v>
      </c>
      <c r="C662" s="2" t="s">
        <v>24</v>
      </c>
      <c r="D662" s="2" t="s">
        <v>25</v>
      </c>
      <c r="E662" s="4" t="n">
        <v>30.5</v>
      </c>
      <c r="F662" s="2" t="s">
        <v>26</v>
      </c>
      <c r="G662" s="2" t="s">
        <v>27</v>
      </c>
    </row>
    <row r="663" customFormat="false" ht="13.8" hidden="false" customHeight="false" outlineLevel="0" collapsed="false">
      <c r="A663" s="2" t="s">
        <v>709</v>
      </c>
      <c r="B663" s="2" t="s">
        <v>710</v>
      </c>
      <c r="C663" s="2" t="s">
        <v>24</v>
      </c>
      <c r="D663" s="2" t="s">
        <v>33</v>
      </c>
      <c r="E663" s="4" t="n">
        <v>30.8</v>
      </c>
      <c r="F663" s="2" t="s">
        <v>26</v>
      </c>
      <c r="G663" s="2" t="s">
        <v>27</v>
      </c>
    </row>
    <row r="664" customFormat="false" ht="13.8" hidden="false" customHeight="false" outlineLevel="0" collapsed="false">
      <c r="A664" s="2" t="s">
        <v>711</v>
      </c>
      <c r="B664" s="2" t="s">
        <v>712</v>
      </c>
      <c r="C664" s="2" t="s">
        <v>24</v>
      </c>
      <c r="D664" s="2" t="s">
        <v>25</v>
      </c>
      <c r="E664" s="4" t="n">
        <v>28.9</v>
      </c>
      <c r="F664" s="2" t="s">
        <v>26</v>
      </c>
      <c r="G664" s="2" t="s">
        <v>27</v>
      </c>
    </row>
    <row r="665" customFormat="false" ht="13.8" hidden="false" customHeight="false" outlineLevel="0" collapsed="false">
      <c r="A665" s="2" t="s">
        <v>711</v>
      </c>
      <c r="B665" s="2" t="s">
        <v>712</v>
      </c>
      <c r="C665" s="2" t="s">
        <v>24</v>
      </c>
      <c r="D665" s="2" t="s">
        <v>33</v>
      </c>
      <c r="E665" s="4" t="n">
        <v>29.8</v>
      </c>
      <c r="F665" s="2" t="s">
        <v>26</v>
      </c>
      <c r="G665" s="2" t="s">
        <v>27</v>
      </c>
    </row>
    <row r="666" customFormat="false" ht="13.8" hidden="false" customHeight="false" outlineLevel="0" collapsed="false">
      <c r="A666" s="2" t="s">
        <v>713</v>
      </c>
      <c r="B666" s="2" t="s">
        <v>714</v>
      </c>
      <c r="C666" s="2" t="s">
        <v>24</v>
      </c>
      <c r="D666" s="2" t="s">
        <v>25</v>
      </c>
      <c r="E666" s="4" t="n">
        <v>24.9</v>
      </c>
      <c r="F666" s="2" t="s">
        <v>26</v>
      </c>
      <c r="G666" s="2" t="s">
        <v>27</v>
      </c>
    </row>
    <row r="667" customFormat="false" ht="13.8" hidden="false" customHeight="false" outlineLevel="0" collapsed="false">
      <c r="A667" s="2" t="s">
        <v>713</v>
      </c>
      <c r="B667" s="2" t="s">
        <v>714</v>
      </c>
      <c r="C667" s="2" t="s">
        <v>24</v>
      </c>
      <c r="D667" s="2" t="s">
        <v>33</v>
      </c>
      <c r="E667" s="4" t="n">
        <v>31.5</v>
      </c>
      <c r="F667" s="2" t="s">
        <v>26</v>
      </c>
      <c r="G667" s="2" t="s">
        <v>27</v>
      </c>
    </row>
    <row r="668" customFormat="false" ht="13.8" hidden="false" customHeight="false" outlineLevel="0" collapsed="false">
      <c r="A668" s="2" t="s">
        <v>715</v>
      </c>
      <c r="B668" s="2" t="s">
        <v>716</v>
      </c>
      <c r="C668" s="2" t="s">
        <v>24</v>
      </c>
      <c r="D668" s="2" t="s">
        <v>25</v>
      </c>
      <c r="E668" s="4" t="n">
        <v>26.2</v>
      </c>
      <c r="F668" s="2" t="s">
        <v>26</v>
      </c>
      <c r="G668" s="2" t="s">
        <v>27</v>
      </c>
    </row>
    <row r="669" customFormat="false" ht="13.8" hidden="false" customHeight="false" outlineLevel="0" collapsed="false">
      <c r="A669" s="2" t="s">
        <v>715</v>
      </c>
      <c r="B669" s="2" t="s">
        <v>716</v>
      </c>
      <c r="C669" s="2" t="s">
        <v>24</v>
      </c>
      <c r="D669" s="2" t="s">
        <v>33</v>
      </c>
      <c r="E669" s="4" t="n">
        <v>26.3</v>
      </c>
      <c r="F669" s="2" t="s">
        <v>26</v>
      </c>
      <c r="G669" s="2" t="s">
        <v>27</v>
      </c>
    </row>
    <row r="670" customFormat="false" ht="13.8" hidden="false" customHeight="false" outlineLevel="0" collapsed="false">
      <c r="A670" s="2" t="s">
        <v>717</v>
      </c>
      <c r="B670" s="2" t="s">
        <v>718</v>
      </c>
      <c r="C670" s="2" t="s">
        <v>24</v>
      </c>
      <c r="D670" s="2" t="s">
        <v>25</v>
      </c>
      <c r="E670" s="4" t="n">
        <v>50.7</v>
      </c>
      <c r="F670" s="2" t="s">
        <v>26</v>
      </c>
      <c r="G670" s="2" t="s">
        <v>27</v>
      </c>
    </row>
    <row r="671" customFormat="false" ht="13.8" hidden="false" customHeight="false" outlineLevel="0" collapsed="false">
      <c r="A671" s="2" t="s">
        <v>717</v>
      </c>
      <c r="B671" s="2" t="s">
        <v>718</v>
      </c>
      <c r="C671" s="2" t="s">
        <v>24</v>
      </c>
      <c r="D671" s="2" t="s">
        <v>33</v>
      </c>
      <c r="E671" s="4" t="n">
        <v>58.7</v>
      </c>
      <c r="F671" s="2" t="s">
        <v>26</v>
      </c>
      <c r="G671" s="2" t="s">
        <v>27</v>
      </c>
    </row>
    <row r="672" customFormat="false" ht="13.8" hidden="false" customHeight="false" outlineLevel="0" collapsed="false">
      <c r="A672" s="2" t="s">
        <v>719</v>
      </c>
      <c r="B672" s="2" t="s">
        <v>720</v>
      </c>
      <c r="C672" s="2" t="s">
        <v>24</v>
      </c>
      <c r="D672" s="2" t="s">
        <v>25</v>
      </c>
      <c r="E672" s="4" t="n">
        <v>147.8</v>
      </c>
      <c r="F672" s="2" t="s">
        <v>26</v>
      </c>
      <c r="G672" s="2" t="s">
        <v>27</v>
      </c>
    </row>
    <row r="673" customFormat="false" ht="13.8" hidden="false" customHeight="false" outlineLevel="0" collapsed="false">
      <c r="A673" s="2" t="s">
        <v>719</v>
      </c>
      <c r="B673" s="2" t="s">
        <v>720</v>
      </c>
      <c r="C673" s="2" t="s">
        <v>24</v>
      </c>
      <c r="D673" s="2" t="s">
        <v>33</v>
      </c>
      <c r="E673" s="4" t="n">
        <v>159.8</v>
      </c>
      <c r="F673" s="2" t="s">
        <v>26</v>
      </c>
      <c r="G673" s="2" t="s">
        <v>27</v>
      </c>
    </row>
    <row r="674" customFormat="false" ht="13.8" hidden="false" customHeight="false" outlineLevel="0" collapsed="false">
      <c r="A674" s="2" t="s">
        <v>721</v>
      </c>
      <c r="B674" s="2" t="s">
        <v>722</v>
      </c>
      <c r="C674" s="2" t="s">
        <v>24</v>
      </c>
      <c r="D674" s="2" t="s">
        <v>25</v>
      </c>
      <c r="E674" s="4" t="n">
        <v>45.5</v>
      </c>
      <c r="F674" s="2" t="s">
        <v>26</v>
      </c>
      <c r="G674" s="2" t="s">
        <v>27</v>
      </c>
    </row>
    <row r="675" customFormat="false" ht="13.8" hidden="false" customHeight="false" outlineLevel="0" collapsed="false">
      <c r="A675" s="2" t="s">
        <v>721</v>
      </c>
      <c r="B675" s="2" t="s">
        <v>722</v>
      </c>
      <c r="C675" s="2" t="s">
        <v>24</v>
      </c>
      <c r="D675" s="2" t="s">
        <v>33</v>
      </c>
      <c r="E675" s="4" t="n">
        <v>53.1</v>
      </c>
      <c r="F675" s="2" t="s">
        <v>26</v>
      </c>
      <c r="G675" s="2" t="s">
        <v>27</v>
      </c>
    </row>
    <row r="676" customFormat="false" ht="13.8" hidden="false" customHeight="false" outlineLevel="0" collapsed="false">
      <c r="A676" s="2" t="s">
        <v>723</v>
      </c>
      <c r="B676" s="2" t="s">
        <v>724</v>
      </c>
      <c r="C676" s="2" t="s">
        <v>24</v>
      </c>
      <c r="D676" s="2" t="s">
        <v>25</v>
      </c>
      <c r="E676" s="4" t="n">
        <v>17.6</v>
      </c>
      <c r="F676" s="2" t="s">
        <v>26</v>
      </c>
      <c r="G676" s="2" t="s">
        <v>27</v>
      </c>
    </row>
    <row r="677" customFormat="false" ht="13.8" hidden="false" customHeight="false" outlineLevel="0" collapsed="false">
      <c r="A677" s="2" t="s">
        <v>723</v>
      </c>
      <c r="B677" s="2" t="s">
        <v>724</v>
      </c>
      <c r="C677" s="2" t="s">
        <v>24</v>
      </c>
      <c r="D677" s="2" t="s">
        <v>33</v>
      </c>
      <c r="E677" s="4" t="n">
        <v>18.1</v>
      </c>
      <c r="F677" s="2" t="s">
        <v>26</v>
      </c>
      <c r="G677" s="2" t="s">
        <v>27</v>
      </c>
    </row>
    <row r="678" customFormat="false" ht="13.8" hidden="false" customHeight="false" outlineLevel="0" collapsed="false">
      <c r="A678" s="2" t="s">
        <v>725</v>
      </c>
      <c r="B678" s="2" t="s">
        <v>726</v>
      </c>
      <c r="C678" s="2" t="s">
        <v>24</v>
      </c>
      <c r="D678" s="2" t="s">
        <v>25</v>
      </c>
      <c r="E678" s="4" t="n">
        <v>44.8</v>
      </c>
      <c r="F678" s="2" t="s">
        <v>26</v>
      </c>
      <c r="G678" s="2" t="s">
        <v>27</v>
      </c>
    </row>
    <row r="679" customFormat="false" ht="13.8" hidden="false" customHeight="false" outlineLevel="0" collapsed="false">
      <c r="A679" s="2" t="s">
        <v>725</v>
      </c>
      <c r="B679" s="2" t="s">
        <v>726</v>
      </c>
      <c r="C679" s="2" t="s">
        <v>24</v>
      </c>
      <c r="D679" s="2" t="s">
        <v>33</v>
      </c>
      <c r="E679" s="4" t="n">
        <v>130.7</v>
      </c>
      <c r="F679" s="2" t="s">
        <v>26</v>
      </c>
      <c r="G679" s="2" t="s">
        <v>27</v>
      </c>
    </row>
    <row r="680" customFormat="false" ht="13.8" hidden="false" customHeight="false" outlineLevel="0" collapsed="false">
      <c r="A680" s="2" t="s">
        <v>727</v>
      </c>
      <c r="B680" s="2" t="s">
        <v>728</v>
      </c>
      <c r="C680" s="2" t="s">
        <v>24</v>
      </c>
      <c r="D680" s="2" t="s">
        <v>25</v>
      </c>
      <c r="E680" s="4" t="n">
        <v>27.3</v>
      </c>
      <c r="F680" s="2" t="s">
        <v>26</v>
      </c>
      <c r="G680" s="2" t="s">
        <v>27</v>
      </c>
    </row>
    <row r="681" customFormat="false" ht="13.8" hidden="false" customHeight="false" outlineLevel="0" collapsed="false">
      <c r="A681" s="2" t="s">
        <v>727</v>
      </c>
      <c r="B681" s="2" t="s">
        <v>728</v>
      </c>
      <c r="C681" s="2" t="s">
        <v>24</v>
      </c>
      <c r="D681" s="2" t="s">
        <v>33</v>
      </c>
      <c r="E681" s="4" t="n">
        <v>27.3</v>
      </c>
      <c r="F681" s="2" t="s">
        <v>26</v>
      </c>
      <c r="G681" s="2" t="s">
        <v>27</v>
      </c>
    </row>
    <row r="682" customFormat="false" ht="13.8" hidden="false" customHeight="false" outlineLevel="0" collapsed="false">
      <c r="A682" s="2" t="s">
        <v>729</v>
      </c>
      <c r="B682" s="2" t="s">
        <v>730</v>
      </c>
      <c r="C682" s="2" t="s">
        <v>24</v>
      </c>
      <c r="D682" s="2" t="s">
        <v>25</v>
      </c>
      <c r="E682" s="4" t="n">
        <v>16.5</v>
      </c>
      <c r="F682" s="2" t="s">
        <v>26</v>
      </c>
      <c r="G682" s="2" t="s">
        <v>27</v>
      </c>
    </row>
    <row r="683" customFormat="false" ht="13.8" hidden="false" customHeight="false" outlineLevel="0" collapsed="false">
      <c r="A683" s="2" t="s">
        <v>729</v>
      </c>
      <c r="B683" s="2" t="s">
        <v>730</v>
      </c>
      <c r="C683" s="2" t="s">
        <v>24</v>
      </c>
      <c r="D683" s="2" t="s">
        <v>33</v>
      </c>
      <c r="E683" s="4" t="n">
        <v>18.3</v>
      </c>
      <c r="F683" s="2" t="s">
        <v>26</v>
      </c>
      <c r="G683" s="2" t="s">
        <v>27</v>
      </c>
    </row>
    <row r="684" customFormat="false" ht="13.8" hidden="false" customHeight="false" outlineLevel="0" collapsed="false">
      <c r="A684" s="2" t="s">
        <v>731</v>
      </c>
      <c r="B684" s="2" t="s">
        <v>732</v>
      </c>
      <c r="C684" s="2" t="s">
        <v>24</v>
      </c>
      <c r="D684" s="2" t="s">
        <v>25</v>
      </c>
      <c r="E684" s="4" t="n">
        <v>1.6</v>
      </c>
      <c r="F684" s="2" t="s">
        <v>26</v>
      </c>
      <c r="G684" s="2" t="s">
        <v>27</v>
      </c>
    </row>
    <row r="685" customFormat="false" ht="13.8" hidden="false" customHeight="false" outlineLevel="0" collapsed="false">
      <c r="A685" s="2" t="s">
        <v>731</v>
      </c>
      <c r="B685" s="2" t="s">
        <v>732</v>
      </c>
      <c r="C685" s="2" t="s">
        <v>24</v>
      </c>
      <c r="D685" s="2" t="s">
        <v>33</v>
      </c>
      <c r="E685" s="4" t="n">
        <v>1.6</v>
      </c>
      <c r="F685" s="2" t="s">
        <v>26</v>
      </c>
      <c r="G685" s="2" t="s">
        <v>27</v>
      </c>
    </row>
    <row r="686" customFormat="false" ht="13.8" hidden="false" customHeight="false" outlineLevel="0" collapsed="false">
      <c r="A686" s="2" t="s">
        <v>733</v>
      </c>
      <c r="B686" s="2" t="s">
        <v>734</v>
      </c>
      <c r="C686" s="2" t="s">
        <v>24</v>
      </c>
      <c r="D686" s="2" t="s">
        <v>25</v>
      </c>
      <c r="E686" s="4" t="n">
        <v>4.8</v>
      </c>
      <c r="F686" s="2" t="s">
        <v>26</v>
      </c>
      <c r="G686" s="2" t="s">
        <v>27</v>
      </c>
    </row>
    <row r="687" customFormat="false" ht="13.8" hidden="false" customHeight="false" outlineLevel="0" collapsed="false">
      <c r="A687" s="2" t="s">
        <v>733</v>
      </c>
      <c r="B687" s="2" t="s">
        <v>734</v>
      </c>
      <c r="C687" s="2" t="s">
        <v>24</v>
      </c>
      <c r="D687" s="2" t="s">
        <v>33</v>
      </c>
      <c r="E687" s="4" t="n">
        <v>9.4</v>
      </c>
      <c r="F687" s="2" t="s">
        <v>26</v>
      </c>
      <c r="G687" s="2" t="s">
        <v>27</v>
      </c>
    </row>
    <row r="688" customFormat="false" ht="13.8" hidden="false" customHeight="false" outlineLevel="0" collapsed="false">
      <c r="A688" s="2" t="s">
        <v>735</v>
      </c>
      <c r="B688" s="2" t="s">
        <v>736</v>
      </c>
      <c r="C688" s="2" t="s">
        <v>24</v>
      </c>
      <c r="D688" s="2" t="s">
        <v>25</v>
      </c>
      <c r="E688" s="4" t="n">
        <v>4.8</v>
      </c>
      <c r="F688" s="2" t="s">
        <v>26</v>
      </c>
      <c r="G688" s="2" t="s">
        <v>27</v>
      </c>
    </row>
    <row r="689" customFormat="false" ht="13.8" hidden="false" customHeight="false" outlineLevel="0" collapsed="false">
      <c r="A689" s="2" t="s">
        <v>735</v>
      </c>
      <c r="B689" s="2" t="s">
        <v>736</v>
      </c>
      <c r="C689" s="2" t="s">
        <v>24</v>
      </c>
      <c r="D689" s="2" t="s">
        <v>33</v>
      </c>
      <c r="E689" s="4" t="n">
        <v>15.6</v>
      </c>
      <c r="F689" s="2" t="s">
        <v>26</v>
      </c>
      <c r="G689" s="2" t="s">
        <v>27</v>
      </c>
    </row>
    <row r="690" customFormat="false" ht="13.8" hidden="false" customHeight="false" outlineLevel="0" collapsed="false">
      <c r="A690" s="2" t="s">
        <v>737</v>
      </c>
      <c r="B690" s="2" t="s">
        <v>738</v>
      </c>
      <c r="C690" s="2" t="s">
        <v>24</v>
      </c>
      <c r="D690" s="2" t="s">
        <v>25</v>
      </c>
      <c r="E690" s="4" t="n">
        <v>40.5</v>
      </c>
      <c r="F690" s="2" t="s">
        <v>26</v>
      </c>
      <c r="G690" s="2" t="s">
        <v>27</v>
      </c>
    </row>
    <row r="691" customFormat="false" ht="13.8" hidden="false" customHeight="false" outlineLevel="0" collapsed="false">
      <c r="A691" s="2" t="s">
        <v>737</v>
      </c>
      <c r="B691" s="2" t="s">
        <v>738</v>
      </c>
      <c r="C691" s="2" t="s">
        <v>24</v>
      </c>
      <c r="D691" s="2" t="s">
        <v>33</v>
      </c>
      <c r="E691" s="4" t="n">
        <v>54.5</v>
      </c>
      <c r="F691" s="2" t="s">
        <v>26</v>
      </c>
      <c r="G691" s="2" t="s">
        <v>27</v>
      </c>
    </row>
    <row r="692" customFormat="false" ht="13.8" hidden="false" customHeight="false" outlineLevel="0" collapsed="false">
      <c r="A692" s="2" t="s">
        <v>739</v>
      </c>
      <c r="B692" s="2" t="s">
        <v>740</v>
      </c>
      <c r="C692" s="2" t="s">
        <v>24</v>
      </c>
      <c r="D692" s="2" t="s">
        <v>25</v>
      </c>
      <c r="E692" s="4" t="n">
        <v>5.3</v>
      </c>
      <c r="F692" s="2" t="s">
        <v>26</v>
      </c>
      <c r="G692" s="2" t="s">
        <v>27</v>
      </c>
    </row>
    <row r="693" customFormat="false" ht="13.8" hidden="false" customHeight="false" outlineLevel="0" collapsed="false">
      <c r="A693" s="2" t="s">
        <v>739</v>
      </c>
      <c r="B693" s="2" t="s">
        <v>740</v>
      </c>
      <c r="C693" s="2" t="s">
        <v>24</v>
      </c>
      <c r="D693" s="2" t="s">
        <v>33</v>
      </c>
      <c r="E693" s="4" t="n">
        <v>8.3</v>
      </c>
      <c r="F693" s="2" t="s">
        <v>26</v>
      </c>
      <c r="G693" s="2" t="s">
        <v>27</v>
      </c>
    </row>
    <row r="694" customFormat="false" ht="13.8" hidden="false" customHeight="false" outlineLevel="0" collapsed="false">
      <c r="A694" s="2" t="s">
        <v>741</v>
      </c>
      <c r="B694" s="2" t="s">
        <v>742</v>
      </c>
      <c r="C694" s="2" t="s">
        <v>24</v>
      </c>
      <c r="D694" s="2" t="s">
        <v>25</v>
      </c>
      <c r="E694" s="4" t="n">
        <v>8.9</v>
      </c>
      <c r="F694" s="2" t="s">
        <v>26</v>
      </c>
      <c r="G694" s="2" t="s">
        <v>27</v>
      </c>
    </row>
    <row r="695" customFormat="false" ht="13.8" hidden="false" customHeight="false" outlineLevel="0" collapsed="false">
      <c r="A695" s="2" t="s">
        <v>741</v>
      </c>
      <c r="B695" s="2" t="s">
        <v>742</v>
      </c>
      <c r="C695" s="2" t="s">
        <v>24</v>
      </c>
      <c r="D695" s="2" t="s">
        <v>33</v>
      </c>
      <c r="E695" s="4" t="n">
        <v>9.4</v>
      </c>
      <c r="F695" s="2" t="s">
        <v>26</v>
      </c>
      <c r="G695" s="2" t="s">
        <v>27</v>
      </c>
    </row>
    <row r="696" customFormat="false" ht="13.8" hidden="false" customHeight="false" outlineLevel="0" collapsed="false">
      <c r="A696" s="2" t="s">
        <v>743</v>
      </c>
      <c r="B696" s="2" t="s">
        <v>744</v>
      </c>
      <c r="C696" s="2" t="s">
        <v>24</v>
      </c>
      <c r="D696" s="2" t="s">
        <v>25</v>
      </c>
      <c r="E696" s="4" t="n">
        <v>36.1</v>
      </c>
      <c r="F696" s="2" t="s">
        <v>26</v>
      </c>
      <c r="G696" s="2" t="s">
        <v>27</v>
      </c>
    </row>
    <row r="697" customFormat="false" ht="13.8" hidden="false" customHeight="false" outlineLevel="0" collapsed="false">
      <c r="A697" s="2" t="s">
        <v>743</v>
      </c>
      <c r="B697" s="2" t="s">
        <v>744</v>
      </c>
      <c r="C697" s="2" t="s">
        <v>24</v>
      </c>
      <c r="D697" s="2" t="s">
        <v>33</v>
      </c>
      <c r="E697" s="4" t="n">
        <v>38</v>
      </c>
      <c r="F697" s="2" t="s">
        <v>26</v>
      </c>
      <c r="G697" s="2" t="s">
        <v>27</v>
      </c>
    </row>
    <row r="698" customFormat="false" ht="13.8" hidden="false" customHeight="false" outlineLevel="0" collapsed="false">
      <c r="A698" s="2" t="s">
        <v>745</v>
      </c>
      <c r="B698" s="2" t="s">
        <v>746</v>
      </c>
      <c r="C698" s="2" t="s">
        <v>24</v>
      </c>
      <c r="D698" s="2" t="s">
        <v>25</v>
      </c>
      <c r="E698" s="4" t="n">
        <v>11</v>
      </c>
      <c r="F698" s="2" t="s">
        <v>26</v>
      </c>
      <c r="G698" s="2" t="s">
        <v>27</v>
      </c>
    </row>
    <row r="699" customFormat="false" ht="13.8" hidden="false" customHeight="false" outlineLevel="0" collapsed="false">
      <c r="A699" s="2" t="s">
        <v>745</v>
      </c>
      <c r="B699" s="2" t="s">
        <v>746</v>
      </c>
      <c r="C699" s="2" t="s">
        <v>24</v>
      </c>
      <c r="D699" s="2" t="s">
        <v>33</v>
      </c>
      <c r="E699" s="4" t="n">
        <v>12.6</v>
      </c>
      <c r="F699" s="2" t="s">
        <v>26</v>
      </c>
      <c r="G699" s="2" t="s">
        <v>27</v>
      </c>
    </row>
    <row r="700" customFormat="false" ht="13.8" hidden="false" customHeight="false" outlineLevel="0" collapsed="false">
      <c r="A700" s="2" t="s">
        <v>747</v>
      </c>
      <c r="B700" s="2" t="s">
        <v>748</v>
      </c>
      <c r="C700" s="2" t="s">
        <v>24</v>
      </c>
      <c r="D700" s="2" t="s">
        <v>25</v>
      </c>
      <c r="E700" s="4" t="n">
        <v>11.5</v>
      </c>
      <c r="F700" s="2" t="s">
        <v>26</v>
      </c>
      <c r="G700" s="2" t="s">
        <v>27</v>
      </c>
    </row>
    <row r="701" customFormat="false" ht="13.8" hidden="false" customHeight="false" outlineLevel="0" collapsed="false">
      <c r="A701" s="2" t="s">
        <v>747</v>
      </c>
      <c r="B701" s="2" t="s">
        <v>748</v>
      </c>
      <c r="C701" s="2" t="s">
        <v>24</v>
      </c>
      <c r="D701" s="2" t="s">
        <v>33</v>
      </c>
      <c r="E701" s="4" t="n">
        <v>13</v>
      </c>
      <c r="F701" s="2" t="s">
        <v>26</v>
      </c>
      <c r="G701" s="2" t="s">
        <v>27</v>
      </c>
    </row>
    <row r="702" customFormat="false" ht="13.8" hidden="false" customHeight="false" outlineLevel="0" collapsed="false">
      <c r="A702" s="2" t="s">
        <v>749</v>
      </c>
      <c r="B702" s="2" t="s">
        <v>750</v>
      </c>
      <c r="C702" s="2" t="s">
        <v>24</v>
      </c>
      <c r="D702" s="2" t="s">
        <v>25</v>
      </c>
      <c r="E702" s="4" t="n">
        <v>4.1</v>
      </c>
      <c r="F702" s="2" t="s">
        <v>26</v>
      </c>
      <c r="G702" s="2" t="s">
        <v>27</v>
      </c>
    </row>
    <row r="703" customFormat="false" ht="13.8" hidden="false" customHeight="false" outlineLevel="0" collapsed="false">
      <c r="A703" s="2" t="s">
        <v>749</v>
      </c>
      <c r="B703" s="2" t="s">
        <v>750</v>
      </c>
      <c r="C703" s="2" t="s">
        <v>24</v>
      </c>
      <c r="D703" s="2" t="s">
        <v>33</v>
      </c>
      <c r="E703" s="4" t="n">
        <v>5</v>
      </c>
      <c r="F703" s="2" t="s">
        <v>26</v>
      </c>
      <c r="G703" s="2" t="s">
        <v>27</v>
      </c>
    </row>
    <row r="704" customFormat="false" ht="13.8" hidden="false" customHeight="false" outlineLevel="0" collapsed="false">
      <c r="A704" s="2" t="s">
        <v>751</v>
      </c>
      <c r="B704" s="2" t="s">
        <v>752</v>
      </c>
      <c r="C704" s="2" t="s">
        <v>24</v>
      </c>
      <c r="D704" s="2" t="s">
        <v>25</v>
      </c>
      <c r="E704" s="4" t="n">
        <v>16.7</v>
      </c>
      <c r="F704" s="2" t="s">
        <v>26</v>
      </c>
      <c r="G704" s="2" t="s">
        <v>27</v>
      </c>
    </row>
    <row r="705" customFormat="false" ht="13.8" hidden="false" customHeight="false" outlineLevel="0" collapsed="false">
      <c r="A705" s="2" t="s">
        <v>751</v>
      </c>
      <c r="B705" s="2" t="s">
        <v>752</v>
      </c>
      <c r="C705" s="2" t="s">
        <v>24</v>
      </c>
      <c r="D705" s="2" t="s">
        <v>33</v>
      </c>
      <c r="E705" s="4" t="n">
        <v>16.7</v>
      </c>
      <c r="F705" s="2" t="s">
        <v>26</v>
      </c>
      <c r="G705" s="2" t="s">
        <v>27</v>
      </c>
    </row>
    <row r="706" customFormat="false" ht="13.8" hidden="false" customHeight="false" outlineLevel="0" collapsed="false">
      <c r="A706" s="2" t="s">
        <v>753</v>
      </c>
      <c r="B706" s="2" t="s">
        <v>754</v>
      </c>
      <c r="C706" s="2" t="s">
        <v>24</v>
      </c>
      <c r="D706" s="2" t="s">
        <v>25</v>
      </c>
      <c r="E706" s="4" t="n">
        <v>6.4</v>
      </c>
      <c r="F706" s="2" t="s">
        <v>26</v>
      </c>
      <c r="G706" s="2" t="s">
        <v>27</v>
      </c>
    </row>
    <row r="707" customFormat="false" ht="13.8" hidden="false" customHeight="false" outlineLevel="0" collapsed="false">
      <c r="A707" s="2" t="s">
        <v>753</v>
      </c>
      <c r="B707" s="2" t="s">
        <v>754</v>
      </c>
      <c r="C707" s="2" t="s">
        <v>24</v>
      </c>
      <c r="D707" s="2" t="s">
        <v>33</v>
      </c>
      <c r="E707" s="4" t="n">
        <v>10.2</v>
      </c>
      <c r="F707" s="2" t="s">
        <v>26</v>
      </c>
      <c r="G707" s="2" t="s">
        <v>27</v>
      </c>
    </row>
    <row r="708" customFormat="false" ht="13.8" hidden="false" customHeight="false" outlineLevel="0" collapsed="false">
      <c r="A708" s="2" t="s">
        <v>755</v>
      </c>
      <c r="B708" s="2" t="s">
        <v>756</v>
      </c>
      <c r="C708" s="2" t="s">
        <v>24</v>
      </c>
      <c r="D708" s="2" t="s">
        <v>25</v>
      </c>
      <c r="E708" s="4" t="n">
        <v>3.6</v>
      </c>
      <c r="F708" s="2" t="s">
        <v>26</v>
      </c>
      <c r="G708" s="2" t="s">
        <v>27</v>
      </c>
    </row>
    <row r="709" customFormat="false" ht="13.8" hidden="false" customHeight="false" outlineLevel="0" collapsed="false">
      <c r="A709" s="2" t="s">
        <v>755</v>
      </c>
      <c r="B709" s="2" t="s">
        <v>756</v>
      </c>
      <c r="C709" s="2" t="s">
        <v>24</v>
      </c>
      <c r="D709" s="2" t="s">
        <v>33</v>
      </c>
      <c r="E709" s="4" t="n">
        <v>21.9</v>
      </c>
      <c r="F709" s="2" t="s">
        <v>26</v>
      </c>
      <c r="G709" s="2" t="s">
        <v>27</v>
      </c>
    </row>
    <row r="710" customFormat="false" ht="13.8" hidden="false" customHeight="false" outlineLevel="0" collapsed="false">
      <c r="A710" s="2" t="s">
        <v>757</v>
      </c>
      <c r="B710" s="2" t="s">
        <v>758</v>
      </c>
      <c r="C710" s="2" t="s">
        <v>24</v>
      </c>
      <c r="D710" s="2" t="s">
        <v>25</v>
      </c>
      <c r="E710" s="4" t="n">
        <v>3.2</v>
      </c>
      <c r="F710" s="2" t="s">
        <v>26</v>
      </c>
      <c r="G710" s="2" t="s">
        <v>27</v>
      </c>
    </row>
    <row r="711" customFormat="false" ht="13.8" hidden="false" customHeight="false" outlineLevel="0" collapsed="false">
      <c r="A711" s="2" t="s">
        <v>757</v>
      </c>
      <c r="B711" s="2" t="s">
        <v>758</v>
      </c>
      <c r="C711" s="2" t="s">
        <v>24</v>
      </c>
      <c r="D711" s="2" t="s">
        <v>33</v>
      </c>
      <c r="E711" s="4" t="n">
        <v>3.2</v>
      </c>
      <c r="F711" s="2" t="s">
        <v>26</v>
      </c>
      <c r="G711" s="2" t="s">
        <v>27</v>
      </c>
    </row>
    <row r="712" customFormat="false" ht="13.8" hidden="false" customHeight="false" outlineLevel="0" collapsed="false">
      <c r="A712" s="2" t="s">
        <v>759</v>
      </c>
      <c r="B712" s="2" t="s">
        <v>760</v>
      </c>
      <c r="C712" s="2" t="s">
        <v>24</v>
      </c>
      <c r="D712" s="2" t="s">
        <v>25</v>
      </c>
      <c r="E712" s="4" t="n">
        <v>5.7</v>
      </c>
      <c r="F712" s="2" t="s">
        <v>26</v>
      </c>
      <c r="G712" s="2" t="s">
        <v>27</v>
      </c>
    </row>
    <row r="713" customFormat="false" ht="13.8" hidden="false" customHeight="false" outlineLevel="0" collapsed="false">
      <c r="A713" s="2" t="s">
        <v>759</v>
      </c>
      <c r="B713" s="2" t="s">
        <v>760</v>
      </c>
      <c r="C713" s="2" t="s">
        <v>24</v>
      </c>
      <c r="D713" s="2" t="s">
        <v>33</v>
      </c>
      <c r="E713" s="4" t="n">
        <v>24.5</v>
      </c>
      <c r="F713" s="2" t="s">
        <v>26</v>
      </c>
      <c r="G713" s="2" t="s">
        <v>27</v>
      </c>
    </row>
    <row r="714" customFormat="false" ht="13.8" hidden="false" customHeight="false" outlineLevel="0" collapsed="false">
      <c r="A714" s="2" t="s">
        <v>761</v>
      </c>
      <c r="B714" s="2" t="s">
        <v>762</v>
      </c>
      <c r="C714" s="2" t="s">
        <v>24</v>
      </c>
      <c r="D714" s="2" t="s">
        <v>25</v>
      </c>
      <c r="E714" s="4" t="n">
        <v>21</v>
      </c>
      <c r="F714" s="2" t="s">
        <v>26</v>
      </c>
      <c r="G714" s="2" t="s">
        <v>27</v>
      </c>
    </row>
    <row r="715" customFormat="false" ht="13.8" hidden="false" customHeight="false" outlineLevel="0" collapsed="false">
      <c r="A715" s="2" t="s">
        <v>761</v>
      </c>
      <c r="B715" s="2" t="s">
        <v>762</v>
      </c>
      <c r="C715" s="2" t="s">
        <v>24</v>
      </c>
      <c r="D715" s="2" t="s">
        <v>33</v>
      </c>
      <c r="E715" s="4" t="n">
        <v>27.6</v>
      </c>
      <c r="F715" s="2" t="s">
        <v>26</v>
      </c>
      <c r="G715" s="2" t="s">
        <v>27</v>
      </c>
    </row>
    <row r="716" customFormat="false" ht="13.8" hidden="false" customHeight="false" outlineLevel="0" collapsed="false">
      <c r="A716" s="2" t="s">
        <v>763</v>
      </c>
      <c r="B716" s="2" t="s">
        <v>764</v>
      </c>
      <c r="C716" s="2" t="s">
        <v>24</v>
      </c>
      <c r="D716" s="2" t="s">
        <v>25</v>
      </c>
      <c r="E716" s="4" t="n">
        <v>10.1</v>
      </c>
      <c r="F716" s="2" t="s">
        <v>26</v>
      </c>
      <c r="G716" s="2" t="s">
        <v>27</v>
      </c>
    </row>
    <row r="717" customFormat="false" ht="13.8" hidden="false" customHeight="false" outlineLevel="0" collapsed="false">
      <c r="A717" s="2" t="s">
        <v>763</v>
      </c>
      <c r="B717" s="2" t="s">
        <v>764</v>
      </c>
      <c r="C717" s="2" t="s">
        <v>24</v>
      </c>
      <c r="D717" s="2" t="s">
        <v>33</v>
      </c>
      <c r="E717" s="4" t="n">
        <v>10.5</v>
      </c>
      <c r="F717" s="2" t="s">
        <v>26</v>
      </c>
      <c r="G717" s="2" t="s">
        <v>27</v>
      </c>
    </row>
    <row r="718" customFormat="false" ht="13.8" hidden="false" customHeight="false" outlineLevel="0" collapsed="false">
      <c r="A718" s="2" t="s">
        <v>765</v>
      </c>
      <c r="B718" s="2" t="s">
        <v>766</v>
      </c>
      <c r="C718" s="2" t="s">
        <v>24</v>
      </c>
      <c r="D718" s="2" t="s">
        <v>25</v>
      </c>
      <c r="E718" s="4" t="n">
        <v>8.8</v>
      </c>
      <c r="F718" s="2" t="s">
        <v>26</v>
      </c>
      <c r="G718" s="2" t="s">
        <v>27</v>
      </c>
    </row>
    <row r="719" customFormat="false" ht="13.8" hidden="false" customHeight="false" outlineLevel="0" collapsed="false">
      <c r="A719" s="2" t="s">
        <v>765</v>
      </c>
      <c r="B719" s="2" t="s">
        <v>766</v>
      </c>
      <c r="C719" s="2" t="s">
        <v>24</v>
      </c>
      <c r="D719" s="2" t="s">
        <v>33</v>
      </c>
      <c r="E719" s="4" t="n">
        <v>13.7</v>
      </c>
      <c r="F719" s="2" t="s">
        <v>26</v>
      </c>
      <c r="G719" s="2" t="s">
        <v>27</v>
      </c>
    </row>
    <row r="720" customFormat="false" ht="13.8" hidden="false" customHeight="false" outlineLevel="0" collapsed="false">
      <c r="A720" s="2" t="s">
        <v>767</v>
      </c>
      <c r="B720" s="2" t="s">
        <v>768</v>
      </c>
      <c r="C720" s="2" t="s">
        <v>24</v>
      </c>
      <c r="D720" s="2" t="s">
        <v>25</v>
      </c>
      <c r="E720" s="4" t="n">
        <v>15.3</v>
      </c>
      <c r="F720" s="2" t="s">
        <v>26</v>
      </c>
      <c r="G720" s="2" t="s">
        <v>27</v>
      </c>
    </row>
    <row r="721" customFormat="false" ht="13.8" hidden="false" customHeight="false" outlineLevel="0" collapsed="false">
      <c r="A721" s="2" t="s">
        <v>767</v>
      </c>
      <c r="B721" s="2" t="s">
        <v>768</v>
      </c>
      <c r="C721" s="2" t="s">
        <v>24</v>
      </c>
      <c r="D721" s="2" t="s">
        <v>33</v>
      </c>
      <c r="E721" s="4" t="n">
        <v>11.2</v>
      </c>
      <c r="F721" s="2" t="s">
        <v>26</v>
      </c>
      <c r="G721" s="2" t="s">
        <v>27</v>
      </c>
    </row>
    <row r="722" customFormat="false" ht="13.8" hidden="false" customHeight="false" outlineLevel="0" collapsed="false">
      <c r="A722" s="2" t="s">
        <v>769</v>
      </c>
      <c r="B722" s="2" t="s">
        <v>770</v>
      </c>
      <c r="C722" s="2" t="s">
        <v>24</v>
      </c>
      <c r="D722" s="2" t="s">
        <v>25</v>
      </c>
      <c r="E722" s="4" t="n">
        <v>11.2</v>
      </c>
      <c r="F722" s="2" t="s">
        <v>26</v>
      </c>
      <c r="G722" s="2" t="s">
        <v>27</v>
      </c>
    </row>
    <row r="723" customFormat="false" ht="13.8" hidden="false" customHeight="false" outlineLevel="0" collapsed="false">
      <c r="A723" s="2" t="s">
        <v>769</v>
      </c>
      <c r="B723" s="2" t="s">
        <v>770</v>
      </c>
      <c r="C723" s="2" t="s">
        <v>24</v>
      </c>
      <c r="D723" s="2" t="s">
        <v>33</v>
      </c>
      <c r="E723" s="4" t="n">
        <v>12.8</v>
      </c>
      <c r="F723" s="2" t="s">
        <v>26</v>
      </c>
      <c r="G723" s="2" t="s">
        <v>27</v>
      </c>
    </row>
    <row r="724" customFormat="false" ht="13.8" hidden="false" customHeight="false" outlineLevel="0" collapsed="false">
      <c r="A724" s="2" t="s">
        <v>771</v>
      </c>
      <c r="B724" s="2" t="s">
        <v>772</v>
      </c>
      <c r="C724" s="2" t="s">
        <v>24</v>
      </c>
      <c r="D724" s="2" t="s">
        <v>25</v>
      </c>
      <c r="E724" s="4" t="n">
        <v>42</v>
      </c>
      <c r="F724" s="2" t="s">
        <v>26</v>
      </c>
      <c r="G724" s="2" t="s">
        <v>27</v>
      </c>
    </row>
    <row r="725" customFormat="false" ht="13.8" hidden="false" customHeight="false" outlineLevel="0" collapsed="false">
      <c r="A725" s="2" t="s">
        <v>771</v>
      </c>
      <c r="B725" s="2" t="s">
        <v>772</v>
      </c>
      <c r="C725" s="2" t="s">
        <v>24</v>
      </c>
      <c r="D725" s="2" t="s">
        <v>33</v>
      </c>
      <c r="E725" s="4" t="n">
        <v>59.3</v>
      </c>
      <c r="F725" s="2" t="s">
        <v>26</v>
      </c>
      <c r="G725" s="2" t="s">
        <v>27</v>
      </c>
    </row>
  </sheetData>
  <mergeCells count="1">
    <mergeCell ref="I2:K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4.2448979591837"/>
    <col collapsed="false" hidden="false" max="2" min="2" style="0" width="32.0102040816327"/>
    <col collapsed="false" hidden="false" max="3" min="3" style="0" width="11.4183673469388"/>
    <col collapsed="false" hidden="false" max="1025" min="4" style="0" width="8.72959183673469"/>
  </cols>
  <sheetData>
    <row r="1" customFormat="false" ht="13.8" hidden="false" customHeight="false" outlineLevel="0" collapsed="false">
      <c r="A1" s="21" t="s">
        <v>773</v>
      </c>
      <c r="B1" s="22"/>
      <c r="C1" s="23" t="s">
        <v>17</v>
      </c>
      <c r="D1" s="23" t="s">
        <v>18</v>
      </c>
      <c r="E1" s="24"/>
    </row>
    <row r="2" customFormat="false" ht="13.8" hidden="false" customHeight="false" outlineLevel="0" collapsed="false">
      <c r="A2" s="25"/>
      <c r="B2" s="26"/>
      <c r="C2" s="27" t="s">
        <v>24</v>
      </c>
      <c r="D2" s="28"/>
      <c r="E2" s="29" t="s">
        <v>774</v>
      </c>
    </row>
    <row r="3" customFormat="false" ht="13.8" hidden="false" customHeight="false" outlineLevel="0" collapsed="false">
      <c r="A3" s="30" t="s">
        <v>15</v>
      </c>
      <c r="B3" s="31" t="s">
        <v>16</v>
      </c>
      <c r="C3" s="27" t="s">
        <v>25</v>
      </c>
      <c r="D3" s="28" t="s">
        <v>33</v>
      </c>
      <c r="E3" s="32"/>
    </row>
    <row r="4" customFormat="false" ht="13.8" hidden="false" customHeight="false" outlineLevel="0" collapsed="false">
      <c r="A4" s="33" t="s">
        <v>22</v>
      </c>
      <c r="B4" s="34"/>
      <c r="C4" s="35"/>
      <c r="D4" s="36"/>
      <c r="E4" s="37"/>
    </row>
    <row r="5" customFormat="false" ht="13.8" hidden="false" customHeight="false" outlineLevel="0" collapsed="false">
      <c r="A5" s="38"/>
      <c r="B5" s="39" t="s">
        <v>23</v>
      </c>
      <c r="C5" s="40" t="n">
        <v>20.8</v>
      </c>
      <c r="D5" s="41" t="n">
        <v>21.9</v>
      </c>
      <c r="E5" s="42" t="n">
        <v>42.7</v>
      </c>
    </row>
    <row r="6" customFormat="false" ht="13.8" hidden="false" customHeight="false" outlineLevel="0" collapsed="false">
      <c r="A6" s="33" t="s">
        <v>35</v>
      </c>
      <c r="B6" s="34"/>
      <c r="C6" s="43"/>
      <c r="D6" s="43"/>
      <c r="E6" s="37"/>
    </row>
    <row r="7" customFormat="false" ht="13.8" hidden="false" customHeight="false" outlineLevel="0" collapsed="false">
      <c r="A7" s="38"/>
      <c r="B7" s="39" t="s">
        <v>36</v>
      </c>
      <c r="C7" s="44" t="n">
        <v>8.4</v>
      </c>
      <c r="D7" s="44" t="n">
        <v>8.4</v>
      </c>
      <c r="E7" s="42" t="n">
        <v>16.8</v>
      </c>
    </row>
    <row r="8" customFormat="false" ht="13.8" hidden="false" customHeight="false" outlineLevel="0" collapsed="false">
      <c r="A8" s="33" t="s">
        <v>41</v>
      </c>
      <c r="B8" s="34"/>
      <c r="C8" s="35"/>
      <c r="D8" s="36"/>
      <c r="E8" s="37"/>
    </row>
    <row r="9" customFormat="false" ht="13.8" hidden="false" customHeight="false" outlineLevel="0" collapsed="false">
      <c r="A9" s="38"/>
      <c r="B9" s="39" t="s">
        <v>42</v>
      </c>
      <c r="C9" s="40" t="n">
        <v>14.6</v>
      </c>
      <c r="D9" s="41" t="n">
        <v>14.6</v>
      </c>
      <c r="E9" s="42" t="n">
        <v>29.2</v>
      </c>
    </row>
    <row r="10" customFormat="false" ht="13.8" hidden="false" customHeight="false" outlineLevel="0" collapsed="false">
      <c r="A10" s="33" t="s">
        <v>46</v>
      </c>
      <c r="B10" s="34"/>
      <c r="C10" s="43"/>
      <c r="D10" s="43"/>
      <c r="E10" s="37"/>
    </row>
    <row r="11" customFormat="false" ht="13.8" hidden="false" customHeight="false" outlineLevel="0" collapsed="false">
      <c r="A11" s="38"/>
      <c r="B11" s="39" t="s">
        <v>47</v>
      </c>
      <c r="C11" s="44" t="n">
        <v>88</v>
      </c>
      <c r="D11" s="44" t="n">
        <v>116</v>
      </c>
      <c r="E11" s="42" t="n">
        <v>204</v>
      </c>
    </row>
    <row r="12" customFormat="false" ht="13.8" hidden="false" customHeight="false" outlineLevel="0" collapsed="false">
      <c r="A12" s="33" t="s">
        <v>51</v>
      </c>
      <c r="B12" s="34"/>
      <c r="C12" s="35"/>
      <c r="D12" s="36"/>
      <c r="E12" s="37"/>
    </row>
    <row r="13" customFormat="false" ht="13.8" hidden="false" customHeight="false" outlineLevel="0" collapsed="false">
      <c r="A13" s="38"/>
      <c r="B13" s="39" t="s">
        <v>52</v>
      </c>
      <c r="C13" s="40" t="n">
        <v>97.8</v>
      </c>
      <c r="D13" s="41" t="n">
        <v>114.3</v>
      </c>
      <c r="E13" s="42" t="n">
        <v>212.1</v>
      </c>
    </row>
    <row r="14" customFormat="false" ht="13.8" hidden="false" customHeight="false" outlineLevel="0" collapsed="false">
      <c r="A14" s="33" t="s">
        <v>56</v>
      </c>
      <c r="B14" s="34"/>
      <c r="C14" s="43"/>
      <c r="D14" s="43"/>
      <c r="E14" s="37"/>
    </row>
    <row r="15" customFormat="false" ht="13.8" hidden="false" customHeight="false" outlineLevel="0" collapsed="false">
      <c r="A15" s="38"/>
      <c r="B15" s="39" t="s">
        <v>57</v>
      </c>
      <c r="C15" s="44" t="n">
        <v>10</v>
      </c>
      <c r="D15" s="44" t="n">
        <v>10</v>
      </c>
      <c r="E15" s="42" t="n">
        <v>20</v>
      </c>
    </row>
    <row r="16" customFormat="false" ht="13.8" hidden="false" customHeight="false" outlineLevel="0" collapsed="false">
      <c r="A16" s="33" t="s">
        <v>59</v>
      </c>
      <c r="B16" s="34"/>
      <c r="C16" s="35"/>
      <c r="D16" s="36"/>
      <c r="E16" s="37"/>
    </row>
    <row r="17" customFormat="false" ht="13.8" hidden="false" customHeight="false" outlineLevel="0" collapsed="false">
      <c r="A17" s="38"/>
      <c r="B17" s="39" t="s">
        <v>60</v>
      </c>
      <c r="C17" s="40" t="n">
        <v>9.1</v>
      </c>
      <c r="D17" s="41" t="n">
        <v>17.4</v>
      </c>
      <c r="E17" s="42" t="n">
        <v>26.5</v>
      </c>
    </row>
    <row r="18" customFormat="false" ht="13.8" hidden="false" customHeight="false" outlineLevel="0" collapsed="false">
      <c r="A18" s="33" t="s">
        <v>63</v>
      </c>
      <c r="B18" s="34"/>
      <c r="C18" s="43"/>
      <c r="D18" s="43"/>
      <c r="E18" s="37"/>
    </row>
    <row r="19" customFormat="false" ht="13.8" hidden="false" customHeight="false" outlineLevel="0" collapsed="false">
      <c r="A19" s="38"/>
      <c r="B19" s="39" t="s">
        <v>64</v>
      </c>
      <c r="C19" s="44" t="n">
        <v>9</v>
      </c>
      <c r="D19" s="44" t="n">
        <v>9</v>
      </c>
      <c r="E19" s="42" t="n">
        <v>18</v>
      </c>
    </row>
    <row r="20" customFormat="false" ht="13.8" hidden="false" customHeight="false" outlineLevel="0" collapsed="false">
      <c r="A20" s="33" t="s">
        <v>65</v>
      </c>
      <c r="B20" s="34"/>
      <c r="C20" s="35"/>
      <c r="D20" s="36"/>
      <c r="E20" s="37"/>
    </row>
    <row r="21" customFormat="false" ht="13.8" hidden="false" customHeight="false" outlineLevel="0" collapsed="false">
      <c r="A21" s="38"/>
      <c r="B21" s="39" t="s">
        <v>66</v>
      </c>
      <c r="C21" s="40" t="n">
        <v>30.1</v>
      </c>
      <c r="D21" s="41" t="n">
        <v>30.1</v>
      </c>
      <c r="E21" s="42" t="n">
        <v>60.2</v>
      </c>
    </row>
    <row r="22" customFormat="false" ht="13.8" hidden="false" customHeight="false" outlineLevel="0" collapsed="false">
      <c r="A22" s="33" t="s">
        <v>69</v>
      </c>
      <c r="B22" s="34"/>
      <c r="C22" s="43"/>
      <c r="D22" s="43"/>
      <c r="E22" s="37"/>
    </row>
    <row r="23" customFormat="false" ht="13.8" hidden="false" customHeight="false" outlineLevel="0" collapsed="false">
      <c r="A23" s="38"/>
      <c r="B23" s="39" t="s">
        <v>70</v>
      </c>
      <c r="C23" s="44" t="n">
        <v>20.9</v>
      </c>
      <c r="D23" s="44" t="n">
        <v>20.9</v>
      </c>
      <c r="E23" s="42" t="n">
        <v>41.8</v>
      </c>
    </row>
    <row r="24" customFormat="false" ht="13.8" hidden="false" customHeight="false" outlineLevel="0" collapsed="false">
      <c r="A24" s="33" t="s">
        <v>73</v>
      </c>
      <c r="B24" s="34"/>
      <c r="C24" s="35"/>
      <c r="D24" s="36"/>
      <c r="E24" s="37"/>
    </row>
    <row r="25" customFormat="false" ht="13.8" hidden="false" customHeight="false" outlineLevel="0" collapsed="false">
      <c r="A25" s="38"/>
      <c r="B25" s="39" t="s">
        <v>74</v>
      </c>
      <c r="C25" s="40" t="n">
        <v>9.5</v>
      </c>
      <c r="D25" s="41" t="n">
        <v>9.9</v>
      </c>
      <c r="E25" s="42" t="n">
        <v>19.4</v>
      </c>
    </row>
    <row r="26" customFormat="false" ht="13.8" hidden="false" customHeight="false" outlineLevel="0" collapsed="false">
      <c r="A26" s="33" t="s">
        <v>77</v>
      </c>
      <c r="B26" s="34"/>
      <c r="C26" s="43"/>
      <c r="D26" s="43"/>
      <c r="E26" s="37"/>
    </row>
    <row r="27" customFormat="false" ht="13.8" hidden="false" customHeight="false" outlineLevel="0" collapsed="false">
      <c r="A27" s="38"/>
      <c r="B27" s="39" t="s">
        <v>78</v>
      </c>
      <c r="C27" s="44" t="n">
        <v>10.5</v>
      </c>
      <c r="D27" s="44" t="n">
        <v>27.2</v>
      </c>
      <c r="E27" s="42" t="n">
        <v>37.7</v>
      </c>
    </row>
    <row r="28" customFormat="false" ht="13.8" hidden="false" customHeight="false" outlineLevel="0" collapsed="false">
      <c r="A28" s="33" t="s">
        <v>81</v>
      </c>
      <c r="B28" s="34"/>
      <c r="C28" s="35"/>
      <c r="D28" s="36"/>
      <c r="E28" s="37"/>
    </row>
    <row r="29" customFormat="false" ht="13.8" hidden="false" customHeight="false" outlineLevel="0" collapsed="false">
      <c r="A29" s="38"/>
      <c r="B29" s="39" t="s">
        <v>82</v>
      </c>
      <c r="C29" s="40" t="n">
        <v>23.8</v>
      </c>
      <c r="D29" s="41" t="n">
        <v>17.1</v>
      </c>
      <c r="E29" s="42" t="n">
        <v>40.9</v>
      </c>
    </row>
    <row r="30" customFormat="false" ht="13.8" hidden="false" customHeight="false" outlineLevel="0" collapsed="false">
      <c r="A30" s="33" t="s">
        <v>84</v>
      </c>
      <c r="B30" s="34"/>
      <c r="C30" s="43"/>
      <c r="D30" s="43"/>
      <c r="E30" s="37"/>
    </row>
    <row r="31" customFormat="false" ht="13.8" hidden="false" customHeight="false" outlineLevel="0" collapsed="false">
      <c r="A31" s="38"/>
      <c r="B31" s="39" t="s">
        <v>85</v>
      </c>
      <c r="C31" s="44" t="n">
        <v>13</v>
      </c>
      <c r="D31" s="44" t="n">
        <v>13</v>
      </c>
      <c r="E31" s="42" t="n">
        <v>26</v>
      </c>
    </row>
    <row r="32" customFormat="false" ht="13.8" hidden="false" customHeight="false" outlineLevel="0" collapsed="false">
      <c r="A32" s="33" t="s">
        <v>86</v>
      </c>
      <c r="B32" s="34"/>
      <c r="C32" s="35"/>
      <c r="D32" s="36"/>
      <c r="E32" s="37"/>
    </row>
    <row r="33" customFormat="false" ht="13.8" hidden="false" customHeight="false" outlineLevel="0" collapsed="false">
      <c r="A33" s="38"/>
      <c r="B33" s="39" t="s">
        <v>87</v>
      </c>
      <c r="C33" s="40" t="n">
        <v>5.1</v>
      </c>
      <c r="D33" s="41" t="n">
        <v>6.7</v>
      </c>
      <c r="E33" s="42" t="n">
        <v>11.8</v>
      </c>
    </row>
    <row r="34" customFormat="false" ht="13.8" hidden="false" customHeight="false" outlineLevel="0" collapsed="false">
      <c r="A34" s="33" t="s">
        <v>88</v>
      </c>
      <c r="B34" s="34"/>
      <c r="C34" s="43"/>
      <c r="D34" s="43"/>
      <c r="E34" s="37"/>
    </row>
    <row r="35" customFormat="false" ht="13.8" hidden="false" customHeight="false" outlineLevel="0" collapsed="false">
      <c r="A35" s="38"/>
      <c r="B35" s="39" t="s">
        <v>89</v>
      </c>
      <c r="C35" s="44" t="n">
        <v>14.7</v>
      </c>
      <c r="D35" s="44" t="n">
        <v>14.7</v>
      </c>
      <c r="E35" s="42" t="n">
        <v>29.4</v>
      </c>
    </row>
    <row r="36" customFormat="false" ht="13.8" hidden="false" customHeight="false" outlineLevel="0" collapsed="false">
      <c r="A36" s="33" t="s">
        <v>90</v>
      </c>
      <c r="B36" s="34"/>
      <c r="C36" s="35"/>
      <c r="D36" s="36"/>
      <c r="E36" s="37"/>
    </row>
    <row r="37" customFormat="false" ht="13.8" hidden="false" customHeight="false" outlineLevel="0" collapsed="false">
      <c r="A37" s="38"/>
      <c r="B37" s="39" t="s">
        <v>91</v>
      </c>
      <c r="C37" s="40" t="n">
        <v>34.9</v>
      </c>
      <c r="D37" s="41" t="n">
        <v>43.9</v>
      </c>
      <c r="E37" s="42" t="n">
        <v>78.8</v>
      </c>
    </row>
    <row r="38" customFormat="false" ht="13.8" hidden="false" customHeight="false" outlineLevel="0" collapsed="false">
      <c r="A38" s="33" t="s">
        <v>92</v>
      </c>
      <c r="B38" s="34"/>
      <c r="C38" s="43"/>
      <c r="D38" s="43"/>
      <c r="E38" s="37"/>
    </row>
    <row r="39" customFormat="false" ht="13.8" hidden="false" customHeight="false" outlineLevel="0" collapsed="false">
      <c r="A39" s="38"/>
      <c r="B39" s="39" t="s">
        <v>93</v>
      </c>
      <c r="C39" s="44" t="n">
        <v>17.5</v>
      </c>
      <c r="D39" s="44" t="n">
        <v>17.5</v>
      </c>
      <c r="E39" s="42" t="n">
        <v>35</v>
      </c>
    </row>
    <row r="40" customFormat="false" ht="13.8" hidden="false" customHeight="false" outlineLevel="0" collapsed="false">
      <c r="A40" s="33" t="s">
        <v>94</v>
      </c>
      <c r="B40" s="34"/>
      <c r="C40" s="35"/>
      <c r="D40" s="36"/>
      <c r="E40" s="37"/>
    </row>
    <row r="41" customFormat="false" ht="13.8" hidden="false" customHeight="false" outlineLevel="0" collapsed="false">
      <c r="A41" s="38"/>
      <c r="B41" s="39" t="s">
        <v>95</v>
      </c>
      <c r="C41" s="40" t="n">
        <v>1.4</v>
      </c>
      <c r="D41" s="41" t="n">
        <v>1.4</v>
      </c>
      <c r="E41" s="42" t="n">
        <v>2.8</v>
      </c>
    </row>
    <row r="42" customFormat="false" ht="13.8" hidden="false" customHeight="false" outlineLevel="0" collapsed="false">
      <c r="A42" s="33" t="s">
        <v>96</v>
      </c>
      <c r="B42" s="34"/>
      <c r="C42" s="43"/>
      <c r="D42" s="43"/>
      <c r="E42" s="37"/>
    </row>
    <row r="43" customFormat="false" ht="13.8" hidden="false" customHeight="false" outlineLevel="0" collapsed="false">
      <c r="A43" s="38"/>
      <c r="B43" s="39" t="s">
        <v>97</v>
      </c>
      <c r="C43" s="44" t="n">
        <v>4.9</v>
      </c>
      <c r="D43" s="44" t="n">
        <v>4.9</v>
      </c>
      <c r="E43" s="42" t="n">
        <v>9.8</v>
      </c>
    </row>
    <row r="44" customFormat="false" ht="13.8" hidden="false" customHeight="false" outlineLevel="0" collapsed="false">
      <c r="A44" s="33" t="s">
        <v>98</v>
      </c>
      <c r="B44" s="34"/>
      <c r="C44" s="35"/>
      <c r="D44" s="36"/>
      <c r="E44" s="37"/>
    </row>
    <row r="45" customFormat="false" ht="13.8" hidden="false" customHeight="false" outlineLevel="0" collapsed="false">
      <c r="A45" s="38"/>
      <c r="B45" s="39" t="s">
        <v>99</v>
      </c>
      <c r="C45" s="40" t="n">
        <v>1.9</v>
      </c>
      <c r="D45" s="41" t="n">
        <v>1.9</v>
      </c>
      <c r="E45" s="42" t="n">
        <v>3.8</v>
      </c>
    </row>
    <row r="46" customFormat="false" ht="13.8" hidden="false" customHeight="false" outlineLevel="0" collapsed="false">
      <c r="A46" s="33" t="s">
        <v>100</v>
      </c>
      <c r="B46" s="34"/>
      <c r="C46" s="43"/>
      <c r="D46" s="43"/>
      <c r="E46" s="37"/>
    </row>
    <row r="47" customFormat="false" ht="13.8" hidden="false" customHeight="false" outlineLevel="0" collapsed="false">
      <c r="A47" s="38"/>
      <c r="B47" s="39" t="s">
        <v>101</v>
      </c>
      <c r="C47" s="44" t="n">
        <v>6.7</v>
      </c>
      <c r="D47" s="44" t="n">
        <v>2.2</v>
      </c>
      <c r="E47" s="42" t="n">
        <v>8.9</v>
      </c>
    </row>
    <row r="48" customFormat="false" ht="13.8" hidden="false" customHeight="false" outlineLevel="0" collapsed="false">
      <c r="A48" s="33" t="s">
        <v>102</v>
      </c>
      <c r="B48" s="34"/>
      <c r="C48" s="35"/>
      <c r="D48" s="36"/>
      <c r="E48" s="37"/>
    </row>
    <row r="49" customFormat="false" ht="13.8" hidden="false" customHeight="false" outlineLevel="0" collapsed="false">
      <c r="A49" s="38"/>
      <c r="B49" s="39" t="s">
        <v>103</v>
      </c>
      <c r="C49" s="40" t="n">
        <v>19.3</v>
      </c>
      <c r="D49" s="41" t="n">
        <v>20.8</v>
      </c>
      <c r="E49" s="42" t="n">
        <v>40.1</v>
      </c>
    </row>
    <row r="50" customFormat="false" ht="13.8" hidden="false" customHeight="false" outlineLevel="0" collapsed="false">
      <c r="A50" s="33" t="s">
        <v>104</v>
      </c>
      <c r="B50" s="34"/>
      <c r="C50" s="43"/>
      <c r="D50" s="43"/>
      <c r="E50" s="37"/>
    </row>
    <row r="51" customFormat="false" ht="13.8" hidden="false" customHeight="false" outlineLevel="0" collapsed="false">
      <c r="A51" s="38"/>
      <c r="B51" s="39" t="s">
        <v>105</v>
      </c>
      <c r="C51" s="44" t="n">
        <v>7.1</v>
      </c>
      <c r="D51" s="44" t="n">
        <v>10.5</v>
      </c>
      <c r="E51" s="42" t="n">
        <v>17.6</v>
      </c>
    </row>
    <row r="52" customFormat="false" ht="13.8" hidden="false" customHeight="false" outlineLevel="0" collapsed="false">
      <c r="A52" s="33" t="s">
        <v>106</v>
      </c>
      <c r="B52" s="34"/>
      <c r="C52" s="35"/>
      <c r="D52" s="36"/>
      <c r="E52" s="37"/>
    </row>
    <row r="53" customFormat="false" ht="13.8" hidden="false" customHeight="false" outlineLevel="0" collapsed="false">
      <c r="A53" s="38"/>
      <c r="B53" s="39" t="s">
        <v>107</v>
      </c>
      <c r="C53" s="40" t="n">
        <v>14.2</v>
      </c>
      <c r="D53" s="41" t="n">
        <v>15.7</v>
      </c>
      <c r="E53" s="42" t="n">
        <v>29.9</v>
      </c>
    </row>
    <row r="54" customFormat="false" ht="13.8" hidden="false" customHeight="false" outlineLevel="0" collapsed="false">
      <c r="A54" s="33" t="s">
        <v>108</v>
      </c>
      <c r="B54" s="34"/>
      <c r="C54" s="43"/>
      <c r="D54" s="43"/>
      <c r="E54" s="37"/>
    </row>
    <row r="55" customFormat="false" ht="13.8" hidden="false" customHeight="false" outlineLevel="0" collapsed="false">
      <c r="A55" s="38"/>
      <c r="B55" s="39" t="s">
        <v>109</v>
      </c>
      <c r="C55" s="44" t="n">
        <v>19.8</v>
      </c>
      <c r="D55" s="44" t="n">
        <v>20.5</v>
      </c>
      <c r="E55" s="42" t="n">
        <v>40.3</v>
      </c>
    </row>
    <row r="56" customFormat="false" ht="13.8" hidden="false" customHeight="false" outlineLevel="0" collapsed="false">
      <c r="A56" s="33" t="s">
        <v>110</v>
      </c>
      <c r="B56" s="34"/>
      <c r="C56" s="35"/>
      <c r="D56" s="36"/>
      <c r="E56" s="37"/>
    </row>
    <row r="57" customFormat="false" ht="13.8" hidden="false" customHeight="false" outlineLevel="0" collapsed="false">
      <c r="A57" s="38"/>
      <c r="B57" s="39" t="s">
        <v>111</v>
      </c>
      <c r="C57" s="40" t="n">
        <v>1.1</v>
      </c>
      <c r="D57" s="41" t="n">
        <v>1.1</v>
      </c>
      <c r="E57" s="42" t="n">
        <v>2.2</v>
      </c>
    </row>
    <row r="58" customFormat="false" ht="13.8" hidden="false" customHeight="false" outlineLevel="0" collapsed="false">
      <c r="A58" s="33" t="s">
        <v>112</v>
      </c>
      <c r="B58" s="34"/>
      <c r="C58" s="43"/>
      <c r="D58" s="43"/>
      <c r="E58" s="37"/>
    </row>
    <row r="59" customFormat="false" ht="13.8" hidden="false" customHeight="false" outlineLevel="0" collapsed="false">
      <c r="A59" s="38"/>
      <c r="B59" s="39" t="s">
        <v>113</v>
      </c>
      <c r="C59" s="44" t="n">
        <v>8</v>
      </c>
      <c r="D59" s="44" t="n">
        <v>9</v>
      </c>
      <c r="E59" s="42" t="n">
        <v>17</v>
      </c>
    </row>
    <row r="60" customFormat="false" ht="13.8" hidden="false" customHeight="false" outlineLevel="0" collapsed="false">
      <c r="A60" s="33" t="s">
        <v>114</v>
      </c>
      <c r="B60" s="34"/>
      <c r="C60" s="35"/>
      <c r="D60" s="36"/>
      <c r="E60" s="37"/>
    </row>
    <row r="61" customFormat="false" ht="13.8" hidden="false" customHeight="false" outlineLevel="0" collapsed="false">
      <c r="A61" s="38"/>
      <c r="B61" s="39" t="s">
        <v>115</v>
      </c>
      <c r="C61" s="40" t="n">
        <v>1.8</v>
      </c>
      <c r="D61" s="41" t="n">
        <v>1.8</v>
      </c>
      <c r="E61" s="42" t="n">
        <v>3.6</v>
      </c>
    </row>
    <row r="62" customFormat="false" ht="13.8" hidden="false" customHeight="false" outlineLevel="0" collapsed="false">
      <c r="A62" s="33" t="s">
        <v>116</v>
      </c>
      <c r="B62" s="34"/>
      <c r="C62" s="43"/>
      <c r="D62" s="43"/>
      <c r="E62" s="37"/>
    </row>
    <row r="63" customFormat="false" ht="13.8" hidden="false" customHeight="false" outlineLevel="0" collapsed="false">
      <c r="A63" s="38"/>
      <c r="B63" s="39" t="s">
        <v>117</v>
      </c>
      <c r="C63" s="44" t="n">
        <v>24.4</v>
      </c>
      <c r="D63" s="44" t="n">
        <v>32.2</v>
      </c>
      <c r="E63" s="42" t="n">
        <v>56.6</v>
      </c>
    </row>
    <row r="64" customFormat="false" ht="13.8" hidden="false" customHeight="false" outlineLevel="0" collapsed="false">
      <c r="A64" s="33" t="s">
        <v>118</v>
      </c>
      <c r="B64" s="34"/>
      <c r="C64" s="35"/>
      <c r="D64" s="36"/>
      <c r="E64" s="37"/>
    </row>
    <row r="65" customFormat="false" ht="13.8" hidden="false" customHeight="false" outlineLevel="0" collapsed="false">
      <c r="A65" s="38"/>
      <c r="B65" s="39" t="s">
        <v>119</v>
      </c>
      <c r="C65" s="40" t="n">
        <v>4.6</v>
      </c>
      <c r="D65" s="41" t="n">
        <v>5.3</v>
      </c>
      <c r="E65" s="42" t="n">
        <v>9.9</v>
      </c>
    </row>
    <row r="66" customFormat="false" ht="13.8" hidden="false" customHeight="false" outlineLevel="0" collapsed="false">
      <c r="A66" s="33" t="s">
        <v>120</v>
      </c>
      <c r="B66" s="34"/>
      <c r="C66" s="43"/>
      <c r="D66" s="43"/>
      <c r="E66" s="37"/>
    </row>
    <row r="67" customFormat="false" ht="13.8" hidden="false" customHeight="false" outlineLevel="0" collapsed="false">
      <c r="A67" s="38"/>
      <c r="B67" s="39" t="s">
        <v>121</v>
      </c>
      <c r="C67" s="44" t="n">
        <v>24.8</v>
      </c>
      <c r="D67" s="44" t="n">
        <v>51.1</v>
      </c>
      <c r="E67" s="42" t="n">
        <v>75.9</v>
      </c>
    </row>
    <row r="68" customFormat="false" ht="13.8" hidden="false" customHeight="false" outlineLevel="0" collapsed="false">
      <c r="A68" s="33" t="s">
        <v>122</v>
      </c>
      <c r="B68" s="34"/>
      <c r="C68" s="35"/>
      <c r="D68" s="36"/>
      <c r="E68" s="37"/>
    </row>
    <row r="69" customFormat="false" ht="13.8" hidden="false" customHeight="false" outlineLevel="0" collapsed="false">
      <c r="A69" s="38"/>
      <c r="B69" s="39" t="s">
        <v>123</v>
      </c>
      <c r="C69" s="40" t="n">
        <v>36.6</v>
      </c>
      <c r="D69" s="41" t="n">
        <v>37.8</v>
      </c>
      <c r="E69" s="42" t="n">
        <v>74.4</v>
      </c>
    </row>
    <row r="70" customFormat="false" ht="13.8" hidden="false" customHeight="false" outlineLevel="0" collapsed="false">
      <c r="A70" s="33" t="s">
        <v>124</v>
      </c>
      <c r="B70" s="34"/>
      <c r="C70" s="43"/>
      <c r="D70" s="43"/>
      <c r="E70" s="37"/>
    </row>
    <row r="71" customFormat="false" ht="13.8" hidden="false" customHeight="false" outlineLevel="0" collapsed="false">
      <c r="A71" s="38"/>
      <c r="B71" s="39" t="s">
        <v>125</v>
      </c>
      <c r="C71" s="44" t="n">
        <v>16.4</v>
      </c>
      <c r="D71" s="44" t="n">
        <v>17</v>
      </c>
      <c r="E71" s="42" t="n">
        <v>33.4</v>
      </c>
    </row>
    <row r="72" customFormat="false" ht="13.8" hidden="false" customHeight="false" outlineLevel="0" collapsed="false">
      <c r="A72" s="33" t="s">
        <v>126</v>
      </c>
      <c r="B72" s="34"/>
      <c r="C72" s="35"/>
      <c r="D72" s="36"/>
      <c r="E72" s="37"/>
    </row>
    <row r="73" customFormat="false" ht="13.8" hidden="false" customHeight="false" outlineLevel="0" collapsed="false">
      <c r="A73" s="38"/>
      <c r="B73" s="39" t="s">
        <v>127</v>
      </c>
      <c r="C73" s="40" t="n">
        <v>7.4</v>
      </c>
      <c r="D73" s="41" t="n">
        <v>7.4</v>
      </c>
      <c r="E73" s="42" t="n">
        <v>14.8</v>
      </c>
    </row>
    <row r="74" customFormat="false" ht="13.8" hidden="false" customHeight="false" outlineLevel="0" collapsed="false">
      <c r="A74" s="33" t="s">
        <v>128</v>
      </c>
      <c r="B74" s="34"/>
      <c r="C74" s="43"/>
      <c r="D74" s="43"/>
      <c r="E74" s="37"/>
    </row>
    <row r="75" customFormat="false" ht="13.8" hidden="false" customHeight="false" outlineLevel="0" collapsed="false">
      <c r="A75" s="38"/>
      <c r="B75" s="39" t="s">
        <v>129</v>
      </c>
      <c r="C75" s="44" t="n">
        <v>5.9</v>
      </c>
      <c r="D75" s="44" t="n">
        <v>6.7</v>
      </c>
      <c r="E75" s="42" t="n">
        <v>12.6</v>
      </c>
    </row>
    <row r="76" customFormat="false" ht="13.8" hidden="false" customHeight="false" outlineLevel="0" collapsed="false">
      <c r="A76" s="33" t="s">
        <v>130</v>
      </c>
      <c r="B76" s="34"/>
      <c r="C76" s="35"/>
      <c r="D76" s="36"/>
      <c r="E76" s="37"/>
    </row>
    <row r="77" customFormat="false" ht="13.8" hidden="false" customHeight="false" outlineLevel="0" collapsed="false">
      <c r="A77" s="38"/>
      <c r="B77" s="39" t="s">
        <v>131</v>
      </c>
      <c r="C77" s="40" t="n">
        <v>0</v>
      </c>
      <c r="D77" s="41" t="n">
        <v>1.4</v>
      </c>
      <c r="E77" s="42" t="n">
        <v>1.4</v>
      </c>
    </row>
    <row r="78" customFormat="false" ht="13.8" hidden="false" customHeight="false" outlineLevel="0" collapsed="false">
      <c r="A78" s="33" t="s">
        <v>132</v>
      </c>
      <c r="B78" s="34"/>
      <c r="C78" s="43"/>
      <c r="D78" s="43"/>
      <c r="E78" s="37"/>
    </row>
    <row r="79" customFormat="false" ht="13.8" hidden="false" customHeight="false" outlineLevel="0" collapsed="false">
      <c r="A79" s="38"/>
      <c r="B79" s="39" t="s">
        <v>133</v>
      </c>
      <c r="C79" s="44" t="n">
        <v>1.7</v>
      </c>
      <c r="D79" s="44" t="n">
        <v>1.7</v>
      </c>
      <c r="E79" s="42" t="n">
        <v>3.4</v>
      </c>
    </row>
    <row r="80" customFormat="false" ht="13.8" hidden="false" customHeight="false" outlineLevel="0" collapsed="false">
      <c r="A80" s="33" t="s">
        <v>134</v>
      </c>
      <c r="B80" s="34"/>
      <c r="C80" s="35"/>
      <c r="D80" s="36"/>
      <c r="E80" s="37"/>
    </row>
    <row r="81" customFormat="false" ht="13.8" hidden="false" customHeight="false" outlineLevel="0" collapsed="false">
      <c r="A81" s="38"/>
      <c r="B81" s="39" t="s">
        <v>135</v>
      </c>
      <c r="C81" s="40" t="n">
        <v>2.6</v>
      </c>
      <c r="D81" s="41" t="n">
        <v>5.4</v>
      </c>
      <c r="E81" s="42" t="n">
        <v>8</v>
      </c>
    </row>
    <row r="82" customFormat="false" ht="13.8" hidden="false" customHeight="false" outlineLevel="0" collapsed="false">
      <c r="A82" s="33" t="s">
        <v>136</v>
      </c>
      <c r="B82" s="34"/>
      <c r="C82" s="43"/>
      <c r="D82" s="43"/>
      <c r="E82" s="37"/>
    </row>
    <row r="83" customFormat="false" ht="13.8" hidden="false" customHeight="false" outlineLevel="0" collapsed="false">
      <c r="A83" s="38"/>
      <c r="B83" s="39" t="s">
        <v>137</v>
      </c>
      <c r="C83" s="44" t="n">
        <v>0</v>
      </c>
      <c r="D83" s="44" t="n">
        <v>1.8</v>
      </c>
      <c r="E83" s="42" t="n">
        <v>1.8</v>
      </c>
    </row>
    <row r="84" customFormat="false" ht="13.8" hidden="false" customHeight="false" outlineLevel="0" collapsed="false">
      <c r="A84" s="33" t="s">
        <v>138</v>
      </c>
      <c r="B84" s="34"/>
      <c r="C84" s="35"/>
      <c r="D84" s="36"/>
      <c r="E84" s="37"/>
    </row>
    <row r="85" customFormat="false" ht="13.8" hidden="false" customHeight="false" outlineLevel="0" collapsed="false">
      <c r="A85" s="38"/>
      <c r="B85" s="39" t="s">
        <v>139</v>
      </c>
      <c r="C85" s="40" t="n">
        <v>1.5</v>
      </c>
      <c r="D85" s="41" t="n">
        <v>4.1</v>
      </c>
      <c r="E85" s="42" t="n">
        <v>5.6</v>
      </c>
    </row>
    <row r="86" customFormat="false" ht="13.8" hidden="false" customHeight="false" outlineLevel="0" collapsed="false">
      <c r="A86" s="33" t="s">
        <v>140</v>
      </c>
      <c r="B86" s="34"/>
      <c r="C86" s="43"/>
      <c r="D86" s="43"/>
      <c r="E86" s="37"/>
    </row>
    <row r="87" customFormat="false" ht="13.8" hidden="false" customHeight="false" outlineLevel="0" collapsed="false">
      <c r="A87" s="38"/>
      <c r="B87" s="39" t="s">
        <v>141</v>
      </c>
      <c r="C87" s="44" t="n">
        <v>35.6</v>
      </c>
      <c r="D87" s="44" t="n">
        <v>35.6</v>
      </c>
      <c r="E87" s="42" t="n">
        <v>71.2</v>
      </c>
    </row>
    <row r="88" customFormat="false" ht="13.8" hidden="false" customHeight="false" outlineLevel="0" collapsed="false">
      <c r="A88" s="33" t="s">
        <v>142</v>
      </c>
      <c r="B88" s="34"/>
      <c r="C88" s="35"/>
      <c r="D88" s="36"/>
      <c r="E88" s="37"/>
    </row>
    <row r="89" customFormat="false" ht="13.8" hidden="false" customHeight="false" outlineLevel="0" collapsed="false">
      <c r="A89" s="38"/>
      <c r="B89" s="39" t="s">
        <v>143</v>
      </c>
      <c r="C89" s="40" t="n">
        <v>359.6</v>
      </c>
      <c r="D89" s="41" t="n">
        <v>412.5</v>
      </c>
      <c r="E89" s="42" t="n">
        <v>772.1</v>
      </c>
    </row>
    <row r="90" customFormat="false" ht="13.8" hidden="false" customHeight="false" outlineLevel="0" collapsed="false">
      <c r="A90" s="33" t="s">
        <v>144</v>
      </c>
      <c r="B90" s="34"/>
      <c r="C90" s="43"/>
      <c r="D90" s="43"/>
      <c r="E90" s="37"/>
    </row>
    <row r="91" customFormat="false" ht="13.8" hidden="false" customHeight="false" outlineLevel="0" collapsed="false">
      <c r="A91" s="38"/>
      <c r="B91" s="39" t="s">
        <v>145</v>
      </c>
      <c r="C91" s="44" t="n">
        <v>7</v>
      </c>
      <c r="D91" s="44" t="n">
        <v>7</v>
      </c>
      <c r="E91" s="42" t="n">
        <v>14</v>
      </c>
    </row>
    <row r="92" customFormat="false" ht="13.8" hidden="false" customHeight="false" outlineLevel="0" collapsed="false">
      <c r="A92" s="33" t="s">
        <v>146</v>
      </c>
      <c r="B92" s="34"/>
      <c r="C92" s="35"/>
      <c r="D92" s="36"/>
      <c r="E92" s="37"/>
    </row>
    <row r="93" customFormat="false" ht="13.8" hidden="false" customHeight="false" outlineLevel="0" collapsed="false">
      <c r="A93" s="38"/>
      <c r="B93" s="39" t="s">
        <v>147</v>
      </c>
      <c r="C93" s="40" t="n">
        <v>31.9</v>
      </c>
      <c r="D93" s="41" t="n">
        <v>37.1</v>
      </c>
      <c r="E93" s="42" t="n">
        <v>69</v>
      </c>
    </row>
    <row r="94" customFormat="false" ht="13.8" hidden="false" customHeight="false" outlineLevel="0" collapsed="false">
      <c r="A94" s="33" t="s">
        <v>148</v>
      </c>
      <c r="B94" s="34"/>
      <c r="C94" s="43"/>
      <c r="D94" s="43"/>
      <c r="E94" s="37"/>
    </row>
    <row r="95" customFormat="false" ht="13.8" hidden="false" customHeight="false" outlineLevel="0" collapsed="false">
      <c r="A95" s="38"/>
      <c r="B95" s="39" t="s">
        <v>149</v>
      </c>
      <c r="C95" s="44" t="n">
        <v>8.9</v>
      </c>
      <c r="D95" s="44" t="n">
        <v>12.8</v>
      </c>
      <c r="E95" s="42" t="n">
        <v>21.7</v>
      </c>
    </row>
    <row r="96" customFormat="false" ht="13.8" hidden="false" customHeight="false" outlineLevel="0" collapsed="false">
      <c r="A96" s="33" t="s">
        <v>150</v>
      </c>
      <c r="B96" s="34"/>
      <c r="C96" s="35"/>
      <c r="D96" s="36"/>
      <c r="E96" s="37"/>
    </row>
    <row r="97" customFormat="false" ht="13.8" hidden="false" customHeight="false" outlineLevel="0" collapsed="false">
      <c r="A97" s="38"/>
      <c r="B97" s="39" t="s">
        <v>151</v>
      </c>
      <c r="C97" s="40" t="n">
        <v>36.6</v>
      </c>
      <c r="D97" s="41" t="n">
        <v>36.8</v>
      </c>
      <c r="E97" s="42" t="n">
        <v>73.4</v>
      </c>
    </row>
    <row r="98" customFormat="false" ht="13.8" hidden="false" customHeight="false" outlineLevel="0" collapsed="false">
      <c r="A98" s="33" t="s">
        <v>152</v>
      </c>
      <c r="B98" s="34"/>
      <c r="C98" s="43"/>
      <c r="D98" s="43"/>
      <c r="E98" s="37"/>
    </row>
    <row r="99" customFormat="false" ht="13.8" hidden="false" customHeight="false" outlineLevel="0" collapsed="false">
      <c r="A99" s="38"/>
      <c r="B99" s="39" t="s">
        <v>153</v>
      </c>
      <c r="C99" s="44" t="n">
        <v>29.4</v>
      </c>
      <c r="D99" s="44" t="n">
        <v>30.6</v>
      </c>
      <c r="E99" s="42" t="n">
        <v>60</v>
      </c>
    </row>
    <row r="100" customFormat="false" ht="13.8" hidden="false" customHeight="false" outlineLevel="0" collapsed="false">
      <c r="A100" s="33" t="s">
        <v>154</v>
      </c>
      <c r="B100" s="34"/>
      <c r="C100" s="35"/>
      <c r="D100" s="36"/>
      <c r="E100" s="37"/>
    </row>
    <row r="101" customFormat="false" ht="13.8" hidden="false" customHeight="false" outlineLevel="0" collapsed="false">
      <c r="A101" s="38"/>
      <c r="B101" s="39" t="s">
        <v>155</v>
      </c>
      <c r="C101" s="40" t="n">
        <v>30.3</v>
      </c>
      <c r="D101" s="41" t="n">
        <v>35.2</v>
      </c>
      <c r="E101" s="42" t="n">
        <v>65.5</v>
      </c>
    </row>
    <row r="102" customFormat="false" ht="13.8" hidden="false" customHeight="false" outlineLevel="0" collapsed="false">
      <c r="A102" s="33" t="s">
        <v>156</v>
      </c>
      <c r="B102" s="34"/>
      <c r="C102" s="43"/>
      <c r="D102" s="43"/>
      <c r="E102" s="37"/>
    </row>
    <row r="103" customFormat="false" ht="13.8" hidden="false" customHeight="false" outlineLevel="0" collapsed="false">
      <c r="A103" s="38"/>
      <c r="B103" s="39" t="s">
        <v>157</v>
      </c>
      <c r="C103" s="44" t="n">
        <v>6</v>
      </c>
      <c r="D103" s="44" t="n">
        <v>15.8</v>
      </c>
      <c r="E103" s="42" t="n">
        <v>21.8</v>
      </c>
    </row>
    <row r="104" customFormat="false" ht="13.8" hidden="false" customHeight="false" outlineLevel="0" collapsed="false">
      <c r="A104" s="33" t="s">
        <v>158</v>
      </c>
      <c r="B104" s="34"/>
      <c r="C104" s="35"/>
      <c r="D104" s="36"/>
      <c r="E104" s="37"/>
    </row>
    <row r="105" customFormat="false" ht="13.8" hidden="false" customHeight="false" outlineLevel="0" collapsed="false">
      <c r="A105" s="38"/>
      <c r="B105" s="39" t="s">
        <v>159</v>
      </c>
      <c r="C105" s="40" t="n">
        <v>9.2</v>
      </c>
      <c r="D105" s="41" t="n">
        <v>11.2</v>
      </c>
      <c r="E105" s="42" t="n">
        <v>20.4</v>
      </c>
    </row>
    <row r="106" customFormat="false" ht="13.8" hidden="false" customHeight="false" outlineLevel="0" collapsed="false">
      <c r="A106" s="33" t="s">
        <v>160</v>
      </c>
      <c r="B106" s="34"/>
      <c r="C106" s="43"/>
      <c r="D106" s="43"/>
      <c r="E106" s="37"/>
    </row>
    <row r="107" customFormat="false" ht="13.8" hidden="false" customHeight="false" outlineLevel="0" collapsed="false">
      <c r="A107" s="38"/>
      <c r="B107" s="39" t="s">
        <v>161</v>
      </c>
      <c r="C107" s="44" t="n">
        <v>23.7</v>
      </c>
      <c r="D107" s="44" t="n">
        <v>25.6</v>
      </c>
      <c r="E107" s="42" t="n">
        <v>49.3</v>
      </c>
    </row>
    <row r="108" customFormat="false" ht="13.8" hidden="false" customHeight="false" outlineLevel="0" collapsed="false">
      <c r="A108" s="33" t="s">
        <v>162</v>
      </c>
      <c r="B108" s="34"/>
      <c r="C108" s="35"/>
      <c r="D108" s="36"/>
      <c r="E108" s="37"/>
    </row>
    <row r="109" customFormat="false" ht="13.8" hidden="false" customHeight="false" outlineLevel="0" collapsed="false">
      <c r="A109" s="38"/>
      <c r="B109" s="39" t="s">
        <v>163</v>
      </c>
      <c r="C109" s="40" t="n">
        <v>25.5</v>
      </c>
      <c r="D109" s="41" t="n">
        <v>32.7</v>
      </c>
      <c r="E109" s="42" t="n">
        <v>58.2</v>
      </c>
    </row>
    <row r="110" customFormat="false" ht="13.8" hidden="false" customHeight="false" outlineLevel="0" collapsed="false">
      <c r="A110" s="33" t="s">
        <v>164</v>
      </c>
      <c r="B110" s="34"/>
      <c r="C110" s="43"/>
      <c r="D110" s="43"/>
      <c r="E110" s="37"/>
    </row>
    <row r="111" customFormat="false" ht="13.8" hidden="false" customHeight="false" outlineLevel="0" collapsed="false">
      <c r="A111" s="38"/>
      <c r="B111" s="39" t="s">
        <v>165</v>
      </c>
      <c r="C111" s="44" t="n">
        <v>10.1</v>
      </c>
      <c r="D111" s="44" t="n">
        <v>11.9</v>
      </c>
      <c r="E111" s="42" t="n">
        <v>22</v>
      </c>
    </row>
    <row r="112" customFormat="false" ht="13.8" hidden="false" customHeight="false" outlineLevel="0" collapsed="false">
      <c r="A112" s="33" t="s">
        <v>166</v>
      </c>
      <c r="B112" s="34"/>
      <c r="C112" s="35"/>
      <c r="D112" s="36"/>
      <c r="E112" s="37"/>
    </row>
    <row r="113" customFormat="false" ht="13.8" hidden="false" customHeight="false" outlineLevel="0" collapsed="false">
      <c r="A113" s="38"/>
      <c r="B113" s="39" t="s">
        <v>167</v>
      </c>
      <c r="C113" s="40" t="n">
        <v>4.3</v>
      </c>
      <c r="D113" s="41" t="n">
        <v>26.3</v>
      </c>
      <c r="E113" s="42" t="n">
        <v>30.6</v>
      </c>
    </row>
    <row r="114" customFormat="false" ht="13.8" hidden="false" customHeight="false" outlineLevel="0" collapsed="false">
      <c r="A114" s="33" t="s">
        <v>168</v>
      </c>
      <c r="B114" s="34"/>
      <c r="C114" s="43"/>
      <c r="D114" s="43"/>
      <c r="E114" s="37"/>
    </row>
    <row r="115" customFormat="false" ht="13.8" hidden="false" customHeight="false" outlineLevel="0" collapsed="false">
      <c r="A115" s="38"/>
      <c r="B115" s="39" t="s">
        <v>169</v>
      </c>
      <c r="C115" s="44" t="n">
        <v>12</v>
      </c>
      <c r="D115" s="44" t="n">
        <v>16.3</v>
      </c>
      <c r="E115" s="42" t="n">
        <v>28.3</v>
      </c>
    </row>
    <row r="116" customFormat="false" ht="13.8" hidden="false" customHeight="false" outlineLevel="0" collapsed="false">
      <c r="A116" s="33" t="s">
        <v>170</v>
      </c>
      <c r="B116" s="34"/>
      <c r="C116" s="35"/>
      <c r="D116" s="36"/>
      <c r="E116" s="37"/>
    </row>
    <row r="117" customFormat="false" ht="13.8" hidden="false" customHeight="false" outlineLevel="0" collapsed="false">
      <c r="A117" s="38"/>
      <c r="B117" s="39" t="s">
        <v>171</v>
      </c>
      <c r="C117" s="40" t="n">
        <v>14.1</v>
      </c>
      <c r="D117" s="41" t="n">
        <v>14.1</v>
      </c>
      <c r="E117" s="42" t="n">
        <v>28.2</v>
      </c>
    </row>
    <row r="118" customFormat="false" ht="13.8" hidden="false" customHeight="false" outlineLevel="0" collapsed="false">
      <c r="A118" s="33" t="s">
        <v>172</v>
      </c>
      <c r="B118" s="34"/>
      <c r="C118" s="43"/>
      <c r="D118" s="43"/>
      <c r="E118" s="37"/>
    </row>
    <row r="119" customFormat="false" ht="13.8" hidden="false" customHeight="false" outlineLevel="0" collapsed="false">
      <c r="A119" s="38"/>
      <c r="B119" s="39" t="s">
        <v>173</v>
      </c>
      <c r="C119" s="44" t="n">
        <v>15.9</v>
      </c>
      <c r="D119" s="44" t="n">
        <v>17.6</v>
      </c>
      <c r="E119" s="42" t="n">
        <v>33.5</v>
      </c>
    </row>
    <row r="120" customFormat="false" ht="13.8" hidden="false" customHeight="false" outlineLevel="0" collapsed="false">
      <c r="A120" s="33" t="s">
        <v>174</v>
      </c>
      <c r="B120" s="34"/>
      <c r="C120" s="35"/>
      <c r="D120" s="36"/>
      <c r="E120" s="37"/>
    </row>
    <row r="121" customFormat="false" ht="13.8" hidden="false" customHeight="false" outlineLevel="0" collapsed="false">
      <c r="A121" s="38"/>
      <c r="B121" s="39" t="s">
        <v>175</v>
      </c>
      <c r="C121" s="40" t="n">
        <v>1.1</v>
      </c>
      <c r="D121" s="41" t="n">
        <v>1.1</v>
      </c>
      <c r="E121" s="42" t="n">
        <v>2.2</v>
      </c>
    </row>
    <row r="122" customFormat="false" ht="13.8" hidden="false" customHeight="false" outlineLevel="0" collapsed="false">
      <c r="A122" s="33" t="s">
        <v>176</v>
      </c>
      <c r="B122" s="34"/>
      <c r="C122" s="43"/>
      <c r="D122" s="43"/>
      <c r="E122" s="37"/>
    </row>
    <row r="123" customFormat="false" ht="13.8" hidden="false" customHeight="false" outlineLevel="0" collapsed="false">
      <c r="A123" s="38"/>
      <c r="B123" s="39" t="s">
        <v>177</v>
      </c>
      <c r="C123" s="44" t="n">
        <v>26.4</v>
      </c>
      <c r="D123" s="44" t="n">
        <v>31.2</v>
      </c>
      <c r="E123" s="42" t="n">
        <v>57.6</v>
      </c>
    </row>
    <row r="124" customFormat="false" ht="13.8" hidden="false" customHeight="false" outlineLevel="0" collapsed="false">
      <c r="A124" s="33" t="s">
        <v>178</v>
      </c>
      <c r="B124" s="34"/>
      <c r="C124" s="35"/>
      <c r="D124" s="36"/>
      <c r="E124" s="37"/>
    </row>
    <row r="125" customFormat="false" ht="13.8" hidden="false" customHeight="false" outlineLevel="0" collapsed="false">
      <c r="A125" s="38"/>
      <c r="B125" s="39" t="s">
        <v>179</v>
      </c>
      <c r="C125" s="40" t="n">
        <v>1.5</v>
      </c>
      <c r="D125" s="41" t="n">
        <v>1.5</v>
      </c>
      <c r="E125" s="42" t="n">
        <v>3</v>
      </c>
    </row>
    <row r="126" customFormat="false" ht="13.8" hidden="false" customHeight="false" outlineLevel="0" collapsed="false">
      <c r="A126" s="33" t="s">
        <v>180</v>
      </c>
      <c r="B126" s="34"/>
      <c r="C126" s="43"/>
      <c r="D126" s="43"/>
      <c r="E126" s="37"/>
    </row>
    <row r="127" customFormat="false" ht="13.8" hidden="false" customHeight="false" outlineLevel="0" collapsed="false">
      <c r="A127" s="38"/>
      <c r="B127" s="39" t="s">
        <v>181</v>
      </c>
      <c r="C127" s="44" t="n">
        <v>9</v>
      </c>
      <c r="D127" s="44" t="n">
        <v>9</v>
      </c>
      <c r="E127" s="42" t="n">
        <v>18</v>
      </c>
    </row>
    <row r="128" customFormat="false" ht="13.8" hidden="false" customHeight="false" outlineLevel="0" collapsed="false">
      <c r="A128" s="33" t="s">
        <v>182</v>
      </c>
      <c r="B128" s="34"/>
      <c r="C128" s="35"/>
      <c r="D128" s="36"/>
      <c r="E128" s="37"/>
    </row>
    <row r="129" customFormat="false" ht="13.8" hidden="false" customHeight="false" outlineLevel="0" collapsed="false">
      <c r="A129" s="38"/>
      <c r="B129" s="39" t="s">
        <v>183</v>
      </c>
      <c r="C129" s="40" t="n">
        <v>6.7</v>
      </c>
      <c r="D129" s="41" t="n">
        <v>7.8</v>
      </c>
      <c r="E129" s="42" t="n">
        <v>14.5</v>
      </c>
    </row>
    <row r="130" customFormat="false" ht="13.8" hidden="false" customHeight="false" outlineLevel="0" collapsed="false">
      <c r="A130" s="33" t="s">
        <v>184</v>
      </c>
      <c r="B130" s="34"/>
      <c r="C130" s="43"/>
      <c r="D130" s="43"/>
      <c r="E130" s="37"/>
    </row>
    <row r="131" customFormat="false" ht="13.8" hidden="false" customHeight="false" outlineLevel="0" collapsed="false">
      <c r="A131" s="38"/>
      <c r="B131" s="39" t="s">
        <v>185</v>
      </c>
      <c r="C131" s="44" t="n">
        <v>2.8</v>
      </c>
      <c r="D131" s="44" t="n">
        <v>20.4</v>
      </c>
      <c r="E131" s="42" t="n">
        <v>23.2</v>
      </c>
    </row>
    <row r="132" customFormat="false" ht="13.8" hidden="false" customHeight="false" outlineLevel="0" collapsed="false">
      <c r="A132" s="33" t="s">
        <v>186</v>
      </c>
      <c r="B132" s="34"/>
      <c r="C132" s="35"/>
      <c r="D132" s="36"/>
      <c r="E132" s="37"/>
    </row>
    <row r="133" customFormat="false" ht="13.8" hidden="false" customHeight="false" outlineLevel="0" collapsed="false">
      <c r="A133" s="38"/>
      <c r="B133" s="39" t="s">
        <v>187</v>
      </c>
      <c r="C133" s="40" t="n">
        <v>27.1</v>
      </c>
      <c r="D133" s="41" t="n">
        <v>27.7</v>
      </c>
      <c r="E133" s="42" t="n">
        <v>54.8</v>
      </c>
    </row>
    <row r="134" customFormat="false" ht="13.8" hidden="false" customHeight="false" outlineLevel="0" collapsed="false">
      <c r="A134" s="33" t="s">
        <v>188</v>
      </c>
      <c r="B134" s="34"/>
      <c r="C134" s="43"/>
      <c r="D134" s="43"/>
      <c r="E134" s="37"/>
    </row>
    <row r="135" customFormat="false" ht="13.8" hidden="false" customHeight="false" outlineLevel="0" collapsed="false">
      <c r="A135" s="38"/>
      <c r="B135" s="39" t="s">
        <v>189</v>
      </c>
      <c r="C135" s="44" t="n">
        <v>3.3</v>
      </c>
      <c r="D135" s="44" t="n">
        <v>4</v>
      </c>
      <c r="E135" s="42" t="n">
        <v>7.3</v>
      </c>
    </row>
    <row r="136" customFormat="false" ht="13.8" hidden="false" customHeight="false" outlineLevel="0" collapsed="false">
      <c r="A136" s="33" t="s">
        <v>190</v>
      </c>
      <c r="B136" s="34"/>
      <c r="C136" s="35"/>
      <c r="D136" s="36"/>
      <c r="E136" s="37"/>
    </row>
    <row r="137" customFormat="false" ht="13.8" hidden="false" customHeight="false" outlineLevel="0" collapsed="false">
      <c r="A137" s="38"/>
      <c r="B137" s="39" t="s">
        <v>191</v>
      </c>
      <c r="C137" s="40" t="n">
        <v>0.7</v>
      </c>
      <c r="D137" s="41" t="n">
        <v>0.7</v>
      </c>
      <c r="E137" s="42" t="n">
        <v>1.4</v>
      </c>
    </row>
    <row r="138" customFormat="false" ht="13.8" hidden="false" customHeight="false" outlineLevel="0" collapsed="false">
      <c r="A138" s="33" t="s">
        <v>192</v>
      </c>
      <c r="B138" s="34"/>
      <c r="C138" s="43"/>
      <c r="D138" s="43"/>
      <c r="E138" s="37"/>
    </row>
    <row r="139" customFormat="false" ht="13.8" hidden="false" customHeight="false" outlineLevel="0" collapsed="false">
      <c r="A139" s="38"/>
      <c r="B139" s="39" t="s">
        <v>193</v>
      </c>
      <c r="C139" s="44" t="n">
        <v>0.5</v>
      </c>
      <c r="D139" s="44" t="n">
        <v>0.5</v>
      </c>
      <c r="E139" s="42" t="n">
        <v>1</v>
      </c>
    </row>
    <row r="140" customFormat="false" ht="13.8" hidden="false" customHeight="false" outlineLevel="0" collapsed="false">
      <c r="A140" s="33" t="s">
        <v>194</v>
      </c>
      <c r="B140" s="34"/>
      <c r="C140" s="35"/>
      <c r="D140" s="36"/>
      <c r="E140" s="37"/>
    </row>
    <row r="141" customFormat="false" ht="13.8" hidden="false" customHeight="false" outlineLevel="0" collapsed="false">
      <c r="A141" s="38"/>
      <c r="B141" s="39" t="s">
        <v>195</v>
      </c>
      <c r="C141" s="40" t="n">
        <v>4.5</v>
      </c>
      <c r="D141" s="41" t="n">
        <v>4.5</v>
      </c>
      <c r="E141" s="42" t="n">
        <v>9</v>
      </c>
    </row>
    <row r="142" customFormat="false" ht="13.8" hidden="false" customHeight="false" outlineLevel="0" collapsed="false">
      <c r="A142" s="33" t="s">
        <v>196</v>
      </c>
      <c r="B142" s="34"/>
      <c r="C142" s="43"/>
      <c r="D142" s="43"/>
      <c r="E142" s="37"/>
    </row>
    <row r="143" customFormat="false" ht="13.8" hidden="false" customHeight="false" outlineLevel="0" collapsed="false">
      <c r="A143" s="38"/>
      <c r="B143" s="39" t="s">
        <v>197</v>
      </c>
      <c r="C143" s="44" t="n">
        <v>7</v>
      </c>
      <c r="D143" s="44" t="n">
        <v>7</v>
      </c>
      <c r="E143" s="42" t="n">
        <v>14</v>
      </c>
    </row>
    <row r="144" customFormat="false" ht="13.8" hidden="false" customHeight="false" outlineLevel="0" collapsed="false">
      <c r="A144" s="33" t="s">
        <v>198</v>
      </c>
      <c r="B144" s="34"/>
      <c r="C144" s="35"/>
      <c r="D144" s="36"/>
      <c r="E144" s="37"/>
    </row>
    <row r="145" customFormat="false" ht="13.8" hidden="false" customHeight="false" outlineLevel="0" collapsed="false">
      <c r="A145" s="38"/>
      <c r="B145" s="39" t="s">
        <v>199</v>
      </c>
      <c r="C145" s="40" t="n">
        <v>145</v>
      </c>
      <c r="D145" s="41" t="n">
        <v>154</v>
      </c>
      <c r="E145" s="42" t="n">
        <v>299</v>
      </c>
    </row>
    <row r="146" customFormat="false" ht="13.8" hidden="false" customHeight="false" outlineLevel="0" collapsed="false">
      <c r="A146" s="33" t="s">
        <v>200</v>
      </c>
      <c r="B146" s="34"/>
      <c r="C146" s="43"/>
      <c r="D146" s="43"/>
      <c r="E146" s="37"/>
    </row>
    <row r="147" customFormat="false" ht="13.8" hidden="false" customHeight="false" outlineLevel="0" collapsed="false">
      <c r="A147" s="38"/>
      <c r="B147" s="39" t="s">
        <v>201</v>
      </c>
      <c r="C147" s="44" t="n">
        <v>0</v>
      </c>
      <c r="D147" s="44" t="n">
        <v>4.8</v>
      </c>
      <c r="E147" s="42" t="n">
        <v>4.8</v>
      </c>
    </row>
    <row r="148" customFormat="false" ht="13.8" hidden="false" customHeight="false" outlineLevel="0" collapsed="false">
      <c r="A148" s="33" t="s">
        <v>202</v>
      </c>
      <c r="B148" s="34"/>
      <c r="C148" s="35"/>
      <c r="D148" s="36"/>
      <c r="E148" s="37"/>
    </row>
    <row r="149" customFormat="false" ht="13.8" hidden="false" customHeight="false" outlineLevel="0" collapsed="false">
      <c r="A149" s="38"/>
      <c r="B149" s="39" t="s">
        <v>203</v>
      </c>
      <c r="C149" s="40" t="n">
        <v>4.1</v>
      </c>
      <c r="D149" s="41" t="n">
        <v>4.9</v>
      </c>
      <c r="E149" s="42" t="n">
        <v>9</v>
      </c>
    </row>
    <row r="150" customFormat="false" ht="13.8" hidden="false" customHeight="false" outlineLevel="0" collapsed="false">
      <c r="A150" s="33" t="s">
        <v>204</v>
      </c>
      <c r="B150" s="34"/>
      <c r="C150" s="43"/>
      <c r="D150" s="43"/>
      <c r="E150" s="37"/>
    </row>
    <row r="151" customFormat="false" ht="13.8" hidden="false" customHeight="false" outlineLevel="0" collapsed="false">
      <c r="A151" s="38"/>
      <c r="B151" s="39" t="s">
        <v>205</v>
      </c>
      <c r="C151" s="44" t="n">
        <v>8</v>
      </c>
      <c r="D151" s="44" t="n">
        <v>8.3</v>
      </c>
      <c r="E151" s="42" t="n">
        <v>16.3</v>
      </c>
    </row>
    <row r="152" customFormat="false" ht="13.8" hidden="false" customHeight="false" outlineLevel="0" collapsed="false">
      <c r="A152" s="33" t="s">
        <v>206</v>
      </c>
      <c r="B152" s="34"/>
      <c r="C152" s="35"/>
      <c r="D152" s="36"/>
      <c r="E152" s="37"/>
    </row>
    <row r="153" customFormat="false" ht="13.8" hidden="false" customHeight="false" outlineLevel="0" collapsed="false">
      <c r="A153" s="38"/>
      <c r="B153" s="39" t="s">
        <v>207</v>
      </c>
      <c r="C153" s="40" t="n">
        <v>2.8</v>
      </c>
      <c r="D153" s="41" t="n">
        <v>2.8</v>
      </c>
      <c r="E153" s="42" t="n">
        <v>5.6</v>
      </c>
    </row>
    <row r="154" customFormat="false" ht="13.8" hidden="false" customHeight="false" outlineLevel="0" collapsed="false">
      <c r="A154" s="33" t="s">
        <v>208</v>
      </c>
      <c r="B154" s="34"/>
      <c r="C154" s="43"/>
      <c r="D154" s="43"/>
      <c r="E154" s="37"/>
    </row>
    <row r="155" customFormat="false" ht="13.8" hidden="false" customHeight="false" outlineLevel="0" collapsed="false">
      <c r="A155" s="38"/>
      <c r="B155" s="39" t="s">
        <v>209</v>
      </c>
      <c r="C155" s="44" t="n">
        <v>16.9</v>
      </c>
      <c r="D155" s="44" t="n">
        <v>18.2</v>
      </c>
      <c r="E155" s="42" t="n">
        <v>35.1</v>
      </c>
    </row>
    <row r="156" customFormat="false" ht="13.8" hidden="false" customHeight="false" outlineLevel="0" collapsed="false">
      <c r="A156" s="33" t="s">
        <v>210</v>
      </c>
      <c r="B156" s="34"/>
      <c r="C156" s="35"/>
      <c r="D156" s="36"/>
      <c r="E156" s="37"/>
    </row>
    <row r="157" customFormat="false" ht="13.8" hidden="false" customHeight="false" outlineLevel="0" collapsed="false">
      <c r="A157" s="38"/>
      <c r="B157" s="39" t="s">
        <v>211</v>
      </c>
      <c r="C157" s="40" t="n">
        <v>1.8</v>
      </c>
      <c r="D157" s="41" t="n">
        <v>1.8</v>
      </c>
      <c r="E157" s="42" t="n">
        <v>3.6</v>
      </c>
    </row>
    <row r="158" customFormat="false" ht="13.8" hidden="false" customHeight="false" outlineLevel="0" collapsed="false">
      <c r="A158" s="33" t="s">
        <v>212</v>
      </c>
      <c r="B158" s="34"/>
      <c r="C158" s="43"/>
      <c r="D158" s="43"/>
      <c r="E158" s="37"/>
    </row>
    <row r="159" customFormat="false" ht="13.8" hidden="false" customHeight="false" outlineLevel="0" collapsed="false">
      <c r="A159" s="38"/>
      <c r="B159" s="39" t="s">
        <v>213</v>
      </c>
      <c r="C159" s="44" t="n">
        <v>0.4</v>
      </c>
      <c r="D159" s="44" t="n">
        <v>0.8</v>
      </c>
      <c r="E159" s="42" t="n">
        <v>1.2</v>
      </c>
    </row>
    <row r="160" customFormat="false" ht="13.8" hidden="false" customHeight="false" outlineLevel="0" collapsed="false">
      <c r="A160" s="33" t="s">
        <v>214</v>
      </c>
      <c r="B160" s="34"/>
      <c r="C160" s="35"/>
      <c r="D160" s="36"/>
      <c r="E160" s="37"/>
    </row>
    <row r="161" customFormat="false" ht="13.8" hidden="false" customHeight="false" outlineLevel="0" collapsed="false">
      <c r="A161" s="38"/>
      <c r="B161" s="39" t="s">
        <v>215</v>
      </c>
      <c r="C161" s="40" t="n">
        <v>5</v>
      </c>
      <c r="D161" s="41" t="n">
        <v>5</v>
      </c>
      <c r="E161" s="42" t="n">
        <v>10</v>
      </c>
    </row>
    <row r="162" customFormat="false" ht="13.8" hidden="false" customHeight="false" outlineLevel="0" collapsed="false">
      <c r="A162" s="33" t="s">
        <v>216</v>
      </c>
      <c r="B162" s="34"/>
      <c r="C162" s="43"/>
      <c r="D162" s="43"/>
      <c r="E162" s="37"/>
    </row>
    <row r="163" customFormat="false" ht="13.8" hidden="false" customHeight="false" outlineLevel="0" collapsed="false">
      <c r="A163" s="38"/>
      <c r="B163" s="39" t="s">
        <v>217</v>
      </c>
      <c r="C163" s="44" t="n">
        <v>5.2</v>
      </c>
      <c r="D163" s="44" t="n">
        <v>15.3</v>
      </c>
      <c r="E163" s="42" t="n">
        <v>20.5</v>
      </c>
    </row>
    <row r="164" customFormat="false" ht="13.8" hidden="false" customHeight="false" outlineLevel="0" collapsed="false">
      <c r="A164" s="33" t="s">
        <v>218</v>
      </c>
      <c r="B164" s="34"/>
      <c r="C164" s="35"/>
      <c r="D164" s="36"/>
      <c r="E164" s="37"/>
    </row>
    <row r="165" customFormat="false" ht="13.8" hidden="false" customHeight="false" outlineLevel="0" collapsed="false">
      <c r="A165" s="38"/>
      <c r="B165" s="39" t="s">
        <v>219</v>
      </c>
      <c r="C165" s="40" t="n">
        <v>53.3</v>
      </c>
      <c r="D165" s="41" t="n">
        <v>55</v>
      </c>
      <c r="E165" s="42" t="n">
        <v>108.3</v>
      </c>
    </row>
    <row r="166" customFormat="false" ht="13.8" hidden="false" customHeight="false" outlineLevel="0" collapsed="false">
      <c r="A166" s="33" t="s">
        <v>220</v>
      </c>
      <c r="B166" s="34"/>
      <c r="C166" s="43"/>
      <c r="D166" s="43"/>
      <c r="E166" s="37"/>
    </row>
    <row r="167" customFormat="false" ht="13.8" hidden="false" customHeight="false" outlineLevel="0" collapsed="false">
      <c r="A167" s="38"/>
      <c r="B167" s="39" t="s">
        <v>221</v>
      </c>
      <c r="C167" s="44" t="n">
        <v>18.3</v>
      </c>
      <c r="D167" s="44" t="n">
        <v>27.3</v>
      </c>
      <c r="E167" s="42" t="n">
        <v>45.6</v>
      </c>
    </row>
    <row r="168" customFormat="false" ht="13.8" hidden="false" customHeight="false" outlineLevel="0" collapsed="false">
      <c r="A168" s="33" t="s">
        <v>222</v>
      </c>
      <c r="B168" s="34"/>
      <c r="C168" s="35"/>
      <c r="D168" s="36"/>
      <c r="E168" s="37"/>
    </row>
    <row r="169" customFormat="false" ht="13.8" hidden="false" customHeight="false" outlineLevel="0" collapsed="false">
      <c r="A169" s="38"/>
      <c r="B169" s="39" t="s">
        <v>223</v>
      </c>
      <c r="C169" s="40" t="n">
        <v>1.6</v>
      </c>
      <c r="D169" s="41" t="n">
        <v>3.5</v>
      </c>
      <c r="E169" s="42" t="n">
        <v>5.1</v>
      </c>
    </row>
    <row r="170" customFormat="false" ht="13.8" hidden="false" customHeight="false" outlineLevel="0" collapsed="false">
      <c r="A170" s="33" t="s">
        <v>224</v>
      </c>
      <c r="B170" s="34"/>
      <c r="C170" s="43"/>
      <c r="D170" s="43"/>
      <c r="E170" s="37"/>
    </row>
    <row r="171" customFormat="false" ht="13.8" hidden="false" customHeight="false" outlineLevel="0" collapsed="false">
      <c r="A171" s="38"/>
      <c r="B171" s="39" t="s">
        <v>225</v>
      </c>
      <c r="C171" s="44" t="n">
        <v>1.4</v>
      </c>
      <c r="D171" s="44" t="n">
        <v>1.4</v>
      </c>
      <c r="E171" s="42" t="n">
        <v>2.8</v>
      </c>
    </row>
    <row r="172" customFormat="false" ht="13.8" hidden="false" customHeight="false" outlineLevel="0" collapsed="false">
      <c r="A172" s="33" t="s">
        <v>226</v>
      </c>
      <c r="B172" s="34"/>
      <c r="C172" s="35"/>
      <c r="D172" s="36"/>
      <c r="E172" s="37"/>
    </row>
    <row r="173" customFormat="false" ht="13.8" hidden="false" customHeight="false" outlineLevel="0" collapsed="false">
      <c r="A173" s="38"/>
      <c r="B173" s="39" t="s">
        <v>227</v>
      </c>
      <c r="C173" s="40" t="n">
        <v>13</v>
      </c>
      <c r="D173" s="41" t="n">
        <v>22.5</v>
      </c>
      <c r="E173" s="42" t="n">
        <v>35.5</v>
      </c>
    </row>
    <row r="174" customFormat="false" ht="13.8" hidden="false" customHeight="false" outlineLevel="0" collapsed="false">
      <c r="A174" s="33" t="s">
        <v>228</v>
      </c>
      <c r="B174" s="34"/>
      <c r="C174" s="43"/>
      <c r="D174" s="43"/>
      <c r="E174" s="37"/>
    </row>
    <row r="175" customFormat="false" ht="13.8" hidden="false" customHeight="false" outlineLevel="0" collapsed="false">
      <c r="A175" s="38"/>
      <c r="B175" s="39" t="s">
        <v>229</v>
      </c>
      <c r="C175" s="44" t="n">
        <v>11.3</v>
      </c>
      <c r="D175" s="44" t="n">
        <v>18.5</v>
      </c>
      <c r="E175" s="42" t="n">
        <v>29.8</v>
      </c>
    </row>
    <row r="176" customFormat="false" ht="13.8" hidden="false" customHeight="false" outlineLevel="0" collapsed="false">
      <c r="A176" s="33" t="s">
        <v>230</v>
      </c>
      <c r="B176" s="34"/>
      <c r="C176" s="35"/>
      <c r="D176" s="36"/>
      <c r="E176" s="37"/>
    </row>
    <row r="177" customFormat="false" ht="13.8" hidden="false" customHeight="false" outlineLevel="0" collapsed="false">
      <c r="A177" s="38"/>
      <c r="B177" s="39" t="s">
        <v>231</v>
      </c>
      <c r="C177" s="40" t="n">
        <v>1.4</v>
      </c>
      <c r="D177" s="41" t="n">
        <v>1.4</v>
      </c>
      <c r="E177" s="42" t="n">
        <v>2.8</v>
      </c>
    </row>
    <row r="178" customFormat="false" ht="13.8" hidden="false" customHeight="false" outlineLevel="0" collapsed="false">
      <c r="A178" s="33" t="s">
        <v>232</v>
      </c>
      <c r="B178" s="34"/>
      <c r="C178" s="43"/>
      <c r="D178" s="43"/>
      <c r="E178" s="37"/>
    </row>
    <row r="179" customFormat="false" ht="13.8" hidden="false" customHeight="false" outlineLevel="0" collapsed="false">
      <c r="A179" s="38"/>
      <c r="B179" s="39" t="s">
        <v>233</v>
      </c>
      <c r="C179" s="44" t="n">
        <v>23.8</v>
      </c>
      <c r="D179" s="44" t="n">
        <v>26</v>
      </c>
      <c r="E179" s="42" t="n">
        <v>49.8</v>
      </c>
    </row>
    <row r="180" customFormat="false" ht="13.8" hidden="false" customHeight="false" outlineLevel="0" collapsed="false">
      <c r="A180" s="33" t="s">
        <v>234</v>
      </c>
      <c r="B180" s="34"/>
      <c r="C180" s="35"/>
      <c r="D180" s="36"/>
      <c r="E180" s="37"/>
    </row>
    <row r="181" customFormat="false" ht="13.8" hidden="false" customHeight="false" outlineLevel="0" collapsed="false">
      <c r="A181" s="38"/>
      <c r="B181" s="39" t="s">
        <v>235</v>
      </c>
      <c r="C181" s="40" t="n">
        <v>33.3</v>
      </c>
      <c r="D181" s="41" t="n">
        <v>37.2</v>
      </c>
      <c r="E181" s="42" t="n">
        <v>70.5</v>
      </c>
    </row>
    <row r="182" customFormat="false" ht="13.8" hidden="false" customHeight="false" outlineLevel="0" collapsed="false">
      <c r="A182" s="33" t="s">
        <v>236</v>
      </c>
      <c r="B182" s="34"/>
      <c r="C182" s="43"/>
      <c r="D182" s="43"/>
      <c r="E182" s="37"/>
    </row>
    <row r="183" customFormat="false" ht="13.8" hidden="false" customHeight="false" outlineLevel="0" collapsed="false">
      <c r="A183" s="38"/>
      <c r="B183" s="39" t="s">
        <v>237</v>
      </c>
      <c r="C183" s="44" t="n">
        <v>11.5</v>
      </c>
      <c r="D183" s="44" t="n">
        <v>12.2</v>
      </c>
      <c r="E183" s="42" t="n">
        <v>23.7</v>
      </c>
    </row>
    <row r="184" customFormat="false" ht="13.8" hidden="false" customHeight="false" outlineLevel="0" collapsed="false">
      <c r="A184" s="33" t="s">
        <v>238</v>
      </c>
      <c r="B184" s="34"/>
      <c r="C184" s="35"/>
      <c r="D184" s="36"/>
      <c r="E184" s="37"/>
    </row>
    <row r="185" customFormat="false" ht="13.8" hidden="false" customHeight="false" outlineLevel="0" collapsed="false">
      <c r="A185" s="38"/>
      <c r="B185" s="39" t="s">
        <v>239</v>
      </c>
      <c r="C185" s="40" t="n">
        <v>30.3</v>
      </c>
      <c r="D185" s="41" t="n">
        <v>9.4</v>
      </c>
      <c r="E185" s="42" t="n">
        <v>39.7</v>
      </c>
    </row>
    <row r="186" customFormat="false" ht="13.8" hidden="false" customHeight="false" outlineLevel="0" collapsed="false">
      <c r="A186" s="33" t="s">
        <v>240</v>
      </c>
      <c r="B186" s="34"/>
      <c r="C186" s="43"/>
      <c r="D186" s="43"/>
      <c r="E186" s="37"/>
    </row>
    <row r="187" customFormat="false" ht="13.8" hidden="false" customHeight="false" outlineLevel="0" collapsed="false">
      <c r="A187" s="38"/>
      <c r="B187" s="39" t="s">
        <v>241</v>
      </c>
      <c r="C187" s="44" t="n">
        <v>2.7</v>
      </c>
      <c r="D187" s="44" t="n">
        <v>2.7</v>
      </c>
      <c r="E187" s="42" t="n">
        <v>5.4</v>
      </c>
    </row>
    <row r="188" customFormat="false" ht="13.8" hidden="false" customHeight="false" outlineLevel="0" collapsed="false">
      <c r="A188" s="33" t="s">
        <v>242</v>
      </c>
      <c r="B188" s="34"/>
      <c r="C188" s="35"/>
      <c r="D188" s="36"/>
      <c r="E188" s="37"/>
    </row>
    <row r="189" customFormat="false" ht="13.8" hidden="false" customHeight="false" outlineLevel="0" collapsed="false">
      <c r="A189" s="38"/>
      <c r="B189" s="39" t="s">
        <v>243</v>
      </c>
      <c r="C189" s="40" t="n">
        <v>23.2</v>
      </c>
      <c r="D189" s="41" t="n">
        <v>29</v>
      </c>
      <c r="E189" s="42" t="n">
        <v>52.2</v>
      </c>
    </row>
    <row r="190" customFormat="false" ht="13.8" hidden="false" customHeight="false" outlineLevel="0" collapsed="false">
      <c r="A190" s="33" t="s">
        <v>244</v>
      </c>
      <c r="B190" s="34"/>
      <c r="C190" s="43"/>
      <c r="D190" s="43"/>
      <c r="E190" s="37"/>
    </row>
    <row r="191" customFormat="false" ht="13.8" hidden="false" customHeight="false" outlineLevel="0" collapsed="false">
      <c r="A191" s="38"/>
      <c r="B191" s="39" t="s">
        <v>245</v>
      </c>
      <c r="C191" s="44" t="n">
        <v>3.6</v>
      </c>
      <c r="D191" s="44" t="n">
        <v>3.6</v>
      </c>
      <c r="E191" s="42" t="n">
        <v>7.2</v>
      </c>
    </row>
    <row r="192" customFormat="false" ht="13.8" hidden="false" customHeight="false" outlineLevel="0" collapsed="false">
      <c r="A192" s="33" t="s">
        <v>246</v>
      </c>
      <c r="B192" s="34"/>
      <c r="C192" s="35"/>
      <c r="D192" s="36"/>
      <c r="E192" s="37"/>
    </row>
    <row r="193" customFormat="false" ht="13.8" hidden="false" customHeight="false" outlineLevel="0" collapsed="false">
      <c r="A193" s="38"/>
      <c r="B193" s="39" t="s">
        <v>247</v>
      </c>
      <c r="C193" s="40" t="n">
        <v>11.3</v>
      </c>
      <c r="D193" s="41" t="n">
        <v>11.3</v>
      </c>
      <c r="E193" s="42" t="n">
        <v>22.6</v>
      </c>
    </row>
    <row r="194" customFormat="false" ht="13.8" hidden="false" customHeight="false" outlineLevel="0" collapsed="false">
      <c r="A194" s="33" t="s">
        <v>248</v>
      </c>
      <c r="B194" s="34"/>
      <c r="C194" s="43"/>
      <c r="D194" s="43"/>
      <c r="E194" s="37"/>
    </row>
    <row r="195" customFormat="false" ht="13.8" hidden="false" customHeight="false" outlineLevel="0" collapsed="false">
      <c r="A195" s="38"/>
      <c r="B195" s="39" t="s">
        <v>249</v>
      </c>
      <c r="C195" s="44" t="n">
        <v>44.8</v>
      </c>
      <c r="D195" s="44" t="n">
        <v>51</v>
      </c>
      <c r="E195" s="42" t="n">
        <v>95.8</v>
      </c>
    </row>
    <row r="196" customFormat="false" ht="13.8" hidden="false" customHeight="false" outlineLevel="0" collapsed="false">
      <c r="A196" s="33" t="s">
        <v>250</v>
      </c>
      <c r="B196" s="34"/>
      <c r="C196" s="35"/>
      <c r="D196" s="36"/>
      <c r="E196" s="37"/>
    </row>
    <row r="197" customFormat="false" ht="13.8" hidden="false" customHeight="false" outlineLevel="0" collapsed="false">
      <c r="A197" s="38"/>
      <c r="B197" s="39" t="s">
        <v>251</v>
      </c>
      <c r="C197" s="40" t="n">
        <v>8.3</v>
      </c>
      <c r="D197" s="41" t="n">
        <v>9</v>
      </c>
      <c r="E197" s="42" t="n">
        <v>17.3</v>
      </c>
    </row>
    <row r="198" customFormat="false" ht="13.8" hidden="false" customHeight="false" outlineLevel="0" collapsed="false">
      <c r="A198" s="33" t="s">
        <v>252</v>
      </c>
      <c r="B198" s="34"/>
      <c r="C198" s="43"/>
      <c r="D198" s="43"/>
      <c r="E198" s="37"/>
    </row>
    <row r="199" customFormat="false" ht="13.8" hidden="false" customHeight="false" outlineLevel="0" collapsed="false">
      <c r="A199" s="38"/>
      <c r="B199" s="39" t="s">
        <v>253</v>
      </c>
      <c r="C199" s="44" t="n">
        <v>10.5</v>
      </c>
      <c r="D199" s="44" t="n">
        <v>29.2</v>
      </c>
      <c r="E199" s="42" t="n">
        <v>39.7</v>
      </c>
    </row>
    <row r="200" customFormat="false" ht="13.8" hidden="false" customHeight="false" outlineLevel="0" collapsed="false">
      <c r="A200" s="33" t="s">
        <v>254</v>
      </c>
      <c r="B200" s="34"/>
      <c r="C200" s="35"/>
      <c r="D200" s="36"/>
      <c r="E200" s="37"/>
    </row>
    <row r="201" customFormat="false" ht="13.8" hidden="false" customHeight="false" outlineLevel="0" collapsed="false">
      <c r="A201" s="38"/>
      <c r="B201" s="39" t="s">
        <v>255</v>
      </c>
      <c r="C201" s="40" t="n">
        <v>10.4</v>
      </c>
      <c r="D201" s="41" t="n">
        <v>15.8</v>
      </c>
      <c r="E201" s="42" t="n">
        <v>26.2</v>
      </c>
    </row>
    <row r="202" customFormat="false" ht="13.8" hidden="false" customHeight="false" outlineLevel="0" collapsed="false">
      <c r="A202" s="33" t="s">
        <v>256</v>
      </c>
      <c r="B202" s="34"/>
      <c r="C202" s="43"/>
      <c r="D202" s="43"/>
      <c r="E202" s="37"/>
    </row>
    <row r="203" customFormat="false" ht="13.8" hidden="false" customHeight="false" outlineLevel="0" collapsed="false">
      <c r="A203" s="38"/>
      <c r="B203" s="39" t="s">
        <v>257</v>
      </c>
      <c r="C203" s="44" t="n">
        <v>16.4</v>
      </c>
      <c r="D203" s="44" t="n">
        <v>16.6</v>
      </c>
      <c r="E203" s="42" t="n">
        <v>33</v>
      </c>
    </row>
    <row r="204" customFormat="false" ht="13.8" hidden="false" customHeight="false" outlineLevel="0" collapsed="false">
      <c r="A204" s="33" t="s">
        <v>258</v>
      </c>
      <c r="B204" s="34"/>
      <c r="C204" s="35"/>
      <c r="D204" s="36"/>
      <c r="E204" s="37"/>
    </row>
    <row r="205" customFormat="false" ht="13.8" hidden="false" customHeight="false" outlineLevel="0" collapsed="false">
      <c r="A205" s="38"/>
      <c r="B205" s="39" t="s">
        <v>259</v>
      </c>
      <c r="C205" s="40" t="n">
        <v>56</v>
      </c>
      <c r="D205" s="41" t="n">
        <v>58.1</v>
      </c>
      <c r="E205" s="42" t="n">
        <v>114.1</v>
      </c>
    </row>
    <row r="206" customFormat="false" ht="13.8" hidden="false" customHeight="false" outlineLevel="0" collapsed="false">
      <c r="A206" s="33" t="s">
        <v>260</v>
      </c>
      <c r="B206" s="34"/>
      <c r="C206" s="43"/>
      <c r="D206" s="43"/>
      <c r="E206" s="37"/>
    </row>
    <row r="207" customFormat="false" ht="13.8" hidden="false" customHeight="false" outlineLevel="0" collapsed="false">
      <c r="A207" s="38"/>
      <c r="B207" s="39" t="s">
        <v>261</v>
      </c>
      <c r="C207" s="44" t="n">
        <v>0.9</v>
      </c>
      <c r="D207" s="44" t="n">
        <v>0.9</v>
      </c>
      <c r="E207" s="42" t="n">
        <v>1.8</v>
      </c>
    </row>
    <row r="208" customFormat="false" ht="13.8" hidden="false" customHeight="false" outlineLevel="0" collapsed="false">
      <c r="A208" s="33" t="s">
        <v>262</v>
      </c>
      <c r="B208" s="34"/>
      <c r="C208" s="35"/>
      <c r="D208" s="36"/>
      <c r="E208" s="37"/>
    </row>
    <row r="209" customFormat="false" ht="13.8" hidden="false" customHeight="false" outlineLevel="0" collapsed="false">
      <c r="A209" s="38"/>
      <c r="B209" s="39" t="s">
        <v>263</v>
      </c>
      <c r="C209" s="40" t="n">
        <v>13.8</v>
      </c>
      <c r="D209" s="41" t="n">
        <v>14.1</v>
      </c>
      <c r="E209" s="42" t="n">
        <v>27.9</v>
      </c>
    </row>
    <row r="210" customFormat="false" ht="13.8" hidden="false" customHeight="false" outlineLevel="0" collapsed="false">
      <c r="A210" s="33" t="s">
        <v>264</v>
      </c>
      <c r="B210" s="34"/>
      <c r="C210" s="43"/>
      <c r="D210" s="43"/>
      <c r="E210" s="37"/>
    </row>
    <row r="211" customFormat="false" ht="13.8" hidden="false" customHeight="false" outlineLevel="0" collapsed="false">
      <c r="A211" s="38"/>
      <c r="B211" s="39" t="s">
        <v>265</v>
      </c>
      <c r="C211" s="44" t="n">
        <v>2.3</v>
      </c>
      <c r="D211" s="44" t="n">
        <v>2.3</v>
      </c>
      <c r="E211" s="42" t="n">
        <v>4.6</v>
      </c>
    </row>
    <row r="212" customFormat="false" ht="13.8" hidden="false" customHeight="false" outlineLevel="0" collapsed="false">
      <c r="A212" s="33" t="s">
        <v>266</v>
      </c>
      <c r="B212" s="34"/>
      <c r="C212" s="35"/>
      <c r="D212" s="36"/>
      <c r="E212" s="37"/>
    </row>
    <row r="213" customFormat="false" ht="13.8" hidden="false" customHeight="false" outlineLevel="0" collapsed="false">
      <c r="A213" s="38"/>
      <c r="B213" s="39" t="s">
        <v>267</v>
      </c>
      <c r="C213" s="40" t="n">
        <v>4.6</v>
      </c>
      <c r="D213" s="41" t="n">
        <v>19.9</v>
      </c>
      <c r="E213" s="42" t="n">
        <v>24.5</v>
      </c>
    </row>
    <row r="214" customFormat="false" ht="13.8" hidden="false" customHeight="false" outlineLevel="0" collapsed="false">
      <c r="A214" s="33" t="s">
        <v>268</v>
      </c>
      <c r="B214" s="34"/>
      <c r="C214" s="43"/>
      <c r="D214" s="43"/>
      <c r="E214" s="37"/>
    </row>
    <row r="215" customFormat="false" ht="13.8" hidden="false" customHeight="false" outlineLevel="0" collapsed="false">
      <c r="A215" s="38"/>
      <c r="B215" s="39" t="s">
        <v>269</v>
      </c>
      <c r="C215" s="44" t="n">
        <v>18.7</v>
      </c>
      <c r="D215" s="44" t="n">
        <v>40.8</v>
      </c>
      <c r="E215" s="42" t="n">
        <v>59.5</v>
      </c>
    </row>
    <row r="216" customFormat="false" ht="13.8" hidden="false" customHeight="false" outlineLevel="0" collapsed="false">
      <c r="A216" s="33" t="s">
        <v>270</v>
      </c>
      <c r="B216" s="34"/>
      <c r="C216" s="35"/>
      <c r="D216" s="36"/>
      <c r="E216" s="37"/>
    </row>
    <row r="217" customFormat="false" ht="13.8" hidden="false" customHeight="false" outlineLevel="0" collapsed="false">
      <c r="A217" s="38"/>
      <c r="B217" s="39" t="s">
        <v>271</v>
      </c>
      <c r="C217" s="40" t="n">
        <v>1.5</v>
      </c>
      <c r="D217" s="41" t="n">
        <v>1.5</v>
      </c>
      <c r="E217" s="42" t="n">
        <v>3</v>
      </c>
    </row>
    <row r="218" customFormat="false" ht="13.8" hidden="false" customHeight="false" outlineLevel="0" collapsed="false">
      <c r="A218" s="33" t="s">
        <v>272</v>
      </c>
      <c r="B218" s="34"/>
      <c r="C218" s="43"/>
      <c r="D218" s="43"/>
      <c r="E218" s="37"/>
    </row>
    <row r="219" customFormat="false" ht="13.8" hidden="false" customHeight="false" outlineLevel="0" collapsed="false">
      <c r="A219" s="38"/>
      <c r="B219" s="39" t="s">
        <v>273</v>
      </c>
      <c r="C219" s="44" t="n">
        <v>14.5</v>
      </c>
      <c r="D219" s="44" t="n">
        <v>14.5</v>
      </c>
      <c r="E219" s="42" t="n">
        <v>29</v>
      </c>
    </row>
    <row r="220" customFormat="false" ht="13.8" hidden="false" customHeight="false" outlineLevel="0" collapsed="false">
      <c r="A220" s="33" t="s">
        <v>274</v>
      </c>
      <c r="B220" s="34"/>
      <c r="C220" s="35"/>
      <c r="D220" s="36"/>
      <c r="E220" s="37"/>
    </row>
    <row r="221" customFormat="false" ht="13.8" hidden="false" customHeight="false" outlineLevel="0" collapsed="false">
      <c r="A221" s="38"/>
      <c r="B221" s="39" t="s">
        <v>275</v>
      </c>
      <c r="C221" s="40" t="n">
        <v>16.8</v>
      </c>
      <c r="D221" s="41" t="n">
        <v>17</v>
      </c>
      <c r="E221" s="42" t="n">
        <v>33.8</v>
      </c>
    </row>
    <row r="222" customFormat="false" ht="13.8" hidden="false" customHeight="false" outlineLevel="0" collapsed="false">
      <c r="A222" s="33" t="s">
        <v>276</v>
      </c>
      <c r="B222" s="34"/>
      <c r="C222" s="43"/>
      <c r="D222" s="43"/>
      <c r="E222" s="37"/>
    </row>
    <row r="223" customFormat="false" ht="13.8" hidden="false" customHeight="false" outlineLevel="0" collapsed="false">
      <c r="A223" s="38"/>
      <c r="B223" s="39" t="s">
        <v>277</v>
      </c>
      <c r="C223" s="44" t="n">
        <v>64.8</v>
      </c>
      <c r="D223" s="44" t="n">
        <v>11.8</v>
      </c>
      <c r="E223" s="42" t="n">
        <v>76.6</v>
      </c>
    </row>
    <row r="224" customFormat="false" ht="13.8" hidden="false" customHeight="false" outlineLevel="0" collapsed="false">
      <c r="A224" s="33" t="s">
        <v>278</v>
      </c>
      <c r="B224" s="34"/>
      <c r="C224" s="35"/>
      <c r="D224" s="36"/>
      <c r="E224" s="37"/>
    </row>
    <row r="225" customFormat="false" ht="13.8" hidden="false" customHeight="false" outlineLevel="0" collapsed="false">
      <c r="A225" s="38"/>
      <c r="B225" s="39" t="s">
        <v>279</v>
      </c>
      <c r="C225" s="40" t="n">
        <v>1.3</v>
      </c>
      <c r="D225" s="41" t="n">
        <v>1.3</v>
      </c>
      <c r="E225" s="42" t="n">
        <v>2.6</v>
      </c>
    </row>
    <row r="226" customFormat="false" ht="13.8" hidden="false" customHeight="false" outlineLevel="0" collapsed="false">
      <c r="A226" s="33" t="s">
        <v>280</v>
      </c>
      <c r="B226" s="34"/>
      <c r="C226" s="43"/>
      <c r="D226" s="43"/>
      <c r="E226" s="37"/>
    </row>
    <row r="227" customFormat="false" ht="13.8" hidden="false" customHeight="false" outlineLevel="0" collapsed="false">
      <c r="A227" s="38"/>
      <c r="B227" s="39" t="s">
        <v>281</v>
      </c>
      <c r="C227" s="44" t="n">
        <v>25.8</v>
      </c>
      <c r="D227" s="44" t="n">
        <v>27</v>
      </c>
      <c r="E227" s="42" t="n">
        <v>52.8</v>
      </c>
    </row>
    <row r="228" customFormat="false" ht="13.8" hidden="false" customHeight="false" outlineLevel="0" collapsed="false">
      <c r="A228" s="33" t="s">
        <v>282</v>
      </c>
      <c r="B228" s="34"/>
      <c r="C228" s="35"/>
      <c r="D228" s="36"/>
      <c r="E228" s="37"/>
    </row>
    <row r="229" customFormat="false" ht="13.8" hidden="false" customHeight="false" outlineLevel="0" collapsed="false">
      <c r="A229" s="38"/>
      <c r="B229" s="39" t="s">
        <v>283</v>
      </c>
      <c r="C229" s="40" t="n">
        <v>22.1</v>
      </c>
      <c r="D229" s="41" t="n">
        <v>30.6</v>
      </c>
      <c r="E229" s="42" t="n">
        <v>52.7</v>
      </c>
    </row>
    <row r="230" customFormat="false" ht="13.8" hidden="false" customHeight="false" outlineLevel="0" collapsed="false">
      <c r="A230" s="33" t="s">
        <v>284</v>
      </c>
      <c r="B230" s="34"/>
      <c r="C230" s="43"/>
      <c r="D230" s="43"/>
      <c r="E230" s="37"/>
    </row>
    <row r="231" customFormat="false" ht="13.8" hidden="false" customHeight="false" outlineLevel="0" collapsed="false">
      <c r="A231" s="38"/>
      <c r="B231" s="39" t="s">
        <v>285</v>
      </c>
      <c r="C231" s="44" t="n">
        <v>6</v>
      </c>
      <c r="D231" s="44" t="n">
        <v>6</v>
      </c>
      <c r="E231" s="42" t="n">
        <v>12</v>
      </c>
    </row>
    <row r="232" customFormat="false" ht="13.8" hidden="false" customHeight="false" outlineLevel="0" collapsed="false">
      <c r="A232" s="33" t="s">
        <v>286</v>
      </c>
      <c r="B232" s="34"/>
      <c r="C232" s="35"/>
      <c r="D232" s="36"/>
      <c r="E232" s="37"/>
    </row>
    <row r="233" customFormat="false" ht="13.8" hidden="false" customHeight="false" outlineLevel="0" collapsed="false">
      <c r="A233" s="38"/>
      <c r="B233" s="39" t="s">
        <v>287</v>
      </c>
      <c r="C233" s="40" t="n">
        <v>12.1</v>
      </c>
      <c r="D233" s="41" t="n">
        <v>15.2</v>
      </c>
      <c r="E233" s="42" t="n">
        <v>27.3</v>
      </c>
    </row>
    <row r="234" customFormat="false" ht="13.8" hidden="false" customHeight="false" outlineLevel="0" collapsed="false">
      <c r="A234" s="33" t="s">
        <v>288</v>
      </c>
      <c r="B234" s="34"/>
      <c r="C234" s="43"/>
      <c r="D234" s="43"/>
      <c r="E234" s="37"/>
    </row>
    <row r="235" customFormat="false" ht="13.8" hidden="false" customHeight="false" outlineLevel="0" collapsed="false">
      <c r="A235" s="38"/>
      <c r="B235" s="39" t="s">
        <v>289</v>
      </c>
      <c r="C235" s="44" t="n">
        <v>11.3</v>
      </c>
      <c r="D235" s="44" t="n">
        <v>11.3</v>
      </c>
      <c r="E235" s="42" t="n">
        <v>22.6</v>
      </c>
    </row>
    <row r="236" customFormat="false" ht="13.8" hidden="false" customHeight="false" outlineLevel="0" collapsed="false">
      <c r="A236" s="33" t="s">
        <v>290</v>
      </c>
      <c r="B236" s="34"/>
      <c r="C236" s="35"/>
      <c r="D236" s="36"/>
      <c r="E236" s="37"/>
    </row>
    <row r="237" customFormat="false" ht="13.8" hidden="false" customHeight="false" outlineLevel="0" collapsed="false">
      <c r="A237" s="38"/>
      <c r="B237" s="39" t="s">
        <v>291</v>
      </c>
      <c r="C237" s="40" t="n">
        <v>2.1</v>
      </c>
      <c r="D237" s="41" t="n">
        <v>2.1</v>
      </c>
      <c r="E237" s="42" t="n">
        <v>4.2</v>
      </c>
    </row>
    <row r="238" customFormat="false" ht="13.8" hidden="false" customHeight="false" outlineLevel="0" collapsed="false">
      <c r="A238" s="33" t="s">
        <v>292</v>
      </c>
      <c r="B238" s="34"/>
      <c r="C238" s="43"/>
      <c r="D238" s="43"/>
      <c r="E238" s="37"/>
    </row>
    <row r="239" customFormat="false" ht="13.8" hidden="false" customHeight="false" outlineLevel="0" collapsed="false">
      <c r="A239" s="38"/>
      <c r="B239" s="39" t="s">
        <v>293</v>
      </c>
      <c r="C239" s="44" t="n">
        <v>6</v>
      </c>
      <c r="D239" s="44" t="n">
        <v>6</v>
      </c>
      <c r="E239" s="42" t="n">
        <v>12</v>
      </c>
    </row>
    <row r="240" customFormat="false" ht="13.8" hidden="false" customHeight="false" outlineLevel="0" collapsed="false">
      <c r="A240" s="33" t="s">
        <v>294</v>
      </c>
      <c r="B240" s="34"/>
      <c r="C240" s="35"/>
      <c r="D240" s="36"/>
      <c r="E240" s="37"/>
    </row>
    <row r="241" customFormat="false" ht="13.8" hidden="false" customHeight="false" outlineLevel="0" collapsed="false">
      <c r="A241" s="38"/>
      <c r="B241" s="39" t="s">
        <v>295</v>
      </c>
      <c r="C241" s="40" t="n">
        <v>30.6</v>
      </c>
      <c r="D241" s="41" t="n">
        <v>30.6</v>
      </c>
      <c r="E241" s="42" t="n">
        <v>61.2</v>
      </c>
    </row>
    <row r="242" customFormat="false" ht="13.8" hidden="false" customHeight="false" outlineLevel="0" collapsed="false">
      <c r="A242" s="33" t="s">
        <v>296</v>
      </c>
      <c r="B242" s="34"/>
      <c r="C242" s="43"/>
      <c r="D242" s="43"/>
      <c r="E242" s="37"/>
    </row>
    <row r="243" customFormat="false" ht="13.8" hidden="false" customHeight="false" outlineLevel="0" collapsed="false">
      <c r="A243" s="38"/>
      <c r="B243" s="39" t="s">
        <v>297</v>
      </c>
      <c r="C243" s="44" t="n">
        <v>31</v>
      </c>
      <c r="D243" s="44" t="n">
        <v>42.3</v>
      </c>
      <c r="E243" s="42" t="n">
        <v>73.3</v>
      </c>
    </row>
    <row r="244" customFormat="false" ht="13.8" hidden="false" customHeight="false" outlineLevel="0" collapsed="false">
      <c r="A244" s="33" t="s">
        <v>298</v>
      </c>
      <c r="B244" s="34"/>
      <c r="C244" s="35"/>
      <c r="D244" s="36"/>
      <c r="E244" s="37"/>
    </row>
    <row r="245" customFormat="false" ht="13.8" hidden="false" customHeight="false" outlineLevel="0" collapsed="false">
      <c r="A245" s="38"/>
      <c r="B245" s="39" t="s">
        <v>299</v>
      </c>
      <c r="C245" s="40" t="n">
        <v>27</v>
      </c>
      <c r="D245" s="41" t="n">
        <v>24.2</v>
      </c>
      <c r="E245" s="42" t="n">
        <v>51.2</v>
      </c>
    </row>
    <row r="246" customFormat="false" ht="13.8" hidden="false" customHeight="false" outlineLevel="0" collapsed="false">
      <c r="A246" s="33" t="s">
        <v>300</v>
      </c>
      <c r="B246" s="34"/>
      <c r="C246" s="43"/>
      <c r="D246" s="43"/>
      <c r="E246" s="37"/>
    </row>
    <row r="247" customFormat="false" ht="13.8" hidden="false" customHeight="false" outlineLevel="0" collapsed="false">
      <c r="A247" s="38"/>
      <c r="B247" s="39" t="s">
        <v>301</v>
      </c>
      <c r="C247" s="44" t="n">
        <v>0</v>
      </c>
      <c r="D247" s="44" t="n">
        <v>0.6</v>
      </c>
      <c r="E247" s="42" t="n">
        <v>0.6</v>
      </c>
    </row>
    <row r="248" customFormat="false" ht="13.8" hidden="false" customHeight="false" outlineLevel="0" collapsed="false">
      <c r="A248" s="33" t="s">
        <v>302</v>
      </c>
      <c r="B248" s="34"/>
      <c r="C248" s="35"/>
      <c r="D248" s="36"/>
      <c r="E248" s="37"/>
    </row>
    <row r="249" customFormat="false" ht="13.8" hidden="false" customHeight="false" outlineLevel="0" collapsed="false">
      <c r="A249" s="38"/>
      <c r="B249" s="39" t="s">
        <v>303</v>
      </c>
      <c r="C249" s="40" t="n">
        <v>3.7</v>
      </c>
      <c r="D249" s="41" t="n">
        <v>6.5</v>
      </c>
      <c r="E249" s="42" t="n">
        <v>10.2</v>
      </c>
    </row>
    <row r="250" customFormat="false" ht="13.8" hidden="false" customHeight="false" outlineLevel="0" collapsed="false">
      <c r="A250" s="33" t="s">
        <v>304</v>
      </c>
      <c r="B250" s="34"/>
      <c r="C250" s="43"/>
      <c r="D250" s="43"/>
      <c r="E250" s="37"/>
    </row>
    <row r="251" customFormat="false" ht="13.8" hidden="false" customHeight="false" outlineLevel="0" collapsed="false">
      <c r="A251" s="38"/>
      <c r="B251" s="39" t="s">
        <v>305</v>
      </c>
      <c r="C251" s="44" t="n">
        <v>19.3</v>
      </c>
      <c r="D251" s="44" t="n">
        <v>19.4</v>
      </c>
      <c r="E251" s="42" t="n">
        <v>38.7</v>
      </c>
    </row>
    <row r="252" customFormat="false" ht="13.8" hidden="false" customHeight="false" outlineLevel="0" collapsed="false">
      <c r="A252" s="33" t="s">
        <v>306</v>
      </c>
      <c r="B252" s="34"/>
      <c r="C252" s="35"/>
      <c r="D252" s="36"/>
      <c r="E252" s="37"/>
    </row>
    <row r="253" customFormat="false" ht="13.8" hidden="false" customHeight="false" outlineLevel="0" collapsed="false">
      <c r="A253" s="38"/>
      <c r="B253" s="39" t="s">
        <v>307</v>
      </c>
      <c r="C253" s="40" t="n">
        <v>6.7</v>
      </c>
      <c r="D253" s="41" t="n">
        <v>6.5</v>
      </c>
      <c r="E253" s="42" t="n">
        <v>13.2</v>
      </c>
    </row>
    <row r="254" customFormat="false" ht="13.8" hidden="false" customHeight="false" outlineLevel="0" collapsed="false">
      <c r="A254" s="33" t="s">
        <v>308</v>
      </c>
      <c r="B254" s="34"/>
      <c r="C254" s="43"/>
      <c r="D254" s="43"/>
      <c r="E254" s="37"/>
    </row>
    <row r="255" customFormat="false" ht="13.8" hidden="false" customHeight="false" outlineLevel="0" collapsed="false">
      <c r="A255" s="38"/>
      <c r="B255" s="39" t="s">
        <v>309</v>
      </c>
      <c r="C255" s="44" t="n">
        <v>21.4</v>
      </c>
      <c r="D255" s="44" t="n">
        <v>24.7</v>
      </c>
      <c r="E255" s="42" t="n">
        <v>46.1</v>
      </c>
    </row>
    <row r="256" customFormat="false" ht="13.8" hidden="false" customHeight="false" outlineLevel="0" collapsed="false">
      <c r="A256" s="33" t="s">
        <v>310</v>
      </c>
      <c r="B256" s="34"/>
      <c r="C256" s="35"/>
      <c r="D256" s="36"/>
      <c r="E256" s="37"/>
    </row>
    <row r="257" customFormat="false" ht="13.8" hidden="false" customHeight="false" outlineLevel="0" collapsed="false">
      <c r="A257" s="38"/>
      <c r="B257" s="39" t="s">
        <v>311</v>
      </c>
      <c r="C257" s="40" t="n">
        <v>3.1</v>
      </c>
      <c r="D257" s="41" t="n">
        <v>5.2</v>
      </c>
      <c r="E257" s="42" t="n">
        <v>8.3</v>
      </c>
    </row>
    <row r="258" customFormat="false" ht="13.8" hidden="false" customHeight="false" outlineLevel="0" collapsed="false">
      <c r="A258" s="33" t="s">
        <v>312</v>
      </c>
      <c r="B258" s="34"/>
      <c r="C258" s="43"/>
      <c r="D258" s="43"/>
      <c r="E258" s="37"/>
    </row>
    <row r="259" customFormat="false" ht="13.8" hidden="false" customHeight="false" outlineLevel="0" collapsed="false">
      <c r="A259" s="38"/>
      <c r="B259" s="39" t="s">
        <v>313</v>
      </c>
      <c r="C259" s="44" t="n">
        <v>2.1</v>
      </c>
      <c r="D259" s="44" t="n">
        <v>3.6</v>
      </c>
      <c r="E259" s="42" t="n">
        <v>5.7</v>
      </c>
    </row>
    <row r="260" customFormat="false" ht="13.8" hidden="false" customHeight="false" outlineLevel="0" collapsed="false">
      <c r="A260" s="33" t="s">
        <v>314</v>
      </c>
      <c r="B260" s="34"/>
      <c r="C260" s="35"/>
      <c r="D260" s="36"/>
      <c r="E260" s="37"/>
    </row>
    <row r="261" customFormat="false" ht="13.8" hidden="false" customHeight="false" outlineLevel="0" collapsed="false">
      <c r="A261" s="38"/>
      <c r="B261" s="39" t="s">
        <v>315</v>
      </c>
      <c r="C261" s="40" t="n">
        <v>1.1</v>
      </c>
      <c r="D261" s="41" t="n">
        <v>1.1</v>
      </c>
      <c r="E261" s="42" t="n">
        <v>2.2</v>
      </c>
    </row>
    <row r="262" customFormat="false" ht="13.8" hidden="false" customHeight="false" outlineLevel="0" collapsed="false">
      <c r="A262" s="33" t="s">
        <v>316</v>
      </c>
      <c r="B262" s="34"/>
      <c r="C262" s="43"/>
      <c r="D262" s="43"/>
      <c r="E262" s="37"/>
    </row>
    <row r="263" customFormat="false" ht="13.8" hidden="false" customHeight="false" outlineLevel="0" collapsed="false">
      <c r="A263" s="38"/>
      <c r="B263" s="39" t="s">
        <v>66</v>
      </c>
      <c r="C263" s="44" t="n">
        <v>32.1</v>
      </c>
      <c r="D263" s="44" t="n">
        <v>33.7</v>
      </c>
      <c r="E263" s="42" t="n">
        <v>65.8</v>
      </c>
    </row>
    <row r="264" customFormat="false" ht="13.8" hidden="false" customHeight="false" outlineLevel="0" collapsed="false">
      <c r="A264" s="33" t="s">
        <v>317</v>
      </c>
      <c r="B264" s="34"/>
      <c r="C264" s="35"/>
      <c r="D264" s="36"/>
      <c r="E264" s="37"/>
    </row>
    <row r="265" customFormat="false" ht="13.8" hidden="false" customHeight="false" outlineLevel="0" collapsed="false">
      <c r="A265" s="38"/>
      <c r="B265" s="39" t="s">
        <v>318</v>
      </c>
      <c r="C265" s="40" t="n">
        <v>3.1</v>
      </c>
      <c r="D265" s="41" t="n">
        <v>3.1</v>
      </c>
      <c r="E265" s="42" t="n">
        <v>6.2</v>
      </c>
    </row>
    <row r="266" customFormat="false" ht="13.8" hidden="false" customHeight="false" outlineLevel="0" collapsed="false">
      <c r="A266" s="33" t="s">
        <v>319</v>
      </c>
      <c r="B266" s="34"/>
      <c r="C266" s="43"/>
      <c r="D266" s="43"/>
      <c r="E266" s="37"/>
    </row>
    <row r="267" customFormat="false" ht="13.8" hidden="false" customHeight="false" outlineLevel="0" collapsed="false">
      <c r="A267" s="38"/>
      <c r="B267" s="39" t="s">
        <v>320</v>
      </c>
      <c r="C267" s="44" t="n">
        <v>6.1</v>
      </c>
      <c r="D267" s="44" t="n">
        <v>9.9</v>
      </c>
      <c r="E267" s="42" t="n">
        <v>16</v>
      </c>
    </row>
    <row r="268" customFormat="false" ht="13.8" hidden="false" customHeight="false" outlineLevel="0" collapsed="false">
      <c r="A268" s="33" t="s">
        <v>321</v>
      </c>
      <c r="B268" s="34"/>
      <c r="C268" s="35"/>
      <c r="D268" s="36"/>
      <c r="E268" s="37"/>
    </row>
    <row r="269" customFormat="false" ht="13.8" hidden="false" customHeight="false" outlineLevel="0" collapsed="false">
      <c r="A269" s="38"/>
      <c r="B269" s="39" t="s">
        <v>322</v>
      </c>
      <c r="C269" s="40" t="n">
        <v>32.2</v>
      </c>
      <c r="D269" s="41" t="n">
        <v>32.2</v>
      </c>
      <c r="E269" s="42" t="n">
        <v>64.4</v>
      </c>
    </row>
    <row r="270" customFormat="false" ht="13.8" hidden="false" customHeight="false" outlineLevel="0" collapsed="false">
      <c r="A270" s="33" t="s">
        <v>323</v>
      </c>
      <c r="B270" s="34"/>
      <c r="C270" s="43"/>
      <c r="D270" s="43"/>
      <c r="E270" s="37"/>
    </row>
    <row r="271" customFormat="false" ht="13.8" hidden="false" customHeight="false" outlineLevel="0" collapsed="false">
      <c r="A271" s="38"/>
      <c r="B271" s="39" t="s">
        <v>324</v>
      </c>
      <c r="C271" s="44" t="n">
        <v>23.2</v>
      </c>
      <c r="D271" s="44" t="n">
        <v>29.8</v>
      </c>
      <c r="E271" s="42" t="n">
        <v>53</v>
      </c>
    </row>
    <row r="272" customFormat="false" ht="13.8" hidden="false" customHeight="false" outlineLevel="0" collapsed="false">
      <c r="A272" s="33" t="s">
        <v>325</v>
      </c>
      <c r="B272" s="34"/>
      <c r="C272" s="35"/>
      <c r="D272" s="36"/>
      <c r="E272" s="37"/>
    </row>
    <row r="273" customFormat="false" ht="13.8" hidden="false" customHeight="false" outlineLevel="0" collapsed="false">
      <c r="A273" s="38"/>
      <c r="B273" s="39" t="s">
        <v>326</v>
      </c>
      <c r="C273" s="40" t="n">
        <v>1.6</v>
      </c>
      <c r="D273" s="41" t="n">
        <v>22</v>
      </c>
      <c r="E273" s="42" t="n">
        <v>23.6</v>
      </c>
    </row>
    <row r="274" customFormat="false" ht="13.8" hidden="false" customHeight="false" outlineLevel="0" collapsed="false">
      <c r="A274" s="33" t="s">
        <v>327</v>
      </c>
      <c r="B274" s="34"/>
      <c r="C274" s="43"/>
      <c r="D274" s="43"/>
      <c r="E274" s="37"/>
    </row>
    <row r="275" customFormat="false" ht="13.8" hidden="false" customHeight="false" outlineLevel="0" collapsed="false">
      <c r="A275" s="38"/>
      <c r="B275" s="39" t="s">
        <v>328</v>
      </c>
      <c r="C275" s="44" t="n">
        <v>7.9</v>
      </c>
      <c r="D275" s="44" t="n">
        <v>8.2</v>
      </c>
      <c r="E275" s="42" t="n">
        <v>16.1</v>
      </c>
    </row>
    <row r="276" customFormat="false" ht="13.8" hidden="false" customHeight="false" outlineLevel="0" collapsed="false">
      <c r="A276" s="33" t="s">
        <v>329</v>
      </c>
      <c r="B276" s="34"/>
      <c r="C276" s="35"/>
      <c r="D276" s="36"/>
      <c r="E276" s="37"/>
    </row>
    <row r="277" customFormat="false" ht="13.8" hidden="false" customHeight="false" outlineLevel="0" collapsed="false">
      <c r="A277" s="38"/>
      <c r="B277" s="39" t="s">
        <v>330</v>
      </c>
      <c r="C277" s="40" t="n">
        <v>8.7</v>
      </c>
      <c r="D277" s="41" t="n">
        <v>10.1</v>
      </c>
      <c r="E277" s="42" t="n">
        <v>18.8</v>
      </c>
    </row>
    <row r="278" customFormat="false" ht="13.8" hidden="false" customHeight="false" outlineLevel="0" collapsed="false">
      <c r="A278" s="33" t="s">
        <v>331</v>
      </c>
      <c r="B278" s="34"/>
      <c r="C278" s="43"/>
      <c r="D278" s="43"/>
      <c r="E278" s="37"/>
    </row>
    <row r="279" customFormat="false" ht="13.8" hidden="false" customHeight="false" outlineLevel="0" collapsed="false">
      <c r="A279" s="38"/>
      <c r="B279" s="39" t="s">
        <v>332</v>
      </c>
      <c r="C279" s="44" t="n">
        <v>79.2</v>
      </c>
      <c r="D279" s="44" t="n">
        <v>109.6</v>
      </c>
      <c r="E279" s="42" t="n">
        <v>188.8</v>
      </c>
    </row>
    <row r="280" customFormat="false" ht="13.8" hidden="false" customHeight="false" outlineLevel="0" collapsed="false">
      <c r="A280" s="33" t="s">
        <v>333</v>
      </c>
      <c r="B280" s="34"/>
      <c r="C280" s="35"/>
      <c r="D280" s="36"/>
      <c r="E280" s="37"/>
    </row>
    <row r="281" customFormat="false" ht="13.8" hidden="false" customHeight="false" outlineLevel="0" collapsed="false">
      <c r="A281" s="38"/>
      <c r="B281" s="39" t="s">
        <v>334</v>
      </c>
      <c r="C281" s="40" t="n">
        <v>2.2</v>
      </c>
      <c r="D281" s="41" t="n">
        <v>2.2</v>
      </c>
      <c r="E281" s="42" t="n">
        <v>4.4</v>
      </c>
    </row>
    <row r="282" customFormat="false" ht="13.8" hidden="false" customHeight="false" outlineLevel="0" collapsed="false">
      <c r="A282" s="33" t="s">
        <v>335</v>
      </c>
      <c r="B282" s="34"/>
      <c r="C282" s="43"/>
      <c r="D282" s="43"/>
      <c r="E282" s="37"/>
    </row>
    <row r="283" customFormat="false" ht="13.8" hidden="false" customHeight="false" outlineLevel="0" collapsed="false">
      <c r="A283" s="38"/>
      <c r="B283" s="39" t="s">
        <v>336</v>
      </c>
      <c r="C283" s="44" t="n">
        <v>7.6</v>
      </c>
      <c r="D283" s="44" t="n">
        <v>7.6</v>
      </c>
      <c r="E283" s="42" t="n">
        <v>15.2</v>
      </c>
    </row>
    <row r="284" customFormat="false" ht="13.8" hidden="false" customHeight="false" outlineLevel="0" collapsed="false">
      <c r="A284" s="33" t="s">
        <v>337</v>
      </c>
      <c r="B284" s="34"/>
      <c r="C284" s="35"/>
      <c r="D284" s="36"/>
      <c r="E284" s="37"/>
    </row>
    <row r="285" customFormat="false" ht="13.8" hidden="false" customHeight="false" outlineLevel="0" collapsed="false">
      <c r="A285" s="38"/>
      <c r="B285" s="39" t="s">
        <v>338</v>
      </c>
      <c r="C285" s="40" t="n">
        <v>36.1</v>
      </c>
      <c r="D285" s="41" t="n">
        <v>36.1</v>
      </c>
      <c r="E285" s="42" t="n">
        <v>72.2</v>
      </c>
    </row>
    <row r="286" customFormat="false" ht="13.8" hidden="false" customHeight="false" outlineLevel="0" collapsed="false">
      <c r="A286" s="33" t="s">
        <v>339</v>
      </c>
      <c r="B286" s="34"/>
      <c r="C286" s="43"/>
      <c r="D286" s="43"/>
      <c r="E286" s="37"/>
    </row>
    <row r="287" customFormat="false" ht="13.8" hidden="false" customHeight="false" outlineLevel="0" collapsed="false">
      <c r="A287" s="38"/>
      <c r="B287" s="39" t="s">
        <v>340</v>
      </c>
      <c r="C287" s="44" t="n">
        <v>0.4</v>
      </c>
      <c r="D287" s="44" t="n">
        <v>3.2</v>
      </c>
      <c r="E287" s="42" t="n">
        <v>3.6</v>
      </c>
    </row>
    <row r="288" customFormat="false" ht="13.8" hidden="false" customHeight="false" outlineLevel="0" collapsed="false">
      <c r="A288" s="33" t="s">
        <v>341</v>
      </c>
      <c r="B288" s="34"/>
      <c r="C288" s="35"/>
      <c r="D288" s="36"/>
      <c r="E288" s="37"/>
    </row>
    <row r="289" customFormat="false" ht="13.8" hidden="false" customHeight="false" outlineLevel="0" collapsed="false">
      <c r="A289" s="38"/>
      <c r="B289" s="39" t="s">
        <v>342</v>
      </c>
      <c r="C289" s="40" t="n">
        <v>11.2</v>
      </c>
      <c r="D289" s="41" t="n">
        <v>11.2</v>
      </c>
      <c r="E289" s="42" t="n">
        <v>22.4</v>
      </c>
    </row>
    <row r="290" customFormat="false" ht="13.8" hidden="false" customHeight="false" outlineLevel="0" collapsed="false">
      <c r="A290" s="33" t="s">
        <v>343</v>
      </c>
      <c r="B290" s="34"/>
      <c r="C290" s="43"/>
      <c r="D290" s="43"/>
      <c r="E290" s="37"/>
    </row>
    <row r="291" customFormat="false" ht="13.8" hidden="false" customHeight="false" outlineLevel="0" collapsed="false">
      <c r="A291" s="38"/>
      <c r="B291" s="39" t="s">
        <v>344</v>
      </c>
      <c r="C291" s="44" t="n">
        <v>14.7</v>
      </c>
      <c r="D291" s="44" t="n">
        <v>14.7</v>
      </c>
      <c r="E291" s="42" t="n">
        <v>29.4</v>
      </c>
    </row>
    <row r="292" customFormat="false" ht="13.8" hidden="false" customHeight="false" outlineLevel="0" collapsed="false">
      <c r="A292" s="33" t="s">
        <v>345</v>
      </c>
      <c r="B292" s="34"/>
      <c r="C292" s="35"/>
      <c r="D292" s="36"/>
      <c r="E292" s="37"/>
    </row>
    <row r="293" customFormat="false" ht="13.8" hidden="false" customHeight="false" outlineLevel="0" collapsed="false">
      <c r="A293" s="38"/>
      <c r="B293" s="39" t="s">
        <v>346</v>
      </c>
      <c r="C293" s="40" t="n">
        <v>0</v>
      </c>
      <c r="D293" s="41" t="n">
        <v>0.1</v>
      </c>
      <c r="E293" s="42" t="n">
        <v>0.1</v>
      </c>
    </row>
    <row r="294" customFormat="false" ht="13.8" hidden="false" customHeight="false" outlineLevel="0" collapsed="false">
      <c r="A294" s="33" t="s">
        <v>347</v>
      </c>
      <c r="B294" s="34"/>
      <c r="C294" s="43"/>
      <c r="D294" s="43"/>
      <c r="E294" s="37"/>
    </row>
    <row r="295" customFormat="false" ht="13.8" hidden="false" customHeight="false" outlineLevel="0" collapsed="false">
      <c r="A295" s="38"/>
      <c r="B295" s="39" t="s">
        <v>348</v>
      </c>
      <c r="C295" s="44" t="n">
        <v>4.3</v>
      </c>
      <c r="D295" s="44" t="n">
        <v>4.5</v>
      </c>
      <c r="E295" s="42" t="n">
        <v>8.8</v>
      </c>
    </row>
    <row r="296" customFormat="false" ht="13.8" hidden="false" customHeight="false" outlineLevel="0" collapsed="false">
      <c r="A296" s="33" t="s">
        <v>349</v>
      </c>
      <c r="B296" s="34"/>
      <c r="C296" s="35"/>
      <c r="D296" s="36"/>
      <c r="E296" s="37"/>
    </row>
    <row r="297" customFormat="false" ht="13.8" hidden="false" customHeight="false" outlineLevel="0" collapsed="false">
      <c r="A297" s="38"/>
      <c r="B297" s="39" t="s">
        <v>350</v>
      </c>
      <c r="C297" s="40" t="n">
        <v>13.6</v>
      </c>
      <c r="D297" s="41" t="n">
        <v>13.6</v>
      </c>
      <c r="E297" s="42" t="n">
        <v>27.2</v>
      </c>
    </row>
    <row r="298" customFormat="false" ht="13.8" hidden="false" customHeight="false" outlineLevel="0" collapsed="false">
      <c r="A298" s="33" t="s">
        <v>351</v>
      </c>
      <c r="B298" s="34"/>
      <c r="C298" s="43"/>
      <c r="D298" s="43"/>
      <c r="E298" s="37"/>
    </row>
    <row r="299" customFormat="false" ht="13.8" hidden="false" customHeight="false" outlineLevel="0" collapsed="false">
      <c r="A299" s="38"/>
      <c r="B299" s="39" t="s">
        <v>352</v>
      </c>
      <c r="C299" s="44" t="n">
        <v>12.8</v>
      </c>
      <c r="D299" s="44" t="n">
        <v>18.8</v>
      </c>
      <c r="E299" s="42" t="n">
        <v>31.6</v>
      </c>
    </row>
    <row r="300" customFormat="false" ht="13.8" hidden="false" customHeight="false" outlineLevel="0" collapsed="false">
      <c r="A300" s="33" t="s">
        <v>353</v>
      </c>
      <c r="B300" s="34"/>
      <c r="C300" s="35"/>
      <c r="D300" s="36"/>
      <c r="E300" s="37"/>
    </row>
    <row r="301" customFormat="false" ht="13.8" hidden="false" customHeight="false" outlineLevel="0" collapsed="false">
      <c r="A301" s="38"/>
      <c r="B301" s="39" t="s">
        <v>354</v>
      </c>
      <c r="C301" s="40" t="n">
        <v>11.2</v>
      </c>
      <c r="D301" s="41" t="n">
        <v>28.2</v>
      </c>
      <c r="E301" s="42" t="n">
        <v>39.4</v>
      </c>
    </row>
    <row r="302" customFormat="false" ht="13.8" hidden="false" customHeight="false" outlineLevel="0" collapsed="false">
      <c r="A302" s="33" t="s">
        <v>355</v>
      </c>
      <c r="B302" s="34"/>
      <c r="C302" s="43"/>
      <c r="D302" s="43"/>
      <c r="E302" s="37"/>
    </row>
    <row r="303" customFormat="false" ht="13.8" hidden="false" customHeight="false" outlineLevel="0" collapsed="false">
      <c r="A303" s="38"/>
      <c r="B303" s="39" t="s">
        <v>356</v>
      </c>
      <c r="C303" s="44" t="n">
        <v>1.4</v>
      </c>
      <c r="D303" s="44" t="n">
        <v>1.4</v>
      </c>
      <c r="E303" s="42" t="n">
        <v>2.8</v>
      </c>
    </row>
    <row r="304" customFormat="false" ht="13.8" hidden="false" customHeight="false" outlineLevel="0" collapsed="false">
      <c r="A304" s="33" t="s">
        <v>357</v>
      </c>
      <c r="B304" s="34"/>
      <c r="C304" s="35"/>
      <c r="D304" s="36"/>
      <c r="E304" s="37"/>
    </row>
    <row r="305" customFormat="false" ht="13.8" hidden="false" customHeight="false" outlineLevel="0" collapsed="false">
      <c r="A305" s="38"/>
      <c r="B305" s="39" t="s">
        <v>358</v>
      </c>
      <c r="C305" s="40" t="n">
        <v>19.3</v>
      </c>
      <c r="D305" s="41" t="n">
        <v>19.3</v>
      </c>
      <c r="E305" s="42" t="n">
        <v>38.6</v>
      </c>
    </row>
    <row r="306" customFormat="false" ht="13.8" hidden="false" customHeight="false" outlineLevel="0" collapsed="false">
      <c r="A306" s="33" t="s">
        <v>359</v>
      </c>
      <c r="B306" s="34"/>
      <c r="C306" s="43"/>
      <c r="D306" s="43"/>
      <c r="E306" s="37"/>
    </row>
    <row r="307" customFormat="false" ht="13.8" hidden="false" customHeight="false" outlineLevel="0" collapsed="false">
      <c r="A307" s="38"/>
      <c r="B307" s="39" t="s">
        <v>360</v>
      </c>
      <c r="C307" s="44" t="n">
        <v>1.5</v>
      </c>
      <c r="D307" s="44" t="n">
        <v>2.3</v>
      </c>
      <c r="E307" s="42" t="n">
        <v>3.8</v>
      </c>
    </row>
    <row r="308" customFormat="false" ht="13.8" hidden="false" customHeight="false" outlineLevel="0" collapsed="false">
      <c r="A308" s="33" t="s">
        <v>361</v>
      </c>
      <c r="B308" s="34"/>
      <c r="C308" s="35"/>
      <c r="D308" s="36"/>
      <c r="E308" s="37"/>
    </row>
    <row r="309" customFormat="false" ht="13.8" hidden="false" customHeight="false" outlineLevel="0" collapsed="false">
      <c r="A309" s="38"/>
      <c r="B309" s="39" t="s">
        <v>362</v>
      </c>
      <c r="C309" s="40" t="n">
        <v>4.7</v>
      </c>
      <c r="D309" s="41" t="n">
        <v>5.1</v>
      </c>
      <c r="E309" s="42" t="n">
        <v>9.8</v>
      </c>
    </row>
    <row r="310" customFormat="false" ht="13.8" hidden="false" customHeight="false" outlineLevel="0" collapsed="false">
      <c r="A310" s="33" t="s">
        <v>363</v>
      </c>
      <c r="B310" s="34"/>
      <c r="C310" s="43"/>
      <c r="D310" s="43"/>
      <c r="E310" s="37"/>
    </row>
    <row r="311" customFormat="false" ht="13.8" hidden="false" customHeight="false" outlineLevel="0" collapsed="false">
      <c r="A311" s="38"/>
      <c r="B311" s="39" t="s">
        <v>364</v>
      </c>
      <c r="C311" s="44" t="n">
        <v>4.6</v>
      </c>
      <c r="D311" s="44" t="n">
        <v>4.6</v>
      </c>
      <c r="E311" s="42" t="n">
        <v>9.2</v>
      </c>
    </row>
    <row r="312" customFormat="false" ht="13.8" hidden="false" customHeight="false" outlineLevel="0" collapsed="false">
      <c r="A312" s="33" t="s">
        <v>365</v>
      </c>
      <c r="B312" s="34"/>
      <c r="C312" s="35"/>
      <c r="D312" s="36"/>
      <c r="E312" s="37"/>
    </row>
    <row r="313" customFormat="false" ht="13.8" hidden="false" customHeight="false" outlineLevel="0" collapsed="false">
      <c r="A313" s="38"/>
      <c r="B313" s="39" t="s">
        <v>366</v>
      </c>
      <c r="C313" s="40" t="n">
        <v>95.5</v>
      </c>
      <c r="D313" s="41" t="n">
        <v>120</v>
      </c>
      <c r="E313" s="42" t="n">
        <v>215.5</v>
      </c>
    </row>
    <row r="314" customFormat="false" ht="13.8" hidden="false" customHeight="false" outlineLevel="0" collapsed="false">
      <c r="A314" s="33" t="s">
        <v>367</v>
      </c>
      <c r="B314" s="34"/>
      <c r="C314" s="43"/>
      <c r="D314" s="43"/>
      <c r="E314" s="37"/>
    </row>
    <row r="315" customFormat="false" ht="13.8" hidden="false" customHeight="false" outlineLevel="0" collapsed="false">
      <c r="A315" s="38"/>
      <c r="B315" s="39" t="s">
        <v>368</v>
      </c>
      <c r="C315" s="44" t="n">
        <v>13</v>
      </c>
      <c r="D315" s="44" t="n">
        <v>13</v>
      </c>
      <c r="E315" s="42" t="n">
        <v>26</v>
      </c>
    </row>
    <row r="316" customFormat="false" ht="13.8" hidden="false" customHeight="false" outlineLevel="0" collapsed="false">
      <c r="A316" s="33" t="s">
        <v>369</v>
      </c>
      <c r="B316" s="34"/>
      <c r="C316" s="35"/>
      <c r="D316" s="36"/>
      <c r="E316" s="37"/>
    </row>
    <row r="317" customFormat="false" ht="13.8" hidden="false" customHeight="false" outlineLevel="0" collapsed="false">
      <c r="A317" s="38"/>
      <c r="B317" s="39" t="s">
        <v>370</v>
      </c>
      <c r="C317" s="40" t="n">
        <v>3.2</v>
      </c>
      <c r="D317" s="41" t="n">
        <v>3.2</v>
      </c>
      <c r="E317" s="42" t="n">
        <v>6.4</v>
      </c>
    </row>
    <row r="318" customFormat="false" ht="13.8" hidden="false" customHeight="false" outlineLevel="0" collapsed="false">
      <c r="A318" s="33" t="s">
        <v>371</v>
      </c>
      <c r="B318" s="34"/>
      <c r="C318" s="43"/>
      <c r="D318" s="43"/>
      <c r="E318" s="37"/>
    </row>
    <row r="319" customFormat="false" ht="13.8" hidden="false" customHeight="false" outlineLevel="0" collapsed="false">
      <c r="A319" s="38"/>
      <c r="B319" s="39" t="s">
        <v>372</v>
      </c>
      <c r="C319" s="44" t="n">
        <v>48.9</v>
      </c>
      <c r="D319" s="44" t="n">
        <v>59.3</v>
      </c>
      <c r="E319" s="42" t="n">
        <v>108.2</v>
      </c>
    </row>
    <row r="320" customFormat="false" ht="13.8" hidden="false" customHeight="false" outlineLevel="0" collapsed="false">
      <c r="A320" s="33" t="s">
        <v>373</v>
      </c>
      <c r="B320" s="34"/>
      <c r="C320" s="35"/>
      <c r="D320" s="36"/>
      <c r="E320" s="37"/>
    </row>
    <row r="321" customFormat="false" ht="13.8" hidden="false" customHeight="false" outlineLevel="0" collapsed="false">
      <c r="A321" s="38"/>
      <c r="B321" s="39" t="s">
        <v>374</v>
      </c>
      <c r="C321" s="40" t="n">
        <v>1.7</v>
      </c>
      <c r="D321" s="41" t="n">
        <v>2.3</v>
      </c>
      <c r="E321" s="42" t="n">
        <v>4</v>
      </c>
    </row>
    <row r="322" customFormat="false" ht="13.8" hidden="false" customHeight="false" outlineLevel="0" collapsed="false">
      <c r="A322" s="33" t="s">
        <v>375</v>
      </c>
      <c r="B322" s="34"/>
      <c r="C322" s="43"/>
      <c r="D322" s="43"/>
      <c r="E322" s="37"/>
    </row>
    <row r="323" customFormat="false" ht="13.8" hidden="false" customHeight="false" outlineLevel="0" collapsed="false">
      <c r="A323" s="38"/>
      <c r="B323" s="39" t="s">
        <v>376</v>
      </c>
      <c r="C323" s="44" t="n">
        <v>35.4</v>
      </c>
      <c r="D323" s="44" t="n">
        <v>53.7</v>
      </c>
      <c r="E323" s="42" t="n">
        <v>89.1</v>
      </c>
    </row>
    <row r="324" customFormat="false" ht="13.8" hidden="false" customHeight="false" outlineLevel="0" collapsed="false">
      <c r="A324" s="33" t="s">
        <v>377</v>
      </c>
      <c r="B324" s="34"/>
      <c r="C324" s="35"/>
      <c r="D324" s="36"/>
      <c r="E324" s="37"/>
    </row>
    <row r="325" customFormat="false" ht="13.8" hidden="false" customHeight="false" outlineLevel="0" collapsed="false">
      <c r="A325" s="38"/>
      <c r="B325" s="39" t="s">
        <v>378</v>
      </c>
      <c r="C325" s="40" t="n">
        <v>10</v>
      </c>
      <c r="D325" s="41" t="n">
        <v>19.9</v>
      </c>
      <c r="E325" s="42" t="n">
        <v>29.9</v>
      </c>
    </row>
    <row r="326" customFormat="false" ht="13.8" hidden="false" customHeight="false" outlineLevel="0" collapsed="false">
      <c r="A326" s="33" t="s">
        <v>379</v>
      </c>
      <c r="B326" s="34"/>
      <c r="C326" s="43"/>
      <c r="D326" s="43"/>
      <c r="E326" s="37"/>
    </row>
    <row r="327" customFormat="false" ht="13.8" hidden="false" customHeight="false" outlineLevel="0" collapsed="false">
      <c r="A327" s="38"/>
      <c r="B327" s="39" t="s">
        <v>380</v>
      </c>
      <c r="C327" s="44" t="n">
        <v>29.3</v>
      </c>
      <c r="D327" s="44" t="n">
        <v>39.7</v>
      </c>
      <c r="E327" s="42" t="n">
        <v>69</v>
      </c>
    </row>
    <row r="328" customFormat="false" ht="13.8" hidden="false" customHeight="false" outlineLevel="0" collapsed="false">
      <c r="A328" s="33" t="s">
        <v>381</v>
      </c>
      <c r="B328" s="34"/>
      <c r="C328" s="35"/>
      <c r="D328" s="36"/>
      <c r="E328" s="37"/>
    </row>
    <row r="329" customFormat="false" ht="13.8" hidden="false" customHeight="false" outlineLevel="0" collapsed="false">
      <c r="A329" s="38"/>
      <c r="B329" s="39" t="s">
        <v>382</v>
      </c>
      <c r="C329" s="40" t="n">
        <v>0.7</v>
      </c>
      <c r="D329" s="41" t="n">
        <v>2.8</v>
      </c>
      <c r="E329" s="42" t="n">
        <v>3.5</v>
      </c>
    </row>
    <row r="330" customFormat="false" ht="13.8" hidden="false" customHeight="false" outlineLevel="0" collapsed="false">
      <c r="A330" s="33" t="s">
        <v>383</v>
      </c>
      <c r="B330" s="34"/>
      <c r="C330" s="43"/>
      <c r="D330" s="43"/>
      <c r="E330" s="37"/>
    </row>
    <row r="331" customFormat="false" ht="13.8" hidden="false" customHeight="false" outlineLevel="0" collapsed="false">
      <c r="A331" s="38"/>
      <c r="B331" s="39" t="s">
        <v>384</v>
      </c>
      <c r="C331" s="44" t="n">
        <v>91.8</v>
      </c>
      <c r="D331" s="44" t="n">
        <v>106</v>
      </c>
      <c r="E331" s="42" t="n">
        <v>197.8</v>
      </c>
    </row>
    <row r="332" customFormat="false" ht="13.8" hidden="false" customHeight="false" outlineLevel="0" collapsed="false">
      <c r="A332" s="33" t="s">
        <v>385</v>
      </c>
      <c r="B332" s="34"/>
      <c r="C332" s="35"/>
      <c r="D332" s="36"/>
      <c r="E332" s="37"/>
    </row>
    <row r="333" customFormat="false" ht="13.8" hidden="false" customHeight="false" outlineLevel="0" collapsed="false">
      <c r="A333" s="38"/>
      <c r="B333" s="39" t="s">
        <v>227</v>
      </c>
      <c r="C333" s="40" t="n">
        <v>14.6</v>
      </c>
      <c r="D333" s="41" t="n">
        <v>27.6</v>
      </c>
      <c r="E333" s="42" t="n">
        <v>42.2</v>
      </c>
    </row>
    <row r="334" customFormat="false" ht="13.8" hidden="false" customHeight="false" outlineLevel="0" collapsed="false">
      <c r="A334" s="33" t="s">
        <v>386</v>
      </c>
      <c r="B334" s="34"/>
      <c r="C334" s="43"/>
      <c r="D334" s="43"/>
      <c r="E334" s="37"/>
    </row>
    <row r="335" customFormat="false" ht="13.8" hidden="false" customHeight="false" outlineLevel="0" collapsed="false">
      <c r="A335" s="38"/>
      <c r="B335" s="39" t="s">
        <v>387</v>
      </c>
      <c r="C335" s="44" t="n">
        <v>10.8</v>
      </c>
      <c r="D335" s="44" t="n">
        <v>28.6</v>
      </c>
      <c r="E335" s="42" t="n">
        <v>39.4</v>
      </c>
    </row>
    <row r="336" customFormat="false" ht="13.8" hidden="false" customHeight="false" outlineLevel="0" collapsed="false">
      <c r="A336" s="33" t="s">
        <v>388</v>
      </c>
      <c r="B336" s="34"/>
      <c r="C336" s="35"/>
      <c r="D336" s="36"/>
      <c r="E336" s="37"/>
    </row>
    <row r="337" customFormat="false" ht="13.8" hidden="false" customHeight="false" outlineLevel="0" collapsed="false">
      <c r="A337" s="38"/>
      <c r="B337" s="39" t="s">
        <v>389</v>
      </c>
      <c r="C337" s="40" t="n">
        <v>4</v>
      </c>
      <c r="D337" s="41" t="n">
        <v>4.2</v>
      </c>
      <c r="E337" s="42" t="n">
        <v>8.2</v>
      </c>
    </row>
    <row r="338" customFormat="false" ht="13.8" hidden="false" customHeight="false" outlineLevel="0" collapsed="false">
      <c r="A338" s="33" t="s">
        <v>390</v>
      </c>
      <c r="B338" s="34"/>
      <c r="C338" s="43"/>
      <c r="D338" s="43"/>
      <c r="E338" s="37"/>
    </row>
    <row r="339" customFormat="false" ht="13.8" hidden="false" customHeight="false" outlineLevel="0" collapsed="false">
      <c r="A339" s="38"/>
      <c r="B339" s="39" t="s">
        <v>391</v>
      </c>
      <c r="C339" s="44" t="n">
        <v>0</v>
      </c>
      <c r="D339" s="44" t="n">
        <v>1.9</v>
      </c>
      <c r="E339" s="42" t="n">
        <v>1.9</v>
      </c>
    </row>
    <row r="340" customFormat="false" ht="13.8" hidden="false" customHeight="false" outlineLevel="0" collapsed="false">
      <c r="A340" s="33" t="s">
        <v>392</v>
      </c>
      <c r="B340" s="34"/>
      <c r="C340" s="35"/>
      <c r="D340" s="36"/>
      <c r="E340" s="37"/>
    </row>
    <row r="341" customFormat="false" ht="13.8" hidden="false" customHeight="false" outlineLevel="0" collapsed="false">
      <c r="A341" s="38"/>
      <c r="B341" s="39" t="s">
        <v>393</v>
      </c>
      <c r="C341" s="40" t="n">
        <v>1.6</v>
      </c>
      <c r="D341" s="41" t="n">
        <v>4</v>
      </c>
      <c r="E341" s="42" t="n">
        <v>5.6</v>
      </c>
    </row>
    <row r="342" customFormat="false" ht="13.8" hidden="false" customHeight="false" outlineLevel="0" collapsed="false">
      <c r="A342" s="33" t="s">
        <v>394</v>
      </c>
      <c r="B342" s="34"/>
      <c r="C342" s="43"/>
      <c r="D342" s="43"/>
      <c r="E342" s="37"/>
    </row>
    <row r="343" customFormat="false" ht="13.8" hidden="false" customHeight="false" outlineLevel="0" collapsed="false">
      <c r="A343" s="38"/>
      <c r="B343" s="39" t="s">
        <v>395</v>
      </c>
      <c r="C343" s="44" t="n">
        <v>1.2</v>
      </c>
      <c r="D343" s="44" t="n">
        <v>3.6</v>
      </c>
      <c r="E343" s="42" t="n">
        <v>4.8</v>
      </c>
    </row>
    <row r="344" customFormat="false" ht="13.8" hidden="false" customHeight="false" outlineLevel="0" collapsed="false">
      <c r="A344" s="33" t="s">
        <v>396</v>
      </c>
      <c r="B344" s="34"/>
      <c r="C344" s="35"/>
      <c r="D344" s="36"/>
      <c r="E344" s="37"/>
    </row>
    <row r="345" customFormat="false" ht="13.8" hidden="false" customHeight="false" outlineLevel="0" collapsed="false">
      <c r="A345" s="38"/>
      <c r="B345" s="39" t="s">
        <v>397</v>
      </c>
      <c r="C345" s="40" t="n">
        <v>3.4</v>
      </c>
      <c r="D345" s="41" t="n">
        <v>7.3</v>
      </c>
      <c r="E345" s="42" t="n">
        <v>10.7</v>
      </c>
    </row>
    <row r="346" customFormat="false" ht="13.8" hidden="false" customHeight="false" outlineLevel="0" collapsed="false">
      <c r="A346" s="33" t="s">
        <v>398</v>
      </c>
      <c r="B346" s="34"/>
      <c r="C346" s="43"/>
      <c r="D346" s="43"/>
      <c r="E346" s="37"/>
    </row>
    <row r="347" customFormat="false" ht="13.8" hidden="false" customHeight="false" outlineLevel="0" collapsed="false">
      <c r="A347" s="38"/>
      <c r="B347" s="39" t="s">
        <v>399</v>
      </c>
      <c r="C347" s="44" t="n">
        <v>14.8</v>
      </c>
      <c r="D347" s="44" t="n">
        <v>20.7</v>
      </c>
      <c r="E347" s="42" t="n">
        <v>35.5</v>
      </c>
    </row>
    <row r="348" customFormat="false" ht="13.8" hidden="false" customHeight="false" outlineLevel="0" collapsed="false">
      <c r="A348" s="33" t="s">
        <v>400</v>
      </c>
      <c r="B348" s="34"/>
      <c r="C348" s="35"/>
      <c r="D348" s="36"/>
      <c r="E348" s="37"/>
    </row>
    <row r="349" customFormat="false" ht="13.8" hidden="false" customHeight="false" outlineLevel="0" collapsed="false">
      <c r="A349" s="38"/>
      <c r="B349" s="39" t="s">
        <v>401</v>
      </c>
      <c r="C349" s="40" t="n">
        <v>12.6</v>
      </c>
      <c r="D349" s="41" t="n">
        <v>20.9</v>
      </c>
      <c r="E349" s="42" t="n">
        <v>33.5</v>
      </c>
    </row>
    <row r="350" customFormat="false" ht="13.8" hidden="false" customHeight="false" outlineLevel="0" collapsed="false">
      <c r="A350" s="33" t="s">
        <v>402</v>
      </c>
      <c r="B350" s="34"/>
      <c r="C350" s="43"/>
      <c r="D350" s="43"/>
      <c r="E350" s="37"/>
    </row>
    <row r="351" customFormat="false" ht="13.8" hidden="false" customHeight="false" outlineLevel="0" collapsed="false">
      <c r="A351" s="38"/>
      <c r="B351" s="39" t="s">
        <v>403</v>
      </c>
      <c r="C351" s="44" t="n">
        <v>1.3</v>
      </c>
      <c r="D351" s="44" t="n">
        <v>1.3</v>
      </c>
      <c r="E351" s="42" t="n">
        <v>2.6</v>
      </c>
    </row>
    <row r="352" customFormat="false" ht="13.8" hidden="false" customHeight="false" outlineLevel="0" collapsed="false">
      <c r="A352" s="33" t="s">
        <v>404</v>
      </c>
      <c r="B352" s="34"/>
      <c r="C352" s="35"/>
      <c r="D352" s="36"/>
      <c r="E352" s="37"/>
    </row>
    <row r="353" customFormat="false" ht="13.8" hidden="false" customHeight="false" outlineLevel="0" collapsed="false">
      <c r="A353" s="38"/>
      <c r="B353" s="39" t="s">
        <v>405</v>
      </c>
      <c r="C353" s="40" t="n">
        <v>0</v>
      </c>
      <c r="D353" s="41" t="n">
        <v>10.3</v>
      </c>
      <c r="E353" s="42" t="n">
        <v>10.3</v>
      </c>
    </row>
    <row r="354" customFormat="false" ht="13.8" hidden="false" customHeight="false" outlineLevel="0" collapsed="false">
      <c r="A354" s="33" t="s">
        <v>406</v>
      </c>
      <c r="B354" s="34"/>
      <c r="C354" s="43"/>
      <c r="D354" s="43"/>
      <c r="E354" s="37"/>
    </row>
    <row r="355" customFormat="false" ht="13.8" hidden="false" customHeight="false" outlineLevel="0" collapsed="false">
      <c r="A355" s="38"/>
      <c r="B355" s="39" t="s">
        <v>407</v>
      </c>
      <c r="C355" s="44" t="n">
        <v>0</v>
      </c>
      <c r="D355" s="44" t="n">
        <v>6.4</v>
      </c>
      <c r="E355" s="42" t="n">
        <v>6.4</v>
      </c>
    </row>
    <row r="356" customFormat="false" ht="13.8" hidden="false" customHeight="false" outlineLevel="0" collapsed="false">
      <c r="A356" s="33" t="s">
        <v>408</v>
      </c>
      <c r="B356" s="34"/>
      <c r="C356" s="35"/>
      <c r="D356" s="36"/>
      <c r="E356" s="37"/>
    </row>
    <row r="357" customFormat="false" ht="13.8" hidden="false" customHeight="false" outlineLevel="0" collapsed="false">
      <c r="A357" s="38"/>
      <c r="B357" s="39" t="s">
        <v>409</v>
      </c>
      <c r="C357" s="40" t="n">
        <v>38.7</v>
      </c>
      <c r="D357" s="41" t="n">
        <v>41.6</v>
      </c>
      <c r="E357" s="42" t="n">
        <v>80.3</v>
      </c>
    </row>
    <row r="358" customFormat="false" ht="13.8" hidden="false" customHeight="false" outlineLevel="0" collapsed="false">
      <c r="A358" s="33" t="s">
        <v>410</v>
      </c>
      <c r="B358" s="34"/>
      <c r="C358" s="43"/>
      <c r="D358" s="43"/>
      <c r="E358" s="37"/>
    </row>
    <row r="359" customFormat="false" ht="13.8" hidden="false" customHeight="false" outlineLevel="0" collapsed="false">
      <c r="A359" s="38"/>
      <c r="B359" s="39" t="s">
        <v>411</v>
      </c>
      <c r="C359" s="44" t="n">
        <v>37.4</v>
      </c>
      <c r="D359" s="44" t="n">
        <v>37.4</v>
      </c>
      <c r="E359" s="42" t="n">
        <v>74.8</v>
      </c>
    </row>
    <row r="360" customFormat="false" ht="13.8" hidden="false" customHeight="false" outlineLevel="0" collapsed="false">
      <c r="A360" s="33" t="s">
        <v>412</v>
      </c>
      <c r="B360" s="34"/>
      <c r="C360" s="35"/>
      <c r="D360" s="36"/>
      <c r="E360" s="37"/>
    </row>
    <row r="361" customFormat="false" ht="13.8" hidden="false" customHeight="false" outlineLevel="0" collapsed="false">
      <c r="A361" s="38"/>
      <c r="B361" s="39" t="s">
        <v>413</v>
      </c>
      <c r="C361" s="40" t="n">
        <v>16.5</v>
      </c>
      <c r="D361" s="41" t="n">
        <v>16.5</v>
      </c>
      <c r="E361" s="42" t="n">
        <v>33</v>
      </c>
    </row>
    <row r="362" customFormat="false" ht="13.8" hidden="false" customHeight="false" outlineLevel="0" collapsed="false">
      <c r="A362" s="33" t="s">
        <v>414</v>
      </c>
      <c r="B362" s="34"/>
      <c r="C362" s="43"/>
      <c r="D362" s="43"/>
      <c r="E362" s="37"/>
    </row>
    <row r="363" customFormat="false" ht="13.8" hidden="false" customHeight="false" outlineLevel="0" collapsed="false">
      <c r="A363" s="38"/>
      <c r="B363" s="39" t="s">
        <v>415</v>
      </c>
      <c r="C363" s="44" t="n">
        <v>30.8</v>
      </c>
      <c r="D363" s="44" t="n">
        <v>35</v>
      </c>
      <c r="E363" s="42" t="n">
        <v>65.8</v>
      </c>
    </row>
    <row r="364" customFormat="false" ht="13.8" hidden="false" customHeight="false" outlineLevel="0" collapsed="false">
      <c r="A364" s="33" t="s">
        <v>416</v>
      </c>
      <c r="B364" s="34"/>
      <c r="C364" s="35"/>
      <c r="D364" s="36"/>
      <c r="E364" s="37"/>
    </row>
    <row r="365" customFormat="false" ht="13.8" hidden="false" customHeight="false" outlineLevel="0" collapsed="false">
      <c r="A365" s="38"/>
      <c r="B365" s="39" t="s">
        <v>417</v>
      </c>
      <c r="C365" s="40" t="n">
        <v>3.5</v>
      </c>
      <c r="D365" s="41" t="n">
        <v>3.5</v>
      </c>
      <c r="E365" s="42" t="n">
        <v>7</v>
      </c>
    </row>
    <row r="366" customFormat="false" ht="13.8" hidden="false" customHeight="false" outlineLevel="0" collapsed="false">
      <c r="A366" s="33" t="s">
        <v>418</v>
      </c>
      <c r="B366" s="34"/>
      <c r="C366" s="43"/>
      <c r="D366" s="43"/>
      <c r="E366" s="37"/>
    </row>
    <row r="367" customFormat="false" ht="13.8" hidden="false" customHeight="false" outlineLevel="0" collapsed="false">
      <c r="A367" s="38"/>
      <c r="B367" s="39" t="s">
        <v>419</v>
      </c>
      <c r="C367" s="44" t="n">
        <v>4.7</v>
      </c>
      <c r="D367" s="44" t="n">
        <v>4.7</v>
      </c>
      <c r="E367" s="42" t="n">
        <v>9.4</v>
      </c>
    </row>
    <row r="368" customFormat="false" ht="13.8" hidden="false" customHeight="false" outlineLevel="0" collapsed="false">
      <c r="A368" s="33" t="s">
        <v>420</v>
      </c>
      <c r="B368" s="34"/>
      <c r="C368" s="35"/>
      <c r="D368" s="36"/>
      <c r="E368" s="37"/>
    </row>
    <row r="369" customFormat="false" ht="13.8" hidden="false" customHeight="false" outlineLevel="0" collapsed="false">
      <c r="A369" s="38"/>
      <c r="B369" s="39" t="s">
        <v>421</v>
      </c>
      <c r="C369" s="40" t="n">
        <v>18.7</v>
      </c>
      <c r="D369" s="41" t="n">
        <v>28</v>
      </c>
      <c r="E369" s="42" t="n">
        <v>46.7</v>
      </c>
    </row>
    <row r="370" customFormat="false" ht="13.8" hidden="false" customHeight="false" outlineLevel="0" collapsed="false">
      <c r="A370" s="33" t="s">
        <v>422</v>
      </c>
      <c r="B370" s="34"/>
      <c r="C370" s="43"/>
      <c r="D370" s="43"/>
      <c r="E370" s="37"/>
    </row>
    <row r="371" customFormat="false" ht="13.8" hidden="false" customHeight="false" outlineLevel="0" collapsed="false">
      <c r="A371" s="38"/>
      <c r="B371" s="39" t="s">
        <v>423</v>
      </c>
      <c r="C371" s="44" t="n">
        <v>3</v>
      </c>
      <c r="D371" s="44" t="n">
        <v>5.9</v>
      </c>
      <c r="E371" s="42" t="n">
        <v>8.9</v>
      </c>
    </row>
    <row r="372" customFormat="false" ht="13.8" hidden="false" customHeight="false" outlineLevel="0" collapsed="false">
      <c r="A372" s="33" t="s">
        <v>424</v>
      </c>
      <c r="B372" s="34"/>
      <c r="C372" s="35"/>
      <c r="D372" s="36"/>
      <c r="E372" s="37"/>
    </row>
    <row r="373" customFormat="false" ht="13.8" hidden="false" customHeight="false" outlineLevel="0" collapsed="false">
      <c r="A373" s="38"/>
      <c r="B373" s="39" t="s">
        <v>425</v>
      </c>
      <c r="C373" s="40" t="n">
        <v>6.8</v>
      </c>
      <c r="D373" s="41" t="n">
        <v>13.3</v>
      </c>
      <c r="E373" s="42" t="n">
        <v>20.1</v>
      </c>
    </row>
    <row r="374" customFormat="false" ht="13.8" hidden="false" customHeight="false" outlineLevel="0" collapsed="false">
      <c r="A374" s="33" t="s">
        <v>426</v>
      </c>
      <c r="B374" s="34"/>
      <c r="C374" s="43"/>
      <c r="D374" s="43"/>
      <c r="E374" s="37"/>
    </row>
    <row r="375" customFormat="false" ht="13.8" hidden="false" customHeight="false" outlineLevel="0" collapsed="false">
      <c r="A375" s="38"/>
      <c r="B375" s="39" t="s">
        <v>427</v>
      </c>
      <c r="C375" s="44" t="n">
        <v>0.8</v>
      </c>
      <c r="D375" s="44" t="n">
        <v>0.8</v>
      </c>
      <c r="E375" s="42" t="n">
        <v>1.6</v>
      </c>
    </row>
    <row r="376" customFormat="false" ht="13.8" hidden="false" customHeight="false" outlineLevel="0" collapsed="false">
      <c r="A376" s="33" t="s">
        <v>428</v>
      </c>
      <c r="B376" s="34"/>
      <c r="C376" s="35"/>
      <c r="D376" s="36"/>
      <c r="E376" s="37"/>
    </row>
    <row r="377" customFormat="false" ht="13.8" hidden="false" customHeight="false" outlineLevel="0" collapsed="false">
      <c r="A377" s="38"/>
      <c r="B377" s="39" t="s">
        <v>429</v>
      </c>
      <c r="C377" s="40" t="n">
        <v>0.7</v>
      </c>
      <c r="D377" s="41" t="n">
        <v>0.7</v>
      </c>
      <c r="E377" s="42" t="n">
        <v>1.4</v>
      </c>
    </row>
    <row r="378" customFormat="false" ht="13.8" hidden="false" customHeight="false" outlineLevel="0" collapsed="false">
      <c r="A378" s="33" t="s">
        <v>430</v>
      </c>
      <c r="B378" s="34"/>
      <c r="C378" s="43"/>
      <c r="D378" s="43"/>
      <c r="E378" s="37"/>
    </row>
    <row r="379" customFormat="false" ht="13.8" hidden="false" customHeight="false" outlineLevel="0" collapsed="false">
      <c r="A379" s="38"/>
      <c r="B379" s="39" t="s">
        <v>431</v>
      </c>
      <c r="C379" s="44" t="n">
        <v>8.8</v>
      </c>
      <c r="D379" s="44" t="n">
        <v>10.1</v>
      </c>
      <c r="E379" s="42" t="n">
        <v>18.9</v>
      </c>
    </row>
    <row r="380" customFormat="false" ht="13.8" hidden="false" customHeight="false" outlineLevel="0" collapsed="false">
      <c r="A380" s="33" t="s">
        <v>432</v>
      </c>
      <c r="B380" s="34"/>
      <c r="C380" s="35"/>
      <c r="D380" s="36"/>
      <c r="E380" s="37"/>
    </row>
    <row r="381" customFormat="false" ht="13.8" hidden="false" customHeight="false" outlineLevel="0" collapsed="false">
      <c r="A381" s="38"/>
      <c r="B381" s="39" t="s">
        <v>433</v>
      </c>
      <c r="C381" s="40" t="n">
        <v>5.9</v>
      </c>
      <c r="D381" s="41" t="n">
        <v>5.9</v>
      </c>
      <c r="E381" s="42" t="n">
        <v>11.8</v>
      </c>
    </row>
    <row r="382" customFormat="false" ht="13.8" hidden="false" customHeight="false" outlineLevel="0" collapsed="false">
      <c r="A382" s="33" t="s">
        <v>434</v>
      </c>
      <c r="B382" s="34"/>
      <c r="C382" s="43"/>
      <c r="D382" s="43"/>
      <c r="E382" s="37"/>
    </row>
    <row r="383" customFormat="false" ht="13.8" hidden="false" customHeight="false" outlineLevel="0" collapsed="false">
      <c r="A383" s="38"/>
      <c r="B383" s="39" t="s">
        <v>435</v>
      </c>
      <c r="C383" s="44" t="n">
        <v>71.1</v>
      </c>
      <c r="D383" s="44" t="n">
        <v>72.3</v>
      </c>
      <c r="E383" s="42" t="n">
        <v>143.4</v>
      </c>
    </row>
    <row r="384" customFormat="false" ht="13.8" hidden="false" customHeight="false" outlineLevel="0" collapsed="false">
      <c r="A384" s="33" t="s">
        <v>436</v>
      </c>
      <c r="B384" s="34"/>
      <c r="C384" s="35"/>
      <c r="D384" s="36"/>
      <c r="E384" s="37"/>
    </row>
    <row r="385" customFormat="false" ht="13.8" hidden="false" customHeight="false" outlineLevel="0" collapsed="false">
      <c r="A385" s="38"/>
      <c r="B385" s="39" t="s">
        <v>437</v>
      </c>
      <c r="C385" s="40" t="n">
        <v>16.7</v>
      </c>
      <c r="D385" s="41" t="n">
        <v>19.5</v>
      </c>
      <c r="E385" s="42" t="n">
        <v>36.2</v>
      </c>
    </row>
    <row r="386" customFormat="false" ht="13.8" hidden="false" customHeight="false" outlineLevel="0" collapsed="false">
      <c r="A386" s="33" t="s">
        <v>438</v>
      </c>
      <c r="B386" s="34"/>
      <c r="C386" s="43"/>
      <c r="D386" s="43"/>
      <c r="E386" s="37"/>
    </row>
    <row r="387" customFormat="false" ht="13.8" hidden="false" customHeight="false" outlineLevel="0" collapsed="false">
      <c r="A387" s="38"/>
      <c r="B387" s="39" t="s">
        <v>439</v>
      </c>
      <c r="C387" s="44" t="n">
        <v>29</v>
      </c>
      <c r="D387" s="44" t="n">
        <v>31.5</v>
      </c>
      <c r="E387" s="42" t="n">
        <v>60.5</v>
      </c>
    </row>
    <row r="388" customFormat="false" ht="13.8" hidden="false" customHeight="false" outlineLevel="0" collapsed="false">
      <c r="A388" s="33" t="s">
        <v>440</v>
      </c>
      <c r="B388" s="34"/>
      <c r="C388" s="35"/>
      <c r="D388" s="36"/>
      <c r="E388" s="37"/>
    </row>
    <row r="389" customFormat="false" ht="13.8" hidden="false" customHeight="false" outlineLevel="0" collapsed="false">
      <c r="A389" s="38"/>
      <c r="B389" s="39" t="s">
        <v>441</v>
      </c>
      <c r="C389" s="40" t="n">
        <v>25.5</v>
      </c>
      <c r="D389" s="41" t="n">
        <v>25.5</v>
      </c>
      <c r="E389" s="42" t="n">
        <v>51</v>
      </c>
    </row>
    <row r="390" customFormat="false" ht="13.8" hidden="false" customHeight="false" outlineLevel="0" collapsed="false">
      <c r="A390" s="33" t="s">
        <v>442</v>
      </c>
      <c r="B390" s="34"/>
      <c r="C390" s="43"/>
      <c r="D390" s="43"/>
      <c r="E390" s="37"/>
    </row>
    <row r="391" customFormat="false" ht="13.8" hidden="false" customHeight="false" outlineLevel="0" collapsed="false">
      <c r="A391" s="38"/>
      <c r="B391" s="39" t="s">
        <v>443</v>
      </c>
      <c r="C391" s="44" t="n">
        <v>33.3</v>
      </c>
      <c r="D391" s="44" t="n">
        <v>33.9</v>
      </c>
      <c r="E391" s="42" t="n">
        <v>67.2</v>
      </c>
    </row>
    <row r="392" customFormat="false" ht="13.8" hidden="false" customHeight="false" outlineLevel="0" collapsed="false">
      <c r="A392" s="33" t="s">
        <v>444</v>
      </c>
      <c r="B392" s="34"/>
      <c r="C392" s="35"/>
      <c r="D392" s="36"/>
      <c r="E392" s="37"/>
    </row>
    <row r="393" customFormat="false" ht="13.8" hidden="false" customHeight="false" outlineLevel="0" collapsed="false">
      <c r="A393" s="38"/>
      <c r="B393" s="39" t="s">
        <v>445</v>
      </c>
      <c r="C393" s="40" t="n">
        <v>19.5</v>
      </c>
      <c r="D393" s="41" t="n">
        <v>37.5</v>
      </c>
      <c r="E393" s="42" t="n">
        <v>57</v>
      </c>
    </row>
    <row r="394" customFormat="false" ht="13.8" hidden="false" customHeight="false" outlineLevel="0" collapsed="false">
      <c r="A394" s="33" t="s">
        <v>446</v>
      </c>
      <c r="B394" s="34"/>
      <c r="C394" s="43"/>
      <c r="D394" s="43"/>
      <c r="E394" s="37"/>
    </row>
    <row r="395" customFormat="false" ht="13.8" hidden="false" customHeight="false" outlineLevel="0" collapsed="false">
      <c r="A395" s="38"/>
      <c r="B395" s="39" t="s">
        <v>447</v>
      </c>
      <c r="C395" s="44" t="n">
        <v>30.6</v>
      </c>
      <c r="D395" s="44" t="n">
        <v>34.3</v>
      </c>
      <c r="E395" s="42" t="n">
        <v>64.9</v>
      </c>
    </row>
    <row r="396" customFormat="false" ht="13.8" hidden="false" customHeight="false" outlineLevel="0" collapsed="false">
      <c r="A396" s="33" t="s">
        <v>448</v>
      </c>
      <c r="B396" s="34"/>
      <c r="C396" s="35"/>
      <c r="D396" s="36"/>
      <c r="E396" s="37"/>
    </row>
    <row r="397" customFormat="false" ht="13.8" hidden="false" customHeight="false" outlineLevel="0" collapsed="false">
      <c r="A397" s="38"/>
      <c r="B397" s="39" t="s">
        <v>449</v>
      </c>
      <c r="C397" s="40" t="n">
        <v>43.3</v>
      </c>
      <c r="D397" s="41" t="n">
        <v>43.3</v>
      </c>
      <c r="E397" s="42" t="n">
        <v>86.6</v>
      </c>
    </row>
    <row r="398" customFormat="false" ht="13.8" hidden="false" customHeight="false" outlineLevel="0" collapsed="false">
      <c r="A398" s="33" t="s">
        <v>450</v>
      </c>
      <c r="B398" s="34"/>
      <c r="C398" s="43"/>
      <c r="D398" s="43"/>
      <c r="E398" s="37"/>
    </row>
    <row r="399" customFormat="false" ht="13.8" hidden="false" customHeight="false" outlineLevel="0" collapsed="false">
      <c r="A399" s="38"/>
      <c r="B399" s="39" t="s">
        <v>451</v>
      </c>
      <c r="C399" s="44" t="n">
        <v>23.7</v>
      </c>
      <c r="D399" s="44" t="n">
        <v>32.9</v>
      </c>
      <c r="E399" s="42" t="n">
        <v>56.6</v>
      </c>
    </row>
    <row r="400" customFormat="false" ht="13.8" hidden="false" customHeight="false" outlineLevel="0" collapsed="false">
      <c r="A400" s="33" t="s">
        <v>452</v>
      </c>
      <c r="B400" s="34"/>
      <c r="C400" s="35"/>
      <c r="D400" s="36"/>
      <c r="E400" s="37"/>
    </row>
    <row r="401" customFormat="false" ht="13.8" hidden="false" customHeight="false" outlineLevel="0" collapsed="false">
      <c r="A401" s="38"/>
      <c r="B401" s="39" t="s">
        <v>453</v>
      </c>
      <c r="C401" s="40" t="n">
        <v>41.8</v>
      </c>
      <c r="D401" s="41" t="n">
        <v>52.5</v>
      </c>
      <c r="E401" s="42" t="n">
        <v>94.3</v>
      </c>
    </row>
    <row r="402" customFormat="false" ht="13.8" hidden="false" customHeight="false" outlineLevel="0" collapsed="false">
      <c r="A402" s="33" t="s">
        <v>454</v>
      </c>
      <c r="B402" s="34"/>
      <c r="C402" s="43"/>
      <c r="D402" s="43"/>
      <c r="E402" s="37"/>
    </row>
    <row r="403" customFormat="false" ht="13.8" hidden="false" customHeight="false" outlineLevel="0" collapsed="false">
      <c r="A403" s="38"/>
      <c r="B403" s="39" t="s">
        <v>455</v>
      </c>
      <c r="C403" s="44" t="n">
        <v>11.2</v>
      </c>
      <c r="D403" s="44" t="n">
        <v>16.7</v>
      </c>
      <c r="E403" s="42" t="n">
        <v>27.9</v>
      </c>
    </row>
    <row r="404" customFormat="false" ht="13.8" hidden="false" customHeight="false" outlineLevel="0" collapsed="false">
      <c r="A404" s="33" t="s">
        <v>456</v>
      </c>
      <c r="B404" s="34"/>
      <c r="C404" s="35"/>
      <c r="D404" s="36"/>
      <c r="E404" s="37"/>
    </row>
    <row r="405" customFormat="false" ht="13.8" hidden="false" customHeight="false" outlineLevel="0" collapsed="false">
      <c r="A405" s="38"/>
      <c r="B405" s="39" t="s">
        <v>457</v>
      </c>
      <c r="C405" s="40" t="n">
        <v>50.7</v>
      </c>
      <c r="D405" s="41" t="n">
        <v>54.5</v>
      </c>
      <c r="E405" s="42" t="n">
        <v>105.2</v>
      </c>
    </row>
    <row r="406" customFormat="false" ht="13.8" hidden="false" customHeight="false" outlineLevel="0" collapsed="false">
      <c r="A406" s="33" t="s">
        <v>458</v>
      </c>
      <c r="B406" s="34"/>
      <c r="C406" s="43"/>
      <c r="D406" s="43"/>
      <c r="E406" s="37"/>
    </row>
    <row r="407" customFormat="false" ht="13.8" hidden="false" customHeight="false" outlineLevel="0" collapsed="false">
      <c r="A407" s="38"/>
      <c r="B407" s="39" t="s">
        <v>459</v>
      </c>
      <c r="C407" s="44" t="n">
        <v>2.7</v>
      </c>
      <c r="D407" s="44" t="n">
        <v>3.7</v>
      </c>
      <c r="E407" s="42" t="n">
        <v>6.4</v>
      </c>
    </row>
    <row r="408" customFormat="false" ht="13.8" hidden="false" customHeight="false" outlineLevel="0" collapsed="false">
      <c r="A408" s="33" t="s">
        <v>460</v>
      </c>
      <c r="B408" s="34"/>
      <c r="C408" s="35"/>
      <c r="D408" s="36"/>
      <c r="E408" s="37"/>
    </row>
    <row r="409" customFormat="false" ht="13.8" hidden="false" customHeight="false" outlineLevel="0" collapsed="false">
      <c r="A409" s="38"/>
      <c r="B409" s="39" t="s">
        <v>461</v>
      </c>
      <c r="C409" s="40" t="n">
        <v>7.5</v>
      </c>
      <c r="D409" s="41" t="n">
        <v>5.6</v>
      </c>
      <c r="E409" s="42" t="n">
        <v>13.1</v>
      </c>
    </row>
    <row r="410" customFormat="false" ht="13.8" hidden="false" customHeight="false" outlineLevel="0" collapsed="false">
      <c r="A410" s="33" t="s">
        <v>462</v>
      </c>
      <c r="B410" s="34"/>
      <c r="C410" s="43"/>
      <c r="D410" s="43"/>
      <c r="E410" s="37"/>
    </row>
    <row r="411" customFormat="false" ht="13.8" hidden="false" customHeight="false" outlineLevel="0" collapsed="false">
      <c r="A411" s="38"/>
      <c r="B411" s="39" t="s">
        <v>463</v>
      </c>
      <c r="C411" s="44" t="n">
        <v>12.8</v>
      </c>
      <c r="D411" s="44" t="n">
        <v>12.8</v>
      </c>
      <c r="E411" s="42" t="n">
        <v>25.6</v>
      </c>
    </row>
    <row r="412" customFormat="false" ht="13.8" hidden="false" customHeight="false" outlineLevel="0" collapsed="false">
      <c r="A412" s="33" t="s">
        <v>464</v>
      </c>
      <c r="B412" s="34"/>
      <c r="C412" s="35"/>
      <c r="D412" s="36"/>
      <c r="E412" s="37"/>
    </row>
    <row r="413" customFormat="false" ht="13.8" hidden="false" customHeight="false" outlineLevel="0" collapsed="false">
      <c r="A413" s="38"/>
      <c r="B413" s="39" t="s">
        <v>465</v>
      </c>
      <c r="C413" s="40" t="n">
        <v>1.5</v>
      </c>
      <c r="D413" s="41" t="n">
        <v>1.8</v>
      </c>
      <c r="E413" s="42" t="n">
        <v>3.3</v>
      </c>
    </row>
    <row r="414" customFormat="false" ht="13.8" hidden="false" customHeight="false" outlineLevel="0" collapsed="false">
      <c r="A414" s="33" t="s">
        <v>466</v>
      </c>
      <c r="B414" s="34"/>
      <c r="C414" s="43"/>
      <c r="D414" s="43"/>
      <c r="E414" s="37"/>
    </row>
    <row r="415" customFormat="false" ht="13.8" hidden="false" customHeight="false" outlineLevel="0" collapsed="false">
      <c r="A415" s="38"/>
      <c r="B415" s="39" t="s">
        <v>467</v>
      </c>
      <c r="C415" s="44" t="n">
        <v>16.5</v>
      </c>
      <c r="D415" s="44" t="n">
        <v>21.1</v>
      </c>
      <c r="E415" s="42" t="n">
        <v>37.6</v>
      </c>
    </row>
    <row r="416" customFormat="false" ht="13.8" hidden="false" customHeight="false" outlineLevel="0" collapsed="false">
      <c r="A416" s="33" t="s">
        <v>468</v>
      </c>
      <c r="B416" s="34"/>
      <c r="C416" s="35"/>
      <c r="D416" s="36"/>
      <c r="E416" s="37"/>
    </row>
    <row r="417" customFormat="false" ht="13.8" hidden="false" customHeight="false" outlineLevel="0" collapsed="false">
      <c r="A417" s="38"/>
      <c r="B417" s="39" t="s">
        <v>469</v>
      </c>
      <c r="C417" s="40" t="n">
        <v>12.8</v>
      </c>
      <c r="D417" s="41" t="n">
        <v>12.8</v>
      </c>
      <c r="E417" s="42" t="n">
        <v>25.6</v>
      </c>
    </row>
    <row r="418" customFormat="false" ht="13.8" hidden="false" customHeight="false" outlineLevel="0" collapsed="false">
      <c r="A418" s="33" t="s">
        <v>470</v>
      </c>
      <c r="B418" s="34"/>
      <c r="C418" s="43"/>
      <c r="D418" s="43"/>
      <c r="E418" s="37"/>
    </row>
    <row r="419" customFormat="false" ht="13.8" hidden="false" customHeight="false" outlineLevel="0" collapsed="false">
      <c r="A419" s="38"/>
      <c r="B419" s="39" t="s">
        <v>119</v>
      </c>
      <c r="C419" s="44" t="n">
        <v>51.4</v>
      </c>
      <c r="D419" s="44" t="n">
        <v>61.8</v>
      </c>
      <c r="E419" s="42" t="n">
        <v>113.2</v>
      </c>
    </row>
    <row r="420" customFormat="false" ht="13.8" hidden="false" customHeight="false" outlineLevel="0" collapsed="false">
      <c r="A420" s="33" t="s">
        <v>471</v>
      </c>
      <c r="B420" s="34"/>
      <c r="C420" s="35"/>
      <c r="D420" s="36"/>
      <c r="E420" s="37"/>
    </row>
    <row r="421" customFormat="false" ht="13.8" hidden="false" customHeight="false" outlineLevel="0" collapsed="false">
      <c r="A421" s="38"/>
      <c r="B421" s="39" t="s">
        <v>472</v>
      </c>
      <c r="C421" s="40" t="n">
        <v>17.4</v>
      </c>
      <c r="D421" s="41" t="n">
        <v>21.3</v>
      </c>
      <c r="E421" s="42" t="n">
        <v>38.7</v>
      </c>
    </row>
    <row r="422" customFormat="false" ht="13.8" hidden="false" customHeight="false" outlineLevel="0" collapsed="false">
      <c r="A422" s="33" t="s">
        <v>473</v>
      </c>
      <c r="B422" s="34"/>
      <c r="C422" s="43"/>
      <c r="D422" s="43"/>
      <c r="E422" s="37"/>
    </row>
    <row r="423" customFormat="false" ht="13.8" hidden="false" customHeight="false" outlineLevel="0" collapsed="false">
      <c r="A423" s="38"/>
      <c r="B423" s="39" t="s">
        <v>474</v>
      </c>
      <c r="C423" s="44" t="n">
        <v>10</v>
      </c>
      <c r="D423" s="44" t="n">
        <v>15.9</v>
      </c>
      <c r="E423" s="42" t="n">
        <v>25.9</v>
      </c>
    </row>
    <row r="424" customFormat="false" ht="13.8" hidden="false" customHeight="false" outlineLevel="0" collapsed="false">
      <c r="A424" s="33" t="s">
        <v>475</v>
      </c>
      <c r="B424" s="34"/>
      <c r="C424" s="35"/>
      <c r="D424" s="36"/>
      <c r="E424" s="37"/>
    </row>
    <row r="425" customFormat="false" ht="13.8" hidden="false" customHeight="false" outlineLevel="0" collapsed="false">
      <c r="A425" s="38"/>
      <c r="B425" s="39" t="s">
        <v>476</v>
      </c>
      <c r="C425" s="40" t="n">
        <v>27.8</v>
      </c>
      <c r="D425" s="41" t="n">
        <v>37.2</v>
      </c>
      <c r="E425" s="42" t="n">
        <v>65</v>
      </c>
    </row>
    <row r="426" customFormat="false" ht="13.8" hidden="false" customHeight="false" outlineLevel="0" collapsed="false">
      <c r="A426" s="33" t="s">
        <v>477</v>
      </c>
      <c r="B426" s="34"/>
      <c r="C426" s="43"/>
      <c r="D426" s="43"/>
      <c r="E426" s="37"/>
    </row>
    <row r="427" customFormat="false" ht="13.8" hidden="false" customHeight="false" outlineLevel="0" collapsed="false">
      <c r="A427" s="38"/>
      <c r="B427" s="39" t="s">
        <v>478</v>
      </c>
      <c r="C427" s="44" t="n">
        <v>40</v>
      </c>
      <c r="D427" s="44" t="n">
        <v>45.1</v>
      </c>
      <c r="E427" s="42" t="n">
        <v>85.1</v>
      </c>
    </row>
    <row r="428" customFormat="false" ht="13.8" hidden="false" customHeight="false" outlineLevel="0" collapsed="false">
      <c r="A428" s="33" t="s">
        <v>479</v>
      </c>
      <c r="B428" s="34"/>
      <c r="C428" s="35"/>
      <c r="D428" s="36"/>
      <c r="E428" s="37"/>
    </row>
    <row r="429" customFormat="false" ht="13.8" hidden="false" customHeight="false" outlineLevel="0" collapsed="false">
      <c r="A429" s="38"/>
      <c r="B429" s="39" t="s">
        <v>480</v>
      </c>
      <c r="C429" s="40" t="n">
        <v>13.5</v>
      </c>
      <c r="D429" s="41" t="n">
        <v>16.2</v>
      </c>
      <c r="E429" s="42" t="n">
        <v>29.7</v>
      </c>
    </row>
    <row r="430" customFormat="false" ht="13.8" hidden="false" customHeight="false" outlineLevel="0" collapsed="false">
      <c r="A430" s="33" t="s">
        <v>481</v>
      </c>
      <c r="B430" s="34"/>
      <c r="C430" s="43"/>
      <c r="D430" s="43"/>
      <c r="E430" s="37"/>
    </row>
    <row r="431" customFormat="false" ht="13.8" hidden="false" customHeight="false" outlineLevel="0" collapsed="false">
      <c r="A431" s="38"/>
      <c r="B431" s="39" t="s">
        <v>482</v>
      </c>
      <c r="C431" s="44" t="n">
        <v>31.6</v>
      </c>
      <c r="D431" s="44" t="n">
        <v>41.9</v>
      </c>
      <c r="E431" s="42" t="n">
        <v>73.5</v>
      </c>
    </row>
    <row r="432" customFormat="false" ht="13.8" hidden="false" customHeight="false" outlineLevel="0" collapsed="false">
      <c r="A432" s="33" t="s">
        <v>483</v>
      </c>
      <c r="B432" s="34"/>
      <c r="C432" s="35"/>
      <c r="D432" s="36"/>
      <c r="E432" s="37"/>
    </row>
    <row r="433" customFormat="false" ht="13.8" hidden="false" customHeight="false" outlineLevel="0" collapsed="false">
      <c r="A433" s="38"/>
      <c r="B433" s="39" t="s">
        <v>484</v>
      </c>
      <c r="C433" s="40" t="n">
        <v>8.7</v>
      </c>
      <c r="D433" s="41" t="n">
        <v>9.6</v>
      </c>
      <c r="E433" s="42" t="n">
        <v>18.3</v>
      </c>
    </row>
    <row r="434" customFormat="false" ht="13.8" hidden="false" customHeight="false" outlineLevel="0" collapsed="false">
      <c r="A434" s="33" t="s">
        <v>485</v>
      </c>
      <c r="B434" s="34"/>
      <c r="C434" s="43"/>
      <c r="D434" s="43"/>
      <c r="E434" s="37"/>
    </row>
    <row r="435" customFormat="false" ht="13.8" hidden="false" customHeight="false" outlineLevel="0" collapsed="false">
      <c r="A435" s="38"/>
      <c r="B435" s="39" t="s">
        <v>486</v>
      </c>
      <c r="C435" s="44" t="n">
        <v>13.1</v>
      </c>
      <c r="D435" s="44" t="n">
        <v>17.8</v>
      </c>
      <c r="E435" s="42" t="n">
        <v>30.9</v>
      </c>
    </row>
    <row r="436" customFormat="false" ht="13.8" hidden="false" customHeight="false" outlineLevel="0" collapsed="false">
      <c r="A436" s="33" t="s">
        <v>487</v>
      </c>
      <c r="B436" s="34"/>
      <c r="C436" s="35"/>
      <c r="D436" s="36"/>
      <c r="E436" s="37"/>
    </row>
    <row r="437" customFormat="false" ht="13.8" hidden="false" customHeight="false" outlineLevel="0" collapsed="false">
      <c r="A437" s="38"/>
      <c r="B437" s="39" t="s">
        <v>488</v>
      </c>
      <c r="C437" s="40" t="n">
        <v>8.2</v>
      </c>
      <c r="D437" s="41" t="n">
        <v>8.2</v>
      </c>
      <c r="E437" s="42" t="n">
        <v>16.4</v>
      </c>
    </row>
    <row r="438" customFormat="false" ht="13.8" hidden="false" customHeight="false" outlineLevel="0" collapsed="false">
      <c r="A438" s="33" t="s">
        <v>489</v>
      </c>
      <c r="B438" s="34"/>
      <c r="C438" s="43"/>
      <c r="D438" s="43"/>
      <c r="E438" s="37"/>
    </row>
    <row r="439" customFormat="false" ht="13.8" hidden="false" customHeight="false" outlineLevel="0" collapsed="false">
      <c r="A439" s="38"/>
      <c r="B439" s="39" t="s">
        <v>490</v>
      </c>
      <c r="C439" s="44" t="n">
        <v>33.8</v>
      </c>
      <c r="D439" s="44" t="n">
        <v>33.8</v>
      </c>
      <c r="E439" s="42" t="n">
        <v>67.6</v>
      </c>
    </row>
    <row r="440" customFormat="false" ht="13.8" hidden="false" customHeight="false" outlineLevel="0" collapsed="false">
      <c r="A440" s="33" t="s">
        <v>491</v>
      </c>
      <c r="B440" s="34"/>
      <c r="C440" s="35"/>
      <c r="D440" s="36"/>
      <c r="E440" s="37"/>
    </row>
    <row r="441" customFormat="false" ht="13.8" hidden="false" customHeight="false" outlineLevel="0" collapsed="false">
      <c r="A441" s="38"/>
      <c r="B441" s="39" t="s">
        <v>492</v>
      </c>
      <c r="C441" s="40" t="n">
        <v>24.9</v>
      </c>
      <c r="D441" s="41" t="n">
        <v>29</v>
      </c>
      <c r="E441" s="42" t="n">
        <v>53.9</v>
      </c>
    </row>
    <row r="442" customFormat="false" ht="13.8" hidden="false" customHeight="false" outlineLevel="0" collapsed="false">
      <c r="A442" s="33" t="s">
        <v>493</v>
      </c>
      <c r="B442" s="34"/>
      <c r="C442" s="43"/>
      <c r="D442" s="43"/>
      <c r="E442" s="37"/>
    </row>
    <row r="443" customFormat="false" ht="13.8" hidden="false" customHeight="false" outlineLevel="0" collapsed="false">
      <c r="A443" s="38"/>
      <c r="B443" s="39" t="s">
        <v>157</v>
      </c>
      <c r="C443" s="44" t="n">
        <v>41.3</v>
      </c>
      <c r="D443" s="44" t="n">
        <v>35.4</v>
      </c>
      <c r="E443" s="42" t="n">
        <v>76.7</v>
      </c>
    </row>
    <row r="444" customFormat="false" ht="13.8" hidden="false" customHeight="false" outlineLevel="0" collapsed="false">
      <c r="A444" s="33" t="s">
        <v>494</v>
      </c>
      <c r="B444" s="34"/>
      <c r="C444" s="35"/>
      <c r="D444" s="36"/>
      <c r="E444" s="37"/>
    </row>
    <row r="445" customFormat="false" ht="13.8" hidden="false" customHeight="false" outlineLevel="0" collapsed="false">
      <c r="A445" s="38"/>
      <c r="B445" s="39" t="s">
        <v>495</v>
      </c>
      <c r="C445" s="40" t="n">
        <v>48</v>
      </c>
      <c r="D445" s="41" t="n">
        <v>53.8</v>
      </c>
      <c r="E445" s="42" t="n">
        <v>101.8</v>
      </c>
    </row>
    <row r="446" customFormat="false" ht="13.8" hidden="false" customHeight="false" outlineLevel="0" collapsed="false">
      <c r="A446" s="33" t="s">
        <v>496</v>
      </c>
      <c r="B446" s="34"/>
      <c r="C446" s="43"/>
      <c r="D446" s="43"/>
      <c r="E446" s="37"/>
    </row>
    <row r="447" customFormat="false" ht="13.8" hidden="false" customHeight="false" outlineLevel="0" collapsed="false">
      <c r="A447" s="38"/>
      <c r="B447" s="39" t="s">
        <v>497</v>
      </c>
      <c r="C447" s="44" t="n">
        <v>40.4</v>
      </c>
      <c r="D447" s="44" t="n">
        <v>52.7</v>
      </c>
      <c r="E447" s="42" t="n">
        <v>93.1</v>
      </c>
    </row>
    <row r="448" customFormat="false" ht="13.8" hidden="false" customHeight="false" outlineLevel="0" collapsed="false">
      <c r="A448" s="33" t="s">
        <v>498</v>
      </c>
      <c r="B448" s="34"/>
      <c r="C448" s="35"/>
      <c r="D448" s="36"/>
      <c r="E448" s="37"/>
    </row>
    <row r="449" customFormat="false" ht="13.8" hidden="false" customHeight="false" outlineLevel="0" collapsed="false">
      <c r="A449" s="38"/>
      <c r="B449" s="39" t="s">
        <v>499</v>
      </c>
      <c r="C449" s="40" t="n">
        <v>7.5</v>
      </c>
      <c r="D449" s="41" t="n">
        <v>4.5</v>
      </c>
      <c r="E449" s="42" t="n">
        <v>12</v>
      </c>
    </row>
    <row r="450" customFormat="false" ht="13.8" hidden="false" customHeight="false" outlineLevel="0" collapsed="false">
      <c r="A450" s="33" t="s">
        <v>500</v>
      </c>
      <c r="B450" s="34"/>
      <c r="C450" s="43"/>
      <c r="D450" s="43"/>
      <c r="E450" s="37"/>
    </row>
    <row r="451" customFormat="false" ht="13.8" hidden="false" customHeight="false" outlineLevel="0" collapsed="false">
      <c r="A451" s="38"/>
      <c r="B451" s="39" t="s">
        <v>501</v>
      </c>
      <c r="C451" s="44" t="n">
        <v>32.4</v>
      </c>
      <c r="D451" s="44" t="n">
        <v>40.5</v>
      </c>
      <c r="E451" s="42" t="n">
        <v>72.9</v>
      </c>
    </row>
    <row r="452" customFormat="false" ht="13.8" hidden="false" customHeight="false" outlineLevel="0" collapsed="false">
      <c r="A452" s="33" t="s">
        <v>502</v>
      </c>
      <c r="B452" s="34"/>
      <c r="C452" s="35"/>
      <c r="D452" s="36"/>
      <c r="E452" s="37"/>
    </row>
    <row r="453" customFormat="false" ht="13.8" hidden="false" customHeight="false" outlineLevel="0" collapsed="false">
      <c r="A453" s="38"/>
      <c r="B453" s="39" t="s">
        <v>503</v>
      </c>
      <c r="C453" s="40" t="n">
        <v>13.4</v>
      </c>
      <c r="D453" s="41" t="n">
        <v>14.4</v>
      </c>
      <c r="E453" s="42" t="n">
        <v>27.8</v>
      </c>
    </row>
    <row r="454" customFormat="false" ht="13.8" hidden="false" customHeight="false" outlineLevel="0" collapsed="false">
      <c r="A454" s="33" t="s">
        <v>504</v>
      </c>
      <c r="B454" s="34"/>
      <c r="C454" s="43"/>
      <c r="D454" s="43"/>
      <c r="E454" s="37"/>
    </row>
    <row r="455" customFormat="false" ht="13.8" hidden="false" customHeight="false" outlineLevel="0" collapsed="false">
      <c r="A455" s="38"/>
      <c r="B455" s="39" t="s">
        <v>505</v>
      </c>
      <c r="C455" s="44" t="n">
        <v>32.7</v>
      </c>
      <c r="D455" s="44" t="n">
        <v>34.4</v>
      </c>
      <c r="E455" s="42" t="n">
        <v>67.1</v>
      </c>
    </row>
    <row r="456" customFormat="false" ht="13.8" hidden="false" customHeight="false" outlineLevel="0" collapsed="false">
      <c r="A456" s="33" t="s">
        <v>506</v>
      </c>
      <c r="B456" s="34"/>
      <c r="C456" s="35"/>
      <c r="D456" s="36"/>
      <c r="E456" s="37"/>
    </row>
    <row r="457" customFormat="false" ht="13.8" hidden="false" customHeight="false" outlineLevel="0" collapsed="false">
      <c r="A457" s="38"/>
      <c r="B457" s="39" t="s">
        <v>507</v>
      </c>
      <c r="C457" s="40" t="n">
        <v>33.1</v>
      </c>
      <c r="D457" s="41" t="n">
        <v>40.6</v>
      </c>
      <c r="E457" s="42" t="n">
        <v>73.7</v>
      </c>
    </row>
    <row r="458" customFormat="false" ht="13.8" hidden="false" customHeight="false" outlineLevel="0" collapsed="false">
      <c r="A458" s="33" t="s">
        <v>508</v>
      </c>
      <c r="B458" s="34"/>
      <c r="C458" s="43"/>
      <c r="D458" s="43"/>
      <c r="E458" s="37"/>
    </row>
    <row r="459" customFormat="false" ht="13.8" hidden="false" customHeight="false" outlineLevel="0" collapsed="false">
      <c r="A459" s="38"/>
      <c r="B459" s="39" t="s">
        <v>509</v>
      </c>
      <c r="C459" s="44" t="n">
        <v>6.1</v>
      </c>
      <c r="D459" s="44" t="n">
        <v>14.5</v>
      </c>
      <c r="E459" s="42" t="n">
        <v>20.6</v>
      </c>
    </row>
    <row r="460" customFormat="false" ht="13.8" hidden="false" customHeight="false" outlineLevel="0" collapsed="false">
      <c r="A460" s="33" t="s">
        <v>510</v>
      </c>
      <c r="B460" s="34"/>
      <c r="C460" s="35"/>
      <c r="D460" s="36"/>
      <c r="E460" s="37"/>
    </row>
    <row r="461" customFormat="false" ht="13.8" hidden="false" customHeight="false" outlineLevel="0" collapsed="false">
      <c r="A461" s="38"/>
      <c r="B461" s="39" t="s">
        <v>511</v>
      </c>
      <c r="C461" s="40" t="n">
        <v>30.1</v>
      </c>
      <c r="D461" s="41" t="n">
        <v>29.6</v>
      </c>
      <c r="E461" s="42" t="n">
        <v>59.7</v>
      </c>
    </row>
    <row r="462" customFormat="false" ht="13.8" hidden="false" customHeight="false" outlineLevel="0" collapsed="false">
      <c r="A462" s="33" t="s">
        <v>512</v>
      </c>
      <c r="B462" s="34"/>
      <c r="C462" s="43"/>
      <c r="D462" s="43"/>
      <c r="E462" s="37"/>
    </row>
    <row r="463" customFormat="false" ht="13.8" hidden="false" customHeight="false" outlineLevel="0" collapsed="false">
      <c r="A463" s="38"/>
      <c r="B463" s="39" t="s">
        <v>513</v>
      </c>
      <c r="C463" s="44" t="n">
        <v>43.7</v>
      </c>
      <c r="D463" s="44" t="n">
        <v>46.2</v>
      </c>
      <c r="E463" s="42" t="n">
        <v>89.9</v>
      </c>
    </row>
    <row r="464" customFormat="false" ht="13.8" hidden="false" customHeight="false" outlineLevel="0" collapsed="false">
      <c r="A464" s="33" t="s">
        <v>514</v>
      </c>
      <c r="B464" s="34"/>
      <c r="C464" s="35"/>
      <c r="D464" s="36"/>
      <c r="E464" s="37"/>
    </row>
    <row r="465" customFormat="false" ht="13.8" hidden="false" customHeight="false" outlineLevel="0" collapsed="false">
      <c r="A465" s="38"/>
      <c r="B465" s="39" t="s">
        <v>515</v>
      </c>
      <c r="C465" s="40" t="n">
        <v>17.3</v>
      </c>
      <c r="D465" s="41" t="n">
        <v>20</v>
      </c>
      <c r="E465" s="42" t="n">
        <v>37.3</v>
      </c>
    </row>
    <row r="466" customFormat="false" ht="13.8" hidden="false" customHeight="false" outlineLevel="0" collapsed="false">
      <c r="A466" s="33" t="s">
        <v>516</v>
      </c>
      <c r="B466" s="34"/>
      <c r="C466" s="43"/>
      <c r="D466" s="43"/>
      <c r="E466" s="37"/>
    </row>
    <row r="467" customFormat="false" ht="13.8" hidden="false" customHeight="false" outlineLevel="0" collapsed="false">
      <c r="A467" s="38"/>
      <c r="B467" s="39" t="s">
        <v>517</v>
      </c>
      <c r="C467" s="44" t="n">
        <v>21.7</v>
      </c>
      <c r="D467" s="44" t="n">
        <v>18.6</v>
      </c>
      <c r="E467" s="42" t="n">
        <v>40.3</v>
      </c>
    </row>
    <row r="468" customFormat="false" ht="13.8" hidden="false" customHeight="false" outlineLevel="0" collapsed="false">
      <c r="A468" s="33" t="s">
        <v>518</v>
      </c>
      <c r="B468" s="34"/>
      <c r="C468" s="35"/>
      <c r="D468" s="36"/>
      <c r="E468" s="37"/>
    </row>
    <row r="469" customFormat="false" ht="13.8" hidden="false" customHeight="false" outlineLevel="0" collapsed="false">
      <c r="A469" s="38"/>
      <c r="B469" s="39" t="s">
        <v>519</v>
      </c>
      <c r="C469" s="40" t="n">
        <v>11.8</v>
      </c>
      <c r="D469" s="41" t="n">
        <v>13.8</v>
      </c>
      <c r="E469" s="42" t="n">
        <v>25.6</v>
      </c>
    </row>
    <row r="470" customFormat="false" ht="13.8" hidden="false" customHeight="false" outlineLevel="0" collapsed="false">
      <c r="A470" s="33" t="s">
        <v>520</v>
      </c>
      <c r="B470" s="34"/>
      <c r="C470" s="43"/>
      <c r="D470" s="43"/>
      <c r="E470" s="37"/>
    </row>
    <row r="471" customFormat="false" ht="13.8" hidden="false" customHeight="false" outlineLevel="0" collapsed="false">
      <c r="A471" s="38"/>
      <c r="B471" s="39" t="s">
        <v>521</v>
      </c>
      <c r="C471" s="44" t="n">
        <v>131.2</v>
      </c>
      <c r="D471" s="44" t="n">
        <v>137.6</v>
      </c>
      <c r="E471" s="42" t="n">
        <v>268.8</v>
      </c>
    </row>
    <row r="472" customFormat="false" ht="13.8" hidden="false" customHeight="false" outlineLevel="0" collapsed="false">
      <c r="A472" s="33" t="s">
        <v>522</v>
      </c>
      <c r="B472" s="34"/>
      <c r="C472" s="35"/>
      <c r="D472" s="36"/>
      <c r="E472" s="37"/>
    </row>
    <row r="473" customFormat="false" ht="13.8" hidden="false" customHeight="false" outlineLevel="0" collapsed="false">
      <c r="A473" s="38"/>
      <c r="B473" s="39" t="s">
        <v>523</v>
      </c>
      <c r="C473" s="40" t="n">
        <v>41.6</v>
      </c>
      <c r="D473" s="41" t="n">
        <v>42.7</v>
      </c>
      <c r="E473" s="42" t="n">
        <v>84.3</v>
      </c>
    </row>
    <row r="474" customFormat="false" ht="13.8" hidden="false" customHeight="false" outlineLevel="0" collapsed="false">
      <c r="A474" s="33" t="s">
        <v>524</v>
      </c>
      <c r="B474" s="34"/>
      <c r="C474" s="43"/>
      <c r="D474" s="43"/>
      <c r="E474" s="37"/>
    </row>
    <row r="475" customFormat="false" ht="13.8" hidden="false" customHeight="false" outlineLevel="0" collapsed="false">
      <c r="A475" s="38"/>
      <c r="B475" s="39" t="s">
        <v>525</v>
      </c>
      <c r="C475" s="44" t="n">
        <v>8.1</v>
      </c>
      <c r="D475" s="44" t="n">
        <v>12.2</v>
      </c>
      <c r="E475" s="42" t="n">
        <v>20.3</v>
      </c>
    </row>
    <row r="476" customFormat="false" ht="13.8" hidden="false" customHeight="false" outlineLevel="0" collapsed="false">
      <c r="A476" s="33" t="s">
        <v>526</v>
      </c>
      <c r="B476" s="34"/>
      <c r="C476" s="35"/>
      <c r="D476" s="36"/>
      <c r="E476" s="37"/>
    </row>
    <row r="477" customFormat="false" ht="13.8" hidden="false" customHeight="false" outlineLevel="0" collapsed="false">
      <c r="A477" s="38"/>
      <c r="B477" s="39" t="s">
        <v>527</v>
      </c>
      <c r="C477" s="40" t="n">
        <v>18.4</v>
      </c>
      <c r="D477" s="41" t="n">
        <v>28.5</v>
      </c>
      <c r="E477" s="42" t="n">
        <v>46.9</v>
      </c>
    </row>
    <row r="478" customFormat="false" ht="13.8" hidden="false" customHeight="false" outlineLevel="0" collapsed="false">
      <c r="A478" s="33" t="s">
        <v>528</v>
      </c>
      <c r="B478" s="34"/>
      <c r="C478" s="43"/>
      <c r="D478" s="43"/>
      <c r="E478" s="37"/>
    </row>
    <row r="479" customFormat="false" ht="13.8" hidden="false" customHeight="false" outlineLevel="0" collapsed="false">
      <c r="A479" s="38"/>
      <c r="B479" s="39" t="s">
        <v>529</v>
      </c>
      <c r="C479" s="44" t="n">
        <v>129</v>
      </c>
      <c r="D479" s="44" t="n">
        <v>133.9</v>
      </c>
      <c r="E479" s="42" t="n">
        <v>262.9</v>
      </c>
    </row>
    <row r="480" customFormat="false" ht="13.8" hidden="false" customHeight="false" outlineLevel="0" collapsed="false">
      <c r="A480" s="33" t="s">
        <v>530</v>
      </c>
      <c r="B480" s="34"/>
      <c r="C480" s="35"/>
      <c r="D480" s="36"/>
      <c r="E480" s="37"/>
    </row>
    <row r="481" customFormat="false" ht="13.8" hidden="false" customHeight="false" outlineLevel="0" collapsed="false">
      <c r="A481" s="38"/>
      <c r="B481" s="39" t="s">
        <v>531</v>
      </c>
      <c r="C481" s="40" t="n">
        <v>18.3</v>
      </c>
      <c r="D481" s="41" t="n">
        <v>19.9</v>
      </c>
      <c r="E481" s="42" t="n">
        <v>38.2</v>
      </c>
    </row>
    <row r="482" customFormat="false" ht="13.8" hidden="false" customHeight="false" outlineLevel="0" collapsed="false">
      <c r="A482" s="33" t="s">
        <v>532</v>
      </c>
      <c r="B482" s="34"/>
      <c r="C482" s="43"/>
      <c r="D482" s="43"/>
      <c r="E482" s="37"/>
    </row>
    <row r="483" customFormat="false" ht="13.8" hidden="false" customHeight="false" outlineLevel="0" collapsed="false">
      <c r="A483" s="38"/>
      <c r="B483" s="39" t="s">
        <v>533</v>
      </c>
      <c r="C483" s="44" t="n">
        <v>45.1</v>
      </c>
      <c r="D483" s="44" t="n">
        <v>52.9</v>
      </c>
      <c r="E483" s="42" t="n">
        <v>98</v>
      </c>
    </row>
    <row r="484" customFormat="false" ht="13.8" hidden="false" customHeight="false" outlineLevel="0" collapsed="false">
      <c r="A484" s="33" t="s">
        <v>534</v>
      </c>
      <c r="B484" s="34"/>
      <c r="C484" s="35"/>
      <c r="D484" s="36"/>
      <c r="E484" s="37"/>
    </row>
    <row r="485" customFormat="false" ht="13.8" hidden="false" customHeight="false" outlineLevel="0" collapsed="false">
      <c r="A485" s="38"/>
      <c r="B485" s="39" t="s">
        <v>535</v>
      </c>
      <c r="C485" s="40" t="n">
        <v>25.2</v>
      </c>
      <c r="D485" s="41" t="n">
        <v>44.9</v>
      </c>
      <c r="E485" s="42" t="n">
        <v>70.1</v>
      </c>
    </row>
    <row r="486" customFormat="false" ht="13.8" hidden="false" customHeight="false" outlineLevel="0" collapsed="false">
      <c r="A486" s="33" t="s">
        <v>536</v>
      </c>
      <c r="B486" s="34"/>
      <c r="C486" s="43"/>
      <c r="D486" s="43"/>
      <c r="E486" s="37"/>
    </row>
    <row r="487" customFormat="false" ht="13.8" hidden="false" customHeight="false" outlineLevel="0" collapsed="false">
      <c r="A487" s="38"/>
      <c r="B487" s="39" t="s">
        <v>537</v>
      </c>
      <c r="C487" s="44" t="n">
        <v>17.2</v>
      </c>
      <c r="D487" s="44" t="n">
        <v>24.9</v>
      </c>
      <c r="E487" s="42" t="n">
        <v>42.1</v>
      </c>
    </row>
    <row r="488" customFormat="false" ht="13.8" hidden="false" customHeight="false" outlineLevel="0" collapsed="false">
      <c r="A488" s="33" t="s">
        <v>538</v>
      </c>
      <c r="B488" s="34"/>
      <c r="C488" s="35"/>
      <c r="D488" s="36"/>
      <c r="E488" s="37"/>
    </row>
    <row r="489" customFormat="false" ht="13.8" hidden="false" customHeight="false" outlineLevel="0" collapsed="false">
      <c r="A489" s="38"/>
      <c r="B489" s="39" t="s">
        <v>539</v>
      </c>
      <c r="C489" s="40" t="n">
        <v>44.2</v>
      </c>
      <c r="D489" s="41" t="n">
        <v>46.2</v>
      </c>
      <c r="E489" s="42" t="n">
        <v>90.4</v>
      </c>
    </row>
    <row r="490" customFormat="false" ht="13.8" hidden="false" customHeight="false" outlineLevel="0" collapsed="false">
      <c r="A490" s="33" t="s">
        <v>540</v>
      </c>
      <c r="B490" s="34"/>
      <c r="C490" s="43"/>
      <c r="D490" s="43"/>
      <c r="E490" s="37"/>
    </row>
    <row r="491" customFormat="false" ht="13.8" hidden="false" customHeight="false" outlineLevel="0" collapsed="false">
      <c r="A491" s="38"/>
      <c r="B491" s="39" t="s">
        <v>541</v>
      </c>
      <c r="C491" s="44" t="n">
        <v>4.4</v>
      </c>
      <c r="D491" s="44" t="n">
        <v>4.4</v>
      </c>
      <c r="E491" s="42" t="n">
        <v>8.8</v>
      </c>
    </row>
    <row r="492" customFormat="false" ht="13.8" hidden="false" customHeight="false" outlineLevel="0" collapsed="false">
      <c r="A492" s="33" t="s">
        <v>542</v>
      </c>
      <c r="B492" s="34"/>
      <c r="C492" s="35"/>
      <c r="D492" s="36"/>
      <c r="E492" s="37"/>
    </row>
    <row r="493" customFormat="false" ht="13.8" hidden="false" customHeight="false" outlineLevel="0" collapsed="false">
      <c r="A493" s="38"/>
      <c r="B493" s="39" t="s">
        <v>543</v>
      </c>
      <c r="C493" s="40" t="n">
        <v>1</v>
      </c>
      <c r="D493" s="41" t="n">
        <v>1.5</v>
      </c>
      <c r="E493" s="42" t="n">
        <v>2.5</v>
      </c>
    </row>
    <row r="494" customFormat="false" ht="13.8" hidden="false" customHeight="false" outlineLevel="0" collapsed="false">
      <c r="A494" s="33" t="s">
        <v>544</v>
      </c>
      <c r="B494" s="34"/>
      <c r="C494" s="43"/>
      <c r="D494" s="43"/>
      <c r="E494" s="37"/>
    </row>
    <row r="495" customFormat="false" ht="13.8" hidden="false" customHeight="false" outlineLevel="0" collapsed="false">
      <c r="A495" s="38"/>
      <c r="B495" s="39" t="s">
        <v>545</v>
      </c>
      <c r="C495" s="44" t="n">
        <v>12</v>
      </c>
      <c r="D495" s="44" t="n">
        <v>12.9</v>
      </c>
      <c r="E495" s="42" t="n">
        <v>24.9</v>
      </c>
    </row>
    <row r="496" customFormat="false" ht="13.8" hidden="false" customHeight="false" outlineLevel="0" collapsed="false">
      <c r="A496" s="33" t="s">
        <v>546</v>
      </c>
      <c r="B496" s="34"/>
      <c r="C496" s="35"/>
      <c r="D496" s="36"/>
      <c r="E496" s="37"/>
    </row>
    <row r="497" customFormat="false" ht="13.8" hidden="false" customHeight="false" outlineLevel="0" collapsed="false">
      <c r="A497" s="38"/>
      <c r="B497" s="39" t="s">
        <v>547</v>
      </c>
      <c r="C497" s="40" t="n">
        <v>5.7</v>
      </c>
      <c r="D497" s="41" t="n">
        <v>14.5</v>
      </c>
      <c r="E497" s="42" t="n">
        <v>20.2</v>
      </c>
    </row>
    <row r="498" customFormat="false" ht="13.8" hidden="false" customHeight="false" outlineLevel="0" collapsed="false">
      <c r="A498" s="33" t="s">
        <v>548</v>
      </c>
      <c r="B498" s="34"/>
      <c r="C498" s="43"/>
      <c r="D498" s="43"/>
      <c r="E498" s="37"/>
    </row>
    <row r="499" customFormat="false" ht="13.8" hidden="false" customHeight="false" outlineLevel="0" collapsed="false">
      <c r="A499" s="38"/>
      <c r="B499" s="39" t="s">
        <v>549</v>
      </c>
      <c r="C499" s="44" t="n">
        <v>26.3</v>
      </c>
      <c r="D499" s="44" t="n">
        <v>26.9</v>
      </c>
      <c r="E499" s="42" t="n">
        <v>53.2</v>
      </c>
    </row>
    <row r="500" customFormat="false" ht="13.8" hidden="false" customHeight="false" outlineLevel="0" collapsed="false">
      <c r="A500" s="33" t="s">
        <v>550</v>
      </c>
      <c r="B500" s="34"/>
      <c r="C500" s="35"/>
      <c r="D500" s="36"/>
      <c r="E500" s="37"/>
    </row>
    <row r="501" customFormat="false" ht="13.8" hidden="false" customHeight="false" outlineLevel="0" collapsed="false">
      <c r="A501" s="38"/>
      <c r="B501" s="39" t="s">
        <v>551</v>
      </c>
      <c r="C501" s="40" t="n">
        <v>31.8</v>
      </c>
      <c r="D501" s="41" t="n">
        <v>32.7</v>
      </c>
      <c r="E501" s="42" t="n">
        <v>64.5</v>
      </c>
    </row>
    <row r="502" customFormat="false" ht="13.8" hidden="false" customHeight="false" outlineLevel="0" collapsed="false">
      <c r="A502" s="33" t="s">
        <v>552</v>
      </c>
      <c r="B502" s="34"/>
      <c r="C502" s="43"/>
      <c r="D502" s="43"/>
      <c r="E502" s="37"/>
    </row>
    <row r="503" customFormat="false" ht="13.8" hidden="false" customHeight="false" outlineLevel="0" collapsed="false">
      <c r="A503" s="38"/>
      <c r="B503" s="39" t="s">
        <v>553</v>
      </c>
      <c r="C503" s="44" t="n">
        <v>9.7</v>
      </c>
      <c r="D503" s="44" t="n">
        <v>12.4</v>
      </c>
      <c r="E503" s="42" t="n">
        <v>22.1</v>
      </c>
    </row>
    <row r="504" customFormat="false" ht="13.8" hidden="false" customHeight="false" outlineLevel="0" collapsed="false">
      <c r="A504" s="33" t="s">
        <v>554</v>
      </c>
      <c r="B504" s="34"/>
      <c r="C504" s="35"/>
      <c r="D504" s="36"/>
      <c r="E504" s="37"/>
    </row>
    <row r="505" customFormat="false" ht="13.8" hidden="false" customHeight="false" outlineLevel="0" collapsed="false">
      <c r="A505" s="38"/>
      <c r="B505" s="39" t="s">
        <v>555</v>
      </c>
      <c r="C505" s="40" t="n">
        <v>1</v>
      </c>
      <c r="D505" s="41" t="n">
        <v>0.9</v>
      </c>
      <c r="E505" s="42" t="n">
        <v>1.9</v>
      </c>
    </row>
    <row r="506" customFormat="false" ht="13.8" hidden="false" customHeight="false" outlineLevel="0" collapsed="false">
      <c r="A506" s="33" t="s">
        <v>556</v>
      </c>
      <c r="B506" s="34"/>
      <c r="C506" s="43"/>
      <c r="D506" s="43"/>
      <c r="E506" s="37"/>
    </row>
    <row r="507" customFormat="false" ht="13.8" hidden="false" customHeight="false" outlineLevel="0" collapsed="false">
      <c r="A507" s="38"/>
      <c r="B507" s="39" t="s">
        <v>557</v>
      </c>
      <c r="C507" s="44" t="n">
        <v>98.5</v>
      </c>
      <c r="D507" s="44" t="n">
        <v>110</v>
      </c>
      <c r="E507" s="42" t="n">
        <v>208.5</v>
      </c>
    </row>
    <row r="508" customFormat="false" ht="13.8" hidden="false" customHeight="false" outlineLevel="0" collapsed="false">
      <c r="A508" s="33" t="s">
        <v>558</v>
      </c>
      <c r="B508" s="34"/>
      <c r="C508" s="35"/>
      <c r="D508" s="36"/>
      <c r="E508" s="37"/>
    </row>
    <row r="509" customFormat="false" ht="13.8" hidden="false" customHeight="false" outlineLevel="0" collapsed="false">
      <c r="A509" s="38"/>
      <c r="B509" s="39" t="s">
        <v>559</v>
      </c>
      <c r="C509" s="40" t="n">
        <v>7</v>
      </c>
      <c r="D509" s="41" t="n">
        <v>10.9</v>
      </c>
      <c r="E509" s="42" t="n">
        <v>17.9</v>
      </c>
    </row>
    <row r="510" customFormat="false" ht="13.8" hidden="false" customHeight="false" outlineLevel="0" collapsed="false">
      <c r="A510" s="33" t="s">
        <v>560</v>
      </c>
      <c r="B510" s="34"/>
      <c r="C510" s="43"/>
      <c r="D510" s="43"/>
      <c r="E510" s="37"/>
    </row>
    <row r="511" customFormat="false" ht="13.8" hidden="false" customHeight="false" outlineLevel="0" collapsed="false">
      <c r="A511" s="38"/>
      <c r="B511" s="39" t="s">
        <v>561</v>
      </c>
      <c r="C511" s="44" t="n">
        <v>22</v>
      </c>
      <c r="D511" s="44" t="n">
        <v>20.5</v>
      </c>
      <c r="E511" s="42" t="n">
        <v>42.5</v>
      </c>
    </row>
    <row r="512" customFormat="false" ht="13.8" hidden="false" customHeight="false" outlineLevel="0" collapsed="false">
      <c r="A512" s="33" t="s">
        <v>562</v>
      </c>
      <c r="B512" s="34"/>
      <c r="C512" s="35"/>
      <c r="D512" s="36"/>
      <c r="E512" s="37"/>
    </row>
    <row r="513" customFormat="false" ht="13.8" hidden="false" customHeight="false" outlineLevel="0" collapsed="false">
      <c r="A513" s="38"/>
      <c r="B513" s="39" t="s">
        <v>563</v>
      </c>
      <c r="C513" s="40" t="n">
        <v>7.7</v>
      </c>
      <c r="D513" s="41" t="n">
        <v>10.7</v>
      </c>
      <c r="E513" s="42" t="n">
        <v>18.4</v>
      </c>
    </row>
    <row r="514" customFormat="false" ht="13.8" hidden="false" customHeight="false" outlineLevel="0" collapsed="false">
      <c r="A514" s="33" t="s">
        <v>564</v>
      </c>
      <c r="B514" s="34"/>
      <c r="C514" s="43"/>
      <c r="D514" s="43"/>
      <c r="E514" s="37"/>
    </row>
    <row r="515" customFormat="false" ht="13.8" hidden="false" customHeight="false" outlineLevel="0" collapsed="false">
      <c r="A515" s="38"/>
      <c r="B515" s="39" t="s">
        <v>565</v>
      </c>
      <c r="C515" s="44" t="n">
        <v>41.5</v>
      </c>
      <c r="D515" s="44" t="n">
        <v>40.8</v>
      </c>
      <c r="E515" s="42" t="n">
        <v>82.3</v>
      </c>
    </row>
    <row r="516" customFormat="false" ht="13.8" hidden="false" customHeight="false" outlineLevel="0" collapsed="false">
      <c r="A516" s="33" t="s">
        <v>566</v>
      </c>
      <c r="B516" s="34"/>
      <c r="C516" s="35"/>
      <c r="D516" s="36"/>
      <c r="E516" s="37"/>
    </row>
    <row r="517" customFormat="false" ht="13.8" hidden="false" customHeight="false" outlineLevel="0" collapsed="false">
      <c r="A517" s="38"/>
      <c r="B517" s="39" t="s">
        <v>567</v>
      </c>
      <c r="C517" s="40" t="n">
        <v>49.2</v>
      </c>
      <c r="D517" s="41" t="n">
        <v>56.7</v>
      </c>
      <c r="E517" s="42" t="n">
        <v>105.9</v>
      </c>
    </row>
    <row r="518" customFormat="false" ht="13.8" hidden="false" customHeight="false" outlineLevel="0" collapsed="false">
      <c r="A518" s="33" t="s">
        <v>568</v>
      </c>
      <c r="B518" s="34"/>
      <c r="C518" s="43"/>
      <c r="D518" s="43"/>
      <c r="E518" s="37"/>
    </row>
    <row r="519" customFormat="false" ht="13.8" hidden="false" customHeight="false" outlineLevel="0" collapsed="false">
      <c r="A519" s="38"/>
      <c r="B519" s="39" t="s">
        <v>569</v>
      </c>
      <c r="C519" s="44" t="n">
        <v>45.3</v>
      </c>
      <c r="D519" s="44" t="n">
        <v>51.7</v>
      </c>
      <c r="E519" s="42" t="n">
        <v>97</v>
      </c>
    </row>
    <row r="520" customFormat="false" ht="13.8" hidden="false" customHeight="false" outlineLevel="0" collapsed="false">
      <c r="A520" s="33" t="s">
        <v>570</v>
      </c>
      <c r="B520" s="34"/>
      <c r="C520" s="35"/>
      <c r="D520" s="36"/>
      <c r="E520" s="37"/>
    </row>
    <row r="521" customFormat="false" ht="13.8" hidden="false" customHeight="false" outlineLevel="0" collapsed="false">
      <c r="A521" s="38"/>
      <c r="B521" s="39" t="s">
        <v>571</v>
      </c>
      <c r="C521" s="40" t="n">
        <v>22.5</v>
      </c>
      <c r="D521" s="41" t="n">
        <v>23.9</v>
      </c>
      <c r="E521" s="42" t="n">
        <v>46.4</v>
      </c>
    </row>
    <row r="522" customFormat="false" ht="13.8" hidden="false" customHeight="false" outlineLevel="0" collapsed="false">
      <c r="A522" s="33" t="s">
        <v>572</v>
      </c>
      <c r="B522" s="34"/>
      <c r="C522" s="43"/>
      <c r="D522" s="43"/>
      <c r="E522" s="37"/>
    </row>
    <row r="523" customFormat="false" ht="13.8" hidden="false" customHeight="false" outlineLevel="0" collapsed="false">
      <c r="A523" s="38"/>
      <c r="B523" s="39" t="s">
        <v>573</v>
      </c>
      <c r="C523" s="44" t="n">
        <v>14</v>
      </c>
      <c r="D523" s="44" t="n">
        <v>24.2</v>
      </c>
      <c r="E523" s="42" t="n">
        <v>38.2</v>
      </c>
    </row>
    <row r="524" customFormat="false" ht="13.8" hidden="false" customHeight="false" outlineLevel="0" collapsed="false">
      <c r="A524" s="33" t="s">
        <v>574</v>
      </c>
      <c r="B524" s="34"/>
      <c r="C524" s="35"/>
      <c r="D524" s="36"/>
      <c r="E524" s="37"/>
    </row>
    <row r="525" customFormat="false" ht="13.8" hidden="false" customHeight="false" outlineLevel="0" collapsed="false">
      <c r="A525" s="38"/>
      <c r="B525" s="39" t="s">
        <v>575</v>
      </c>
      <c r="C525" s="40" t="n">
        <v>0</v>
      </c>
      <c r="D525" s="41" t="n">
        <v>4.1</v>
      </c>
      <c r="E525" s="42" t="n">
        <v>4.1</v>
      </c>
    </row>
    <row r="526" customFormat="false" ht="13.8" hidden="false" customHeight="false" outlineLevel="0" collapsed="false">
      <c r="A526" s="33" t="s">
        <v>576</v>
      </c>
      <c r="B526" s="34"/>
      <c r="C526" s="43"/>
      <c r="D526" s="43"/>
      <c r="E526" s="37"/>
    </row>
    <row r="527" customFormat="false" ht="13.8" hidden="false" customHeight="false" outlineLevel="0" collapsed="false">
      <c r="A527" s="38"/>
      <c r="B527" s="39" t="s">
        <v>577</v>
      </c>
      <c r="C527" s="44" t="n">
        <v>17.1</v>
      </c>
      <c r="D527" s="44" t="n">
        <v>8.1</v>
      </c>
      <c r="E527" s="42" t="n">
        <v>25.2</v>
      </c>
    </row>
    <row r="528" customFormat="false" ht="13.8" hidden="false" customHeight="false" outlineLevel="0" collapsed="false">
      <c r="A528" s="33" t="s">
        <v>578</v>
      </c>
      <c r="B528" s="34"/>
      <c r="C528" s="35"/>
      <c r="D528" s="36"/>
      <c r="E528" s="37"/>
    </row>
    <row r="529" customFormat="false" ht="13.8" hidden="false" customHeight="false" outlineLevel="0" collapsed="false">
      <c r="A529" s="38"/>
      <c r="B529" s="39" t="s">
        <v>579</v>
      </c>
      <c r="C529" s="40" t="n">
        <v>21.9</v>
      </c>
      <c r="D529" s="41" t="n">
        <v>22.1</v>
      </c>
      <c r="E529" s="42" t="n">
        <v>44</v>
      </c>
    </row>
    <row r="530" customFormat="false" ht="13.8" hidden="false" customHeight="false" outlineLevel="0" collapsed="false">
      <c r="A530" s="33" t="s">
        <v>580</v>
      </c>
      <c r="B530" s="34"/>
      <c r="C530" s="43"/>
      <c r="D530" s="43"/>
      <c r="E530" s="37"/>
    </row>
    <row r="531" customFormat="false" ht="13.8" hidden="false" customHeight="false" outlineLevel="0" collapsed="false">
      <c r="A531" s="38"/>
      <c r="B531" s="39" t="s">
        <v>581</v>
      </c>
      <c r="C531" s="44" t="n">
        <v>20</v>
      </c>
      <c r="D531" s="44" t="n">
        <v>0</v>
      </c>
      <c r="E531" s="42" t="n">
        <v>20</v>
      </c>
    </row>
    <row r="532" customFormat="false" ht="13.8" hidden="false" customHeight="false" outlineLevel="0" collapsed="false">
      <c r="A532" s="33" t="s">
        <v>582</v>
      </c>
      <c r="B532" s="34"/>
      <c r="C532" s="35"/>
      <c r="D532" s="36"/>
      <c r="E532" s="37"/>
    </row>
    <row r="533" customFormat="false" ht="13.8" hidden="false" customHeight="false" outlineLevel="0" collapsed="false">
      <c r="A533" s="38"/>
      <c r="B533" s="39" t="s">
        <v>583</v>
      </c>
      <c r="C533" s="40" t="n">
        <v>41.4</v>
      </c>
      <c r="D533" s="41" t="n">
        <v>42.8</v>
      </c>
      <c r="E533" s="42" t="n">
        <v>84.2</v>
      </c>
    </row>
    <row r="534" customFormat="false" ht="13.8" hidden="false" customHeight="false" outlineLevel="0" collapsed="false">
      <c r="A534" s="33" t="s">
        <v>584</v>
      </c>
      <c r="B534" s="34"/>
      <c r="C534" s="43"/>
      <c r="D534" s="43"/>
      <c r="E534" s="37"/>
    </row>
    <row r="535" customFormat="false" ht="13.8" hidden="false" customHeight="false" outlineLevel="0" collapsed="false">
      <c r="A535" s="38"/>
      <c r="B535" s="39" t="s">
        <v>585</v>
      </c>
      <c r="C535" s="44" t="n">
        <v>12.6</v>
      </c>
      <c r="D535" s="44" t="n">
        <v>13.7</v>
      </c>
      <c r="E535" s="42" t="n">
        <v>26.3</v>
      </c>
    </row>
    <row r="536" customFormat="false" ht="13.8" hidden="false" customHeight="false" outlineLevel="0" collapsed="false">
      <c r="A536" s="33" t="s">
        <v>586</v>
      </c>
      <c r="B536" s="34"/>
      <c r="C536" s="35"/>
      <c r="D536" s="36"/>
      <c r="E536" s="37"/>
    </row>
    <row r="537" customFormat="false" ht="13.8" hidden="false" customHeight="false" outlineLevel="0" collapsed="false">
      <c r="A537" s="38"/>
      <c r="B537" s="39" t="s">
        <v>587</v>
      </c>
      <c r="C537" s="40" t="n">
        <v>1.6</v>
      </c>
      <c r="D537" s="41" t="n">
        <v>3.2</v>
      </c>
      <c r="E537" s="42" t="n">
        <v>4.8</v>
      </c>
    </row>
    <row r="538" customFormat="false" ht="13.8" hidden="false" customHeight="false" outlineLevel="0" collapsed="false">
      <c r="A538" s="33" t="s">
        <v>588</v>
      </c>
      <c r="B538" s="34"/>
      <c r="C538" s="43"/>
      <c r="D538" s="43"/>
      <c r="E538" s="37"/>
    </row>
    <row r="539" customFormat="false" ht="13.8" hidden="false" customHeight="false" outlineLevel="0" collapsed="false">
      <c r="A539" s="38"/>
      <c r="B539" s="39" t="s">
        <v>589</v>
      </c>
      <c r="C539" s="44" t="n">
        <v>10.6</v>
      </c>
      <c r="D539" s="44" t="n">
        <v>4.1</v>
      </c>
      <c r="E539" s="42" t="n">
        <v>14.7</v>
      </c>
    </row>
    <row r="540" customFormat="false" ht="13.8" hidden="false" customHeight="false" outlineLevel="0" collapsed="false">
      <c r="A540" s="33" t="s">
        <v>590</v>
      </c>
      <c r="B540" s="34"/>
      <c r="C540" s="35"/>
      <c r="D540" s="36"/>
      <c r="E540" s="37"/>
    </row>
    <row r="541" customFormat="false" ht="13.8" hidden="false" customHeight="false" outlineLevel="0" collapsed="false">
      <c r="A541" s="38"/>
      <c r="B541" s="39" t="s">
        <v>591</v>
      </c>
      <c r="C541" s="40" t="n">
        <v>33.4</v>
      </c>
      <c r="D541" s="41" t="n">
        <v>37.2</v>
      </c>
      <c r="E541" s="42" t="n">
        <v>70.6</v>
      </c>
    </row>
    <row r="542" customFormat="false" ht="13.8" hidden="false" customHeight="false" outlineLevel="0" collapsed="false">
      <c r="A542" s="33" t="s">
        <v>592</v>
      </c>
      <c r="B542" s="34"/>
      <c r="C542" s="43"/>
      <c r="D542" s="43"/>
      <c r="E542" s="37"/>
    </row>
    <row r="543" customFormat="false" ht="13.8" hidden="false" customHeight="false" outlineLevel="0" collapsed="false">
      <c r="A543" s="38"/>
      <c r="B543" s="39" t="s">
        <v>593</v>
      </c>
      <c r="C543" s="44" t="n">
        <v>9.6</v>
      </c>
      <c r="D543" s="44" t="n">
        <v>10.1</v>
      </c>
      <c r="E543" s="42" t="n">
        <v>19.7</v>
      </c>
    </row>
    <row r="544" customFormat="false" ht="13.8" hidden="false" customHeight="false" outlineLevel="0" collapsed="false">
      <c r="A544" s="33" t="s">
        <v>594</v>
      </c>
      <c r="B544" s="34"/>
      <c r="C544" s="35"/>
      <c r="D544" s="36"/>
      <c r="E544" s="37"/>
    </row>
    <row r="545" customFormat="false" ht="13.8" hidden="false" customHeight="false" outlineLevel="0" collapsed="false">
      <c r="A545" s="38"/>
      <c r="B545" s="39" t="s">
        <v>595</v>
      </c>
      <c r="C545" s="40" t="n">
        <v>28.8</v>
      </c>
      <c r="D545" s="41" t="n">
        <v>28.8</v>
      </c>
      <c r="E545" s="42" t="n">
        <v>57.6</v>
      </c>
    </row>
    <row r="546" customFormat="false" ht="13.8" hidden="false" customHeight="false" outlineLevel="0" collapsed="false">
      <c r="A546" s="33" t="s">
        <v>596</v>
      </c>
      <c r="B546" s="34"/>
      <c r="C546" s="43"/>
      <c r="D546" s="43"/>
      <c r="E546" s="37"/>
    </row>
    <row r="547" customFormat="false" ht="13.8" hidden="false" customHeight="false" outlineLevel="0" collapsed="false">
      <c r="A547" s="38"/>
      <c r="B547" s="39" t="s">
        <v>597</v>
      </c>
      <c r="C547" s="44" t="n">
        <v>34.8</v>
      </c>
      <c r="D547" s="44" t="n">
        <v>199.1</v>
      </c>
      <c r="E547" s="42" t="n">
        <v>233.9</v>
      </c>
    </row>
    <row r="548" customFormat="false" ht="13.8" hidden="false" customHeight="false" outlineLevel="0" collapsed="false">
      <c r="A548" s="33" t="s">
        <v>598</v>
      </c>
      <c r="B548" s="34"/>
      <c r="C548" s="35"/>
      <c r="D548" s="36"/>
      <c r="E548" s="37"/>
    </row>
    <row r="549" customFormat="false" ht="13.8" hidden="false" customHeight="false" outlineLevel="0" collapsed="false">
      <c r="A549" s="38"/>
      <c r="B549" s="39" t="s">
        <v>599</v>
      </c>
      <c r="C549" s="40" t="n">
        <v>7.9</v>
      </c>
      <c r="D549" s="41" t="n">
        <v>19.5</v>
      </c>
      <c r="E549" s="42" t="n">
        <v>27.4</v>
      </c>
    </row>
    <row r="550" customFormat="false" ht="13.8" hidden="false" customHeight="false" outlineLevel="0" collapsed="false">
      <c r="A550" s="33" t="s">
        <v>600</v>
      </c>
      <c r="B550" s="34"/>
      <c r="C550" s="43"/>
      <c r="D550" s="43"/>
      <c r="E550" s="37"/>
    </row>
    <row r="551" customFormat="false" ht="13.8" hidden="false" customHeight="false" outlineLevel="0" collapsed="false">
      <c r="A551" s="38"/>
      <c r="B551" s="39" t="s">
        <v>330</v>
      </c>
      <c r="C551" s="44" t="n">
        <v>15.2</v>
      </c>
      <c r="D551" s="44" t="n">
        <v>18.5</v>
      </c>
      <c r="E551" s="42" t="n">
        <v>33.7</v>
      </c>
    </row>
    <row r="552" customFormat="false" ht="13.8" hidden="false" customHeight="false" outlineLevel="0" collapsed="false">
      <c r="A552" s="33" t="s">
        <v>601</v>
      </c>
      <c r="B552" s="34"/>
      <c r="C552" s="35"/>
      <c r="D552" s="36"/>
      <c r="E552" s="37"/>
    </row>
    <row r="553" customFormat="false" ht="13.8" hidden="false" customHeight="false" outlineLevel="0" collapsed="false">
      <c r="A553" s="38"/>
      <c r="B553" s="39" t="s">
        <v>602</v>
      </c>
      <c r="C553" s="40" t="n">
        <v>8.1</v>
      </c>
      <c r="D553" s="41" t="n">
        <v>6.6</v>
      </c>
      <c r="E553" s="42" t="n">
        <v>14.7</v>
      </c>
    </row>
    <row r="554" customFormat="false" ht="13.8" hidden="false" customHeight="false" outlineLevel="0" collapsed="false">
      <c r="A554" s="33" t="s">
        <v>603</v>
      </c>
      <c r="B554" s="34"/>
      <c r="C554" s="43"/>
      <c r="D554" s="43"/>
      <c r="E554" s="37"/>
    </row>
    <row r="555" customFormat="false" ht="13.8" hidden="false" customHeight="false" outlineLevel="0" collapsed="false">
      <c r="A555" s="38"/>
      <c r="B555" s="39" t="s">
        <v>604</v>
      </c>
      <c r="C555" s="44" t="n">
        <v>12</v>
      </c>
      <c r="D555" s="44" t="n">
        <v>0</v>
      </c>
      <c r="E555" s="42" t="n">
        <v>12</v>
      </c>
    </row>
    <row r="556" customFormat="false" ht="13.8" hidden="false" customHeight="false" outlineLevel="0" collapsed="false">
      <c r="A556" s="33" t="s">
        <v>605</v>
      </c>
      <c r="B556" s="34"/>
      <c r="C556" s="35"/>
      <c r="D556" s="36"/>
      <c r="E556" s="37"/>
    </row>
    <row r="557" customFormat="false" ht="13.8" hidden="false" customHeight="false" outlineLevel="0" collapsed="false">
      <c r="A557" s="38"/>
      <c r="B557" s="39" t="s">
        <v>606</v>
      </c>
      <c r="C557" s="40" t="n">
        <v>7.8</v>
      </c>
      <c r="D557" s="41" t="n">
        <v>12.9</v>
      </c>
      <c r="E557" s="42" t="n">
        <v>20.7</v>
      </c>
    </row>
    <row r="558" customFormat="false" ht="13.8" hidden="false" customHeight="false" outlineLevel="0" collapsed="false">
      <c r="A558" s="33" t="s">
        <v>607</v>
      </c>
      <c r="B558" s="34"/>
      <c r="C558" s="43"/>
      <c r="D558" s="43"/>
      <c r="E558" s="37"/>
    </row>
    <row r="559" customFormat="false" ht="13.8" hidden="false" customHeight="false" outlineLevel="0" collapsed="false">
      <c r="A559" s="38"/>
      <c r="B559" s="39" t="s">
        <v>608</v>
      </c>
      <c r="C559" s="44" t="n">
        <v>8.3</v>
      </c>
      <c r="D559" s="44" t="n">
        <v>8.6</v>
      </c>
      <c r="E559" s="42" t="n">
        <v>16.9</v>
      </c>
    </row>
    <row r="560" customFormat="false" ht="13.8" hidden="false" customHeight="false" outlineLevel="0" collapsed="false">
      <c r="A560" s="33" t="s">
        <v>609</v>
      </c>
      <c r="B560" s="34"/>
      <c r="C560" s="35"/>
      <c r="D560" s="36"/>
      <c r="E560" s="37"/>
    </row>
    <row r="561" customFormat="false" ht="13.8" hidden="false" customHeight="false" outlineLevel="0" collapsed="false">
      <c r="A561" s="38"/>
      <c r="B561" s="39" t="s">
        <v>610</v>
      </c>
      <c r="C561" s="40" t="n">
        <v>10.5</v>
      </c>
      <c r="D561" s="41" t="n">
        <v>13.7</v>
      </c>
      <c r="E561" s="42" t="n">
        <v>24.2</v>
      </c>
    </row>
    <row r="562" customFormat="false" ht="13.8" hidden="false" customHeight="false" outlineLevel="0" collapsed="false">
      <c r="A562" s="33" t="s">
        <v>611</v>
      </c>
      <c r="B562" s="34"/>
      <c r="C562" s="43"/>
      <c r="D562" s="43"/>
      <c r="E562" s="37"/>
    </row>
    <row r="563" customFormat="false" ht="13.8" hidden="false" customHeight="false" outlineLevel="0" collapsed="false">
      <c r="A563" s="38"/>
      <c r="B563" s="39" t="s">
        <v>612</v>
      </c>
      <c r="C563" s="44" t="n">
        <v>13.7</v>
      </c>
      <c r="D563" s="44" t="n">
        <v>13.7</v>
      </c>
      <c r="E563" s="42" t="n">
        <v>27.4</v>
      </c>
    </row>
    <row r="564" customFormat="false" ht="13.8" hidden="false" customHeight="false" outlineLevel="0" collapsed="false">
      <c r="A564" s="33" t="s">
        <v>613</v>
      </c>
      <c r="B564" s="34"/>
      <c r="C564" s="35"/>
      <c r="D564" s="36"/>
      <c r="E564" s="37"/>
    </row>
    <row r="565" customFormat="false" ht="13.8" hidden="false" customHeight="false" outlineLevel="0" collapsed="false">
      <c r="A565" s="38"/>
      <c r="B565" s="39" t="s">
        <v>614</v>
      </c>
      <c r="C565" s="40" t="n">
        <v>2</v>
      </c>
      <c r="D565" s="41" t="n">
        <v>3</v>
      </c>
      <c r="E565" s="42" t="n">
        <v>5</v>
      </c>
    </row>
    <row r="566" customFormat="false" ht="13.8" hidden="false" customHeight="false" outlineLevel="0" collapsed="false">
      <c r="A566" s="33" t="s">
        <v>615</v>
      </c>
      <c r="B566" s="34"/>
      <c r="C566" s="43"/>
      <c r="D566" s="43"/>
      <c r="E566" s="37"/>
    </row>
    <row r="567" customFormat="false" ht="13.8" hidden="false" customHeight="false" outlineLevel="0" collapsed="false">
      <c r="A567" s="38"/>
      <c r="B567" s="39" t="s">
        <v>525</v>
      </c>
      <c r="C567" s="44" t="n">
        <v>10.3</v>
      </c>
      <c r="D567" s="44" t="n">
        <v>13.7</v>
      </c>
      <c r="E567" s="42" t="n">
        <v>24</v>
      </c>
    </row>
    <row r="568" customFormat="false" ht="13.8" hidden="false" customHeight="false" outlineLevel="0" collapsed="false">
      <c r="A568" s="33" t="s">
        <v>616</v>
      </c>
      <c r="B568" s="34"/>
      <c r="C568" s="35"/>
      <c r="D568" s="36"/>
      <c r="E568" s="37"/>
    </row>
    <row r="569" customFormat="false" ht="13.8" hidden="false" customHeight="false" outlineLevel="0" collapsed="false">
      <c r="A569" s="38"/>
      <c r="B569" s="39" t="s">
        <v>617</v>
      </c>
      <c r="C569" s="40" t="n">
        <v>11.5</v>
      </c>
      <c r="D569" s="41" t="n">
        <v>12.3</v>
      </c>
      <c r="E569" s="42" t="n">
        <v>23.8</v>
      </c>
    </row>
    <row r="570" customFormat="false" ht="13.8" hidden="false" customHeight="false" outlineLevel="0" collapsed="false">
      <c r="A570" s="33" t="s">
        <v>618</v>
      </c>
      <c r="B570" s="34"/>
      <c r="C570" s="43"/>
      <c r="D570" s="43"/>
      <c r="E570" s="37"/>
    </row>
    <row r="571" customFormat="false" ht="13.8" hidden="false" customHeight="false" outlineLevel="0" collapsed="false">
      <c r="A571" s="38"/>
      <c r="B571" s="39" t="s">
        <v>619</v>
      </c>
      <c r="C571" s="44" t="n">
        <v>32.1</v>
      </c>
      <c r="D571" s="44" t="n">
        <v>19.2</v>
      </c>
      <c r="E571" s="42" t="n">
        <v>51.3</v>
      </c>
    </row>
    <row r="572" customFormat="false" ht="13.8" hidden="false" customHeight="false" outlineLevel="0" collapsed="false">
      <c r="A572" s="33" t="s">
        <v>620</v>
      </c>
      <c r="B572" s="34"/>
      <c r="C572" s="35"/>
      <c r="D572" s="36"/>
      <c r="E572" s="37"/>
    </row>
    <row r="573" customFormat="false" ht="13.8" hidden="false" customHeight="false" outlineLevel="0" collapsed="false">
      <c r="A573" s="38"/>
      <c r="B573" s="39" t="s">
        <v>621</v>
      </c>
      <c r="C573" s="40" t="n">
        <v>11.7</v>
      </c>
      <c r="D573" s="41" t="n">
        <v>25</v>
      </c>
      <c r="E573" s="42" t="n">
        <v>36.7</v>
      </c>
    </row>
    <row r="574" customFormat="false" ht="13.8" hidden="false" customHeight="false" outlineLevel="0" collapsed="false">
      <c r="A574" s="33" t="s">
        <v>622</v>
      </c>
      <c r="B574" s="34"/>
      <c r="C574" s="43"/>
      <c r="D574" s="43"/>
      <c r="E574" s="37"/>
    </row>
    <row r="575" customFormat="false" ht="13.8" hidden="false" customHeight="false" outlineLevel="0" collapsed="false">
      <c r="A575" s="38"/>
      <c r="B575" s="39" t="s">
        <v>623</v>
      </c>
      <c r="C575" s="44" t="n">
        <v>210.3</v>
      </c>
      <c r="D575" s="44" t="n">
        <v>215.4</v>
      </c>
      <c r="E575" s="42" t="n">
        <v>425.7</v>
      </c>
    </row>
    <row r="576" customFormat="false" ht="13.8" hidden="false" customHeight="false" outlineLevel="0" collapsed="false">
      <c r="A576" s="33" t="s">
        <v>624</v>
      </c>
      <c r="B576" s="34"/>
      <c r="C576" s="35"/>
      <c r="D576" s="36"/>
      <c r="E576" s="37"/>
    </row>
    <row r="577" customFormat="false" ht="13.8" hidden="false" customHeight="false" outlineLevel="0" collapsed="false">
      <c r="A577" s="38"/>
      <c r="B577" s="39" t="s">
        <v>213</v>
      </c>
      <c r="C577" s="40" t="n">
        <v>6.2</v>
      </c>
      <c r="D577" s="41" t="n">
        <v>6.2</v>
      </c>
      <c r="E577" s="42" t="n">
        <v>12.4</v>
      </c>
    </row>
    <row r="578" customFormat="false" ht="13.8" hidden="false" customHeight="false" outlineLevel="0" collapsed="false">
      <c r="A578" s="33" t="s">
        <v>625</v>
      </c>
      <c r="B578" s="34"/>
      <c r="C578" s="43"/>
      <c r="D578" s="43"/>
      <c r="E578" s="37"/>
    </row>
    <row r="579" customFormat="false" ht="13.8" hidden="false" customHeight="false" outlineLevel="0" collapsed="false">
      <c r="A579" s="38"/>
      <c r="B579" s="39" t="s">
        <v>626</v>
      </c>
      <c r="C579" s="44" t="n">
        <v>2.1</v>
      </c>
      <c r="D579" s="44" t="n">
        <v>2.1</v>
      </c>
      <c r="E579" s="42" t="n">
        <v>4.2</v>
      </c>
    </row>
    <row r="580" customFormat="false" ht="13.8" hidden="false" customHeight="false" outlineLevel="0" collapsed="false">
      <c r="A580" s="33" t="s">
        <v>627</v>
      </c>
      <c r="B580" s="34"/>
      <c r="C580" s="35"/>
      <c r="D580" s="36"/>
      <c r="E580" s="37"/>
    </row>
    <row r="581" customFormat="false" ht="13.8" hidden="false" customHeight="false" outlineLevel="0" collapsed="false">
      <c r="A581" s="38"/>
      <c r="B581" s="39" t="s">
        <v>628</v>
      </c>
      <c r="C581" s="40" t="n">
        <v>4.6</v>
      </c>
      <c r="D581" s="41" t="n">
        <v>5.1</v>
      </c>
      <c r="E581" s="42" t="n">
        <v>9.7</v>
      </c>
    </row>
    <row r="582" customFormat="false" ht="13.8" hidden="false" customHeight="false" outlineLevel="0" collapsed="false">
      <c r="A582" s="33" t="s">
        <v>629</v>
      </c>
      <c r="B582" s="34"/>
      <c r="C582" s="43"/>
      <c r="D582" s="43"/>
      <c r="E582" s="37"/>
    </row>
    <row r="583" customFormat="false" ht="13.8" hidden="false" customHeight="false" outlineLevel="0" collapsed="false">
      <c r="A583" s="38"/>
      <c r="B583" s="39" t="s">
        <v>630</v>
      </c>
      <c r="C583" s="44" t="n">
        <v>83.7</v>
      </c>
      <c r="D583" s="44" t="n">
        <v>86</v>
      </c>
      <c r="E583" s="42" t="n">
        <v>169.7</v>
      </c>
    </row>
    <row r="584" customFormat="false" ht="13.8" hidden="false" customHeight="false" outlineLevel="0" collapsed="false">
      <c r="A584" s="33" t="s">
        <v>631</v>
      </c>
      <c r="B584" s="34"/>
      <c r="C584" s="35"/>
      <c r="D584" s="36"/>
      <c r="E584" s="37"/>
    </row>
    <row r="585" customFormat="false" ht="13.8" hidden="false" customHeight="false" outlineLevel="0" collapsed="false">
      <c r="A585" s="38"/>
      <c r="B585" s="39" t="s">
        <v>632</v>
      </c>
      <c r="C585" s="40" t="n">
        <v>18.1</v>
      </c>
      <c r="D585" s="41" t="n">
        <v>19.9</v>
      </c>
      <c r="E585" s="42" t="n">
        <v>38</v>
      </c>
    </row>
    <row r="586" customFormat="false" ht="13.8" hidden="false" customHeight="false" outlineLevel="0" collapsed="false">
      <c r="A586" s="33" t="s">
        <v>633</v>
      </c>
      <c r="B586" s="34"/>
      <c r="C586" s="43"/>
      <c r="D586" s="43"/>
      <c r="E586" s="37"/>
    </row>
    <row r="587" customFormat="false" ht="13.8" hidden="false" customHeight="false" outlineLevel="0" collapsed="false">
      <c r="A587" s="38"/>
      <c r="B587" s="39" t="s">
        <v>634</v>
      </c>
      <c r="C587" s="44" t="n">
        <v>21.8</v>
      </c>
      <c r="D587" s="44" t="n">
        <v>21.4</v>
      </c>
      <c r="E587" s="42" t="n">
        <v>43.2</v>
      </c>
    </row>
    <row r="588" customFormat="false" ht="13.8" hidden="false" customHeight="false" outlineLevel="0" collapsed="false">
      <c r="A588" s="33" t="s">
        <v>635</v>
      </c>
      <c r="B588" s="34"/>
      <c r="C588" s="35"/>
      <c r="D588" s="36"/>
      <c r="E588" s="37"/>
    </row>
    <row r="589" customFormat="false" ht="13.8" hidden="false" customHeight="false" outlineLevel="0" collapsed="false">
      <c r="A589" s="38"/>
      <c r="B589" s="39" t="s">
        <v>636</v>
      </c>
      <c r="C589" s="40" t="n">
        <v>4</v>
      </c>
      <c r="D589" s="41" t="n">
        <v>0.5</v>
      </c>
      <c r="E589" s="42" t="n">
        <v>4.5</v>
      </c>
    </row>
    <row r="590" customFormat="false" ht="13.8" hidden="false" customHeight="false" outlineLevel="0" collapsed="false">
      <c r="A590" s="33" t="s">
        <v>637</v>
      </c>
      <c r="B590" s="34"/>
      <c r="C590" s="43"/>
      <c r="D590" s="43"/>
      <c r="E590" s="37"/>
    </row>
    <row r="591" customFormat="false" ht="13.8" hidden="false" customHeight="false" outlineLevel="0" collapsed="false">
      <c r="A591" s="38"/>
      <c r="B591" s="39" t="s">
        <v>638</v>
      </c>
      <c r="C591" s="44" t="n">
        <v>13.9</v>
      </c>
      <c r="D591" s="44" t="n">
        <v>19.9</v>
      </c>
      <c r="E591" s="42" t="n">
        <v>33.8</v>
      </c>
    </row>
    <row r="592" customFormat="false" ht="13.8" hidden="false" customHeight="false" outlineLevel="0" collapsed="false">
      <c r="A592" s="33" t="s">
        <v>639</v>
      </c>
      <c r="B592" s="34"/>
      <c r="C592" s="35"/>
      <c r="D592" s="36"/>
      <c r="E592" s="37"/>
    </row>
    <row r="593" customFormat="false" ht="13.8" hidden="false" customHeight="false" outlineLevel="0" collapsed="false">
      <c r="A593" s="38"/>
      <c r="B593" s="39" t="s">
        <v>640</v>
      </c>
      <c r="C593" s="40" t="n">
        <v>5.5</v>
      </c>
      <c r="D593" s="41" t="n">
        <v>5.5</v>
      </c>
      <c r="E593" s="42" t="n">
        <v>11</v>
      </c>
    </row>
    <row r="594" customFormat="false" ht="13.8" hidden="false" customHeight="false" outlineLevel="0" collapsed="false">
      <c r="A594" s="33" t="s">
        <v>641</v>
      </c>
      <c r="B594" s="34"/>
      <c r="C594" s="43"/>
      <c r="D594" s="43"/>
      <c r="E594" s="37"/>
    </row>
    <row r="595" customFormat="false" ht="13.8" hidden="false" customHeight="false" outlineLevel="0" collapsed="false">
      <c r="A595" s="38"/>
      <c r="B595" s="39" t="s">
        <v>340</v>
      </c>
      <c r="C595" s="44" t="n">
        <v>24.7</v>
      </c>
      <c r="D595" s="44" t="n">
        <v>25.7</v>
      </c>
      <c r="E595" s="42" t="n">
        <v>50.4</v>
      </c>
    </row>
    <row r="596" customFormat="false" ht="13.8" hidden="false" customHeight="false" outlineLevel="0" collapsed="false">
      <c r="A596" s="33" t="s">
        <v>642</v>
      </c>
      <c r="B596" s="34"/>
      <c r="C596" s="35"/>
      <c r="D596" s="36"/>
      <c r="E596" s="37"/>
    </row>
    <row r="597" customFormat="false" ht="13.8" hidden="false" customHeight="false" outlineLevel="0" collapsed="false">
      <c r="A597" s="38"/>
      <c r="B597" s="39" t="s">
        <v>643</v>
      </c>
      <c r="C597" s="40" t="n">
        <v>29.4</v>
      </c>
      <c r="D597" s="41" t="n">
        <v>30.7</v>
      </c>
      <c r="E597" s="42" t="n">
        <v>60.1</v>
      </c>
    </row>
    <row r="598" customFormat="false" ht="13.8" hidden="false" customHeight="false" outlineLevel="0" collapsed="false">
      <c r="A598" s="33" t="s">
        <v>644</v>
      </c>
      <c r="B598" s="34"/>
      <c r="C598" s="43"/>
      <c r="D598" s="43"/>
      <c r="E598" s="37"/>
    </row>
    <row r="599" customFormat="false" ht="13.8" hidden="false" customHeight="false" outlineLevel="0" collapsed="false">
      <c r="A599" s="38"/>
      <c r="B599" s="39" t="s">
        <v>645</v>
      </c>
      <c r="C599" s="44" t="n">
        <v>37.4</v>
      </c>
      <c r="D599" s="44" t="n">
        <v>59.2</v>
      </c>
      <c r="E599" s="42" t="n">
        <v>96.6</v>
      </c>
    </row>
    <row r="600" customFormat="false" ht="13.8" hidden="false" customHeight="false" outlineLevel="0" collapsed="false">
      <c r="A600" s="33" t="s">
        <v>646</v>
      </c>
      <c r="B600" s="34"/>
      <c r="C600" s="35"/>
      <c r="D600" s="36"/>
      <c r="E600" s="37"/>
    </row>
    <row r="601" customFormat="false" ht="13.8" hidden="false" customHeight="false" outlineLevel="0" collapsed="false">
      <c r="A601" s="38"/>
      <c r="B601" s="39" t="s">
        <v>647</v>
      </c>
      <c r="C601" s="40" t="n">
        <v>94.5</v>
      </c>
      <c r="D601" s="41" t="n">
        <v>127.2</v>
      </c>
      <c r="E601" s="42" t="n">
        <v>221.7</v>
      </c>
    </row>
    <row r="602" customFormat="false" ht="13.8" hidden="false" customHeight="false" outlineLevel="0" collapsed="false">
      <c r="A602" s="33" t="s">
        <v>648</v>
      </c>
      <c r="B602" s="34"/>
      <c r="C602" s="43"/>
      <c r="D602" s="43"/>
      <c r="E602" s="37"/>
    </row>
    <row r="603" customFormat="false" ht="13.8" hidden="false" customHeight="false" outlineLevel="0" collapsed="false">
      <c r="A603" s="38"/>
      <c r="B603" s="39" t="s">
        <v>649</v>
      </c>
      <c r="C603" s="44" t="n">
        <v>47.7</v>
      </c>
      <c r="D603" s="44" t="n">
        <v>106.7</v>
      </c>
      <c r="E603" s="42" t="n">
        <v>154.4</v>
      </c>
    </row>
    <row r="604" customFormat="false" ht="13.8" hidden="false" customHeight="false" outlineLevel="0" collapsed="false">
      <c r="A604" s="33" t="s">
        <v>650</v>
      </c>
      <c r="B604" s="34"/>
      <c r="C604" s="35"/>
      <c r="D604" s="36"/>
      <c r="E604" s="37"/>
    </row>
    <row r="605" customFormat="false" ht="13.8" hidden="false" customHeight="false" outlineLevel="0" collapsed="false">
      <c r="A605" s="38"/>
      <c r="B605" s="39" t="s">
        <v>651</v>
      </c>
      <c r="C605" s="40" t="n">
        <v>76.6</v>
      </c>
      <c r="D605" s="41" t="n">
        <v>77.3</v>
      </c>
      <c r="E605" s="42" t="n">
        <v>153.9</v>
      </c>
    </row>
    <row r="606" customFormat="false" ht="13.8" hidden="false" customHeight="false" outlineLevel="0" collapsed="false">
      <c r="A606" s="33" t="s">
        <v>652</v>
      </c>
      <c r="B606" s="34"/>
      <c r="C606" s="43"/>
      <c r="D606" s="43"/>
      <c r="E606" s="37"/>
    </row>
    <row r="607" customFormat="false" ht="13.8" hidden="false" customHeight="false" outlineLevel="0" collapsed="false">
      <c r="A607" s="38"/>
      <c r="B607" s="39" t="s">
        <v>653</v>
      </c>
      <c r="C607" s="44" t="n">
        <v>78.7</v>
      </c>
      <c r="D607" s="44" t="n">
        <v>84</v>
      </c>
      <c r="E607" s="42" t="n">
        <v>162.7</v>
      </c>
    </row>
    <row r="608" customFormat="false" ht="13.8" hidden="false" customHeight="false" outlineLevel="0" collapsed="false">
      <c r="A608" s="33" t="s">
        <v>654</v>
      </c>
      <c r="B608" s="34"/>
      <c r="C608" s="35"/>
      <c r="D608" s="36"/>
      <c r="E608" s="37"/>
    </row>
    <row r="609" customFormat="false" ht="13.8" hidden="false" customHeight="false" outlineLevel="0" collapsed="false">
      <c r="A609" s="38"/>
      <c r="B609" s="39" t="s">
        <v>655</v>
      </c>
      <c r="C609" s="40" t="n">
        <v>4.1</v>
      </c>
      <c r="D609" s="41" t="n">
        <v>5</v>
      </c>
      <c r="E609" s="42" t="n">
        <v>9.1</v>
      </c>
    </row>
    <row r="610" customFormat="false" ht="13.8" hidden="false" customHeight="false" outlineLevel="0" collapsed="false">
      <c r="A610" s="33" t="s">
        <v>656</v>
      </c>
      <c r="B610" s="34"/>
      <c r="C610" s="43"/>
      <c r="D610" s="43"/>
      <c r="E610" s="37"/>
    </row>
    <row r="611" customFormat="false" ht="13.8" hidden="false" customHeight="false" outlineLevel="0" collapsed="false">
      <c r="A611" s="38"/>
      <c r="B611" s="39" t="s">
        <v>657</v>
      </c>
      <c r="C611" s="44" t="n">
        <v>20.6</v>
      </c>
      <c r="D611" s="44" t="n">
        <v>27.9</v>
      </c>
      <c r="E611" s="42" t="n">
        <v>48.5</v>
      </c>
    </row>
    <row r="612" customFormat="false" ht="13.8" hidden="false" customHeight="false" outlineLevel="0" collapsed="false">
      <c r="A612" s="33" t="s">
        <v>658</v>
      </c>
      <c r="B612" s="34"/>
      <c r="C612" s="35"/>
      <c r="D612" s="36"/>
      <c r="E612" s="37"/>
    </row>
    <row r="613" customFormat="false" ht="13.8" hidden="false" customHeight="false" outlineLevel="0" collapsed="false">
      <c r="A613" s="38"/>
      <c r="B613" s="39" t="s">
        <v>659</v>
      </c>
      <c r="C613" s="40" t="n">
        <v>20.5</v>
      </c>
      <c r="D613" s="41" t="n">
        <v>26.9</v>
      </c>
      <c r="E613" s="42" t="n">
        <v>47.4</v>
      </c>
    </row>
    <row r="614" customFormat="false" ht="13.8" hidden="false" customHeight="false" outlineLevel="0" collapsed="false">
      <c r="A614" s="33" t="s">
        <v>660</v>
      </c>
      <c r="B614" s="34"/>
      <c r="C614" s="43"/>
      <c r="D614" s="43"/>
      <c r="E614" s="37"/>
    </row>
    <row r="615" customFormat="false" ht="13.8" hidden="false" customHeight="false" outlineLevel="0" collapsed="false">
      <c r="A615" s="38"/>
      <c r="B615" s="39" t="s">
        <v>661</v>
      </c>
      <c r="C615" s="44" t="n">
        <v>7.7</v>
      </c>
      <c r="D615" s="44" t="n">
        <v>10.1</v>
      </c>
      <c r="E615" s="42" t="n">
        <v>17.8</v>
      </c>
    </row>
    <row r="616" customFormat="false" ht="13.8" hidden="false" customHeight="false" outlineLevel="0" collapsed="false">
      <c r="A616" s="33" t="s">
        <v>662</v>
      </c>
      <c r="B616" s="34"/>
      <c r="C616" s="35"/>
      <c r="D616" s="36"/>
      <c r="E616" s="37"/>
    </row>
    <row r="617" customFormat="false" ht="13.8" hidden="false" customHeight="false" outlineLevel="0" collapsed="false">
      <c r="A617" s="38"/>
      <c r="B617" s="39" t="s">
        <v>663</v>
      </c>
      <c r="C617" s="40" t="n">
        <v>3.5</v>
      </c>
      <c r="D617" s="41" t="n">
        <v>3.5</v>
      </c>
      <c r="E617" s="42" t="n">
        <v>7</v>
      </c>
    </row>
    <row r="618" customFormat="false" ht="13.8" hidden="false" customHeight="false" outlineLevel="0" collapsed="false">
      <c r="A618" s="33" t="s">
        <v>664</v>
      </c>
      <c r="B618" s="34"/>
      <c r="C618" s="43"/>
      <c r="D618" s="43"/>
      <c r="E618" s="37"/>
    </row>
    <row r="619" customFormat="false" ht="13.8" hidden="false" customHeight="false" outlineLevel="0" collapsed="false">
      <c r="A619" s="38"/>
      <c r="B619" s="39" t="s">
        <v>665</v>
      </c>
      <c r="C619" s="44" t="n">
        <v>9.3</v>
      </c>
      <c r="D619" s="44" t="n">
        <v>19.9</v>
      </c>
      <c r="E619" s="42" t="n">
        <v>29.2</v>
      </c>
    </row>
    <row r="620" customFormat="false" ht="13.8" hidden="false" customHeight="false" outlineLevel="0" collapsed="false">
      <c r="A620" s="33" t="s">
        <v>666</v>
      </c>
      <c r="B620" s="34"/>
      <c r="C620" s="35"/>
      <c r="D620" s="36"/>
      <c r="E620" s="37"/>
    </row>
    <row r="621" customFormat="false" ht="13.8" hidden="false" customHeight="false" outlineLevel="0" collapsed="false">
      <c r="A621" s="38"/>
      <c r="B621" s="39" t="s">
        <v>667</v>
      </c>
      <c r="C621" s="40" t="n">
        <v>40.7</v>
      </c>
      <c r="D621" s="41" t="n">
        <v>51.2</v>
      </c>
      <c r="E621" s="42" t="n">
        <v>91.9</v>
      </c>
    </row>
    <row r="622" customFormat="false" ht="13.8" hidden="false" customHeight="false" outlineLevel="0" collapsed="false">
      <c r="A622" s="33" t="s">
        <v>668</v>
      </c>
      <c r="B622" s="34"/>
      <c r="C622" s="43"/>
      <c r="D622" s="43"/>
      <c r="E622" s="37"/>
    </row>
    <row r="623" customFormat="false" ht="13.8" hidden="false" customHeight="false" outlineLevel="0" collapsed="false">
      <c r="A623" s="38"/>
      <c r="B623" s="39" t="s">
        <v>669</v>
      </c>
      <c r="C623" s="44" t="n">
        <v>19.7</v>
      </c>
      <c r="D623" s="44" t="n">
        <v>29.5</v>
      </c>
      <c r="E623" s="42" t="n">
        <v>49.2</v>
      </c>
    </row>
    <row r="624" customFormat="false" ht="13.8" hidden="false" customHeight="false" outlineLevel="0" collapsed="false">
      <c r="A624" s="33" t="s">
        <v>670</v>
      </c>
      <c r="B624" s="34"/>
      <c r="C624" s="35"/>
      <c r="D624" s="36"/>
      <c r="E624" s="37"/>
    </row>
    <row r="625" customFormat="false" ht="13.8" hidden="false" customHeight="false" outlineLevel="0" collapsed="false">
      <c r="A625" s="38"/>
      <c r="B625" s="39" t="s">
        <v>671</v>
      </c>
      <c r="C625" s="40" t="n">
        <v>0</v>
      </c>
      <c r="D625" s="41" t="n">
        <v>0.5</v>
      </c>
      <c r="E625" s="42" t="n">
        <v>0.5</v>
      </c>
    </row>
    <row r="626" customFormat="false" ht="13.8" hidden="false" customHeight="false" outlineLevel="0" collapsed="false">
      <c r="A626" s="33" t="s">
        <v>672</v>
      </c>
      <c r="B626" s="34"/>
      <c r="C626" s="43"/>
      <c r="D626" s="43"/>
      <c r="E626" s="37"/>
    </row>
    <row r="627" customFormat="false" ht="13.8" hidden="false" customHeight="false" outlineLevel="0" collapsed="false">
      <c r="A627" s="38"/>
      <c r="B627" s="39" t="s">
        <v>673</v>
      </c>
      <c r="C627" s="44" t="n">
        <v>6.5</v>
      </c>
      <c r="D627" s="44" t="n">
        <v>12.5</v>
      </c>
      <c r="E627" s="42" t="n">
        <v>19</v>
      </c>
    </row>
    <row r="628" customFormat="false" ht="13.8" hidden="false" customHeight="false" outlineLevel="0" collapsed="false">
      <c r="A628" s="33" t="s">
        <v>674</v>
      </c>
      <c r="B628" s="34"/>
      <c r="C628" s="35"/>
      <c r="D628" s="36"/>
      <c r="E628" s="37"/>
    </row>
    <row r="629" customFormat="false" ht="13.8" hidden="false" customHeight="false" outlineLevel="0" collapsed="false">
      <c r="A629" s="38"/>
      <c r="B629" s="39" t="s">
        <v>675</v>
      </c>
      <c r="C629" s="40" t="n">
        <v>14.4</v>
      </c>
      <c r="D629" s="41" t="n">
        <v>15.6</v>
      </c>
      <c r="E629" s="42" t="n">
        <v>30</v>
      </c>
    </row>
    <row r="630" customFormat="false" ht="13.8" hidden="false" customHeight="false" outlineLevel="0" collapsed="false">
      <c r="A630" s="33" t="s">
        <v>676</v>
      </c>
      <c r="B630" s="34"/>
      <c r="C630" s="43"/>
      <c r="D630" s="43"/>
      <c r="E630" s="37"/>
    </row>
    <row r="631" customFormat="false" ht="13.8" hidden="false" customHeight="false" outlineLevel="0" collapsed="false">
      <c r="A631" s="38"/>
      <c r="B631" s="39" t="s">
        <v>677</v>
      </c>
      <c r="C631" s="44" t="n">
        <v>37.5</v>
      </c>
      <c r="D631" s="44" t="n">
        <v>43.9</v>
      </c>
      <c r="E631" s="42" t="n">
        <v>81.4</v>
      </c>
    </row>
    <row r="632" customFormat="false" ht="13.8" hidden="false" customHeight="false" outlineLevel="0" collapsed="false">
      <c r="A632" s="33" t="s">
        <v>678</v>
      </c>
      <c r="B632" s="34"/>
      <c r="C632" s="35"/>
      <c r="D632" s="36"/>
      <c r="E632" s="37"/>
    </row>
    <row r="633" customFormat="false" ht="13.8" hidden="false" customHeight="false" outlineLevel="0" collapsed="false">
      <c r="A633" s="38"/>
      <c r="B633" s="39" t="s">
        <v>679</v>
      </c>
      <c r="C633" s="40" t="n">
        <v>36.1</v>
      </c>
      <c r="D633" s="41" t="n">
        <v>48.7</v>
      </c>
      <c r="E633" s="42" t="n">
        <v>84.8</v>
      </c>
    </row>
    <row r="634" customFormat="false" ht="13.8" hidden="false" customHeight="false" outlineLevel="0" collapsed="false">
      <c r="A634" s="33" t="s">
        <v>680</v>
      </c>
      <c r="B634" s="34"/>
      <c r="C634" s="43"/>
      <c r="D634" s="43"/>
      <c r="E634" s="37"/>
    </row>
    <row r="635" customFormat="false" ht="13.8" hidden="false" customHeight="false" outlineLevel="0" collapsed="false">
      <c r="A635" s="38"/>
      <c r="B635" s="39" t="s">
        <v>681</v>
      </c>
      <c r="C635" s="44" t="n">
        <v>8</v>
      </c>
      <c r="D635" s="44" t="n">
        <v>8</v>
      </c>
      <c r="E635" s="42" t="n">
        <v>16</v>
      </c>
    </row>
    <row r="636" customFormat="false" ht="13.8" hidden="false" customHeight="false" outlineLevel="0" collapsed="false">
      <c r="A636" s="33" t="s">
        <v>682</v>
      </c>
      <c r="B636" s="34"/>
      <c r="C636" s="35"/>
      <c r="D636" s="36"/>
      <c r="E636" s="37"/>
    </row>
    <row r="637" customFormat="false" ht="13.8" hidden="false" customHeight="false" outlineLevel="0" collapsed="false">
      <c r="A637" s="38"/>
      <c r="B637" s="39" t="s">
        <v>683</v>
      </c>
      <c r="C637" s="40" t="n">
        <v>0.9</v>
      </c>
      <c r="D637" s="41" t="n">
        <v>5</v>
      </c>
      <c r="E637" s="42" t="n">
        <v>5.9</v>
      </c>
    </row>
    <row r="638" customFormat="false" ht="13.8" hidden="false" customHeight="false" outlineLevel="0" collapsed="false">
      <c r="A638" s="33" t="s">
        <v>684</v>
      </c>
      <c r="B638" s="34"/>
      <c r="C638" s="43"/>
      <c r="D638" s="43"/>
      <c r="E638" s="37"/>
    </row>
    <row r="639" customFormat="false" ht="13.8" hidden="false" customHeight="false" outlineLevel="0" collapsed="false">
      <c r="A639" s="38"/>
      <c r="B639" s="39" t="s">
        <v>685</v>
      </c>
      <c r="C639" s="44" t="n">
        <v>7.9</v>
      </c>
      <c r="D639" s="44" t="n">
        <v>7.9</v>
      </c>
      <c r="E639" s="42" t="n">
        <v>15.8</v>
      </c>
    </row>
    <row r="640" customFormat="false" ht="13.8" hidden="false" customHeight="false" outlineLevel="0" collapsed="false">
      <c r="A640" s="33" t="s">
        <v>686</v>
      </c>
      <c r="B640" s="34"/>
      <c r="C640" s="35"/>
      <c r="D640" s="36"/>
      <c r="E640" s="37"/>
    </row>
    <row r="641" customFormat="false" ht="13.8" hidden="false" customHeight="false" outlineLevel="0" collapsed="false">
      <c r="A641" s="38"/>
      <c r="B641" s="39" t="s">
        <v>687</v>
      </c>
      <c r="C641" s="40" t="n">
        <v>13.8</v>
      </c>
      <c r="D641" s="41" t="n">
        <v>13.8</v>
      </c>
      <c r="E641" s="42" t="n">
        <v>27.6</v>
      </c>
    </row>
    <row r="642" customFormat="false" ht="13.8" hidden="false" customHeight="false" outlineLevel="0" collapsed="false">
      <c r="A642" s="33" t="s">
        <v>688</v>
      </c>
      <c r="B642" s="34"/>
      <c r="C642" s="43"/>
      <c r="D642" s="43"/>
      <c r="E642" s="37"/>
    </row>
    <row r="643" customFormat="false" ht="13.8" hidden="false" customHeight="false" outlineLevel="0" collapsed="false">
      <c r="A643" s="38"/>
      <c r="B643" s="39" t="s">
        <v>689</v>
      </c>
      <c r="C643" s="44" t="n">
        <v>14.2</v>
      </c>
      <c r="D643" s="44" t="n">
        <v>27.7</v>
      </c>
      <c r="E643" s="42" t="n">
        <v>41.9</v>
      </c>
    </row>
    <row r="644" customFormat="false" ht="13.8" hidden="false" customHeight="false" outlineLevel="0" collapsed="false">
      <c r="A644" s="33" t="s">
        <v>690</v>
      </c>
      <c r="B644" s="34"/>
      <c r="C644" s="35"/>
      <c r="D644" s="36"/>
      <c r="E644" s="37"/>
    </row>
    <row r="645" customFormat="false" ht="13.8" hidden="false" customHeight="false" outlineLevel="0" collapsed="false">
      <c r="A645" s="38"/>
      <c r="B645" s="39" t="s">
        <v>691</v>
      </c>
      <c r="C645" s="40" t="n">
        <v>10.9</v>
      </c>
      <c r="D645" s="41" t="n">
        <v>18.5</v>
      </c>
      <c r="E645" s="42" t="n">
        <v>29.4</v>
      </c>
    </row>
    <row r="646" customFormat="false" ht="13.8" hidden="false" customHeight="false" outlineLevel="0" collapsed="false">
      <c r="A646" s="33" t="s">
        <v>692</v>
      </c>
      <c r="B646" s="34"/>
      <c r="C646" s="43"/>
      <c r="D646" s="43"/>
      <c r="E646" s="37"/>
    </row>
    <row r="647" customFormat="false" ht="13.8" hidden="false" customHeight="false" outlineLevel="0" collapsed="false">
      <c r="A647" s="38"/>
      <c r="B647" s="39" t="s">
        <v>693</v>
      </c>
      <c r="C647" s="44" t="n">
        <v>45.6</v>
      </c>
      <c r="D647" s="44" t="n">
        <v>54</v>
      </c>
      <c r="E647" s="42" t="n">
        <v>99.6</v>
      </c>
    </row>
    <row r="648" customFormat="false" ht="13.8" hidden="false" customHeight="false" outlineLevel="0" collapsed="false">
      <c r="A648" s="33" t="s">
        <v>694</v>
      </c>
      <c r="B648" s="34"/>
      <c r="C648" s="35"/>
      <c r="D648" s="36"/>
      <c r="E648" s="37"/>
    </row>
    <row r="649" customFormat="false" ht="13.8" hidden="false" customHeight="false" outlineLevel="0" collapsed="false">
      <c r="A649" s="38"/>
      <c r="B649" s="39" t="s">
        <v>695</v>
      </c>
      <c r="C649" s="40" t="n">
        <v>7.1</v>
      </c>
      <c r="D649" s="41" t="n">
        <v>11.5</v>
      </c>
      <c r="E649" s="42" t="n">
        <v>18.6</v>
      </c>
    </row>
    <row r="650" customFormat="false" ht="13.8" hidden="false" customHeight="false" outlineLevel="0" collapsed="false">
      <c r="A650" s="33" t="s">
        <v>696</v>
      </c>
      <c r="B650" s="34"/>
      <c r="C650" s="43"/>
      <c r="D650" s="43"/>
      <c r="E650" s="37"/>
    </row>
    <row r="651" customFormat="false" ht="13.8" hidden="false" customHeight="false" outlineLevel="0" collapsed="false">
      <c r="A651" s="38"/>
      <c r="B651" s="39" t="s">
        <v>151</v>
      </c>
      <c r="C651" s="44" t="n">
        <v>2.9</v>
      </c>
      <c r="D651" s="44" t="n">
        <v>5.4</v>
      </c>
      <c r="E651" s="42" t="n">
        <v>8.3</v>
      </c>
    </row>
    <row r="652" customFormat="false" ht="13.8" hidden="false" customHeight="false" outlineLevel="0" collapsed="false">
      <c r="A652" s="33" t="s">
        <v>697</v>
      </c>
      <c r="B652" s="34"/>
      <c r="C652" s="35"/>
      <c r="D652" s="36"/>
      <c r="E652" s="37"/>
    </row>
    <row r="653" customFormat="false" ht="13.8" hidden="false" customHeight="false" outlineLevel="0" collapsed="false">
      <c r="A653" s="38"/>
      <c r="B653" s="39" t="s">
        <v>698</v>
      </c>
      <c r="C653" s="40" t="n">
        <v>94.4</v>
      </c>
      <c r="D653" s="41" t="n">
        <v>115.4</v>
      </c>
      <c r="E653" s="42" t="n">
        <v>209.8</v>
      </c>
    </row>
    <row r="654" customFormat="false" ht="13.8" hidden="false" customHeight="false" outlineLevel="0" collapsed="false">
      <c r="A654" s="33" t="s">
        <v>699</v>
      </c>
      <c r="B654" s="34"/>
      <c r="C654" s="43"/>
      <c r="D654" s="43"/>
      <c r="E654" s="37"/>
    </row>
    <row r="655" customFormat="false" ht="13.8" hidden="false" customHeight="false" outlineLevel="0" collapsed="false">
      <c r="A655" s="38"/>
      <c r="B655" s="39" t="s">
        <v>700</v>
      </c>
      <c r="C655" s="44" t="n">
        <v>51.5</v>
      </c>
      <c r="D655" s="44" t="n">
        <v>71.3</v>
      </c>
      <c r="E655" s="42" t="n">
        <v>122.8</v>
      </c>
    </row>
    <row r="656" customFormat="false" ht="13.8" hidden="false" customHeight="false" outlineLevel="0" collapsed="false">
      <c r="A656" s="33" t="s">
        <v>701</v>
      </c>
      <c r="B656" s="34"/>
      <c r="C656" s="35"/>
      <c r="D656" s="36"/>
      <c r="E656" s="37"/>
    </row>
    <row r="657" customFormat="false" ht="13.8" hidden="false" customHeight="false" outlineLevel="0" collapsed="false">
      <c r="A657" s="38"/>
      <c r="B657" s="39" t="s">
        <v>702</v>
      </c>
      <c r="C657" s="40" t="n">
        <v>33.3</v>
      </c>
      <c r="D657" s="41" t="n">
        <v>38.1</v>
      </c>
      <c r="E657" s="42" t="n">
        <v>71.4</v>
      </c>
    </row>
    <row r="658" customFormat="false" ht="13.8" hidden="false" customHeight="false" outlineLevel="0" collapsed="false">
      <c r="A658" s="33" t="s">
        <v>703</v>
      </c>
      <c r="B658" s="34"/>
      <c r="C658" s="43"/>
      <c r="D658" s="43"/>
      <c r="E658" s="37"/>
    </row>
    <row r="659" customFormat="false" ht="13.8" hidden="false" customHeight="false" outlineLevel="0" collapsed="false">
      <c r="A659" s="38"/>
      <c r="B659" s="39" t="s">
        <v>704</v>
      </c>
      <c r="C659" s="44" t="n">
        <v>21.8</v>
      </c>
      <c r="D659" s="44" t="n">
        <v>24.9</v>
      </c>
      <c r="E659" s="42" t="n">
        <v>46.7</v>
      </c>
    </row>
    <row r="660" customFormat="false" ht="13.8" hidden="false" customHeight="false" outlineLevel="0" collapsed="false">
      <c r="A660" s="33" t="s">
        <v>705</v>
      </c>
      <c r="B660" s="34"/>
      <c r="C660" s="35"/>
      <c r="D660" s="36"/>
      <c r="E660" s="37"/>
    </row>
    <row r="661" customFormat="false" ht="13.8" hidden="false" customHeight="false" outlineLevel="0" collapsed="false">
      <c r="A661" s="38"/>
      <c r="B661" s="39" t="s">
        <v>706</v>
      </c>
      <c r="C661" s="40" t="n">
        <v>42.8</v>
      </c>
      <c r="D661" s="41" t="n">
        <v>51.9</v>
      </c>
      <c r="E661" s="42" t="n">
        <v>94.7</v>
      </c>
    </row>
    <row r="662" customFormat="false" ht="13.8" hidden="false" customHeight="false" outlineLevel="0" collapsed="false">
      <c r="A662" s="33" t="s">
        <v>707</v>
      </c>
      <c r="B662" s="34"/>
      <c r="C662" s="43"/>
      <c r="D662" s="43"/>
      <c r="E662" s="37"/>
    </row>
    <row r="663" customFormat="false" ht="13.8" hidden="false" customHeight="false" outlineLevel="0" collapsed="false">
      <c r="A663" s="38"/>
      <c r="B663" s="39" t="s">
        <v>708</v>
      </c>
      <c r="C663" s="44" t="n">
        <v>30.4</v>
      </c>
      <c r="D663" s="44" t="n">
        <v>30.4</v>
      </c>
      <c r="E663" s="42" t="n">
        <v>60.8</v>
      </c>
    </row>
    <row r="664" customFormat="false" ht="13.8" hidden="false" customHeight="false" outlineLevel="0" collapsed="false">
      <c r="A664" s="33" t="s">
        <v>709</v>
      </c>
      <c r="B664" s="34"/>
      <c r="C664" s="35"/>
      <c r="D664" s="36"/>
      <c r="E664" s="37"/>
    </row>
    <row r="665" customFormat="false" ht="13.8" hidden="false" customHeight="false" outlineLevel="0" collapsed="false">
      <c r="A665" s="38"/>
      <c r="B665" s="39" t="s">
        <v>710</v>
      </c>
      <c r="C665" s="40" t="n">
        <v>30.5</v>
      </c>
      <c r="D665" s="41" t="n">
        <v>30.8</v>
      </c>
      <c r="E665" s="42" t="n">
        <v>61.3</v>
      </c>
    </row>
    <row r="666" customFormat="false" ht="13.8" hidden="false" customHeight="false" outlineLevel="0" collapsed="false">
      <c r="A666" s="33" t="s">
        <v>711</v>
      </c>
      <c r="B666" s="34"/>
      <c r="C666" s="43"/>
      <c r="D666" s="43"/>
      <c r="E666" s="37"/>
    </row>
    <row r="667" customFormat="false" ht="13.8" hidden="false" customHeight="false" outlineLevel="0" collapsed="false">
      <c r="A667" s="38"/>
      <c r="B667" s="39" t="s">
        <v>712</v>
      </c>
      <c r="C667" s="44" t="n">
        <v>28.9</v>
      </c>
      <c r="D667" s="44" t="n">
        <v>29.8</v>
      </c>
      <c r="E667" s="42" t="n">
        <v>58.7</v>
      </c>
    </row>
    <row r="668" customFormat="false" ht="13.8" hidden="false" customHeight="false" outlineLevel="0" collapsed="false">
      <c r="A668" s="33" t="s">
        <v>713</v>
      </c>
      <c r="B668" s="34"/>
      <c r="C668" s="35"/>
      <c r="D668" s="36"/>
      <c r="E668" s="37"/>
    </row>
    <row r="669" customFormat="false" ht="13.8" hidden="false" customHeight="false" outlineLevel="0" collapsed="false">
      <c r="A669" s="38"/>
      <c r="B669" s="39" t="s">
        <v>714</v>
      </c>
      <c r="C669" s="40" t="n">
        <v>24.9</v>
      </c>
      <c r="D669" s="41" t="n">
        <v>31.5</v>
      </c>
      <c r="E669" s="42" t="n">
        <v>56.4</v>
      </c>
    </row>
    <row r="670" customFormat="false" ht="13.8" hidden="false" customHeight="false" outlineLevel="0" collapsed="false">
      <c r="A670" s="33" t="s">
        <v>715</v>
      </c>
      <c r="B670" s="34"/>
      <c r="C670" s="43"/>
      <c r="D670" s="43"/>
      <c r="E670" s="37"/>
    </row>
    <row r="671" customFormat="false" ht="13.8" hidden="false" customHeight="false" outlineLevel="0" collapsed="false">
      <c r="A671" s="38"/>
      <c r="B671" s="39" t="s">
        <v>716</v>
      </c>
      <c r="C671" s="44" t="n">
        <v>26.2</v>
      </c>
      <c r="D671" s="44" t="n">
        <v>26.3</v>
      </c>
      <c r="E671" s="42" t="n">
        <v>52.5</v>
      </c>
    </row>
    <row r="672" customFormat="false" ht="13.8" hidden="false" customHeight="false" outlineLevel="0" collapsed="false">
      <c r="A672" s="33" t="s">
        <v>717</v>
      </c>
      <c r="B672" s="34"/>
      <c r="C672" s="35"/>
      <c r="D672" s="36"/>
      <c r="E672" s="37"/>
    </row>
    <row r="673" customFormat="false" ht="13.8" hidden="false" customHeight="false" outlineLevel="0" collapsed="false">
      <c r="A673" s="38"/>
      <c r="B673" s="39" t="s">
        <v>718</v>
      </c>
      <c r="C673" s="40" t="n">
        <v>50.7</v>
      </c>
      <c r="D673" s="41" t="n">
        <v>58.7</v>
      </c>
      <c r="E673" s="42" t="n">
        <v>109.4</v>
      </c>
    </row>
    <row r="674" customFormat="false" ht="13.8" hidden="false" customHeight="false" outlineLevel="0" collapsed="false">
      <c r="A674" s="33" t="s">
        <v>719</v>
      </c>
      <c r="B674" s="34"/>
      <c r="C674" s="43"/>
      <c r="D674" s="43"/>
      <c r="E674" s="37"/>
    </row>
    <row r="675" customFormat="false" ht="13.8" hidden="false" customHeight="false" outlineLevel="0" collapsed="false">
      <c r="A675" s="38"/>
      <c r="B675" s="39" t="s">
        <v>720</v>
      </c>
      <c r="C675" s="44" t="n">
        <v>147.8</v>
      </c>
      <c r="D675" s="44" t="n">
        <v>159.8</v>
      </c>
      <c r="E675" s="42" t="n">
        <v>307.6</v>
      </c>
    </row>
    <row r="676" customFormat="false" ht="13.8" hidden="false" customHeight="false" outlineLevel="0" collapsed="false">
      <c r="A676" s="33" t="s">
        <v>721</v>
      </c>
      <c r="B676" s="34"/>
      <c r="C676" s="35"/>
      <c r="D676" s="36"/>
      <c r="E676" s="37"/>
    </row>
    <row r="677" customFormat="false" ht="13.8" hidden="false" customHeight="false" outlineLevel="0" collapsed="false">
      <c r="A677" s="38"/>
      <c r="B677" s="39" t="s">
        <v>722</v>
      </c>
      <c r="C677" s="40" t="n">
        <v>45.5</v>
      </c>
      <c r="D677" s="41" t="n">
        <v>53.1</v>
      </c>
      <c r="E677" s="42" t="n">
        <v>98.6</v>
      </c>
    </row>
    <row r="678" customFormat="false" ht="13.8" hidden="false" customHeight="false" outlineLevel="0" collapsed="false">
      <c r="A678" s="33" t="s">
        <v>723</v>
      </c>
      <c r="B678" s="34"/>
      <c r="C678" s="43"/>
      <c r="D678" s="43"/>
      <c r="E678" s="37"/>
    </row>
    <row r="679" customFormat="false" ht="13.8" hidden="false" customHeight="false" outlineLevel="0" collapsed="false">
      <c r="A679" s="38"/>
      <c r="B679" s="39" t="s">
        <v>724</v>
      </c>
      <c r="C679" s="44" t="n">
        <v>17.6</v>
      </c>
      <c r="D679" s="44" t="n">
        <v>18.1</v>
      </c>
      <c r="E679" s="42" t="n">
        <v>35.7</v>
      </c>
    </row>
    <row r="680" customFormat="false" ht="13.8" hidden="false" customHeight="false" outlineLevel="0" collapsed="false">
      <c r="A680" s="33" t="s">
        <v>725</v>
      </c>
      <c r="B680" s="34"/>
      <c r="C680" s="35"/>
      <c r="D680" s="36"/>
      <c r="E680" s="37"/>
    </row>
    <row r="681" customFormat="false" ht="13.8" hidden="false" customHeight="false" outlineLevel="0" collapsed="false">
      <c r="A681" s="38"/>
      <c r="B681" s="39" t="s">
        <v>726</v>
      </c>
      <c r="C681" s="40" t="n">
        <v>44.8</v>
      </c>
      <c r="D681" s="41" t="n">
        <v>130.7</v>
      </c>
      <c r="E681" s="42" t="n">
        <v>175.5</v>
      </c>
    </row>
    <row r="682" customFormat="false" ht="13.8" hidden="false" customHeight="false" outlineLevel="0" collapsed="false">
      <c r="A682" s="33" t="s">
        <v>727</v>
      </c>
      <c r="B682" s="34"/>
      <c r="C682" s="43"/>
      <c r="D682" s="43"/>
      <c r="E682" s="37"/>
    </row>
    <row r="683" customFormat="false" ht="13.8" hidden="false" customHeight="false" outlineLevel="0" collapsed="false">
      <c r="A683" s="38"/>
      <c r="B683" s="39" t="s">
        <v>728</v>
      </c>
      <c r="C683" s="44" t="n">
        <v>27.3</v>
      </c>
      <c r="D683" s="44" t="n">
        <v>27.3</v>
      </c>
      <c r="E683" s="42" t="n">
        <v>54.6</v>
      </c>
    </row>
    <row r="684" customFormat="false" ht="13.8" hidden="false" customHeight="false" outlineLevel="0" collapsed="false">
      <c r="A684" s="33" t="s">
        <v>729</v>
      </c>
      <c r="B684" s="34"/>
      <c r="C684" s="35"/>
      <c r="D684" s="36"/>
      <c r="E684" s="37"/>
    </row>
    <row r="685" customFormat="false" ht="13.8" hidden="false" customHeight="false" outlineLevel="0" collapsed="false">
      <c r="A685" s="38"/>
      <c r="B685" s="39" t="s">
        <v>730</v>
      </c>
      <c r="C685" s="40" t="n">
        <v>16.5</v>
      </c>
      <c r="D685" s="41" t="n">
        <v>18.3</v>
      </c>
      <c r="E685" s="42" t="n">
        <v>34.8</v>
      </c>
    </row>
    <row r="686" customFormat="false" ht="13.8" hidden="false" customHeight="false" outlineLevel="0" collapsed="false">
      <c r="A686" s="33" t="s">
        <v>731</v>
      </c>
      <c r="B686" s="34"/>
      <c r="C686" s="43"/>
      <c r="D686" s="43"/>
      <c r="E686" s="37"/>
    </row>
    <row r="687" customFormat="false" ht="13.8" hidden="false" customHeight="false" outlineLevel="0" collapsed="false">
      <c r="A687" s="38"/>
      <c r="B687" s="39" t="s">
        <v>732</v>
      </c>
      <c r="C687" s="44" t="n">
        <v>1.6</v>
      </c>
      <c r="D687" s="44" t="n">
        <v>1.6</v>
      </c>
      <c r="E687" s="42" t="n">
        <v>3.2</v>
      </c>
    </row>
    <row r="688" customFormat="false" ht="13.8" hidden="false" customHeight="false" outlineLevel="0" collapsed="false">
      <c r="A688" s="33" t="s">
        <v>733</v>
      </c>
      <c r="B688" s="34"/>
      <c r="C688" s="35"/>
      <c r="D688" s="36"/>
      <c r="E688" s="37"/>
    </row>
    <row r="689" customFormat="false" ht="13.8" hidden="false" customHeight="false" outlineLevel="0" collapsed="false">
      <c r="A689" s="38"/>
      <c r="B689" s="39" t="s">
        <v>734</v>
      </c>
      <c r="C689" s="40" t="n">
        <v>4.8</v>
      </c>
      <c r="D689" s="41" t="n">
        <v>9.4</v>
      </c>
      <c r="E689" s="42" t="n">
        <v>14.2</v>
      </c>
    </row>
    <row r="690" customFormat="false" ht="13.8" hidden="false" customHeight="false" outlineLevel="0" collapsed="false">
      <c r="A690" s="33" t="s">
        <v>735</v>
      </c>
      <c r="B690" s="34"/>
      <c r="C690" s="43"/>
      <c r="D690" s="43"/>
      <c r="E690" s="37"/>
    </row>
    <row r="691" customFormat="false" ht="13.8" hidden="false" customHeight="false" outlineLevel="0" collapsed="false">
      <c r="A691" s="38"/>
      <c r="B691" s="39" t="s">
        <v>736</v>
      </c>
      <c r="C691" s="44" t="n">
        <v>4.8</v>
      </c>
      <c r="D691" s="44" t="n">
        <v>15.6</v>
      </c>
      <c r="E691" s="42" t="n">
        <v>20.4</v>
      </c>
    </row>
    <row r="692" customFormat="false" ht="13.8" hidden="false" customHeight="false" outlineLevel="0" collapsed="false">
      <c r="A692" s="33" t="s">
        <v>737</v>
      </c>
      <c r="B692" s="34"/>
      <c r="C692" s="35"/>
      <c r="D692" s="36"/>
      <c r="E692" s="37"/>
    </row>
    <row r="693" customFormat="false" ht="13.8" hidden="false" customHeight="false" outlineLevel="0" collapsed="false">
      <c r="A693" s="38"/>
      <c r="B693" s="39" t="s">
        <v>738</v>
      </c>
      <c r="C693" s="40" t="n">
        <v>40.5</v>
      </c>
      <c r="D693" s="41" t="n">
        <v>54.5</v>
      </c>
      <c r="E693" s="42" t="n">
        <v>95</v>
      </c>
    </row>
    <row r="694" customFormat="false" ht="13.8" hidden="false" customHeight="false" outlineLevel="0" collapsed="false">
      <c r="A694" s="33" t="s">
        <v>739</v>
      </c>
      <c r="B694" s="34"/>
      <c r="C694" s="43"/>
      <c r="D694" s="43"/>
      <c r="E694" s="37"/>
    </row>
    <row r="695" customFormat="false" ht="13.8" hidden="false" customHeight="false" outlineLevel="0" collapsed="false">
      <c r="A695" s="38"/>
      <c r="B695" s="39" t="s">
        <v>740</v>
      </c>
      <c r="C695" s="44" t="n">
        <v>5.3</v>
      </c>
      <c r="D695" s="44" t="n">
        <v>8.3</v>
      </c>
      <c r="E695" s="42" t="n">
        <v>13.6</v>
      </c>
    </row>
    <row r="696" customFormat="false" ht="13.8" hidden="false" customHeight="false" outlineLevel="0" collapsed="false">
      <c r="A696" s="33" t="s">
        <v>741</v>
      </c>
      <c r="B696" s="34"/>
      <c r="C696" s="35"/>
      <c r="D696" s="36"/>
      <c r="E696" s="37"/>
    </row>
    <row r="697" customFormat="false" ht="13.8" hidden="false" customHeight="false" outlineLevel="0" collapsed="false">
      <c r="A697" s="38"/>
      <c r="B697" s="39" t="s">
        <v>742</v>
      </c>
      <c r="C697" s="40" t="n">
        <v>8.9</v>
      </c>
      <c r="D697" s="41" t="n">
        <v>9.4</v>
      </c>
      <c r="E697" s="42" t="n">
        <v>18.3</v>
      </c>
    </row>
    <row r="698" customFormat="false" ht="13.8" hidden="false" customHeight="false" outlineLevel="0" collapsed="false">
      <c r="A698" s="33" t="s">
        <v>743</v>
      </c>
      <c r="B698" s="34"/>
      <c r="C698" s="43"/>
      <c r="D698" s="43"/>
      <c r="E698" s="37"/>
    </row>
    <row r="699" customFormat="false" ht="13.8" hidden="false" customHeight="false" outlineLevel="0" collapsed="false">
      <c r="A699" s="38"/>
      <c r="B699" s="39" t="s">
        <v>744</v>
      </c>
      <c r="C699" s="44" t="n">
        <v>36.1</v>
      </c>
      <c r="D699" s="44" t="n">
        <v>38</v>
      </c>
      <c r="E699" s="42" t="n">
        <v>74.1</v>
      </c>
    </row>
    <row r="700" customFormat="false" ht="13.8" hidden="false" customHeight="false" outlineLevel="0" collapsed="false">
      <c r="A700" s="33" t="s">
        <v>745</v>
      </c>
      <c r="B700" s="34"/>
      <c r="C700" s="35"/>
      <c r="D700" s="36"/>
      <c r="E700" s="37"/>
    </row>
    <row r="701" customFormat="false" ht="13.8" hidden="false" customHeight="false" outlineLevel="0" collapsed="false">
      <c r="A701" s="38"/>
      <c r="B701" s="39" t="s">
        <v>746</v>
      </c>
      <c r="C701" s="40" t="n">
        <v>11</v>
      </c>
      <c r="D701" s="41" t="n">
        <v>12.6</v>
      </c>
      <c r="E701" s="42" t="n">
        <v>23.6</v>
      </c>
    </row>
    <row r="702" customFormat="false" ht="13.8" hidden="false" customHeight="false" outlineLevel="0" collapsed="false">
      <c r="A702" s="33" t="s">
        <v>747</v>
      </c>
      <c r="B702" s="34"/>
      <c r="C702" s="43"/>
      <c r="D702" s="43"/>
      <c r="E702" s="37"/>
    </row>
    <row r="703" customFormat="false" ht="13.8" hidden="false" customHeight="false" outlineLevel="0" collapsed="false">
      <c r="A703" s="38"/>
      <c r="B703" s="39" t="s">
        <v>748</v>
      </c>
      <c r="C703" s="44" t="n">
        <v>11.5</v>
      </c>
      <c r="D703" s="44" t="n">
        <v>13</v>
      </c>
      <c r="E703" s="42" t="n">
        <v>24.5</v>
      </c>
    </row>
    <row r="704" customFormat="false" ht="13.8" hidden="false" customHeight="false" outlineLevel="0" collapsed="false">
      <c r="A704" s="33" t="s">
        <v>749</v>
      </c>
      <c r="B704" s="34"/>
      <c r="C704" s="35"/>
      <c r="D704" s="36"/>
      <c r="E704" s="37"/>
    </row>
    <row r="705" customFormat="false" ht="13.8" hidden="false" customHeight="false" outlineLevel="0" collapsed="false">
      <c r="A705" s="38"/>
      <c r="B705" s="39" t="s">
        <v>750</v>
      </c>
      <c r="C705" s="40" t="n">
        <v>4.1</v>
      </c>
      <c r="D705" s="41" t="n">
        <v>5</v>
      </c>
      <c r="E705" s="42" t="n">
        <v>9.1</v>
      </c>
    </row>
    <row r="706" customFormat="false" ht="13.8" hidden="false" customHeight="false" outlineLevel="0" collapsed="false">
      <c r="A706" s="33" t="s">
        <v>751</v>
      </c>
      <c r="B706" s="34"/>
      <c r="C706" s="43"/>
      <c r="D706" s="43"/>
      <c r="E706" s="37"/>
    </row>
    <row r="707" customFormat="false" ht="13.8" hidden="false" customHeight="false" outlineLevel="0" collapsed="false">
      <c r="A707" s="38"/>
      <c r="B707" s="39" t="s">
        <v>752</v>
      </c>
      <c r="C707" s="44" t="n">
        <v>16.7</v>
      </c>
      <c r="D707" s="44" t="n">
        <v>16.7</v>
      </c>
      <c r="E707" s="42" t="n">
        <v>33.4</v>
      </c>
    </row>
    <row r="708" customFormat="false" ht="13.8" hidden="false" customHeight="false" outlineLevel="0" collapsed="false">
      <c r="A708" s="33" t="s">
        <v>753</v>
      </c>
      <c r="B708" s="34"/>
      <c r="C708" s="35"/>
      <c r="D708" s="36"/>
      <c r="E708" s="37"/>
    </row>
    <row r="709" customFormat="false" ht="13.8" hidden="false" customHeight="false" outlineLevel="0" collapsed="false">
      <c r="A709" s="38"/>
      <c r="B709" s="39" t="s">
        <v>754</v>
      </c>
      <c r="C709" s="40" t="n">
        <v>6.4</v>
      </c>
      <c r="D709" s="41" t="n">
        <v>10.2</v>
      </c>
      <c r="E709" s="42" t="n">
        <v>16.6</v>
      </c>
    </row>
    <row r="710" customFormat="false" ht="13.8" hidden="false" customHeight="false" outlineLevel="0" collapsed="false">
      <c r="A710" s="33" t="s">
        <v>755</v>
      </c>
      <c r="B710" s="34"/>
      <c r="C710" s="43"/>
      <c r="D710" s="43"/>
      <c r="E710" s="37"/>
    </row>
    <row r="711" customFormat="false" ht="13.8" hidden="false" customHeight="false" outlineLevel="0" collapsed="false">
      <c r="A711" s="38"/>
      <c r="B711" s="39" t="s">
        <v>756</v>
      </c>
      <c r="C711" s="44" t="n">
        <v>3.6</v>
      </c>
      <c r="D711" s="44" t="n">
        <v>21.9</v>
      </c>
      <c r="E711" s="42" t="n">
        <v>25.5</v>
      </c>
    </row>
    <row r="712" customFormat="false" ht="13.8" hidden="false" customHeight="false" outlineLevel="0" collapsed="false">
      <c r="A712" s="33" t="s">
        <v>757</v>
      </c>
      <c r="B712" s="34"/>
      <c r="C712" s="35"/>
      <c r="D712" s="36"/>
      <c r="E712" s="37"/>
    </row>
    <row r="713" customFormat="false" ht="13.8" hidden="false" customHeight="false" outlineLevel="0" collapsed="false">
      <c r="A713" s="38"/>
      <c r="B713" s="39" t="s">
        <v>758</v>
      </c>
      <c r="C713" s="40" t="n">
        <v>3.2</v>
      </c>
      <c r="D713" s="41" t="n">
        <v>3.2</v>
      </c>
      <c r="E713" s="42" t="n">
        <v>6.4</v>
      </c>
    </row>
    <row r="714" customFormat="false" ht="13.8" hidden="false" customHeight="false" outlineLevel="0" collapsed="false">
      <c r="A714" s="33" t="s">
        <v>759</v>
      </c>
      <c r="B714" s="34"/>
      <c r="C714" s="43"/>
      <c r="D714" s="43"/>
      <c r="E714" s="37"/>
    </row>
    <row r="715" customFormat="false" ht="13.8" hidden="false" customHeight="false" outlineLevel="0" collapsed="false">
      <c r="A715" s="38"/>
      <c r="B715" s="39" t="s">
        <v>760</v>
      </c>
      <c r="C715" s="44" t="n">
        <v>5.7</v>
      </c>
      <c r="D715" s="44" t="n">
        <v>24.5</v>
      </c>
      <c r="E715" s="42" t="n">
        <v>30.2</v>
      </c>
    </row>
    <row r="716" customFormat="false" ht="13.8" hidden="false" customHeight="false" outlineLevel="0" collapsed="false">
      <c r="A716" s="33" t="s">
        <v>761</v>
      </c>
      <c r="B716" s="34"/>
      <c r="C716" s="35"/>
      <c r="D716" s="36"/>
      <c r="E716" s="37"/>
    </row>
    <row r="717" customFormat="false" ht="13.8" hidden="false" customHeight="false" outlineLevel="0" collapsed="false">
      <c r="A717" s="38"/>
      <c r="B717" s="39" t="s">
        <v>762</v>
      </c>
      <c r="C717" s="40" t="n">
        <v>21</v>
      </c>
      <c r="D717" s="41" t="n">
        <v>27.6</v>
      </c>
      <c r="E717" s="42" t="n">
        <v>48.6</v>
      </c>
    </row>
    <row r="718" customFormat="false" ht="13.8" hidden="false" customHeight="false" outlineLevel="0" collapsed="false">
      <c r="A718" s="33" t="s">
        <v>763</v>
      </c>
      <c r="B718" s="34"/>
      <c r="C718" s="43"/>
      <c r="D718" s="43"/>
      <c r="E718" s="37"/>
    </row>
    <row r="719" customFormat="false" ht="13.8" hidden="false" customHeight="false" outlineLevel="0" collapsed="false">
      <c r="A719" s="38"/>
      <c r="B719" s="39" t="s">
        <v>764</v>
      </c>
      <c r="C719" s="44" t="n">
        <v>10.1</v>
      </c>
      <c r="D719" s="44" t="n">
        <v>10.5</v>
      </c>
      <c r="E719" s="42" t="n">
        <v>20.6</v>
      </c>
    </row>
    <row r="720" customFormat="false" ht="13.8" hidden="false" customHeight="false" outlineLevel="0" collapsed="false">
      <c r="A720" s="33" t="s">
        <v>765</v>
      </c>
      <c r="B720" s="34"/>
      <c r="C720" s="35"/>
      <c r="D720" s="36"/>
      <c r="E720" s="37"/>
    </row>
    <row r="721" customFormat="false" ht="13.8" hidden="false" customHeight="false" outlineLevel="0" collapsed="false">
      <c r="A721" s="38"/>
      <c r="B721" s="39" t="s">
        <v>766</v>
      </c>
      <c r="C721" s="40" t="n">
        <v>8.8</v>
      </c>
      <c r="D721" s="41" t="n">
        <v>13.7</v>
      </c>
      <c r="E721" s="42" t="n">
        <v>22.5</v>
      </c>
    </row>
    <row r="722" customFormat="false" ht="13.8" hidden="false" customHeight="false" outlineLevel="0" collapsed="false">
      <c r="A722" s="33" t="s">
        <v>767</v>
      </c>
      <c r="B722" s="34"/>
      <c r="C722" s="43"/>
      <c r="D722" s="43"/>
      <c r="E722" s="37"/>
    </row>
    <row r="723" customFormat="false" ht="13.8" hidden="false" customHeight="false" outlineLevel="0" collapsed="false">
      <c r="A723" s="38"/>
      <c r="B723" s="39" t="s">
        <v>768</v>
      </c>
      <c r="C723" s="44" t="n">
        <v>15.3</v>
      </c>
      <c r="D723" s="44" t="n">
        <v>11.2</v>
      </c>
      <c r="E723" s="42" t="n">
        <v>26.5</v>
      </c>
    </row>
    <row r="724" customFormat="false" ht="13.8" hidden="false" customHeight="false" outlineLevel="0" collapsed="false">
      <c r="A724" s="33" t="s">
        <v>769</v>
      </c>
      <c r="B724" s="34"/>
      <c r="C724" s="35"/>
      <c r="D724" s="36"/>
      <c r="E724" s="37"/>
    </row>
    <row r="725" customFormat="false" ht="13.8" hidden="false" customHeight="false" outlineLevel="0" collapsed="false">
      <c r="A725" s="38"/>
      <c r="B725" s="39" t="s">
        <v>770</v>
      </c>
      <c r="C725" s="40" t="n">
        <v>11.2</v>
      </c>
      <c r="D725" s="41" t="n">
        <v>12.8</v>
      </c>
      <c r="E725" s="42" t="n">
        <v>24</v>
      </c>
    </row>
    <row r="726" customFormat="false" ht="13.8" hidden="false" customHeight="false" outlineLevel="0" collapsed="false">
      <c r="A726" s="33" t="s">
        <v>771</v>
      </c>
      <c r="B726" s="34"/>
      <c r="C726" s="43"/>
      <c r="D726" s="43"/>
      <c r="E726" s="37"/>
    </row>
    <row r="727" customFormat="false" ht="13.8" hidden="false" customHeight="false" outlineLevel="0" collapsed="false">
      <c r="A727" s="38"/>
      <c r="B727" s="39" t="s">
        <v>772</v>
      </c>
      <c r="C727" s="44" t="n">
        <v>42</v>
      </c>
      <c r="D727" s="44" t="n">
        <v>59.3</v>
      </c>
      <c r="E727" s="42" t="n">
        <v>101.3</v>
      </c>
    </row>
    <row r="728" customFormat="false" ht="13.8" hidden="false" customHeight="false" outlineLevel="0" collapsed="false">
      <c r="A728" s="45" t="s">
        <v>774</v>
      </c>
      <c r="B728" s="46"/>
      <c r="C728" s="47" t="n">
        <v>7726</v>
      </c>
      <c r="D728" s="48" t="n">
        <v>9347.49999999999</v>
      </c>
      <c r="E728" s="49" t="n">
        <v>17073.5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dcterms:modified xsi:type="dcterms:W3CDTF">2017-04-26T18:29:17Z</dcterms:modified>
  <cp:revision>23</cp:revision>
</cp:coreProperties>
</file>