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xxx\Desktop\"/>
    </mc:Choice>
  </mc:AlternateContent>
  <bookViews>
    <workbookView xWindow="0" yWindow="0" windowWidth="20490" windowHeight="8340" activeTab="1"/>
  </bookViews>
  <sheets>
    <sheet name="OPIS" sheetId="1" r:id="rId1"/>
    <sheet name="DANE" sheetId="2" r:id="rId2"/>
    <sheet name="TABLICA" sheetId="3" r:id="rId3"/>
  </sheets>
  <calcPr calcId="152511"/>
  <pivotCaches>
    <pivotCache cacheId="6" r:id="rId4"/>
  </pivotCaches>
</workbook>
</file>

<file path=xl/calcChain.xml><?xml version="1.0" encoding="utf-8"?>
<calcChain xmlns="http://schemas.openxmlformats.org/spreadsheetml/2006/main">
  <c r="K33" i="2" l="1"/>
  <c r="K20" i="2"/>
  <c r="Y3" i="2" l="1"/>
  <c r="Y4" i="2" l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Z2" i="2" l="1" a="1"/>
  <c r="K35" i="2"/>
  <c r="K31" i="2"/>
  <c r="K30" i="2"/>
  <c r="K29" i="2"/>
  <c r="K26" i="2"/>
  <c r="K25" i="2"/>
  <c r="K22" i="2"/>
  <c r="K21" i="2"/>
  <c r="L24" i="2" s="1"/>
  <c r="K19" i="2"/>
  <c r="K18" i="2"/>
  <c r="Z2" i="2" l="1"/>
  <c r="Z6" i="2"/>
  <c r="Z10" i="2"/>
  <c r="Z14" i="2"/>
  <c r="Z18" i="2"/>
  <c r="Z22" i="2"/>
  <c r="Z3" i="2"/>
  <c r="Z7" i="2"/>
  <c r="Z11" i="2"/>
  <c r="Z15" i="2"/>
  <c r="Z19" i="2"/>
  <c r="Z23" i="2"/>
  <c r="Z4" i="2"/>
  <c r="Z8" i="2"/>
  <c r="Z12" i="2"/>
  <c r="Z16" i="2"/>
  <c r="Z20" i="2"/>
  <c r="Z24" i="2"/>
  <c r="Z5" i="2"/>
  <c r="Z9" i="2"/>
  <c r="Z13" i="2"/>
  <c r="Z17" i="2"/>
  <c r="Z21" i="2"/>
  <c r="K32" i="2"/>
  <c r="K23" i="2"/>
  <c r="K24" i="2"/>
  <c r="K34" i="2" l="1"/>
</calcChain>
</file>

<file path=xl/comments1.xml><?xml version="1.0" encoding="utf-8"?>
<comments xmlns="http://schemas.openxmlformats.org/spreadsheetml/2006/main">
  <authors>
    <author>Karolina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Przeciętna ilość osób pływających w sekcji w danym podregionie wyniosła 458.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Wartość występująca najczęściej.
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Wartość ta wystąpiła dwa razy.
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Odchylenie standardowe osób pływających wyniosło 355,48. Oznacza to, że osoby pływające odchylają się od średniej o 355,48.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Oznacza to najmiejszą ilość osób pływających w danym podregionie.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Oznacza najwyższą liczbę osób pływających w danym podregionie.
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Oznacza średnią osób wyliczoną z każdego podregionu.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Odchylenie standardowe osób pływających wyniosło 354,9. Oznacza to, że osoby pływające odchylają się od średniej o 354,9.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Współczynnik zmienności wyniósł 78%, co oznacza, że pływacy są mocno zróżnicowani ze względu na podział na podregiony. Oznacza to, że liczba pływaków w danych podregionach nie jest do siebie zbliżona.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Typowy obszar zmienności. Oznacza to, że w około 2/3 podregionów jest od 99 do 809 osób pływających.</t>
        </r>
      </text>
    </comment>
    <comment ref="J35" authorId="0" shapeId="0">
      <text>
        <r>
          <rPr>
            <b/>
            <sz val="9"/>
            <color indexed="81"/>
            <rFont val="Tahoma"/>
            <charset val="1"/>
          </rPr>
          <t>Karolina:</t>
        </r>
        <r>
          <rPr>
            <sz val="9"/>
            <color indexed="81"/>
            <rFont val="Tahoma"/>
            <charset val="1"/>
          </rPr>
          <t xml:space="preserve">
Wartość występująca najczęściej.
</t>
        </r>
      </text>
    </comment>
    <comment ref="K35" authorId="0" shapeId="0">
      <text>
        <r>
          <rPr>
            <b/>
            <sz val="9"/>
            <color indexed="81"/>
            <rFont val="Tahoma"/>
            <family val="2"/>
            <charset val="238"/>
          </rPr>
          <t>Karolina:</t>
        </r>
        <r>
          <rPr>
            <sz val="9"/>
            <color indexed="81"/>
            <rFont val="Tahoma"/>
            <family val="2"/>
            <charset val="238"/>
          </rPr>
          <t xml:space="preserve">
Wartość ta wystąpiła dwa razy.
</t>
        </r>
      </text>
    </comment>
  </commentList>
</comments>
</file>

<file path=xl/sharedStrings.xml><?xml version="1.0" encoding="utf-8"?>
<sst xmlns="http://schemas.openxmlformats.org/spreadsheetml/2006/main" count="689" uniqueCount="199">
  <si>
    <t>Kategoria:</t>
  </si>
  <si>
    <t>KULTURA FIZYCZNA, SPORT I REKREACJA</t>
  </si>
  <si>
    <t>Dane dotyczące klubów sportowych (łącznie z klubami resortów obrony narodowej i spraw wewnętrznych, SALOS i UKS oraz wyznaniowymi) i ćwiczących w sekcjach sportowych wg dyscyplin - (spr. KFT-1). Osoba ćwicząca może być wykazana wielokrotnie, jeśli uprawia więcej niż jedną dyscyplinę sportu.</t>
  </si>
  <si>
    <t>Grupa:</t>
  </si>
  <si>
    <t>SPORT</t>
  </si>
  <si>
    <t>Od roku 2002 dane zbierane co 2 lata.</t>
  </si>
  <si>
    <t>Podgrupa:</t>
  </si>
  <si>
    <t>Ćwiczący w sekcjach sportowych wg sportów - sporty wodne</t>
  </si>
  <si>
    <t>Ćwiczący mogą być liczeni kilkakrotnie jeśli w klubie sportowym występują w kilku dziedzinach czy dyscyplinach.</t>
  </si>
  <si>
    <t>Data ostatniej aktualizacji:</t>
  </si>
  <si>
    <t>2016-02-06</t>
  </si>
  <si>
    <t>Wymiary:</t>
  </si>
  <si>
    <t>Rodzaje dyscyplin sportowych; Grupy osób; Rok</t>
  </si>
  <si>
    <t>Przypisy:</t>
  </si>
  <si>
    <t>Znak '-' oznacza brak danych</t>
  </si>
  <si>
    <t>Kod</t>
  </si>
  <si>
    <t>Nazwa</t>
  </si>
  <si>
    <t>Rodzaje dyscyplin sportowych</t>
  </si>
  <si>
    <t>Grupy osób</t>
  </si>
  <si>
    <t>Rok</t>
  </si>
  <si>
    <t>Wartosc</t>
  </si>
  <si>
    <t>Jednostka miary</t>
  </si>
  <si>
    <t>Atrybut</t>
  </si>
  <si>
    <t>1101500000</t>
  </si>
  <si>
    <t>PODREGION 15 - ŁÓDZKI</t>
  </si>
  <si>
    <t>pływanie</t>
  </si>
  <si>
    <t>ogółem</t>
  </si>
  <si>
    <t>2010</t>
  </si>
  <si>
    <t>osoba</t>
  </si>
  <si>
    <t xml:space="preserve"> </t>
  </si>
  <si>
    <t>1101600000</t>
  </si>
  <si>
    <t>PODREGION 16 - M. ŁÓDŹ</t>
  </si>
  <si>
    <t>1101700000</t>
  </si>
  <si>
    <t>PODREGION 17 - PIOTRKOWSKI</t>
  </si>
  <si>
    <t>1101800000</t>
  </si>
  <si>
    <t>PODREGION 18 - SIERADZKI</t>
  </si>
  <si>
    <t>1101900000</t>
  </si>
  <si>
    <t>PODREGION 19 - SKIERNIEWICKI</t>
  </si>
  <si>
    <t>1142500000</t>
  </si>
  <si>
    <t>PODREGION 25 - CIECHANOWSKI</t>
  </si>
  <si>
    <t>1142600000</t>
  </si>
  <si>
    <t>PODREGION 26 - OSTROŁĘCKI</t>
  </si>
  <si>
    <t>1142700000</t>
  </si>
  <si>
    <t>PODREGION 27 - RADOMSKI</t>
  </si>
  <si>
    <t>1142800000</t>
  </si>
  <si>
    <t>PODREGION 28 - M. ST. WARSZAWA</t>
  </si>
  <si>
    <t>1142900000</t>
  </si>
  <si>
    <t>PODREGION 29 - WARSZAWSKI WSCHODNI</t>
  </si>
  <si>
    <t>1143000000</t>
  </si>
  <si>
    <t>PODREGION 30 - WARSZAWSKI ZACHODNI</t>
  </si>
  <si>
    <t>1147000000</t>
  </si>
  <si>
    <t>PODREGION 70 - PŁOCKI</t>
  </si>
  <si>
    <t>1147100000</t>
  </si>
  <si>
    <t>PODREGION 71 - SIEDLECKI</t>
  </si>
  <si>
    <t>2122000000</t>
  </si>
  <si>
    <t>PODREGION 20 - KRAKOWSKI</t>
  </si>
  <si>
    <t>2122100000</t>
  </si>
  <si>
    <t>PODREGION 21 - M. KRAKÓW</t>
  </si>
  <si>
    <t>2122200000</t>
  </si>
  <si>
    <t>PODREGION 22 - NOWOSĄDECKI</t>
  </si>
  <si>
    <t>2122300000</t>
  </si>
  <si>
    <t>PODREGION 23 - OŚWIĘCIMSKI</t>
  </si>
  <si>
    <t>2122400000</t>
  </si>
  <si>
    <t>PODREGION 24 - TARNOWSKI</t>
  </si>
  <si>
    <t>2126900000</t>
  </si>
  <si>
    <t>PODREGION 69 - NOWOTARSKI</t>
  </si>
  <si>
    <t>2244400000</t>
  </si>
  <si>
    <t>PODREGION 44 - BIELSKI</t>
  </si>
  <si>
    <t>2244500000</t>
  </si>
  <si>
    <t>PODREGION 45 - BYTOMSKI</t>
  </si>
  <si>
    <t>2244600000</t>
  </si>
  <si>
    <t>PODREGION 46 - CZĘSTOCHOWSKI</t>
  </si>
  <si>
    <t>2244700000</t>
  </si>
  <si>
    <t>PODREGION 47 - GLIWICKI</t>
  </si>
  <si>
    <t>2244800000</t>
  </si>
  <si>
    <t>PODREGION 48 - KATOWICKI</t>
  </si>
  <si>
    <t>2244900000</t>
  </si>
  <si>
    <t>PODREGION 49 - RYBNICKI</t>
  </si>
  <si>
    <t>2245000000</t>
  </si>
  <si>
    <t>PODREGION 50 - SOSNOWIECKI</t>
  </si>
  <si>
    <t>2245100000</t>
  </si>
  <si>
    <t>PODREGION 51 - TYSKI</t>
  </si>
  <si>
    <t>3060900000</t>
  </si>
  <si>
    <t>PODREGION   9 - BIALSKI</t>
  </si>
  <si>
    <t>3061000000</t>
  </si>
  <si>
    <t>PODREGION 10 - CHEŁMSKO-ZAMOJSKI</t>
  </si>
  <si>
    <t>3061100000</t>
  </si>
  <si>
    <t>PODREGION 11 - LUBELSKI</t>
  </si>
  <si>
    <t>3061200000</t>
  </si>
  <si>
    <t>PODREGION 12 - PUŁAWSKI</t>
  </si>
  <si>
    <t>3183300000</t>
  </si>
  <si>
    <t>PODREGION 33 - KROŚNIEŃSKI</t>
  </si>
  <si>
    <t>3183400000</t>
  </si>
  <si>
    <t>PODREGION 34 - PRZEMYSKI</t>
  </si>
  <si>
    <t>3183500000</t>
  </si>
  <si>
    <t>PODREGION 35 - RZESZOWSKI</t>
  </si>
  <si>
    <t>3183600000</t>
  </si>
  <si>
    <t>PODREGION 36 - TARNOBRZESKI</t>
  </si>
  <si>
    <t>3203700000</t>
  </si>
  <si>
    <t>PODREGION 37 - BIAŁOSTOCKI</t>
  </si>
  <si>
    <t>3203800000</t>
  </si>
  <si>
    <t>PODREGION 38 - ŁOMŻYŃSKI</t>
  </si>
  <si>
    <t>3203900000</t>
  </si>
  <si>
    <t>PODREGION 39 - SUWALSKI</t>
  </si>
  <si>
    <t>3265200000</t>
  </si>
  <si>
    <t>PODREGION 52 - KIELECKI</t>
  </si>
  <si>
    <t>3265300000</t>
  </si>
  <si>
    <t>PODREGION 53 - SANDOMIERSKO-JĘDRZEJOWSKI</t>
  </si>
  <si>
    <t>4081300000</t>
  </si>
  <si>
    <t>PODREGION 13 - GORZOWSKI</t>
  </si>
  <si>
    <t>4081400000</t>
  </si>
  <si>
    <t>PODREGION 14 - ZIELONOGÓRSKI</t>
  </si>
  <si>
    <t>4305700000</t>
  </si>
  <si>
    <t>PODREGION 57 - KALISKI</t>
  </si>
  <si>
    <t>4305800000</t>
  </si>
  <si>
    <t>PODREGION 58 - KONIŃSKI</t>
  </si>
  <si>
    <t>4305900000</t>
  </si>
  <si>
    <t>PODREGION 59 - LESZCZYŃSKI</t>
  </si>
  <si>
    <t>4306000000</t>
  </si>
  <si>
    <t>PODREGION 60 - PILSKI</t>
  </si>
  <si>
    <t>4306100000</t>
  </si>
  <si>
    <t>PODREGION 61 - POZNAŃSKI</t>
  </si>
  <si>
    <t>4306200000</t>
  </si>
  <si>
    <t>PODREGION 62 - M. POZNAŃ</t>
  </si>
  <si>
    <t>4326300000</t>
  </si>
  <si>
    <t>PODREGION 63 - KOSZALIŃSKI</t>
  </si>
  <si>
    <t>4326400000</t>
  </si>
  <si>
    <t>PODREGION 64 - SZCZECINECKO-PYRZYCKI</t>
  </si>
  <si>
    <t>4326500000</t>
  </si>
  <si>
    <t>PODREGION 65 - M. SZCZECIN</t>
  </si>
  <si>
    <t>4326600000</t>
  </si>
  <si>
    <t>PODREGION 66 - SZCZECIŃSKI</t>
  </si>
  <si>
    <t>5020100000</t>
  </si>
  <si>
    <t>PODREGION 1 - JELENIOGÓRSKI</t>
  </si>
  <si>
    <t>5020200000</t>
  </si>
  <si>
    <t>PODREGION 2 - LEGNICKO-GŁOGOWSKI</t>
  </si>
  <si>
    <t>5020300000</t>
  </si>
  <si>
    <t>PODREGION 3 - WAŁBRZYSKI</t>
  </si>
  <si>
    <t>5020400000</t>
  </si>
  <si>
    <t>PODREGION 4 - WROCŁAWSKI</t>
  </si>
  <si>
    <t>5020500000</t>
  </si>
  <si>
    <t>PODREGION 5 - M. WROCŁAW</t>
  </si>
  <si>
    <t>5163100000</t>
  </si>
  <si>
    <t>PODREGION 31 - NYSKI</t>
  </si>
  <si>
    <t>5163200000</t>
  </si>
  <si>
    <t>PODREGION 32 - OPOLSKI</t>
  </si>
  <si>
    <t>6040600000</t>
  </si>
  <si>
    <t>PODREGION 6 - BYDGOSKO-TORUŃSKI</t>
  </si>
  <si>
    <t>6040700000</t>
  </si>
  <si>
    <t>PODREGION 7 - GRUDZIĄDZKI</t>
  </si>
  <si>
    <t>6040800000</t>
  </si>
  <si>
    <t>PODREGION 8 - WŁOCŁAWSKI</t>
  </si>
  <si>
    <t>6046700000</t>
  </si>
  <si>
    <t>PODREGION 67 - INOWROCŁAWSKI</t>
  </si>
  <si>
    <t>6224000000</t>
  </si>
  <si>
    <t>PODREGION 40 - GDAŃSKI</t>
  </si>
  <si>
    <t>6224100000</t>
  </si>
  <si>
    <t>PODREGION 41 - SŁUPSKI</t>
  </si>
  <si>
    <t>6224200000</t>
  </si>
  <si>
    <t>PODREGION 42 - STAROGARDZKI</t>
  </si>
  <si>
    <t>6224300000</t>
  </si>
  <si>
    <t>PODREGION 43 - TRÓJMIEJSKI</t>
  </si>
  <si>
    <t>6227200000</t>
  </si>
  <si>
    <t>PODREGION 72 - CHOJNICKI</t>
  </si>
  <si>
    <t>6285400000</t>
  </si>
  <si>
    <t>PODREGION 54 - ELBLĄSKI</t>
  </si>
  <si>
    <t>6285500000</t>
  </si>
  <si>
    <t>PODREGION 55 - EŁCKI</t>
  </si>
  <si>
    <t>6285600000</t>
  </si>
  <si>
    <t>PODREGION 56 - OLSZTYŃSKI</t>
  </si>
  <si>
    <t>Etykiety kolumn</t>
  </si>
  <si>
    <t>Etykiety wierszy</t>
  </si>
  <si>
    <t>Wartość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</si>
  <si>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</si>
  <si>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</si>
  <si>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</si>
  <si>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</si>
  <si>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</si>
  <si>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</si>
  <si>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</si>
  <si>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</si>
  <si>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</si>
  <si>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</si>
  <si>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</si>
  <si>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</si>
  <si>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</si>
  <si>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Miary klasyczne</t>
  </si>
  <si>
    <t>Vx</t>
  </si>
  <si>
    <t>Xtyp</t>
  </si>
  <si>
    <t>Miary pozycyjne</t>
  </si>
  <si>
    <t>Q1</t>
  </si>
  <si>
    <t>Q2 (mediana)</t>
  </si>
  <si>
    <t>Q3</t>
  </si>
  <si>
    <t>Q</t>
  </si>
  <si>
    <t>Vq</t>
  </si>
  <si>
    <t>Aq</t>
  </si>
  <si>
    <t>Dominanta</t>
  </si>
  <si>
    <t>Zbiór danych (koszyk)</t>
  </si>
  <si>
    <t>Częstość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</si>
</sst>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Calibri"/>
    </font>
    <font>
      <sz val="11"/>
      <name val="Calibri"/>
    </font>
    <font>
      <i/>
      <sz val="11"/>
      <name val="Calibri"/>
      <family val="2"/>
      <charset val="238"/>
    </font>
    <font>
      <sz val="14"/>
      <name val="Calibri"/>
      <family val="2"/>
      <charset val="238"/>
    </font>
    <font>
      <b/>
      <i/>
      <sz val="14"/>
      <name val="Calibri"/>
      <family val="2"/>
      <charset val="238"/>
    </font>
    <font>
      <sz val="11"/>
      <name val="Calibri"/>
      <family val="2"/>
      <charset val="238"/>
    </font>
    <font>
      <b/>
      <i/>
      <sz val="12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5" fillId="0" borderId="0" xfId="0" applyNumberFormat="1" applyFont="1"/>
    <xf numFmtId="0" fontId="0" fillId="0" borderId="0" xfId="0" applyNumberForma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2" borderId="3" xfId="0" applyNumberFormat="1" applyFill="1" applyBorder="1" applyAlignment="1"/>
    <xf numFmtId="0" fontId="0" fillId="2" borderId="3" xfId="0" applyNumberFormat="1" applyFill="1" applyBorder="1" applyAlignment="1">
      <alignment horizontal="right"/>
    </xf>
    <xf numFmtId="0" fontId="0" fillId="2" borderId="2" xfId="0" applyNumberFormat="1" applyFill="1" applyBorder="1" applyAlignment="1"/>
    <xf numFmtId="0" fontId="2" fillId="2" borderId="3" xfId="0" applyNumberFormat="1" applyFont="1" applyFill="1" applyBorder="1" applyAlignment="1"/>
    <xf numFmtId="0" fontId="0" fillId="2" borderId="3" xfId="0" applyNumberFormat="1" applyFont="1" applyFill="1" applyBorder="1"/>
    <xf numFmtId="1" fontId="0" fillId="2" borderId="3" xfId="0" applyNumberFormat="1" applyFont="1" applyFill="1" applyBorder="1"/>
    <xf numFmtId="0" fontId="2" fillId="2" borderId="3" xfId="0" applyNumberFormat="1" applyFont="1" applyFill="1" applyBorder="1"/>
    <xf numFmtId="9" fontId="0" fillId="2" borderId="3" xfId="1" applyFont="1" applyFill="1" applyBorder="1"/>
    <xf numFmtId="0" fontId="4" fillId="3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DANE!$F$1</c:f>
              <c:strCache>
                <c:ptCount val="1"/>
                <c:pt idx="0">
                  <c:v>Wartosc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DANE!$B$2:$B$72</c:f>
              <c:strCache>
                <c:ptCount val="71"/>
                <c:pt idx="0">
                  <c:v>PODREGION 15 - ŁÓDZKI</c:v>
                </c:pt>
                <c:pt idx="1">
                  <c:v>PODREGION 16 - M. ŁÓDŹ</c:v>
                </c:pt>
                <c:pt idx="2">
                  <c:v>PODREGION 17 - PIOTRKOWSKI</c:v>
                </c:pt>
                <c:pt idx="3">
                  <c:v>PODREGION 18 - SIERADZKI</c:v>
                </c:pt>
                <c:pt idx="4">
                  <c:v>PODREGION 19 - SKIERNIEWICKI</c:v>
                </c:pt>
                <c:pt idx="5">
                  <c:v>PODREGION 25 - CIECHANOWSKI</c:v>
                </c:pt>
                <c:pt idx="6">
                  <c:v>PODREGION 26 - OSTROŁĘCKI</c:v>
                </c:pt>
                <c:pt idx="7">
                  <c:v>PODREGION 27 - RADOMSKI</c:v>
                </c:pt>
                <c:pt idx="8">
                  <c:v>PODREGION 28 - M. ST. WARSZAWA</c:v>
                </c:pt>
                <c:pt idx="9">
                  <c:v>PODREGION 29 - WARSZAWSKI WSCHODNI</c:v>
                </c:pt>
                <c:pt idx="10">
                  <c:v>PODREGION 30 - WARSZAWSKI ZACHODNI</c:v>
                </c:pt>
                <c:pt idx="11">
                  <c:v>PODREGION 70 - PŁOCKI</c:v>
                </c:pt>
                <c:pt idx="12">
                  <c:v>PODREGION 71 - SIEDLECKI</c:v>
                </c:pt>
                <c:pt idx="13">
                  <c:v>PODREGION 20 - KRAKOWSKI</c:v>
                </c:pt>
                <c:pt idx="14">
                  <c:v>PODREGION 21 - M. KRAKÓW</c:v>
                </c:pt>
                <c:pt idx="15">
                  <c:v>PODREGION 22 - NOWOSĄDECKI</c:v>
                </c:pt>
                <c:pt idx="16">
                  <c:v>PODREGION 23 - OŚWIĘCIMSKI</c:v>
                </c:pt>
                <c:pt idx="17">
                  <c:v>PODREGION 24 - TARNOWSKI</c:v>
                </c:pt>
                <c:pt idx="18">
                  <c:v>PODREGION 69 - NOWOTARSKI</c:v>
                </c:pt>
                <c:pt idx="19">
                  <c:v>PODREGION 44 - BIELSKI</c:v>
                </c:pt>
                <c:pt idx="20">
                  <c:v>PODREGION 45 - BYTOMSKI</c:v>
                </c:pt>
                <c:pt idx="21">
                  <c:v>PODREGION 46 - CZĘSTOCHOWSKI</c:v>
                </c:pt>
                <c:pt idx="22">
                  <c:v>PODREGION 47 - GLIWICKI</c:v>
                </c:pt>
                <c:pt idx="23">
                  <c:v>PODREGION 48 - KATOWICKI</c:v>
                </c:pt>
                <c:pt idx="24">
                  <c:v>PODREGION 49 - RYBNICKI</c:v>
                </c:pt>
                <c:pt idx="25">
                  <c:v>PODREGION 50 - SOSNOWIECKI</c:v>
                </c:pt>
                <c:pt idx="26">
                  <c:v>PODREGION 51 - TYSKI</c:v>
                </c:pt>
                <c:pt idx="27">
                  <c:v>PODREGION   9 - BIALSKI</c:v>
                </c:pt>
                <c:pt idx="28">
                  <c:v>PODREGION 10 - CHEŁMSKO-ZAMOJSKI</c:v>
                </c:pt>
                <c:pt idx="29">
                  <c:v>PODREGION 11 - LUBELSKI</c:v>
                </c:pt>
                <c:pt idx="30">
                  <c:v>PODREGION 12 - PUŁAWSKI</c:v>
                </c:pt>
                <c:pt idx="31">
                  <c:v>PODREGION 33 - KROŚNIEŃSKI</c:v>
                </c:pt>
                <c:pt idx="32">
                  <c:v>PODREGION 34 - PRZEMYSKI</c:v>
                </c:pt>
                <c:pt idx="33">
                  <c:v>PODREGION 35 - RZESZOWSKI</c:v>
                </c:pt>
                <c:pt idx="34">
                  <c:v>PODREGION 36 - TARNOBRZESKI</c:v>
                </c:pt>
                <c:pt idx="35">
                  <c:v>PODREGION 37 - BIAŁOSTOCKI</c:v>
                </c:pt>
                <c:pt idx="36">
                  <c:v>PODREGION 38 - ŁOMŻYŃSKI</c:v>
                </c:pt>
                <c:pt idx="37">
                  <c:v>PODREGION 39 - SUWALSKI</c:v>
                </c:pt>
                <c:pt idx="38">
                  <c:v>PODREGION 52 - KIELECKI</c:v>
                </c:pt>
                <c:pt idx="39">
                  <c:v>PODREGION 53 - SANDOMIERSKO-JĘDRZEJOWSKI</c:v>
                </c:pt>
                <c:pt idx="40">
                  <c:v>PODREGION 13 - GORZOWSKI</c:v>
                </c:pt>
                <c:pt idx="41">
                  <c:v>PODREGION 14 - ZIELONOGÓRSKI</c:v>
                </c:pt>
                <c:pt idx="42">
                  <c:v>PODREGION 57 - KALISKI</c:v>
                </c:pt>
                <c:pt idx="43">
                  <c:v>PODREGION 58 - KONIŃSKI</c:v>
                </c:pt>
                <c:pt idx="44">
                  <c:v>PODREGION 59 - LESZCZYŃSKI</c:v>
                </c:pt>
                <c:pt idx="45">
                  <c:v>PODREGION 60 - PILSKI</c:v>
                </c:pt>
                <c:pt idx="46">
                  <c:v>PODREGION 61 - POZNAŃSKI</c:v>
                </c:pt>
                <c:pt idx="47">
                  <c:v>PODREGION 62 - M. POZNAŃ</c:v>
                </c:pt>
                <c:pt idx="48">
                  <c:v>PODREGION 63 - KOSZALIŃSKI</c:v>
                </c:pt>
                <c:pt idx="49">
                  <c:v>PODREGION 64 - SZCZECINECKO-PYRZYCKI</c:v>
                </c:pt>
                <c:pt idx="50">
                  <c:v>PODREGION 65 - M. SZCZECIN</c:v>
                </c:pt>
                <c:pt idx="51">
                  <c:v>PODREGION 66 - SZCZECIŃSKI</c:v>
                </c:pt>
                <c:pt idx="52">
                  <c:v>PODREGION 1 - JELENIOGÓRSKI</c:v>
                </c:pt>
                <c:pt idx="53">
                  <c:v>PODREGION 2 - LEGNICKO-GŁOGOWSKI</c:v>
                </c:pt>
                <c:pt idx="54">
                  <c:v>PODREGION 3 - WAŁBRZYSKI</c:v>
                </c:pt>
                <c:pt idx="55">
                  <c:v>PODREGION 4 - WROCŁAWSKI</c:v>
                </c:pt>
                <c:pt idx="56">
                  <c:v>PODREGION 5 - M. WROCŁAW</c:v>
                </c:pt>
                <c:pt idx="57">
                  <c:v>PODREGION 31 - NYSKI</c:v>
                </c:pt>
                <c:pt idx="58">
                  <c:v>PODREGION 32 - OPOLSKI</c:v>
                </c:pt>
                <c:pt idx="59">
                  <c:v>PODREGION 6 - BYDGOSKO-TORUŃSKI</c:v>
                </c:pt>
                <c:pt idx="60">
                  <c:v>PODREGION 7 - GRUDZIĄDZKI</c:v>
                </c:pt>
                <c:pt idx="61">
                  <c:v>PODREGION 8 - WŁOCŁAWSKI</c:v>
                </c:pt>
                <c:pt idx="62">
                  <c:v>PODREGION 67 - INOWROCŁAWSKI</c:v>
                </c:pt>
                <c:pt idx="63">
                  <c:v>PODREGION 40 - GDAŃSKI</c:v>
                </c:pt>
                <c:pt idx="64">
                  <c:v>PODREGION 41 - SŁUPSKI</c:v>
                </c:pt>
                <c:pt idx="65">
                  <c:v>PODREGION 42 - STAROGARDZKI</c:v>
                </c:pt>
                <c:pt idx="66">
                  <c:v>PODREGION 43 - TRÓJMIEJSKI</c:v>
                </c:pt>
                <c:pt idx="67">
                  <c:v>PODREGION 72 - CHOJNICKI</c:v>
                </c:pt>
                <c:pt idx="68">
                  <c:v>PODREGION 54 - ELBLĄSKI</c:v>
                </c:pt>
                <c:pt idx="69">
                  <c:v>PODREGION 55 - EŁCKI</c:v>
                </c:pt>
                <c:pt idx="70">
                  <c:v>PODREGION 56 - OLSZTYŃSKI</c:v>
                </c:pt>
              </c:strCache>
            </c:strRef>
          </c:cat>
          <c:val>
            <c:numRef>
              <c:f>DANE!$F$2:$F$72</c:f>
              <c:numCache>
                <c:formatCode>General</c:formatCode>
                <c:ptCount val="71"/>
                <c:pt idx="0">
                  <c:v>144</c:v>
                </c:pt>
                <c:pt idx="1">
                  <c:v>945</c:v>
                </c:pt>
                <c:pt idx="2">
                  <c:v>648</c:v>
                </c:pt>
                <c:pt idx="3">
                  <c:v>193</c:v>
                </c:pt>
                <c:pt idx="4">
                  <c:v>103</c:v>
                </c:pt>
                <c:pt idx="5">
                  <c:v>279</c:v>
                </c:pt>
                <c:pt idx="6">
                  <c:v>88</c:v>
                </c:pt>
                <c:pt idx="7">
                  <c:v>251</c:v>
                </c:pt>
                <c:pt idx="8">
                  <c:v>2189</c:v>
                </c:pt>
                <c:pt idx="9">
                  <c:v>223</c:v>
                </c:pt>
                <c:pt idx="10">
                  <c:v>390</c:v>
                </c:pt>
                <c:pt idx="11">
                  <c:v>337</c:v>
                </c:pt>
                <c:pt idx="12">
                  <c:v>174</c:v>
                </c:pt>
                <c:pt idx="13">
                  <c:v>675</c:v>
                </c:pt>
                <c:pt idx="14">
                  <c:v>710</c:v>
                </c:pt>
                <c:pt idx="15">
                  <c:v>667</c:v>
                </c:pt>
                <c:pt idx="16">
                  <c:v>519</c:v>
                </c:pt>
                <c:pt idx="17">
                  <c:v>145</c:v>
                </c:pt>
                <c:pt idx="18">
                  <c:v>139</c:v>
                </c:pt>
                <c:pt idx="19">
                  <c:v>318</c:v>
                </c:pt>
                <c:pt idx="20">
                  <c:v>48</c:v>
                </c:pt>
                <c:pt idx="21">
                  <c:v>761</c:v>
                </c:pt>
                <c:pt idx="22">
                  <c:v>105</c:v>
                </c:pt>
                <c:pt idx="23">
                  <c:v>1059</c:v>
                </c:pt>
                <c:pt idx="24">
                  <c:v>643</c:v>
                </c:pt>
                <c:pt idx="25">
                  <c:v>409</c:v>
                </c:pt>
                <c:pt idx="26">
                  <c:v>279</c:v>
                </c:pt>
                <c:pt idx="27">
                  <c:v>133</c:v>
                </c:pt>
                <c:pt idx="28">
                  <c:v>695</c:v>
                </c:pt>
                <c:pt idx="29">
                  <c:v>1269</c:v>
                </c:pt>
                <c:pt idx="30">
                  <c:v>456</c:v>
                </c:pt>
                <c:pt idx="31">
                  <c:v>630</c:v>
                </c:pt>
                <c:pt idx="32">
                  <c:v>364</c:v>
                </c:pt>
                <c:pt idx="33">
                  <c:v>1094</c:v>
                </c:pt>
                <c:pt idx="34">
                  <c:v>302</c:v>
                </c:pt>
                <c:pt idx="35">
                  <c:v>526</c:v>
                </c:pt>
                <c:pt idx="36">
                  <c:v>353</c:v>
                </c:pt>
                <c:pt idx="37">
                  <c:v>500</c:v>
                </c:pt>
                <c:pt idx="38">
                  <c:v>431</c:v>
                </c:pt>
                <c:pt idx="39">
                  <c:v>452</c:v>
                </c:pt>
                <c:pt idx="40">
                  <c:v>170</c:v>
                </c:pt>
                <c:pt idx="41">
                  <c:v>472</c:v>
                </c:pt>
                <c:pt idx="42">
                  <c:v>583</c:v>
                </c:pt>
                <c:pt idx="43">
                  <c:v>277</c:v>
                </c:pt>
                <c:pt idx="44">
                  <c:v>375</c:v>
                </c:pt>
                <c:pt idx="45">
                  <c:v>120</c:v>
                </c:pt>
                <c:pt idx="46">
                  <c:v>208</c:v>
                </c:pt>
                <c:pt idx="47">
                  <c:v>1014</c:v>
                </c:pt>
                <c:pt idx="48">
                  <c:v>530</c:v>
                </c:pt>
                <c:pt idx="49">
                  <c:v>435</c:v>
                </c:pt>
                <c:pt idx="50">
                  <c:v>740</c:v>
                </c:pt>
                <c:pt idx="51">
                  <c:v>378</c:v>
                </c:pt>
                <c:pt idx="52">
                  <c:v>410</c:v>
                </c:pt>
                <c:pt idx="53">
                  <c:v>658</c:v>
                </c:pt>
                <c:pt idx="54">
                  <c:v>769</c:v>
                </c:pt>
                <c:pt idx="55">
                  <c:v>65</c:v>
                </c:pt>
                <c:pt idx="56">
                  <c:v>1188</c:v>
                </c:pt>
                <c:pt idx="57">
                  <c:v>91</c:v>
                </c:pt>
                <c:pt idx="58">
                  <c:v>466</c:v>
                </c:pt>
                <c:pt idx="59">
                  <c:v>719</c:v>
                </c:pt>
                <c:pt idx="60">
                  <c:v>174</c:v>
                </c:pt>
                <c:pt idx="61">
                  <c:v>214</c:v>
                </c:pt>
                <c:pt idx="62">
                  <c:v>212</c:v>
                </c:pt>
                <c:pt idx="63">
                  <c:v>311</c:v>
                </c:pt>
                <c:pt idx="64">
                  <c:v>238</c:v>
                </c:pt>
                <c:pt idx="65">
                  <c:v>356</c:v>
                </c:pt>
                <c:pt idx="66">
                  <c:v>607</c:v>
                </c:pt>
                <c:pt idx="67">
                  <c:v>15</c:v>
                </c:pt>
                <c:pt idx="68">
                  <c:v>214</c:v>
                </c:pt>
                <c:pt idx="69">
                  <c:v>170</c:v>
                </c:pt>
                <c:pt idx="70">
                  <c:v>407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92036096"/>
        <c:axId val="1192037728"/>
      </c:barChart>
      <c:catAx>
        <c:axId val="119203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2037728"/>
        <c:crosses val="autoZero"/>
        <c:auto val="1"/>
        <c:lblAlgn val="ctr"/>
        <c:lblOffset val="100"/>
        <c:noMultiLvlLbl val="0"/>
      </c:catAx>
      <c:valAx>
        <c:axId val="11920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203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999214061544659E-2"/>
          <c:y val="0.18639916170884729"/>
          <c:w val="0.77739005645877002"/>
          <c:h val="0.66130130851318736"/>
        </c:manualLayout>
      </c:layout>
      <c:barChart>
        <c:barDir val="col"/>
        <c:grouping val="clustered"/>
        <c:varyColors val="0"/>
        <c:ser>
          <c:idx val="0"/>
          <c:order val="0"/>
          <c:tx>
            <c:v>Częstość</c:v>
          </c:tx>
          <c:spPr>
            <a:ln>
              <a:solidFill>
                <a:schemeClr val="tx1"/>
              </a:solidFill>
            </a:ln>
            <a:effectLst>
              <a:softEdge rad="0"/>
            </a:effectLst>
          </c:spPr>
          <c:invertIfNegative val="0"/>
          <c:cat>
            <c:numRef>
              <c:f>DANE!$AB$3:$AB$26</c:f>
              <c:numCache>
                <c:formatCode>General</c:formatCode>
                <c:ptCount val="2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</c:numCache>
            </c:numRef>
          </c:cat>
          <c:val>
            <c:numRef>
              <c:f>DANE!$AC$3:$AC$26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034464"/>
        <c:axId val="1192031200"/>
      </c:barChart>
      <c:catAx>
        <c:axId val="119203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2031200"/>
        <c:crosses val="autoZero"/>
        <c:auto val="1"/>
        <c:lblAlgn val="ctr"/>
        <c:lblOffset val="100"/>
        <c:noMultiLvlLbl val="0"/>
      </c:catAx>
      <c:valAx>
        <c:axId val="1192031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Częstość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2034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DANE!$F$1</c:f>
              <c:strCache>
                <c:ptCount val="1"/>
                <c:pt idx="0">
                  <c:v>Wartosc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DANE!$B$2:$B$72</c:f>
              <c:strCache>
                <c:ptCount val="71"/>
                <c:pt idx="0">
                  <c:v>PODREGION 15 - ŁÓDZKI</c:v>
                </c:pt>
                <c:pt idx="1">
                  <c:v>PODREGION 16 - M. ŁÓDŹ</c:v>
                </c:pt>
                <c:pt idx="2">
                  <c:v>PODREGION 17 - PIOTRKOWSKI</c:v>
                </c:pt>
                <c:pt idx="3">
                  <c:v>PODREGION 18 - SIERADZKI</c:v>
                </c:pt>
                <c:pt idx="4">
                  <c:v>PODREGION 19 - SKIERNIEWICKI</c:v>
                </c:pt>
                <c:pt idx="5">
                  <c:v>PODREGION 25 - CIECHANOWSKI</c:v>
                </c:pt>
                <c:pt idx="6">
                  <c:v>PODREGION 26 - OSTROŁĘCKI</c:v>
                </c:pt>
                <c:pt idx="7">
                  <c:v>PODREGION 27 - RADOMSKI</c:v>
                </c:pt>
                <c:pt idx="8">
                  <c:v>PODREGION 28 - M. ST. WARSZAWA</c:v>
                </c:pt>
                <c:pt idx="9">
                  <c:v>PODREGION 29 - WARSZAWSKI WSCHODNI</c:v>
                </c:pt>
                <c:pt idx="10">
                  <c:v>PODREGION 30 - WARSZAWSKI ZACHODNI</c:v>
                </c:pt>
                <c:pt idx="11">
                  <c:v>PODREGION 70 - PŁOCKI</c:v>
                </c:pt>
                <c:pt idx="12">
                  <c:v>PODREGION 71 - SIEDLECKI</c:v>
                </c:pt>
                <c:pt idx="13">
                  <c:v>PODREGION 20 - KRAKOWSKI</c:v>
                </c:pt>
                <c:pt idx="14">
                  <c:v>PODREGION 21 - M. KRAKÓW</c:v>
                </c:pt>
                <c:pt idx="15">
                  <c:v>PODREGION 22 - NOWOSĄDECKI</c:v>
                </c:pt>
                <c:pt idx="16">
                  <c:v>PODREGION 23 - OŚWIĘCIMSKI</c:v>
                </c:pt>
                <c:pt idx="17">
                  <c:v>PODREGION 24 - TARNOWSKI</c:v>
                </c:pt>
                <c:pt idx="18">
                  <c:v>PODREGION 69 - NOWOTARSKI</c:v>
                </c:pt>
                <c:pt idx="19">
                  <c:v>PODREGION 44 - BIELSKI</c:v>
                </c:pt>
                <c:pt idx="20">
                  <c:v>PODREGION 45 - BYTOMSKI</c:v>
                </c:pt>
                <c:pt idx="21">
                  <c:v>PODREGION 46 - CZĘSTOCHOWSKI</c:v>
                </c:pt>
                <c:pt idx="22">
                  <c:v>PODREGION 47 - GLIWICKI</c:v>
                </c:pt>
                <c:pt idx="23">
                  <c:v>PODREGION 48 - KATOWICKI</c:v>
                </c:pt>
                <c:pt idx="24">
                  <c:v>PODREGION 49 - RYBNICKI</c:v>
                </c:pt>
                <c:pt idx="25">
                  <c:v>PODREGION 50 - SOSNOWIECKI</c:v>
                </c:pt>
                <c:pt idx="26">
                  <c:v>PODREGION 51 - TYSKI</c:v>
                </c:pt>
                <c:pt idx="27">
                  <c:v>PODREGION   9 - BIALSKI</c:v>
                </c:pt>
                <c:pt idx="28">
                  <c:v>PODREGION 10 - CHEŁMSKO-ZAMOJSKI</c:v>
                </c:pt>
                <c:pt idx="29">
                  <c:v>PODREGION 11 - LUBELSKI</c:v>
                </c:pt>
                <c:pt idx="30">
                  <c:v>PODREGION 12 - PUŁAWSKI</c:v>
                </c:pt>
                <c:pt idx="31">
                  <c:v>PODREGION 33 - KROŚNIEŃSKI</c:v>
                </c:pt>
                <c:pt idx="32">
                  <c:v>PODREGION 34 - PRZEMYSKI</c:v>
                </c:pt>
                <c:pt idx="33">
                  <c:v>PODREGION 35 - RZESZOWSKI</c:v>
                </c:pt>
                <c:pt idx="34">
                  <c:v>PODREGION 36 - TARNOBRZESKI</c:v>
                </c:pt>
                <c:pt idx="35">
                  <c:v>PODREGION 37 - BIAŁOSTOCKI</c:v>
                </c:pt>
                <c:pt idx="36">
                  <c:v>PODREGION 38 - ŁOMŻYŃSKI</c:v>
                </c:pt>
                <c:pt idx="37">
                  <c:v>PODREGION 39 - SUWALSKI</c:v>
                </c:pt>
                <c:pt idx="38">
                  <c:v>PODREGION 52 - KIELECKI</c:v>
                </c:pt>
                <c:pt idx="39">
                  <c:v>PODREGION 53 - SANDOMIERSKO-JĘDRZEJOWSKI</c:v>
                </c:pt>
                <c:pt idx="40">
                  <c:v>PODREGION 13 - GORZOWSKI</c:v>
                </c:pt>
                <c:pt idx="41">
                  <c:v>PODREGION 14 - ZIELONOGÓRSKI</c:v>
                </c:pt>
                <c:pt idx="42">
                  <c:v>PODREGION 57 - KALISKI</c:v>
                </c:pt>
                <c:pt idx="43">
                  <c:v>PODREGION 58 - KONIŃSKI</c:v>
                </c:pt>
                <c:pt idx="44">
                  <c:v>PODREGION 59 - LESZCZYŃSKI</c:v>
                </c:pt>
                <c:pt idx="45">
                  <c:v>PODREGION 60 - PILSKI</c:v>
                </c:pt>
                <c:pt idx="46">
                  <c:v>PODREGION 61 - POZNAŃSKI</c:v>
                </c:pt>
                <c:pt idx="47">
                  <c:v>PODREGION 62 - M. POZNAŃ</c:v>
                </c:pt>
                <c:pt idx="48">
                  <c:v>PODREGION 63 - KOSZALIŃSKI</c:v>
                </c:pt>
                <c:pt idx="49">
                  <c:v>PODREGION 64 - SZCZECINECKO-PYRZYCKI</c:v>
                </c:pt>
                <c:pt idx="50">
                  <c:v>PODREGION 65 - M. SZCZECIN</c:v>
                </c:pt>
                <c:pt idx="51">
                  <c:v>PODREGION 66 - SZCZECIŃSKI</c:v>
                </c:pt>
                <c:pt idx="52">
                  <c:v>PODREGION 1 - JELENIOGÓRSKI</c:v>
                </c:pt>
                <c:pt idx="53">
                  <c:v>PODREGION 2 - LEGNICKO-GŁOGOWSKI</c:v>
                </c:pt>
                <c:pt idx="54">
                  <c:v>PODREGION 3 - WAŁBRZYSKI</c:v>
                </c:pt>
                <c:pt idx="55">
                  <c:v>PODREGION 4 - WROCŁAWSKI</c:v>
                </c:pt>
                <c:pt idx="56">
                  <c:v>PODREGION 5 - M. WROCŁAW</c:v>
                </c:pt>
                <c:pt idx="57">
                  <c:v>PODREGION 31 - NYSKI</c:v>
                </c:pt>
                <c:pt idx="58">
                  <c:v>PODREGION 32 - OPOLSKI</c:v>
                </c:pt>
                <c:pt idx="59">
                  <c:v>PODREGION 6 - BYDGOSKO-TORUŃSKI</c:v>
                </c:pt>
                <c:pt idx="60">
                  <c:v>PODREGION 7 - GRUDZIĄDZKI</c:v>
                </c:pt>
                <c:pt idx="61">
                  <c:v>PODREGION 8 - WŁOCŁAWSKI</c:v>
                </c:pt>
                <c:pt idx="62">
                  <c:v>PODREGION 67 - INOWROCŁAWSKI</c:v>
                </c:pt>
                <c:pt idx="63">
                  <c:v>PODREGION 40 - GDAŃSKI</c:v>
                </c:pt>
                <c:pt idx="64">
                  <c:v>PODREGION 41 - SŁUPSKI</c:v>
                </c:pt>
                <c:pt idx="65">
                  <c:v>PODREGION 42 - STAROGARDZKI</c:v>
                </c:pt>
                <c:pt idx="66">
                  <c:v>PODREGION 43 - TRÓJMIEJSKI</c:v>
                </c:pt>
                <c:pt idx="67">
                  <c:v>PODREGION 72 - CHOJNICKI</c:v>
                </c:pt>
                <c:pt idx="68">
                  <c:v>PODREGION 54 - ELBLĄSKI</c:v>
                </c:pt>
                <c:pt idx="69">
                  <c:v>PODREGION 55 - EŁCKI</c:v>
                </c:pt>
                <c:pt idx="70">
                  <c:v>PODREGION 56 - OLSZTYŃSKI</c:v>
                </c:pt>
              </c:strCache>
            </c:strRef>
          </c:xVal>
          <c:yVal>
            <c:numRef>
              <c:f>DANE!$F$2:$F$72</c:f>
              <c:numCache>
                <c:formatCode>General</c:formatCode>
                <c:ptCount val="71"/>
                <c:pt idx="0">
                  <c:v>144</c:v>
                </c:pt>
                <c:pt idx="1">
                  <c:v>945</c:v>
                </c:pt>
                <c:pt idx="2">
                  <c:v>648</c:v>
                </c:pt>
                <c:pt idx="3">
                  <c:v>193</c:v>
                </c:pt>
                <c:pt idx="4">
                  <c:v>103</c:v>
                </c:pt>
                <c:pt idx="5">
                  <c:v>279</c:v>
                </c:pt>
                <c:pt idx="6">
                  <c:v>88</c:v>
                </c:pt>
                <c:pt idx="7">
                  <c:v>251</c:v>
                </c:pt>
                <c:pt idx="8">
                  <c:v>2189</c:v>
                </c:pt>
                <c:pt idx="9">
                  <c:v>223</c:v>
                </c:pt>
                <c:pt idx="10">
                  <c:v>390</c:v>
                </c:pt>
                <c:pt idx="11">
                  <c:v>337</c:v>
                </c:pt>
                <c:pt idx="12">
                  <c:v>174</c:v>
                </c:pt>
                <c:pt idx="13">
                  <c:v>675</c:v>
                </c:pt>
                <c:pt idx="14">
                  <c:v>710</c:v>
                </c:pt>
                <c:pt idx="15">
                  <c:v>667</c:v>
                </c:pt>
                <c:pt idx="16">
                  <c:v>519</c:v>
                </c:pt>
                <c:pt idx="17">
                  <c:v>145</c:v>
                </c:pt>
                <c:pt idx="18">
                  <c:v>139</c:v>
                </c:pt>
                <c:pt idx="19">
                  <c:v>318</c:v>
                </c:pt>
                <c:pt idx="20">
                  <c:v>48</c:v>
                </c:pt>
                <c:pt idx="21">
                  <c:v>761</c:v>
                </c:pt>
                <c:pt idx="22">
                  <c:v>105</c:v>
                </c:pt>
                <c:pt idx="23">
                  <c:v>1059</c:v>
                </c:pt>
                <c:pt idx="24">
                  <c:v>643</c:v>
                </c:pt>
                <c:pt idx="25">
                  <c:v>409</c:v>
                </c:pt>
                <c:pt idx="26">
                  <c:v>279</c:v>
                </c:pt>
                <c:pt idx="27">
                  <c:v>133</c:v>
                </c:pt>
                <c:pt idx="28">
                  <c:v>695</c:v>
                </c:pt>
                <c:pt idx="29">
                  <c:v>1269</c:v>
                </c:pt>
                <c:pt idx="30">
                  <c:v>456</c:v>
                </c:pt>
                <c:pt idx="31">
                  <c:v>630</c:v>
                </c:pt>
                <c:pt idx="32">
                  <c:v>364</c:v>
                </c:pt>
                <c:pt idx="33">
                  <c:v>1094</c:v>
                </c:pt>
                <c:pt idx="34">
                  <c:v>302</c:v>
                </c:pt>
                <c:pt idx="35">
                  <c:v>526</c:v>
                </c:pt>
                <c:pt idx="36">
                  <c:v>353</c:v>
                </c:pt>
                <c:pt idx="37">
                  <c:v>500</c:v>
                </c:pt>
                <c:pt idx="38">
                  <c:v>431</c:v>
                </c:pt>
                <c:pt idx="39">
                  <c:v>452</c:v>
                </c:pt>
                <c:pt idx="40">
                  <c:v>170</c:v>
                </c:pt>
                <c:pt idx="41">
                  <c:v>472</c:v>
                </c:pt>
                <c:pt idx="42">
                  <c:v>583</c:v>
                </c:pt>
                <c:pt idx="43">
                  <c:v>277</c:v>
                </c:pt>
                <c:pt idx="44">
                  <c:v>375</c:v>
                </c:pt>
                <c:pt idx="45">
                  <c:v>120</c:v>
                </c:pt>
                <c:pt idx="46">
                  <c:v>208</c:v>
                </c:pt>
                <c:pt idx="47">
                  <c:v>1014</c:v>
                </c:pt>
                <c:pt idx="48">
                  <c:v>530</c:v>
                </c:pt>
                <c:pt idx="49">
                  <c:v>435</c:v>
                </c:pt>
                <c:pt idx="50">
                  <c:v>740</c:v>
                </c:pt>
                <c:pt idx="51">
                  <c:v>378</c:v>
                </c:pt>
                <c:pt idx="52">
                  <c:v>410</c:v>
                </c:pt>
                <c:pt idx="53">
                  <c:v>658</c:v>
                </c:pt>
                <c:pt idx="54">
                  <c:v>769</c:v>
                </c:pt>
                <c:pt idx="55">
                  <c:v>65</c:v>
                </c:pt>
                <c:pt idx="56">
                  <c:v>1188</c:v>
                </c:pt>
                <c:pt idx="57">
                  <c:v>91</c:v>
                </c:pt>
                <c:pt idx="58">
                  <c:v>466</c:v>
                </c:pt>
                <c:pt idx="59">
                  <c:v>719</c:v>
                </c:pt>
                <c:pt idx="60">
                  <c:v>174</c:v>
                </c:pt>
                <c:pt idx="61">
                  <c:v>214</c:v>
                </c:pt>
                <c:pt idx="62">
                  <c:v>212</c:v>
                </c:pt>
                <c:pt idx="63">
                  <c:v>311</c:v>
                </c:pt>
                <c:pt idx="64">
                  <c:v>238</c:v>
                </c:pt>
                <c:pt idx="65">
                  <c:v>356</c:v>
                </c:pt>
                <c:pt idx="66">
                  <c:v>607</c:v>
                </c:pt>
                <c:pt idx="67">
                  <c:v>15</c:v>
                </c:pt>
                <c:pt idx="68">
                  <c:v>214</c:v>
                </c:pt>
                <c:pt idx="69">
                  <c:v>170</c:v>
                </c:pt>
                <c:pt idx="70">
                  <c:v>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025216"/>
        <c:axId val="1192025760"/>
      </c:scatterChart>
      <c:valAx>
        <c:axId val="11920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2025760"/>
        <c:crosses val="autoZero"/>
        <c:crossBetween val="midCat"/>
      </c:valAx>
      <c:valAx>
        <c:axId val="119202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202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204257</xdr:colOff>
      <xdr:row>1</xdr:row>
      <xdr:rowOff>116417</xdr:rowOff>
    </xdr:from>
    <xdr:to>
      <xdr:col>23</xdr:col>
      <xdr:colOff>604308</xdr:colOff>
      <xdr:row>26</xdr:row>
      <xdr:rowOff>93133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261935</xdr:colOff>
      <xdr:row>1</xdr:row>
      <xdr:rowOff>11905</xdr:rowOff>
    </xdr:from>
    <xdr:to>
      <xdr:col>40</xdr:col>
      <xdr:colOff>202404</xdr:colOff>
      <xdr:row>16</xdr:row>
      <xdr:rowOff>166686</xdr:rowOff>
    </xdr:to>
    <xdr:graphicFrame macro="">
      <xdr:nvGraphicFramePr>
        <xdr:cNvPr id="9" name="Wykres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222248</xdr:colOff>
      <xdr:row>26</xdr:row>
      <xdr:rowOff>152399</xdr:rowOff>
    </xdr:from>
    <xdr:to>
      <xdr:col>23</xdr:col>
      <xdr:colOff>349250</xdr:colOff>
      <xdr:row>47</xdr:row>
      <xdr:rowOff>0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Karolina" refreshedDate="42853.766997453706" createdVersion="5" refreshedVersion="5" recordCount="71">
  <cacheSource type="worksheet">
    <worksheetSource ref="A1:D72" sheet="DANE"/>
  </cacheSource>
  <cacheFields count="4">
    <cacheField name="Kod" numFmtId="0">
      <sharedItems count="71">
        <s v="1101500000"/>
        <s v="1101600000"/>
        <s v="1101700000"/>
        <s v="1101800000"/>
        <s v="1101900000"/>
        <s v="1142500000"/>
        <s v="1142600000"/>
        <s v="1142700000"/>
        <s v="1142800000"/>
        <s v="1142900000"/>
        <s v="1143000000"/>
        <s v="1147000000"/>
        <s v="1147100000"/>
        <s v="2122000000"/>
        <s v="2122100000"/>
        <s v="2122200000"/>
        <s v="2122300000"/>
        <s v="2122400000"/>
        <s v="2126900000"/>
        <s v="2244400000"/>
        <s v="2244500000"/>
        <s v="2244600000"/>
        <s v="2244700000"/>
        <s v="2244800000"/>
        <s v="2244900000"/>
        <s v="2245000000"/>
        <s v="2245100000"/>
        <s v="3060900000"/>
        <s v="3061000000"/>
        <s v="3061100000"/>
        <s v="3061200000"/>
        <s v="3183300000"/>
        <s v="3183400000"/>
        <s v="3183500000"/>
        <s v="3183600000"/>
        <s v="3203700000"/>
        <s v="3203800000"/>
        <s v="3203900000"/>
        <s v="3265200000"/>
        <s v="3265300000"/>
        <s v="4081300000"/>
        <s v="4081400000"/>
        <s v="4305700000"/>
        <s v="4305800000"/>
        <s v="4305900000"/>
        <s v="4306000000"/>
        <s v="4306100000"/>
        <s v="4306200000"/>
        <s v="4326300000"/>
        <s v="4326400000"/>
        <s v="4326500000"/>
        <s v="4326600000"/>
        <s v="5020100000"/>
        <s v="5020200000"/>
        <s v="5020300000"/>
        <s v="5020400000"/>
        <s v="5020500000"/>
        <s v="5163100000"/>
        <s v="5163200000"/>
        <s v="6040600000"/>
        <s v="6040700000"/>
        <s v="6040800000"/>
        <s v="6046700000"/>
        <s v="6224000000"/>
        <s v="6224100000"/>
        <s v="6224200000"/>
        <s v="6224300000"/>
        <s v="6227200000"/>
        <s v="6285400000"/>
        <s v="6285500000"/>
        <s v="6285600000"/>
      </sharedItems>
    </cacheField>
    <cacheField name="Nazwa" numFmtId="0">
      <sharedItems count="71">
        <s v="PODREGION 15 - ŁÓDZKI"/>
        <s v="PODREGION 16 - M. ŁÓDŹ"/>
        <s v="PODREGION 17 - PIOTRKOWSKI"/>
        <s v="PODREGION 18 - SIERADZKI"/>
        <s v="PODREGION 19 - SKIERNIEWICKI"/>
        <s v="PODREGION 25 - CIECHANOWSKI"/>
        <s v="PODREGION 26 - OSTROŁĘCKI"/>
        <s v="PODREGION 27 - RADOMSKI"/>
        <s v="PODREGION 28 - M. ST. WARSZAWA"/>
        <s v="PODREGION 29 - WARSZAWSKI WSCHODNI"/>
        <s v="PODREGION 30 - WARSZAWSKI ZACHODNI"/>
        <s v="PODREGION 70 - PŁOCKI"/>
        <s v="PODREGION 71 - SIEDLECKI"/>
        <s v="PODREGION 20 - KRAKOWSKI"/>
        <s v="PODREGION 21 - M. KRAKÓW"/>
        <s v="PODREGION 22 - NOWOSĄDECKI"/>
        <s v="PODREGION 23 - OŚWIĘCIMSKI"/>
        <s v="PODREGION 24 - TARNOWSKI"/>
        <s v="PODREGION 69 - NOWOTARSKI"/>
        <s v="PODREGION 44 - BIELSKI"/>
        <s v="PODREGION 45 - BYTOMSKI"/>
        <s v="PODREGION 46 - CZĘSTOCHOWSKI"/>
        <s v="PODREGION 47 - GLIWICKI"/>
        <s v="PODREGION 48 - KATOWICKI"/>
        <s v="PODREGION 49 - RYBNICKI"/>
        <s v="PODREGION 50 - SOSNOWIECKI"/>
        <s v="PODREGION 51 - TYSKI"/>
        <s v="PODREGION   9 - BIALSKI"/>
        <s v="PODREGION 10 - CHEŁMSKO-ZAMOJSKI"/>
        <s v="PODREGION 11 - LUBELSKI"/>
        <s v="PODREGION 12 - PUŁAWSKI"/>
        <s v="PODREGION 33 - KROŚNIEŃSKI"/>
        <s v="PODREGION 34 - PRZEMYSKI"/>
        <s v="PODREGION 35 - RZESZOWSKI"/>
        <s v="PODREGION 36 - TARNOBRZESKI"/>
        <s v="PODREGION 37 - BIAŁOSTOCKI"/>
        <s v="PODREGION 38 - ŁOMŻYŃSKI"/>
        <s v="PODREGION 39 - SUWALSKI"/>
        <s v="PODREGION 52 - KIELECKI"/>
        <s v="PODREGION 53 - SANDOMIERSKO-JĘDRZEJOWSKI"/>
        <s v="PODREGION 13 - GORZOWSKI"/>
        <s v="PODREGION 14 - ZIELONOGÓRSKI"/>
        <s v="PODREGION 57 - KALISKI"/>
        <s v="PODREGION 58 - KONIŃSKI"/>
        <s v="PODREGION 59 - LESZCZYŃSKI"/>
        <s v="PODREGION 60 - PILSKI"/>
        <s v="PODREGION 61 - POZNAŃSKI"/>
        <s v="PODREGION 62 - M. POZNAŃ"/>
        <s v="PODREGION 63 - KOSZALIŃSKI"/>
        <s v="PODREGION 64 - SZCZECINECKO-PYRZYCKI"/>
        <s v="PODREGION 65 - M. SZCZECIN"/>
        <s v="PODREGION 66 - SZCZECIŃSKI"/>
        <s v="PODREGION 1 - JELENIOGÓRSKI"/>
        <s v="PODREGION 2 - LEGNICKO-GŁOGOWSKI"/>
        <s v="PODREGION 3 - WAŁBRZYSKI"/>
        <s v="PODREGION 4 - WROCŁAWSKI"/>
        <s v="PODREGION 5 - M. WROCŁAW"/>
        <s v="PODREGION 31 - NYSKI"/>
        <s v="PODREGION 32 - OPOLSKI"/>
        <s v="PODREGION 6 - BYDGOSKO-TORUŃSKI"/>
        <s v="PODREGION 7 - GRUDZIĄDZKI"/>
        <s v="PODREGION 8 - WŁOCŁAWSKI"/>
        <s v="PODREGION 67 - INOWROCŁAWSKI"/>
        <s v="PODREGION 40 - GDAŃSKI"/>
        <s v="PODREGION 41 - SŁUPSKI"/>
        <s v="PODREGION 42 - STAROGARDZKI"/>
        <s v="PODREGION 43 - TRÓJMIEJSKI"/>
        <s v="PODREGION 72 - CHOJNICKI"/>
        <s v="PODREGION 54 - ELBLĄSKI"/>
        <s v="PODREGION 55 - EŁCKI"/>
        <s v="PODREGION 56 - OLSZTYŃSKI"/>
      </sharedItems>
    </cacheField>
    <cacheField name="Rodzaje dyscyplin sportowych" numFmtId="0">
      <sharedItems count="1">
        <s v="pływanie"/>
      </sharedItems>
    </cacheField>
    <cacheField name="Grupy osób" numFmtId="0">
      <sharedItems count="1">
        <s v="ogółe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x v="0"/>
    <x v="0"/>
    <x v="0"/>
    <x v="0"/>
  </r>
  <r>
    <x v="1"/>
    <x v="1"/>
    <x v="0"/>
    <x v="0"/>
  </r>
  <r>
    <x v="2"/>
    <x v="2"/>
    <x v="0"/>
    <x v="0"/>
  </r>
  <r>
    <x v="3"/>
    <x v="3"/>
    <x v="0"/>
    <x v="0"/>
  </r>
  <r>
    <x v="4"/>
    <x v="4"/>
    <x v="0"/>
    <x v="0"/>
  </r>
  <r>
    <x v="5"/>
    <x v="5"/>
    <x v="0"/>
    <x v="0"/>
  </r>
  <r>
    <x v="6"/>
    <x v="6"/>
    <x v="0"/>
    <x v="0"/>
  </r>
  <r>
    <x v="7"/>
    <x v="7"/>
    <x v="0"/>
    <x v="0"/>
  </r>
  <r>
    <x v="8"/>
    <x v="8"/>
    <x v="0"/>
    <x v="0"/>
  </r>
  <r>
    <x v="9"/>
    <x v="9"/>
    <x v="0"/>
    <x v="0"/>
  </r>
  <r>
    <x v="10"/>
    <x v="10"/>
    <x v="0"/>
    <x v="0"/>
  </r>
  <r>
    <x v="11"/>
    <x v="11"/>
    <x v="0"/>
    <x v="0"/>
  </r>
  <r>
    <x v="12"/>
    <x v="12"/>
    <x v="0"/>
    <x v="0"/>
  </r>
  <r>
    <x v="13"/>
    <x v="13"/>
    <x v="0"/>
    <x v="0"/>
  </r>
  <r>
    <x v="14"/>
    <x v="14"/>
    <x v="0"/>
    <x v="0"/>
  </r>
  <r>
    <x v="15"/>
    <x v="15"/>
    <x v="0"/>
    <x v="0"/>
  </r>
  <r>
    <x v="16"/>
    <x v="16"/>
    <x v="0"/>
    <x v="0"/>
  </r>
  <r>
    <x v="17"/>
    <x v="17"/>
    <x v="0"/>
    <x v="0"/>
  </r>
  <r>
    <x v="18"/>
    <x v="18"/>
    <x v="0"/>
    <x v="0"/>
  </r>
  <r>
    <x v="19"/>
    <x v="19"/>
    <x v="0"/>
    <x v="0"/>
  </r>
  <r>
    <x v="20"/>
    <x v="20"/>
    <x v="0"/>
    <x v="0"/>
  </r>
  <r>
    <x v="21"/>
    <x v="21"/>
    <x v="0"/>
    <x v="0"/>
  </r>
  <r>
    <x v="22"/>
    <x v="22"/>
    <x v="0"/>
    <x v="0"/>
  </r>
  <r>
    <x v="23"/>
    <x v="23"/>
    <x v="0"/>
    <x v="0"/>
  </r>
  <r>
    <x v="24"/>
    <x v="24"/>
    <x v="0"/>
    <x v="0"/>
  </r>
  <r>
    <x v="25"/>
    <x v="25"/>
    <x v="0"/>
    <x v="0"/>
  </r>
  <r>
    <x v="26"/>
    <x v="26"/>
    <x v="0"/>
    <x v="0"/>
  </r>
  <r>
    <x v="27"/>
    <x v="27"/>
    <x v="0"/>
    <x v="0"/>
  </r>
  <r>
    <x v="28"/>
    <x v="28"/>
    <x v="0"/>
    <x v="0"/>
  </r>
  <r>
    <x v="29"/>
    <x v="29"/>
    <x v="0"/>
    <x v="0"/>
  </r>
  <r>
    <x v="30"/>
    <x v="30"/>
    <x v="0"/>
    <x v="0"/>
  </r>
  <r>
    <x v="31"/>
    <x v="31"/>
    <x v="0"/>
    <x v="0"/>
  </r>
  <r>
    <x v="32"/>
    <x v="32"/>
    <x v="0"/>
    <x v="0"/>
  </r>
  <r>
    <x v="33"/>
    <x v="33"/>
    <x v="0"/>
    <x v="0"/>
  </r>
  <r>
    <x v="34"/>
    <x v="34"/>
    <x v="0"/>
    <x v="0"/>
  </r>
  <r>
    <x v="35"/>
    <x v="35"/>
    <x v="0"/>
    <x v="0"/>
  </r>
  <r>
    <x v="36"/>
    <x v="36"/>
    <x v="0"/>
    <x v="0"/>
  </r>
  <r>
    <x v="37"/>
    <x v="37"/>
    <x v="0"/>
    <x v="0"/>
  </r>
  <r>
    <x v="38"/>
    <x v="38"/>
    <x v="0"/>
    <x v="0"/>
  </r>
  <r>
    <x v="39"/>
    <x v="39"/>
    <x v="0"/>
    <x v="0"/>
  </r>
  <r>
    <x v="40"/>
    <x v="40"/>
    <x v="0"/>
    <x v="0"/>
  </r>
  <r>
    <x v="41"/>
    <x v="41"/>
    <x v="0"/>
    <x v="0"/>
  </r>
  <r>
    <x v="42"/>
    <x v="42"/>
    <x v="0"/>
    <x v="0"/>
  </r>
  <r>
    <x v="43"/>
    <x v="43"/>
    <x v="0"/>
    <x v="0"/>
  </r>
  <r>
    <x v="44"/>
    <x v="44"/>
    <x v="0"/>
    <x v="0"/>
  </r>
  <r>
    <x v="45"/>
    <x v="45"/>
    <x v="0"/>
    <x v="0"/>
  </r>
  <r>
    <x v="46"/>
    <x v="46"/>
    <x v="0"/>
    <x v="0"/>
  </r>
  <r>
    <x v="47"/>
    <x v="47"/>
    <x v="0"/>
    <x v="0"/>
  </r>
  <r>
    <x v="48"/>
    <x v="48"/>
    <x v="0"/>
    <x v="0"/>
  </r>
  <r>
    <x v="49"/>
    <x v="49"/>
    <x v="0"/>
    <x v="0"/>
  </r>
  <r>
    <x v="50"/>
    <x v="50"/>
    <x v="0"/>
    <x v="0"/>
  </r>
  <r>
    <x v="51"/>
    <x v="51"/>
    <x v="0"/>
    <x v="0"/>
  </r>
  <r>
    <x v="52"/>
    <x v="52"/>
    <x v="0"/>
    <x v="0"/>
  </r>
  <r>
    <x v="53"/>
    <x v="53"/>
    <x v="0"/>
    <x v="0"/>
  </r>
  <r>
    <x v="54"/>
    <x v="54"/>
    <x v="0"/>
    <x v="0"/>
  </r>
  <r>
    <x v="55"/>
    <x v="55"/>
    <x v="0"/>
    <x v="0"/>
  </r>
  <r>
    <x v="56"/>
    <x v="56"/>
    <x v="0"/>
    <x v="0"/>
  </r>
  <r>
    <x v="57"/>
    <x v="57"/>
    <x v="0"/>
    <x v="0"/>
  </r>
  <r>
    <x v="58"/>
    <x v="58"/>
    <x v="0"/>
    <x v="0"/>
  </r>
  <r>
    <x v="59"/>
    <x v="59"/>
    <x v="0"/>
    <x v="0"/>
  </r>
  <r>
    <x v="60"/>
    <x v="60"/>
    <x v="0"/>
    <x v="0"/>
  </r>
  <r>
    <x v="61"/>
    <x v="61"/>
    <x v="0"/>
    <x v="0"/>
  </r>
  <r>
    <x v="62"/>
    <x v="62"/>
    <x v="0"/>
    <x v="0"/>
  </r>
  <r>
    <x v="63"/>
    <x v="63"/>
    <x v="0"/>
    <x v="0"/>
  </r>
  <r>
    <x v="64"/>
    <x v="64"/>
    <x v="0"/>
    <x v="0"/>
  </r>
  <r>
    <x v="65"/>
    <x v="65"/>
    <x v="0"/>
    <x v="0"/>
  </r>
  <r>
    <x v="66"/>
    <x v="66"/>
    <x v="0"/>
    <x v="0"/>
  </r>
  <r>
    <x v="67"/>
    <x v="67"/>
    <x v="0"/>
    <x v="0"/>
  </r>
  <r>
    <x v="68"/>
    <x v="68"/>
    <x v="0"/>
    <x v="0"/>
  </r>
  <r>
    <x v="69"/>
    <x v="69"/>
    <x v="0"/>
    <x v="0"/>
  </r>
  <r>
    <x v="70"/>
    <x v="7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5" showMemberPropertyTips="0" useAutoFormatting="1" rowGrandTotals="0" colGrandTotals="0" itemPrintTitles="1" createdVersion="4" indent="0" compact="0" compactData="0" gridDropZones="1">
  <location ref="A1:C74" firstHeaderRow="1" firstDataRow="3" firstDataCol="2"/>
  <pivotFields count="4">
    <pivotField axis="axisRow" compact="0" outline="0" subtotalTop="0" showAll="0" defaultSubtota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</items>
    </pivotField>
    <pivotField axis="axisRow" compact="0" outline="0" subtotalTop="0" showAll="0" defaultSubtota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</pivotFields>
  <rowFields count="2">
    <field x="0"/>
    <field x="1"/>
  </rowFields>
  <rowItems count="71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</rowItems>
  <colFields count="2">
    <field x="2"/>
    <field x="3"/>
  </colFields>
  <colItems count="1">
    <i>
      <x/>
      <x/>
    </i>
  </colItem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2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2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2"/>
  <sheetViews>
    <sheetView tabSelected="1" zoomScale="90" zoomScaleNormal="90" workbookViewId="0">
      <selection activeCell="R1" sqref="R1"/>
    </sheetView>
  </sheetViews>
  <sheetFormatPr defaultRowHeight="15" x14ac:dyDescent="0.25"/>
  <cols>
    <col min="1" max="1" width="12.5703125" customWidth="1"/>
    <col min="2" max="2" width="38.85546875" customWidth="1"/>
    <col min="3" max="3" width="27.42578125" customWidth="1"/>
    <col min="4" max="4" width="11" customWidth="1"/>
    <col min="5" max="5" width="7.42578125" customWidth="1"/>
    <col min="6" max="6" width="9.140625" style="3"/>
    <col min="7" max="7" width="15" customWidth="1"/>
    <col min="8" max="8" width="9.85546875" customWidth="1"/>
    <col min="9" max="9" width="10.85546875" customWidth="1"/>
    <col min="10" max="10" width="23.5703125" customWidth="1"/>
    <col min="11" max="11" width="7.85546875" customWidth="1"/>
    <col min="13" max="13" width="7.7109375" customWidth="1"/>
    <col min="14" max="14" width="9.140625" hidden="1" customWidth="1"/>
    <col min="28" max="28" width="20.140625" customWidth="1"/>
    <col min="29" max="29" width="11.7109375" customWidth="1"/>
  </cols>
  <sheetData>
    <row r="1" spans="1:29" ht="19.5" thickBot="1" x14ac:dyDescent="0.3">
      <c r="A1" s="10" t="s">
        <v>15</v>
      </c>
      <c r="B1" s="10" t="s">
        <v>16</v>
      </c>
      <c r="C1" s="11" t="s">
        <v>17</v>
      </c>
      <c r="D1" s="11" t="s">
        <v>18</v>
      </c>
      <c r="E1" s="11" t="s">
        <v>19</v>
      </c>
      <c r="F1" s="12" t="s">
        <v>20</v>
      </c>
      <c r="G1" s="11" t="s">
        <v>21</v>
      </c>
      <c r="H1" s="11" t="s">
        <v>22</v>
      </c>
      <c r="J1" s="21" t="s">
        <v>172</v>
      </c>
      <c r="K1" s="21"/>
    </row>
    <row r="2" spans="1:29" x14ac:dyDescent="0.25">
      <c r="A2" t="s">
        <v>23</v>
      </c>
      <c r="B2" t="s">
        <v>24</v>
      </c>
      <c r="C2" s="8" t="s">
        <v>25</v>
      </c>
      <c r="D2" s="8" t="s">
        <v>26</v>
      </c>
      <c r="E2" s="8" t="s">
        <v>27</v>
      </c>
      <c r="F2" s="8">
        <v>144</v>
      </c>
      <c r="G2" s="8" t="s">
        <v>28</v>
      </c>
      <c r="H2" s="8" t="s">
        <v>29</v>
      </c>
      <c r="J2" s="13" t="s">
        <v>173</v>
      </c>
      <c r="K2" s="13">
        <v>458.4</v>
      </c>
      <c r="Y2">
        <v>0</v>
      </c>
      <c r="Z2">
        <f t="array" ref="Z2:Z24">FREQUENCY($F$2:$F$72,$Y$2:$Y$24)</f>
        <v>0</v>
      </c>
      <c r="AB2" s="7" t="s">
        <v>197</v>
      </c>
      <c r="AC2" s="7" t="s">
        <v>198</v>
      </c>
    </row>
    <row r="3" spans="1:29" x14ac:dyDescent="0.25">
      <c r="A3" t="s">
        <v>30</v>
      </c>
      <c r="B3" t="s">
        <v>31</v>
      </c>
      <c r="C3" s="8" t="s">
        <v>25</v>
      </c>
      <c r="D3" s="8" t="s">
        <v>26</v>
      </c>
      <c r="E3" s="8" t="s">
        <v>27</v>
      </c>
      <c r="F3" s="8">
        <v>945</v>
      </c>
      <c r="G3" s="8" t="s">
        <v>28</v>
      </c>
      <c r="H3" s="8" t="s">
        <v>29</v>
      </c>
      <c r="J3" s="13" t="s">
        <v>174</v>
      </c>
      <c r="K3" s="13">
        <v>42.488085773687374</v>
      </c>
      <c r="Y3">
        <f>Y2+100</f>
        <v>100</v>
      </c>
      <c r="Z3">
        <v>5</v>
      </c>
      <c r="AB3" s="6">
        <v>0</v>
      </c>
      <c r="AC3" s="6">
        <v>0</v>
      </c>
    </row>
    <row r="4" spans="1:29" x14ac:dyDescent="0.25">
      <c r="A4" t="s">
        <v>32</v>
      </c>
      <c r="B4" t="s">
        <v>33</v>
      </c>
      <c r="C4" s="8" t="s">
        <v>25</v>
      </c>
      <c r="D4" s="8" t="s">
        <v>26</v>
      </c>
      <c r="E4" s="8" t="s">
        <v>27</v>
      </c>
      <c r="F4" s="8">
        <v>648</v>
      </c>
      <c r="G4" s="8" t="s">
        <v>28</v>
      </c>
      <c r="J4" s="13" t="s">
        <v>175</v>
      </c>
      <c r="K4" s="13">
        <v>384</v>
      </c>
      <c r="Y4">
        <f t="shared" ref="Y4:Y24" si="0">Y3+100</f>
        <v>200</v>
      </c>
      <c r="Z4">
        <v>12</v>
      </c>
      <c r="AB4" s="6">
        <v>100</v>
      </c>
      <c r="AC4" s="6">
        <v>5</v>
      </c>
    </row>
    <row r="5" spans="1:29" x14ac:dyDescent="0.25">
      <c r="A5" t="s">
        <v>34</v>
      </c>
      <c r="B5" t="s">
        <v>35</v>
      </c>
      <c r="C5" s="8" t="s">
        <v>25</v>
      </c>
      <c r="D5" s="8" t="s">
        <v>26</v>
      </c>
      <c r="E5" s="8" t="s">
        <v>27</v>
      </c>
      <c r="F5" s="8">
        <v>193</v>
      </c>
      <c r="G5" s="8" t="s">
        <v>28</v>
      </c>
      <c r="J5" s="13" t="s">
        <v>176</v>
      </c>
      <c r="K5" s="13">
        <v>279</v>
      </c>
      <c r="Y5">
        <f t="shared" si="0"/>
        <v>300</v>
      </c>
      <c r="Z5">
        <v>10</v>
      </c>
      <c r="AB5" s="6">
        <v>200</v>
      </c>
      <c r="AC5" s="6">
        <v>12</v>
      </c>
    </row>
    <row r="6" spans="1:29" x14ac:dyDescent="0.25">
      <c r="A6" t="s">
        <v>36</v>
      </c>
      <c r="B6" t="s">
        <v>37</v>
      </c>
      <c r="C6" s="8" t="s">
        <v>25</v>
      </c>
      <c r="D6" s="8" t="s">
        <v>26</v>
      </c>
      <c r="E6" s="8" t="s">
        <v>27</v>
      </c>
      <c r="F6" s="8">
        <v>103</v>
      </c>
      <c r="G6" s="8" t="s">
        <v>28</v>
      </c>
      <c r="J6" s="13" t="s">
        <v>177</v>
      </c>
      <c r="K6" s="14">
        <v>355.48082970795355</v>
      </c>
      <c r="Y6">
        <f t="shared" si="0"/>
        <v>400</v>
      </c>
      <c r="Z6">
        <v>10</v>
      </c>
      <c r="AB6" s="6">
        <v>300</v>
      </c>
      <c r="AC6" s="6">
        <v>10</v>
      </c>
    </row>
    <row r="7" spans="1:29" x14ac:dyDescent="0.25">
      <c r="A7" t="s">
        <v>38</v>
      </c>
      <c r="B7" t="s">
        <v>39</v>
      </c>
      <c r="C7" s="8" t="s">
        <v>25</v>
      </c>
      <c r="D7" s="8" t="s">
        <v>26</v>
      </c>
      <c r="E7" s="8" t="s">
        <v>27</v>
      </c>
      <c r="F7" s="8">
        <v>279</v>
      </c>
      <c r="G7" s="8" t="s">
        <v>28</v>
      </c>
      <c r="J7" s="13" t="s">
        <v>178</v>
      </c>
      <c r="K7" s="13">
        <v>126366.62028985508</v>
      </c>
      <c r="Y7">
        <f t="shared" si="0"/>
        <v>500</v>
      </c>
      <c r="Z7">
        <v>10</v>
      </c>
      <c r="AB7" s="6">
        <v>400</v>
      </c>
      <c r="AC7" s="6">
        <v>10</v>
      </c>
    </row>
    <row r="8" spans="1:29" x14ac:dyDescent="0.25">
      <c r="A8" t="s">
        <v>40</v>
      </c>
      <c r="B8" t="s">
        <v>41</v>
      </c>
      <c r="C8" s="8" t="s">
        <v>25</v>
      </c>
      <c r="D8" s="8" t="s">
        <v>26</v>
      </c>
      <c r="E8" s="8" t="s">
        <v>27</v>
      </c>
      <c r="F8" s="8">
        <v>88</v>
      </c>
      <c r="G8" s="8" t="s">
        <v>28</v>
      </c>
      <c r="J8" s="13" t="s">
        <v>179</v>
      </c>
      <c r="K8" s="13">
        <v>7.1995252332868143</v>
      </c>
      <c r="Y8">
        <f t="shared" si="0"/>
        <v>600</v>
      </c>
      <c r="Z8">
        <v>4</v>
      </c>
      <c r="AB8" s="6">
        <v>500</v>
      </c>
      <c r="AC8" s="6">
        <v>10</v>
      </c>
    </row>
    <row r="9" spans="1:29" x14ac:dyDescent="0.25">
      <c r="A9" t="s">
        <v>42</v>
      </c>
      <c r="B9" t="s">
        <v>43</v>
      </c>
      <c r="C9" s="8" t="s">
        <v>25</v>
      </c>
      <c r="D9" s="8" t="s">
        <v>26</v>
      </c>
      <c r="E9" s="8" t="s">
        <v>27</v>
      </c>
      <c r="F9" s="8">
        <v>251</v>
      </c>
      <c r="G9" s="8" t="s">
        <v>28</v>
      </c>
      <c r="J9" s="13" t="s">
        <v>180</v>
      </c>
      <c r="K9" s="13">
        <v>2.0791413774859375</v>
      </c>
      <c r="Y9">
        <f t="shared" si="0"/>
        <v>700</v>
      </c>
      <c r="Z9">
        <v>8</v>
      </c>
      <c r="AB9" s="6">
        <v>600</v>
      </c>
      <c r="AC9" s="6">
        <v>4</v>
      </c>
    </row>
    <row r="10" spans="1:29" x14ac:dyDescent="0.25">
      <c r="A10" t="s">
        <v>44</v>
      </c>
      <c r="B10" t="s">
        <v>45</v>
      </c>
      <c r="C10" s="8" t="s">
        <v>25</v>
      </c>
      <c r="D10" s="8" t="s">
        <v>26</v>
      </c>
      <c r="E10" s="8" t="s">
        <v>27</v>
      </c>
      <c r="F10" s="8">
        <v>2189</v>
      </c>
      <c r="G10" s="8" t="s">
        <v>28</v>
      </c>
      <c r="J10" s="13" t="s">
        <v>181</v>
      </c>
      <c r="K10" s="13">
        <v>2174</v>
      </c>
      <c r="Y10">
        <f t="shared" si="0"/>
        <v>800</v>
      </c>
      <c r="Z10">
        <v>5</v>
      </c>
      <c r="AB10" s="6">
        <v>700</v>
      </c>
      <c r="AC10" s="6">
        <v>8</v>
      </c>
    </row>
    <row r="11" spans="1:29" x14ac:dyDescent="0.25">
      <c r="A11" t="s">
        <v>46</v>
      </c>
      <c r="B11" t="s">
        <v>47</v>
      </c>
      <c r="C11" s="8" t="s">
        <v>25</v>
      </c>
      <c r="D11" s="8" t="s">
        <v>26</v>
      </c>
      <c r="E11" s="8" t="s">
        <v>27</v>
      </c>
      <c r="F11" s="8">
        <v>223</v>
      </c>
      <c r="G11" s="8" t="s">
        <v>28</v>
      </c>
      <c r="J11" s="13" t="s">
        <v>182</v>
      </c>
      <c r="K11" s="13">
        <v>15</v>
      </c>
      <c r="Y11">
        <f t="shared" si="0"/>
        <v>900</v>
      </c>
      <c r="Z11">
        <v>0</v>
      </c>
      <c r="AB11" s="6">
        <v>800</v>
      </c>
      <c r="AC11" s="6">
        <v>5</v>
      </c>
    </row>
    <row r="12" spans="1:29" x14ac:dyDescent="0.25">
      <c r="A12" t="s">
        <v>48</v>
      </c>
      <c r="B12" t="s">
        <v>49</v>
      </c>
      <c r="C12" s="8" t="s">
        <v>25</v>
      </c>
      <c r="D12" s="8" t="s">
        <v>26</v>
      </c>
      <c r="E12" s="8" t="s">
        <v>27</v>
      </c>
      <c r="F12" s="8">
        <v>390</v>
      </c>
      <c r="G12" s="8" t="s">
        <v>28</v>
      </c>
      <c r="J12" s="13" t="s">
        <v>183</v>
      </c>
      <c r="K12" s="13">
        <v>2189</v>
      </c>
      <c r="Y12">
        <f t="shared" si="0"/>
        <v>1000</v>
      </c>
      <c r="Z12">
        <v>1</v>
      </c>
      <c r="AB12" s="6">
        <v>900</v>
      </c>
      <c r="AC12" s="6">
        <v>0</v>
      </c>
    </row>
    <row r="13" spans="1:29" x14ac:dyDescent="0.25">
      <c r="A13" t="s">
        <v>50</v>
      </c>
      <c r="B13" t="s">
        <v>51</v>
      </c>
      <c r="C13" s="8" t="s">
        <v>25</v>
      </c>
      <c r="D13" s="8" t="s">
        <v>26</v>
      </c>
      <c r="E13" s="8" t="s">
        <v>27</v>
      </c>
      <c r="F13" s="8">
        <v>337</v>
      </c>
      <c r="G13" s="8" t="s">
        <v>28</v>
      </c>
      <c r="J13" s="13" t="s">
        <v>184</v>
      </c>
      <c r="K13" s="13">
        <v>32088</v>
      </c>
      <c r="Y13">
        <f t="shared" si="0"/>
        <v>1100</v>
      </c>
      <c r="Z13">
        <v>3</v>
      </c>
      <c r="AB13" s="6">
        <v>1000</v>
      </c>
      <c r="AC13" s="6">
        <v>1</v>
      </c>
    </row>
    <row r="14" spans="1:29" ht="15.75" thickBot="1" x14ac:dyDescent="0.3">
      <c r="A14" t="s">
        <v>52</v>
      </c>
      <c r="B14" t="s">
        <v>53</v>
      </c>
      <c r="C14" s="8" t="s">
        <v>25</v>
      </c>
      <c r="D14" s="8" t="s">
        <v>26</v>
      </c>
      <c r="E14" s="8" t="s">
        <v>27</v>
      </c>
      <c r="F14" s="8">
        <v>174</v>
      </c>
      <c r="G14" s="8" t="s">
        <v>28</v>
      </c>
      <c r="J14" s="15" t="s">
        <v>185</v>
      </c>
      <c r="K14" s="15">
        <v>70</v>
      </c>
      <c r="Y14">
        <f t="shared" si="0"/>
        <v>1200</v>
      </c>
      <c r="Z14">
        <v>1</v>
      </c>
      <c r="AB14" s="6">
        <v>1100</v>
      </c>
      <c r="AC14" s="6">
        <v>3</v>
      </c>
    </row>
    <row r="15" spans="1:29" x14ac:dyDescent="0.25">
      <c r="A15" t="s">
        <v>54</v>
      </c>
      <c r="B15" t="s">
        <v>55</v>
      </c>
      <c r="C15" s="8" t="s">
        <v>25</v>
      </c>
      <c r="D15" s="8" t="s">
        <v>26</v>
      </c>
      <c r="E15" s="8" t="s">
        <v>27</v>
      </c>
      <c r="F15" s="8">
        <v>675</v>
      </c>
      <c r="G15" s="8" t="s">
        <v>28</v>
      </c>
      <c r="Y15">
        <f t="shared" si="0"/>
        <v>1300</v>
      </c>
      <c r="Z15">
        <v>1</v>
      </c>
      <c r="AB15" s="6">
        <v>1200</v>
      </c>
      <c r="AC15" s="6">
        <v>1</v>
      </c>
    </row>
    <row r="16" spans="1:29" ht="19.5" customHeight="1" x14ac:dyDescent="0.25">
      <c r="A16" t="s">
        <v>56</v>
      </c>
      <c r="B16" t="s">
        <v>57</v>
      </c>
      <c r="C16" s="8" t="s">
        <v>25</v>
      </c>
      <c r="D16" s="8" t="s">
        <v>26</v>
      </c>
      <c r="E16" s="8" t="s">
        <v>27</v>
      </c>
      <c r="F16" s="8">
        <v>710</v>
      </c>
      <c r="G16" s="8" t="s">
        <v>28</v>
      </c>
      <c r="J16" s="21" t="s">
        <v>186</v>
      </c>
      <c r="K16" s="22"/>
      <c r="Y16">
        <f t="shared" si="0"/>
        <v>1400</v>
      </c>
      <c r="Z16">
        <v>0</v>
      </c>
      <c r="AB16" s="6">
        <v>1300</v>
      </c>
      <c r="AC16" s="6">
        <v>1</v>
      </c>
    </row>
    <row r="17" spans="1:29" x14ac:dyDescent="0.25">
      <c r="A17" t="s">
        <v>58</v>
      </c>
      <c r="B17" t="s">
        <v>59</v>
      </c>
      <c r="C17" s="8" t="s">
        <v>25</v>
      </c>
      <c r="D17" s="8" t="s">
        <v>26</v>
      </c>
      <c r="E17" s="8" t="s">
        <v>27</v>
      </c>
      <c r="F17" s="8">
        <v>667</v>
      </c>
      <c r="G17" s="8" t="s">
        <v>28</v>
      </c>
      <c r="H17" s="8" t="s">
        <v>29</v>
      </c>
      <c r="J17" s="16" t="s">
        <v>185</v>
      </c>
      <c r="K17" s="17">
        <v>70</v>
      </c>
      <c r="Y17">
        <f t="shared" si="0"/>
        <v>1500</v>
      </c>
      <c r="Z17">
        <v>0</v>
      </c>
      <c r="AB17" s="6">
        <v>1400</v>
      </c>
      <c r="AC17" s="6">
        <v>0</v>
      </c>
    </row>
    <row r="18" spans="1:29" x14ac:dyDescent="0.25">
      <c r="A18" t="s">
        <v>60</v>
      </c>
      <c r="B18" t="s">
        <v>61</v>
      </c>
      <c r="C18" s="8" t="s">
        <v>25</v>
      </c>
      <c r="D18" s="8" t="s">
        <v>26</v>
      </c>
      <c r="E18" s="8" t="s">
        <v>27</v>
      </c>
      <c r="F18" s="8">
        <v>519</v>
      </c>
      <c r="G18" s="8" t="s">
        <v>28</v>
      </c>
      <c r="H18" s="8" t="s">
        <v>29</v>
      </c>
      <c r="J18" s="16" t="s">
        <v>182</v>
      </c>
      <c r="K18" s="18">
        <f>MIN(F2:F72)</f>
        <v>15</v>
      </c>
      <c r="Y18">
        <f t="shared" si="0"/>
        <v>1600</v>
      </c>
      <c r="Z18">
        <v>0</v>
      </c>
      <c r="AB18" s="6">
        <v>1500</v>
      </c>
      <c r="AC18" s="6">
        <v>0</v>
      </c>
    </row>
    <row r="19" spans="1:29" x14ac:dyDescent="0.25">
      <c r="A19" t="s">
        <v>62</v>
      </c>
      <c r="B19" t="s">
        <v>63</v>
      </c>
      <c r="C19" s="8" t="s">
        <v>25</v>
      </c>
      <c r="D19" s="8" t="s">
        <v>26</v>
      </c>
      <c r="E19" s="8" t="s">
        <v>27</v>
      </c>
      <c r="F19" s="8">
        <v>145</v>
      </c>
      <c r="G19" s="8" t="s">
        <v>28</v>
      </c>
      <c r="H19" s="8" t="s">
        <v>29</v>
      </c>
      <c r="J19" s="16" t="s">
        <v>183</v>
      </c>
      <c r="K19" s="18">
        <f>MAX(F2:F72)</f>
        <v>2189</v>
      </c>
      <c r="Y19">
        <f t="shared" si="0"/>
        <v>1700</v>
      </c>
      <c r="Z19">
        <v>0</v>
      </c>
      <c r="AB19" s="6">
        <v>1600</v>
      </c>
      <c r="AC19" s="6">
        <v>0</v>
      </c>
    </row>
    <row r="20" spans="1:29" x14ac:dyDescent="0.25">
      <c r="A20" t="s">
        <v>64</v>
      </c>
      <c r="B20" t="s">
        <v>65</v>
      </c>
      <c r="C20" s="8" t="s">
        <v>25</v>
      </c>
      <c r="D20" s="8" t="s">
        <v>26</v>
      </c>
      <c r="E20" s="8" t="s">
        <v>27</v>
      </c>
      <c r="F20" s="8">
        <v>139</v>
      </c>
      <c r="G20" s="8" t="s">
        <v>28</v>
      </c>
      <c r="H20" s="8" t="s">
        <v>29</v>
      </c>
      <c r="J20" s="16" t="s">
        <v>181</v>
      </c>
      <c r="K20" s="18">
        <f>K12-K11</f>
        <v>2174</v>
      </c>
      <c r="Y20">
        <f t="shared" si="0"/>
        <v>1800</v>
      </c>
      <c r="Z20">
        <v>0</v>
      </c>
      <c r="AB20" s="6">
        <v>1700</v>
      </c>
      <c r="AC20" s="6">
        <v>0</v>
      </c>
    </row>
    <row r="21" spans="1:29" x14ac:dyDescent="0.25">
      <c r="A21" t="s">
        <v>66</v>
      </c>
      <c r="B21" t="s">
        <v>67</v>
      </c>
      <c r="C21" s="8" t="s">
        <v>25</v>
      </c>
      <c r="D21" s="8" t="s">
        <v>26</v>
      </c>
      <c r="E21" s="8" t="s">
        <v>27</v>
      </c>
      <c r="F21" s="8">
        <v>318</v>
      </c>
      <c r="G21" s="8" t="s">
        <v>28</v>
      </c>
      <c r="H21" s="8" t="s">
        <v>29</v>
      </c>
      <c r="J21" s="16" t="s">
        <v>173</v>
      </c>
      <c r="K21" s="18">
        <f>AVERAGE(F2:F72)</f>
        <v>453.97183098591552</v>
      </c>
      <c r="Y21">
        <f t="shared" si="0"/>
        <v>1900</v>
      </c>
      <c r="Z21">
        <v>0</v>
      </c>
      <c r="AB21" s="6">
        <v>1800</v>
      </c>
      <c r="AC21" s="6">
        <v>0</v>
      </c>
    </row>
    <row r="22" spans="1:29" x14ac:dyDescent="0.25">
      <c r="A22" t="s">
        <v>68</v>
      </c>
      <c r="B22" t="s">
        <v>69</v>
      </c>
      <c r="C22" s="8" t="s">
        <v>25</v>
      </c>
      <c r="D22" s="8" t="s">
        <v>26</v>
      </c>
      <c r="E22" s="8" t="s">
        <v>27</v>
      </c>
      <c r="F22" s="8">
        <v>48</v>
      </c>
      <c r="G22" s="8" t="s">
        <v>28</v>
      </c>
      <c r="H22" s="8" t="s">
        <v>29</v>
      </c>
      <c r="J22" s="16" t="s">
        <v>177</v>
      </c>
      <c r="K22" s="17">
        <f>STDEV(F2:F72)</f>
        <v>354.89942123814603</v>
      </c>
      <c r="Y22">
        <f t="shared" si="0"/>
        <v>2000</v>
      </c>
      <c r="Z22">
        <v>0</v>
      </c>
      <c r="AB22" s="6">
        <v>1900</v>
      </c>
      <c r="AC22" s="6">
        <v>0</v>
      </c>
    </row>
    <row r="23" spans="1:29" x14ac:dyDescent="0.25">
      <c r="A23" t="s">
        <v>70</v>
      </c>
      <c r="B23" t="s">
        <v>71</v>
      </c>
      <c r="C23" s="8" t="s">
        <v>25</v>
      </c>
      <c r="D23" s="8" t="s">
        <v>26</v>
      </c>
      <c r="E23" s="8" t="s">
        <v>27</v>
      </c>
      <c r="F23" s="8">
        <v>761</v>
      </c>
      <c r="G23" s="8" t="s">
        <v>28</v>
      </c>
      <c r="H23" s="8" t="s">
        <v>29</v>
      </c>
      <c r="J23" s="19" t="s">
        <v>187</v>
      </c>
      <c r="K23" s="20">
        <f>(K22/K21)*100%</f>
        <v>0.78176529250150062</v>
      </c>
      <c r="Y23">
        <f t="shared" si="0"/>
        <v>2100</v>
      </c>
      <c r="Z23">
        <v>0</v>
      </c>
      <c r="AB23" s="6">
        <v>2000</v>
      </c>
      <c r="AC23" s="6">
        <v>0</v>
      </c>
    </row>
    <row r="24" spans="1:29" x14ac:dyDescent="0.25">
      <c r="A24" t="s">
        <v>72</v>
      </c>
      <c r="B24" t="s">
        <v>73</v>
      </c>
      <c r="C24" s="8" t="s">
        <v>25</v>
      </c>
      <c r="D24" s="8" t="s">
        <v>26</v>
      </c>
      <c r="E24" s="8" t="s">
        <v>27</v>
      </c>
      <c r="F24" s="8">
        <v>105</v>
      </c>
      <c r="G24" s="8" t="s">
        <v>28</v>
      </c>
      <c r="H24" s="8" t="s">
        <v>29</v>
      </c>
      <c r="J24" s="19" t="s">
        <v>188</v>
      </c>
      <c r="K24" s="18">
        <f>K21-K22</f>
        <v>99.072409747769484</v>
      </c>
      <c r="L24" s="18">
        <f>K21+K22</f>
        <v>808.87125222406155</v>
      </c>
      <c r="Y24">
        <f t="shared" si="0"/>
        <v>2200</v>
      </c>
      <c r="Z24">
        <v>1</v>
      </c>
      <c r="AB24" s="6">
        <v>2100</v>
      </c>
      <c r="AC24" s="6">
        <v>0</v>
      </c>
    </row>
    <row r="25" spans="1:29" x14ac:dyDescent="0.25">
      <c r="A25" t="s">
        <v>74</v>
      </c>
      <c r="B25" t="s">
        <v>75</v>
      </c>
      <c r="C25" s="8" t="s">
        <v>25</v>
      </c>
      <c r="D25" s="8" t="s">
        <v>26</v>
      </c>
      <c r="E25" s="8" t="s">
        <v>27</v>
      </c>
      <c r="F25" s="8">
        <v>1059</v>
      </c>
      <c r="G25" s="8" t="s">
        <v>28</v>
      </c>
      <c r="H25" s="8" t="s">
        <v>29</v>
      </c>
      <c r="J25" s="16" t="s">
        <v>179</v>
      </c>
      <c r="K25" s="17">
        <f>KURT(F2:F72)</f>
        <v>7.2269186089969182</v>
      </c>
      <c r="AB25" s="6">
        <v>2200</v>
      </c>
      <c r="AC25" s="6">
        <v>1</v>
      </c>
    </row>
    <row r="26" spans="1:29" x14ac:dyDescent="0.25">
      <c r="A26" t="s">
        <v>76</v>
      </c>
      <c r="B26" t="s">
        <v>77</v>
      </c>
      <c r="C26" s="8" t="s">
        <v>25</v>
      </c>
      <c r="D26" s="8" t="s">
        <v>26</v>
      </c>
      <c r="E26" s="8" t="s">
        <v>27</v>
      </c>
      <c r="F26" s="8">
        <v>643</v>
      </c>
      <c r="G26" s="8" t="s">
        <v>28</v>
      </c>
      <c r="H26" s="8" t="s">
        <v>29</v>
      </c>
      <c r="J26" s="16" t="s">
        <v>180</v>
      </c>
      <c r="K26" s="17">
        <f>SKEW(F2:F72)</f>
        <v>2.0869743919515793</v>
      </c>
    </row>
    <row r="27" spans="1:29" x14ac:dyDescent="0.25">
      <c r="A27" t="s">
        <v>78</v>
      </c>
      <c r="B27" t="s">
        <v>79</v>
      </c>
      <c r="C27" s="8" t="s">
        <v>25</v>
      </c>
      <c r="D27" s="8" t="s">
        <v>26</v>
      </c>
      <c r="E27" s="8" t="s">
        <v>27</v>
      </c>
      <c r="F27" s="8">
        <v>409</v>
      </c>
      <c r="G27" s="8" t="s">
        <v>28</v>
      </c>
      <c r="H27" s="8" t="s">
        <v>29</v>
      </c>
    </row>
    <row r="28" spans="1:29" ht="18.75" x14ac:dyDescent="0.3">
      <c r="A28" t="s">
        <v>80</v>
      </c>
      <c r="B28" t="s">
        <v>81</v>
      </c>
      <c r="C28" s="8" t="s">
        <v>25</v>
      </c>
      <c r="D28" s="8" t="s">
        <v>26</v>
      </c>
      <c r="E28" s="8" t="s">
        <v>27</v>
      </c>
      <c r="F28" s="8">
        <v>279</v>
      </c>
      <c r="G28" s="8" t="s">
        <v>28</v>
      </c>
      <c r="H28" s="8" t="s">
        <v>29</v>
      </c>
      <c r="J28" s="23" t="s">
        <v>189</v>
      </c>
      <c r="K28" s="24"/>
      <c r="P28" s="5"/>
    </row>
    <row r="29" spans="1:29" x14ac:dyDescent="0.25">
      <c r="A29" t="s">
        <v>82</v>
      </c>
      <c r="B29" t="s">
        <v>83</v>
      </c>
      <c r="C29" s="8" t="s">
        <v>25</v>
      </c>
      <c r="D29" s="8" t="s">
        <v>26</v>
      </c>
      <c r="E29" s="8" t="s">
        <v>27</v>
      </c>
      <c r="F29" s="8">
        <v>133</v>
      </c>
      <c r="G29" s="8" t="s">
        <v>28</v>
      </c>
      <c r="H29" s="8" t="s">
        <v>29</v>
      </c>
      <c r="J29" s="19" t="s">
        <v>190</v>
      </c>
      <c r="K29" s="17">
        <f>QUARTILE(F2:F72,1)</f>
        <v>210</v>
      </c>
      <c r="P29" s="5"/>
    </row>
    <row r="30" spans="1:29" x14ac:dyDescent="0.25">
      <c r="A30" t="s">
        <v>84</v>
      </c>
      <c r="B30" t="s">
        <v>85</v>
      </c>
      <c r="C30" s="8" t="s">
        <v>25</v>
      </c>
      <c r="D30" s="8" t="s">
        <v>26</v>
      </c>
      <c r="E30" s="8" t="s">
        <v>27</v>
      </c>
      <c r="F30" s="8">
        <v>695</v>
      </c>
      <c r="G30" s="8" t="s">
        <v>28</v>
      </c>
      <c r="H30" s="8" t="s">
        <v>29</v>
      </c>
      <c r="J30" s="19" t="s">
        <v>191</v>
      </c>
      <c r="K30" s="17">
        <f>QUARTILE(F2:F72,2)</f>
        <v>378</v>
      </c>
      <c r="P30" s="5"/>
    </row>
    <row r="31" spans="1:29" x14ac:dyDescent="0.25">
      <c r="A31" t="s">
        <v>86</v>
      </c>
      <c r="B31" t="s">
        <v>87</v>
      </c>
      <c r="C31" s="8" t="s">
        <v>25</v>
      </c>
      <c r="D31" s="8" t="s">
        <v>26</v>
      </c>
      <c r="E31" s="8" t="s">
        <v>27</v>
      </c>
      <c r="F31" s="8">
        <v>1269</v>
      </c>
      <c r="G31" s="8" t="s">
        <v>28</v>
      </c>
      <c r="H31" s="8" t="s">
        <v>29</v>
      </c>
      <c r="J31" s="19" t="s">
        <v>192</v>
      </c>
      <c r="K31" s="17">
        <f>QUARTILE(F2:F72,3)</f>
        <v>636.5</v>
      </c>
      <c r="P31" s="5"/>
    </row>
    <row r="32" spans="1:29" x14ac:dyDescent="0.25">
      <c r="A32" t="s">
        <v>88</v>
      </c>
      <c r="B32" t="s">
        <v>89</v>
      </c>
      <c r="C32" s="8" t="s">
        <v>25</v>
      </c>
      <c r="D32" s="8" t="s">
        <v>26</v>
      </c>
      <c r="E32" s="8" t="s">
        <v>27</v>
      </c>
      <c r="F32" s="8">
        <v>456</v>
      </c>
      <c r="G32" s="8" t="s">
        <v>28</v>
      </c>
      <c r="H32" s="8" t="s">
        <v>29</v>
      </c>
      <c r="J32" s="19" t="s">
        <v>193</v>
      </c>
      <c r="K32" s="17">
        <f>(K31-K29)/2</f>
        <v>213.25</v>
      </c>
      <c r="P32" s="5"/>
    </row>
    <row r="33" spans="1:16" x14ac:dyDescent="0.25">
      <c r="A33" t="s">
        <v>90</v>
      </c>
      <c r="B33" t="s">
        <v>91</v>
      </c>
      <c r="C33" s="8" t="s">
        <v>25</v>
      </c>
      <c r="D33" s="8" t="s">
        <v>26</v>
      </c>
      <c r="E33" s="8" t="s">
        <v>27</v>
      </c>
      <c r="F33" s="8">
        <v>630</v>
      </c>
      <c r="G33" s="8" t="s">
        <v>28</v>
      </c>
      <c r="H33" s="8" t="s">
        <v>29</v>
      </c>
      <c r="J33" s="19" t="s">
        <v>194</v>
      </c>
      <c r="K33" s="20">
        <f>(K32/K30)*100%</f>
        <v>0.56415343915343918</v>
      </c>
      <c r="P33" s="5"/>
    </row>
    <row r="34" spans="1:16" x14ac:dyDescent="0.25">
      <c r="A34" t="s">
        <v>92</v>
      </c>
      <c r="B34" t="s">
        <v>93</v>
      </c>
      <c r="C34" s="8" t="s">
        <v>25</v>
      </c>
      <c r="D34" s="8" t="s">
        <v>26</v>
      </c>
      <c r="E34" s="8" t="s">
        <v>27</v>
      </c>
      <c r="F34" s="8">
        <v>364</v>
      </c>
      <c r="G34" s="8" t="s">
        <v>28</v>
      </c>
      <c r="H34" s="8" t="s">
        <v>29</v>
      </c>
      <c r="J34" s="19" t="s">
        <v>195</v>
      </c>
      <c r="K34" s="17">
        <f>(K29+K31-2*K30)/K32</f>
        <v>0.42438452520515829</v>
      </c>
      <c r="P34" s="5"/>
    </row>
    <row r="35" spans="1:16" x14ac:dyDescent="0.25">
      <c r="A35" t="s">
        <v>94</v>
      </c>
      <c r="B35" t="s">
        <v>95</v>
      </c>
      <c r="C35" s="8" t="s">
        <v>25</v>
      </c>
      <c r="D35" s="8" t="s">
        <v>26</v>
      </c>
      <c r="E35" s="8" t="s">
        <v>27</v>
      </c>
      <c r="F35" s="8">
        <v>1094</v>
      </c>
      <c r="G35" s="8" t="s">
        <v>28</v>
      </c>
      <c r="H35" s="8" t="s">
        <v>29</v>
      </c>
      <c r="J35" s="19" t="s">
        <v>196</v>
      </c>
      <c r="K35" s="17">
        <f>_xlfn.MODE.SNGL(F2:F72)</f>
        <v>279</v>
      </c>
      <c r="P35" s="5"/>
    </row>
    <row r="36" spans="1:16" x14ac:dyDescent="0.25">
      <c r="A36" t="s">
        <v>96</v>
      </c>
      <c r="B36" t="s">
        <v>97</v>
      </c>
      <c r="C36" s="8" t="s">
        <v>25</v>
      </c>
      <c r="D36" s="8" t="s">
        <v>26</v>
      </c>
      <c r="E36" s="8" t="s">
        <v>27</v>
      </c>
      <c r="F36" s="8">
        <v>302</v>
      </c>
      <c r="G36" s="8" t="s">
        <v>28</v>
      </c>
      <c r="H36" s="8" t="s">
        <v>29</v>
      </c>
      <c r="P36" s="5"/>
    </row>
    <row r="37" spans="1:16" x14ac:dyDescent="0.25">
      <c r="A37" t="s">
        <v>98</v>
      </c>
      <c r="B37" t="s">
        <v>99</v>
      </c>
      <c r="C37" s="8" t="s">
        <v>25</v>
      </c>
      <c r="D37" s="8" t="s">
        <v>26</v>
      </c>
      <c r="E37" s="8" t="s">
        <v>27</v>
      </c>
      <c r="F37" s="8">
        <v>526</v>
      </c>
      <c r="G37" s="8" t="s">
        <v>28</v>
      </c>
      <c r="H37" s="8" t="s">
        <v>29</v>
      </c>
    </row>
    <row r="38" spans="1:16" x14ac:dyDescent="0.25">
      <c r="A38" t="s">
        <v>100</v>
      </c>
      <c r="B38" t="s">
        <v>101</v>
      </c>
      <c r="C38" s="8" t="s">
        <v>25</v>
      </c>
      <c r="D38" s="8" t="s">
        <v>26</v>
      </c>
      <c r="E38" s="8" t="s">
        <v>27</v>
      </c>
      <c r="F38" s="8">
        <v>353</v>
      </c>
      <c r="G38" s="8" t="s">
        <v>28</v>
      </c>
      <c r="H38" s="8" t="s">
        <v>29</v>
      </c>
      <c r="P38" s="5"/>
    </row>
    <row r="39" spans="1:16" x14ac:dyDescent="0.25">
      <c r="A39" t="s">
        <v>102</v>
      </c>
      <c r="B39" t="s">
        <v>103</v>
      </c>
      <c r="C39" s="8" t="s">
        <v>25</v>
      </c>
      <c r="D39" s="8" t="s">
        <v>26</v>
      </c>
      <c r="E39" s="8" t="s">
        <v>27</v>
      </c>
      <c r="F39" s="8">
        <v>500</v>
      </c>
      <c r="G39" s="8" t="s">
        <v>28</v>
      </c>
      <c r="H39" s="8" t="s">
        <v>29</v>
      </c>
    </row>
    <row r="40" spans="1:16" x14ac:dyDescent="0.25">
      <c r="A40" t="s">
        <v>104</v>
      </c>
      <c r="B40" t="s">
        <v>105</v>
      </c>
      <c r="C40" s="8" t="s">
        <v>25</v>
      </c>
      <c r="D40" s="8" t="s">
        <v>26</v>
      </c>
      <c r="E40" s="8" t="s">
        <v>27</v>
      </c>
      <c r="F40" s="8">
        <v>431</v>
      </c>
      <c r="G40" s="8" t="s">
        <v>28</v>
      </c>
      <c r="H40" s="8" t="s">
        <v>29</v>
      </c>
    </row>
    <row r="41" spans="1:16" x14ac:dyDescent="0.25">
      <c r="A41" t="s">
        <v>106</v>
      </c>
      <c r="B41" t="s">
        <v>107</v>
      </c>
      <c r="C41" s="8" t="s">
        <v>25</v>
      </c>
      <c r="D41" s="8" t="s">
        <v>26</v>
      </c>
      <c r="E41" s="8" t="s">
        <v>27</v>
      </c>
      <c r="F41" s="8">
        <v>452</v>
      </c>
      <c r="G41" s="8" t="s">
        <v>28</v>
      </c>
      <c r="H41" s="8" t="s">
        <v>29</v>
      </c>
    </row>
    <row r="42" spans="1:16" x14ac:dyDescent="0.25">
      <c r="A42" t="s">
        <v>108</v>
      </c>
      <c r="B42" t="s">
        <v>109</v>
      </c>
      <c r="C42" s="8" t="s">
        <v>25</v>
      </c>
      <c r="D42" s="8" t="s">
        <v>26</v>
      </c>
      <c r="E42" s="8" t="s">
        <v>27</v>
      </c>
      <c r="F42" s="8">
        <v>170</v>
      </c>
      <c r="G42" s="8" t="s">
        <v>28</v>
      </c>
      <c r="H42" s="8" t="s">
        <v>29</v>
      </c>
    </row>
    <row r="43" spans="1:16" x14ac:dyDescent="0.25">
      <c r="A43" t="s">
        <v>110</v>
      </c>
      <c r="B43" t="s">
        <v>111</v>
      </c>
      <c r="C43" s="8" t="s">
        <v>25</v>
      </c>
      <c r="D43" s="8" t="s">
        <v>26</v>
      </c>
      <c r="E43" s="8" t="s">
        <v>27</v>
      </c>
      <c r="F43" s="8">
        <v>472</v>
      </c>
      <c r="G43" s="8" t="s">
        <v>28</v>
      </c>
      <c r="H43" s="8" t="s">
        <v>29</v>
      </c>
    </row>
    <row r="44" spans="1:16" x14ac:dyDescent="0.25">
      <c r="A44" t="s">
        <v>112</v>
      </c>
      <c r="B44" t="s">
        <v>113</v>
      </c>
      <c r="C44" s="8" t="s">
        <v>25</v>
      </c>
      <c r="D44" s="8" t="s">
        <v>26</v>
      </c>
      <c r="E44" s="8" t="s">
        <v>27</v>
      </c>
      <c r="F44" s="8">
        <v>583</v>
      </c>
      <c r="G44" s="8" t="s">
        <v>28</v>
      </c>
      <c r="H44" s="8" t="s">
        <v>29</v>
      </c>
    </row>
    <row r="45" spans="1:16" x14ac:dyDescent="0.25">
      <c r="A45" t="s">
        <v>114</v>
      </c>
      <c r="B45" t="s">
        <v>115</v>
      </c>
      <c r="C45" s="8" t="s">
        <v>25</v>
      </c>
      <c r="D45" s="8" t="s">
        <v>26</v>
      </c>
      <c r="E45" s="8" t="s">
        <v>27</v>
      </c>
      <c r="F45" s="8">
        <v>277</v>
      </c>
      <c r="G45" s="8" t="s">
        <v>28</v>
      </c>
      <c r="H45" s="8" t="s">
        <v>29</v>
      </c>
    </row>
    <row r="46" spans="1:16" x14ac:dyDescent="0.25">
      <c r="A46" t="s">
        <v>116</v>
      </c>
      <c r="B46" t="s">
        <v>117</v>
      </c>
      <c r="C46" s="8" t="s">
        <v>25</v>
      </c>
      <c r="D46" s="8" t="s">
        <v>26</v>
      </c>
      <c r="E46" s="8" t="s">
        <v>27</v>
      </c>
      <c r="F46" s="8">
        <v>375</v>
      </c>
      <c r="G46" s="8" t="s">
        <v>28</v>
      </c>
      <c r="H46" s="8" t="s">
        <v>29</v>
      </c>
    </row>
    <row r="47" spans="1:16" x14ac:dyDescent="0.25">
      <c r="A47" t="s">
        <v>118</v>
      </c>
      <c r="B47" t="s">
        <v>119</v>
      </c>
      <c r="C47" s="8" t="s">
        <v>25</v>
      </c>
      <c r="D47" s="8" t="s">
        <v>26</v>
      </c>
      <c r="E47" s="8" t="s">
        <v>27</v>
      </c>
      <c r="F47" s="8">
        <v>120</v>
      </c>
      <c r="G47" s="8" t="s">
        <v>28</v>
      </c>
      <c r="H47" s="8" t="s">
        <v>29</v>
      </c>
    </row>
    <row r="48" spans="1:16" x14ac:dyDescent="0.25">
      <c r="A48" t="s">
        <v>120</v>
      </c>
      <c r="B48" t="s">
        <v>121</v>
      </c>
      <c r="C48" s="8" t="s">
        <v>25</v>
      </c>
      <c r="D48" s="8" t="s">
        <v>26</v>
      </c>
      <c r="E48" s="8" t="s">
        <v>27</v>
      </c>
      <c r="F48" s="8">
        <v>208</v>
      </c>
      <c r="G48" s="8" t="s">
        <v>28</v>
      </c>
      <c r="H48" s="8" t="s">
        <v>29</v>
      </c>
    </row>
    <row r="49" spans="1:8" x14ac:dyDescent="0.25">
      <c r="A49" t="s">
        <v>122</v>
      </c>
      <c r="B49" t="s">
        <v>123</v>
      </c>
      <c r="C49" s="8" t="s">
        <v>25</v>
      </c>
      <c r="D49" s="8" t="s">
        <v>26</v>
      </c>
      <c r="E49" s="8" t="s">
        <v>27</v>
      </c>
      <c r="F49" s="8">
        <v>1014</v>
      </c>
      <c r="G49" s="8" t="s">
        <v>28</v>
      </c>
      <c r="H49" s="8" t="s">
        <v>29</v>
      </c>
    </row>
    <row r="50" spans="1:8" x14ac:dyDescent="0.25">
      <c r="A50" t="s">
        <v>124</v>
      </c>
      <c r="B50" t="s">
        <v>125</v>
      </c>
      <c r="C50" s="8" t="s">
        <v>25</v>
      </c>
      <c r="D50" s="8" t="s">
        <v>26</v>
      </c>
      <c r="E50" s="8" t="s">
        <v>27</v>
      </c>
      <c r="F50" s="8">
        <v>530</v>
      </c>
      <c r="G50" s="8" t="s">
        <v>28</v>
      </c>
      <c r="H50" s="8" t="s">
        <v>29</v>
      </c>
    </row>
    <row r="51" spans="1:8" x14ac:dyDescent="0.25">
      <c r="A51" t="s">
        <v>126</v>
      </c>
      <c r="B51" t="s">
        <v>127</v>
      </c>
      <c r="C51" s="8" t="s">
        <v>25</v>
      </c>
      <c r="D51" s="8" t="s">
        <v>26</v>
      </c>
      <c r="E51" s="8" t="s">
        <v>27</v>
      </c>
      <c r="F51" s="8">
        <v>435</v>
      </c>
      <c r="G51" s="8" t="s">
        <v>28</v>
      </c>
      <c r="H51" s="8" t="s">
        <v>29</v>
      </c>
    </row>
    <row r="52" spans="1:8" x14ac:dyDescent="0.25">
      <c r="A52" t="s">
        <v>128</v>
      </c>
      <c r="B52" t="s">
        <v>129</v>
      </c>
      <c r="C52" s="8" t="s">
        <v>25</v>
      </c>
      <c r="D52" s="8" t="s">
        <v>26</v>
      </c>
      <c r="E52" s="8" t="s">
        <v>27</v>
      </c>
      <c r="F52" s="8">
        <v>740</v>
      </c>
      <c r="G52" s="8" t="s">
        <v>28</v>
      </c>
      <c r="H52" s="9" t="s">
        <v>29</v>
      </c>
    </row>
    <row r="53" spans="1:8" x14ac:dyDescent="0.25">
      <c r="A53" t="s">
        <v>130</v>
      </c>
      <c r="B53" t="s">
        <v>131</v>
      </c>
      <c r="C53" s="8" t="s">
        <v>25</v>
      </c>
      <c r="D53" s="8" t="s">
        <v>26</v>
      </c>
      <c r="E53" s="8" t="s">
        <v>27</v>
      </c>
      <c r="F53" s="8">
        <v>378</v>
      </c>
      <c r="G53" s="8" t="s">
        <v>28</v>
      </c>
      <c r="H53" s="8" t="s">
        <v>29</v>
      </c>
    </row>
    <row r="54" spans="1:8" x14ac:dyDescent="0.25">
      <c r="A54" t="s">
        <v>132</v>
      </c>
      <c r="B54" t="s">
        <v>133</v>
      </c>
      <c r="C54" s="8" t="s">
        <v>25</v>
      </c>
      <c r="D54" s="8" t="s">
        <v>26</v>
      </c>
      <c r="E54" s="8" t="s">
        <v>27</v>
      </c>
      <c r="F54" s="8">
        <v>410</v>
      </c>
      <c r="G54" s="8" t="s">
        <v>28</v>
      </c>
      <c r="H54" s="8" t="s">
        <v>29</v>
      </c>
    </row>
    <row r="55" spans="1:8" x14ac:dyDescent="0.25">
      <c r="A55" t="s">
        <v>134</v>
      </c>
      <c r="B55" t="s">
        <v>135</v>
      </c>
      <c r="C55" s="8" t="s">
        <v>25</v>
      </c>
      <c r="D55" s="8" t="s">
        <v>26</v>
      </c>
      <c r="E55" s="8" t="s">
        <v>27</v>
      </c>
      <c r="F55" s="8">
        <v>658</v>
      </c>
      <c r="G55" s="8" t="s">
        <v>28</v>
      </c>
      <c r="H55" s="8" t="s">
        <v>29</v>
      </c>
    </row>
    <row r="56" spans="1:8" x14ac:dyDescent="0.25">
      <c r="A56" t="s">
        <v>136</v>
      </c>
      <c r="B56" t="s">
        <v>137</v>
      </c>
      <c r="C56" s="8" t="s">
        <v>25</v>
      </c>
      <c r="D56" s="8" t="s">
        <v>26</v>
      </c>
      <c r="E56" s="8" t="s">
        <v>27</v>
      </c>
      <c r="F56" s="8">
        <v>769</v>
      </c>
      <c r="G56" s="9" t="s">
        <v>28</v>
      </c>
      <c r="H56" s="8" t="s">
        <v>29</v>
      </c>
    </row>
    <row r="57" spans="1:8" x14ac:dyDescent="0.25">
      <c r="A57" t="s">
        <v>138</v>
      </c>
      <c r="B57" t="s">
        <v>139</v>
      </c>
      <c r="C57" s="8" t="s">
        <v>25</v>
      </c>
      <c r="D57" s="8" t="s">
        <v>26</v>
      </c>
      <c r="E57" s="8" t="s">
        <v>27</v>
      </c>
      <c r="F57" s="8">
        <v>65</v>
      </c>
      <c r="G57" s="8" t="s">
        <v>28</v>
      </c>
      <c r="H57" s="8" t="s">
        <v>29</v>
      </c>
    </row>
    <row r="58" spans="1:8" x14ac:dyDescent="0.25">
      <c r="A58" t="s">
        <v>140</v>
      </c>
      <c r="B58" t="s">
        <v>141</v>
      </c>
      <c r="C58" s="8" t="s">
        <v>25</v>
      </c>
      <c r="D58" s="8" t="s">
        <v>26</v>
      </c>
      <c r="E58" s="8" t="s">
        <v>27</v>
      </c>
      <c r="F58" s="8">
        <v>1188</v>
      </c>
      <c r="G58" s="8" t="s">
        <v>28</v>
      </c>
      <c r="H58" s="9" t="s">
        <v>29</v>
      </c>
    </row>
    <row r="59" spans="1:8" x14ac:dyDescent="0.25">
      <c r="A59" t="s">
        <v>142</v>
      </c>
      <c r="B59" t="s">
        <v>143</v>
      </c>
      <c r="C59" s="8" t="s">
        <v>25</v>
      </c>
      <c r="D59" s="8" t="s">
        <v>26</v>
      </c>
      <c r="E59" s="8" t="s">
        <v>27</v>
      </c>
      <c r="F59" s="8">
        <v>91</v>
      </c>
      <c r="G59" s="8" t="s">
        <v>28</v>
      </c>
      <c r="H59" s="8" t="s">
        <v>29</v>
      </c>
    </row>
    <row r="60" spans="1:8" x14ac:dyDescent="0.25">
      <c r="A60" t="s">
        <v>144</v>
      </c>
      <c r="B60" t="s">
        <v>145</v>
      </c>
      <c r="C60" s="8" t="s">
        <v>25</v>
      </c>
      <c r="D60" s="8" t="s">
        <v>26</v>
      </c>
      <c r="E60" s="8" t="s">
        <v>27</v>
      </c>
      <c r="F60" s="8">
        <v>466</v>
      </c>
      <c r="G60" s="8" t="s">
        <v>28</v>
      </c>
      <c r="H60" s="8" t="s">
        <v>29</v>
      </c>
    </row>
    <row r="61" spans="1:8" x14ac:dyDescent="0.25">
      <c r="A61" t="s">
        <v>146</v>
      </c>
      <c r="B61" t="s">
        <v>147</v>
      </c>
      <c r="C61" s="8" t="s">
        <v>25</v>
      </c>
      <c r="D61" s="8" t="s">
        <v>26</v>
      </c>
      <c r="E61" s="8" t="s">
        <v>27</v>
      </c>
      <c r="F61" s="8">
        <v>719</v>
      </c>
      <c r="G61" s="8" t="s">
        <v>28</v>
      </c>
      <c r="H61" s="8" t="s">
        <v>29</v>
      </c>
    </row>
    <row r="62" spans="1:8" x14ac:dyDescent="0.25">
      <c r="A62" t="s">
        <v>148</v>
      </c>
      <c r="B62" t="s">
        <v>149</v>
      </c>
      <c r="C62" s="8" t="s">
        <v>25</v>
      </c>
      <c r="D62" s="8" t="s">
        <v>26</v>
      </c>
      <c r="E62" s="8" t="s">
        <v>27</v>
      </c>
      <c r="F62" s="8">
        <v>174</v>
      </c>
      <c r="G62" s="8" t="s">
        <v>28</v>
      </c>
      <c r="H62" s="8" t="s">
        <v>29</v>
      </c>
    </row>
    <row r="63" spans="1:8" x14ac:dyDescent="0.25">
      <c r="A63" t="s">
        <v>150</v>
      </c>
      <c r="B63" t="s">
        <v>151</v>
      </c>
      <c r="C63" s="8" t="s">
        <v>25</v>
      </c>
      <c r="D63" s="8" t="s">
        <v>26</v>
      </c>
      <c r="E63" s="8" t="s">
        <v>27</v>
      </c>
      <c r="F63" s="8">
        <v>214</v>
      </c>
      <c r="G63" s="8" t="s">
        <v>28</v>
      </c>
      <c r="H63" s="8" t="s">
        <v>29</v>
      </c>
    </row>
    <row r="64" spans="1:8" x14ac:dyDescent="0.25">
      <c r="A64" t="s">
        <v>152</v>
      </c>
      <c r="B64" t="s">
        <v>153</v>
      </c>
      <c r="C64" s="8" t="s">
        <v>25</v>
      </c>
      <c r="D64" s="8" t="s">
        <v>26</v>
      </c>
      <c r="E64" s="8" t="s">
        <v>27</v>
      </c>
      <c r="F64" s="8">
        <v>212</v>
      </c>
      <c r="G64" s="8" t="s">
        <v>28</v>
      </c>
      <c r="H64" s="8" t="s">
        <v>29</v>
      </c>
    </row>
    <row r="65" spans="1:8" x14ac:dyDescent="0.25">
      <c r="A65" t="s">
        <v>154</v>
      </c>
      <c r="B65" t="s">
        <v>155</v>
      </c>
      <c r="C65" s="8" t="s">
        <v>25</v>
      </c>
      <c r="D65" s="8" t="s">
        <v>26</v>
      </c>
      <c r="E65" s="8" t="s">
        <v>27</v>
      </c>
      <c r="F65" s="8">
        <v>311</v>
      </c>
      <c r="G65" s="8" t="s">
        <v>28</v>
      </c>
      <c r="H65" s="8" t="s">
        <v>29</v>
      </c>
    </row>
    <row r="66" spans="1:8" x14ac:dyDescent="0.25">
      <c r="A66" t="s">
        <v>156</v>
      </c>
      <c r="B66" t="s">
        <v>157</v>
      </c>
      <c r="C66" s="8" t="s">
        <v>25</v>
      </c>
      <c r="D66" s="8" t="s">
        <v>26</v>
      </c>
      <c r="E66" s="8" t="s">
        <v>27</v>
      </c>
      <c r="F66" s="8">
        <v>238</v>
      </c>
      <c r="G66" s="8" t="s">
        <v>28</v>
      </c>
      <c r="H66" s="8" t="s">
        <v>29</v>
      </c>
    </row>
    <row r="67" spans="1:8" x14ac:dyDescent="0.25">
      <c r="A67" t="s">
        <v>158</v>
      </c>
      <c r="B67" t="s">
        <v>159</v>
      </c>
      <c r="C67" s="8" t="s">
        <v>25</v>
      </c>
      <c r="D67" s="8" t="s">
        <v>26</v>
      </c>
      <c r="E67" s="8" t="s">
        <v>27</v>
      </c>
      <c r="F67" s="8">
        <v>356</v>
      </c>
      <c r="G67" s="8" t="s">
        <v>28</v>
      </c>
      <c r="H67" s="8" t="s">
        <v>29</v>
      </c>
    </row>
    <row r="68" spans="1:8" x14ac:dyDescent="0.25">
      <c r="A68" t="s">
        <v>160</v>
      </c>
      <c r="B68" t="s">
        <v>161</v>
      </c>
      <c r="C68" s="8" t="s">
        <v>25</v>
      </c>
      <c r="D68" s="8" t="s">
        <v>26</v>
      </c>
      <c r="E68" s="8" t="s">
        <v>27</v>
      </c>
      <c r="F68" s="8">
        <v>607</v>
      </c>
      <c r="G68" s="8" t="s">
        <v>28</v>
      </c>
      <c r="H68" s="8" t="s">
        <v>29</v>
      </c>
    </row>
    <row r="69" spans="1:8" x14ac:dyDescent="0.25">
      <c r="A69" t="s">
        <v>162</v>
      </c>
      <c r="B69" t="s">
        <v>163</v>
      </c>
      <c r="C69" s="8" t="s">
        <v>25</v>
      </c>
      <c r="D69" s="8" t="s">
        <v>26</v>
      </c>
      <c r="E69" s="8" t="s">
        <v>27</v>
      </c>
      <c r="F69" s="8">
        <v>15</v>
      </c>
      <c r="G69" s="8" t="s">
        <v>28</v>
      </c>
      <c r="H69" s="8" t="s">
        <v>29</v>
      </c>
    </row>
    <row r="70" spans="1:8" x14ac:dyDescent="0.25">
      <c r="A70" t="s">
        <v>164</v>
      </c>
      <c r="B70" t="s">
        <v>165</v>
      </c>
      <c r="C70" s="8" t="s">
        <v>25</v>
      </c>
      <c r="D70" s="8" t="s">
        <v>26</v>
      </c>
      <c r="E70" s="8" t="s">
        <v>27</v>
      </c>
      <c r="F70" s="8">
        <v>214</v>
      </c>
      <c r="G70" s="8" t="s">
        <v>28</v>
      </c>
      <c r="H70" s="8" t="s">
        <v>29</v>
      </c>
    </row>
    <row r="71" spans="1:8" x14ac:dyDescent="0.25">
      <c r="A71" t="s">
        <v>166</v>
      </c>
      <c r="B71" t="s">
        <v>167</v>
      </c>
      <c r="C71" s="8" t="s">
        <v>25</v>
      </c>
      <c r="D71" s="8" t="s">
        <v>26</v>
      </c>
      <c r="E71" s="8" t="s">
        <v>27</v>
      </c>
      <c r="F71" s="8">
        <v>170</v>
      </c>
      <c r="G71" s="8" t="s">
        <v>28</v>
      </c>
      <c r="H71" s="8" t="s">
        <v>29</v>
      </c>
    </row>
    <row r="72" spans="1:8" x14ac:dyDescent="0.25">
      <c r="A72" t="s">
        <v>168</v>
      </c>
      <c r="B72" t="s">
        <v>169</v>
      </c>
      <c r="C72" s="8" t="s">
        <v>25</v>
      </c>
      <c r="D72" s="8" t="s">
        <v>26</v>
      </c>
      <c r="E72" s="8" t="s">
        <v>27</v>
      </c>
      <c r="F72" s="8">
        <v>407</v>
      </c>
      <c r="G72" s="8" t="s">
        <v>28</v>
      </c>
      <c r="H72" s="8" t="s">
        <v>29</v>
      </c>
    </row>
  </sheetData>
  <sortState ref="AF16:AF38">
    <sortCondition ref="AF16"/>
  </sortState>
  <mergeCells count="3">
    <mergeCell ref="J1:K1"/>
    <mergeCell ref="J16:K16"/>
    <mergeCell ref="J28:K2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44.85546875" bestFit="1" customWidth="1"/>
    <col min="3" max="3" width="17.7109375" bestFit="1" customWidth="1"/>
  </cols>
  <sheetData>
    <row r="1" spans="1:3" x14ac:dyDescent="0.25">
      <c r="C1" s="4" t="s">
        <v>170</v>
      </c>
    </row>
    <row r="2" spans="1:3" x14ac:dyDescent="0.25">
      <c r="C2" t="s">
        <v>25</v>
      </c>
    </row>
    <row r="3" spans="1:3" x14ac:dyDescent="0.25">
      <c r="A3" s="4" t="s">
        <v>171</v>
      </c>
      <c r="B3" s="4" t="s">
        <v>16</v>
      </c>
      <c r="C3" t="s">
        <v>26</v>
      </c>
    </row>
    <row r="4" spans="1:3" x14ac:dyDescent="0.25">
      <c r="A4" t="s">
        <v>23</v>
      </c>
      <c r="B4" t="s">
        <v>24</v>
      </c>
    </row>
    <row r="5" spans="1:3" x14ac:dyDescent="0.25">
      <c r="A5" t="s">
        <v>30</v>
      </c>
      <c r="B5" t="s">
        <v>31</v>
      </c>
    </row>
    <row r="6" spans="1:3" x14ac:dyDescent="0.25">
      <c r="A6" t="s">
        <v>32</v>
      </c>
      <c r="B6" t="s">
        <v>33</v>
      </c>
    </row>
    <row r="7" spans="1:3" x14ac:dyDescent="0.25">
      <c r="A7" t="s">
        <v>34</v>
      </c>
      <c r="B7" t="s">
        <v>35</v>
      </c>
    </row>
    <row r="8" spans="1:3" x14ac:dyDescent="0.25">
      <c r="A8" t="s">
        <v>36</v>
      </c>
      <c r="B8" t="s">
        <v>37</v>
      </c>
    </row>
    <row r="9" spans="1:3" x14ac:dyDescent="0.25">
      <c r="A9" t="s">
        <v>38</v>
      </c>
      <c r="B9" t="s">
        <v>39</v>
      </c>
    </row>
    <row r="10" spans="1:3" x14ac:dyDescent="0.25">
      <c r="A10" t="s">
        <v>40</v>
      </c>
      <c r="B10" t="s">
        <v>41</v>
      </c>
    </row>
    <row r="11" spans="1:3" x14ac:dyDescent="0.25">
      <c r="A11" t="s">
        <v>42</v>
      </c>
      <c r="B11" t="s">
        <v>43</v>
      </c>
    </row>
    <row r="12" spans="1:3" x14ac:dyDescent="0.25">
      <c r="A12" t="s">
        <v>44</v>
      </c>
      <c r="B12" t="s">
        <v>45</v>
      </c>
    </row>
    <row r="13" spans="1:3" x14ac:dyDescent="0.25">
      <c r="A13" t="s">
        <v>46</v>
      </c>
      <c r="B13" t="s">
        <v>47</v>
      </c>
    </row>
    <row r="14" spans="1:3" x14ac:dyDescent="0.25">
      <c r="A14" t="s">
        <v>48</v>
      </c>
      <c r="B14" t="s">
        <v>49</v>
      </c>
    </row>
    <row r="15" spans="1:3" x14ac:dyDescent="0.25">
      <c r="A15" t="s">
        <v>50</v>
      </c>
      <c r="B15" t="s">
        <v>51</v>
      </c>
    </row>
    <row r="16" spans="1:3" x14ac:dyDescent="0.25">
      <c r="A16" t="s">
        <v>52</v>
      </c>
      <c r="B16" t="s">
        <v>53</v>
      </c>
    </row>
    <row r="17" spans="1:2" x14ac:dyDescent="0.25">
      <c r="A17" t="s">
        <v>54</v>
      </c>
      <c r="B17" t="s">
        <v>55</v>
      </c>
    </row>
    <row r="18" spans="1:2" x14ac:dyDescent="0.25">
      <c r="A18" t="s">
        <v>56</v>
      </c>
      <c r="B18" t="s">
        <v>57</v>
      </c>
    </row>
    <row r="19" spans="1:2" x14ac:dyDescent="0.25">
      <c r="A19" t="s">
        <v>58</v>
      </c>
      <c r="B19" t="s">
        <v>59</v>
      </c>
    </row>
    <row r="20" spans="1:2" x14ac:dyDescent="0.25">
      <c r="A20" t="s">
        <v>60</v>
      </c>
      <c r="B20" t="s">
        <v>61</v>
      </c>
    </row>
    <row r="21" spans="1:2" x14ac:dyDescent="0.25">
      <c r="A21" t="s">
        <v>62</v>
      </c>
      <c r="B21" t="s">
        <v>63</v>
      </c>
    </row>
    <row r="22" spans="1:2" x14ac:dyDescent="0.25">
      <c r="A22" t="s">
        <v>64</v>
      </c>
      <c r="B22" t="s">
        <v>65</v>
      </c>
    </row>
    <row r="23" spans="1:2" x14ac:dyDescent="0.25">
      <c r="A23" t="s">
        <v>66</v>
      </c>
      <c r="B23" t="s">
        <v>67</v>
      </c>
    </row>
    <row r="24" spans="1:2" x14ac:dyDescent="0.25">
      <c r="A24" t="s">
        <v>68</v>
      </c>
      <c r="B24" t="s">
        <v>69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81</v>
      </c>
    </row>
    <row r="31" spans="1:2" x14ac:dyDescent="0.25">
      <c r="A31" t="s">
        <v>82</v>
      </c>
      <c r="B31" t="s">
        <v>83</v>
      </c>
    </row>
    <row r="32" spans="1:2" x14ac:dyDescent="0.25">
      <c r="A32" t="s">
        <v>84</v>
      </c>
      <c r="B32" t="s">
        <v>85</v>
      </c>
    </row>
    <row r="33" spans="1:2" x14ac:dyDescent="0.25">
      <c r="A33" t="s">
        <v>86</v>
      </c>
      <c r="B33" t="s">
        <v>87</v>
      </c>
    </row>
    <row r="34" spans="1:2" x14ac:dyDescent="0.25">
      <c r="A34" t="s">
        <v>88</v>
      </c>
      <c r="B34" t="s">
        <v>89</v>
      </c>
    </row>
    <row r="35" spans="1:2" x14ac:dyDescent="0.25">
      <c r="A35" t="s">
        <v>90</v>
      </c>
      <c r="B35" t="s">
        <v>91</v>
      </c>
    </row>
    <row r="36" spans="1:2" x14ac:dyDescent="0.25">
      <c r="A36" t="s">
        <v>92</v>
      </c>
      <c r="B36" t="s">
        <v>93</v>
      </c>
    </row>
    <row r="37" spans="1:2" x14ac:dyDescent="0.25">
      <c r="A37" t="s">
        <v>94</v>
      </c>
      <c r="B37" t="s">
        <v>95</v>
      </c>
    </row>
    <row r="38" spans="1:2" x14ac:dyDescent="0.25">
      <c r="A38" t="s">
        <v>96</v>
      </c>
      <c r="B38" t="s">
        <v>97</v>
      </c>
    </row>
    <row r="39" spans="1:2" x14ac:dyDescent="0.25">
      <c r="A39" t="s">
        <v>98</v>
      </c>
      <c r="B39" t="s">
        <v>99</v>
      </c>
    </row>
    <row r="40" spans="1:2" x14ac:dyDescent="0.25">
      <c r="A40" t="s">
        <v>100</v>
      </c>
      <c r="B40" t="s">
        <v>101</v>
      </c>
    </row>
    <row r="41" spans="1:2" x14ac:dyDescent="0.25">
      <c r="A41" t="s">
        <v>102</v>
      </c>
      <c r="B41" t="s">
        <v>103</v>
      </c>
    </row>
    <row r="42" spans="1:2" x14ac:dyDescent="0.25">
      <c r="A42" t="s">
        <v>104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122</v>
      </c>
      <c r="B51" t="s">
        <v>123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126</v>
      </c>
      <c r="B53" t="s">
        <v>127</v>
      </c>
    </row>
    <row r="54" spans="1:2" x14ac:dyDescent="0.25">
      <c r="A54" t="s">
        <v>128</v>
      </c>
      <c r="B54" t="s">
        <v>129</v>
      </c>
    </row>
    <row r="55" spans="1:2" x14ac:dyDescent="0.25">
      <c r="A55" t="s">
        <v>130</v>
      </c>
      <c r="B55" t="s">
        <v>131</v>
      </c>
    </row>
    <row r="56" spans="1:2" x14ac:dyDescent="0.25">
      <c r="A56" t="s">
        <v>132</v>
      </c>
      <c r="B56" t="s">
        <v>133</v>
      </c>
    </row>
    <row r="57" spans="1:2" x14ac:dyDescent="0.25">
      <c r="A57" t="s">
        <v>134</v>
      </c>
      <c r="B57" t="s">
        <v>135</v>
      </c>
    </row>
    <row r="58" spans="1:2" x14ac:dyDescent="0.25">
      <c r="A58" t="s">
        <v>136</v>
      </c>
      <c r="B58" t="s">
        <v>137</v>
      </c>
    </row>
    <row r="59" spans="1:2" x14ac:dyDescent="0.25">
      <c r="A59" t="s">
        <v>138</v>
      </c>
      <c r="B59" t="s">
        <v>139</v>
      </c>
    </row>
    <row r="60" spans="1:2" x14ac:dyDescent="0.25">
      <c r="A60" t="s">
        <v>140</v>
      </c>
      <c r="B60" t="s">
        <v>141</v>
      </c>
    </row>
    <row r="61" spans="1:2" x14ac:dyDescent="0.25">
      <c r="A61" t="s">
        <v>142</v>
      </c>
      <c r="B61" t="s">
        <v>143</v>
      </c>
    </row>
    <row r="62" spans="1:2" x14ac:dyDescent="0.25">
      <c r="A62" t="s">
        <v>144</v>
      </c>
      <c r="B62" t="s">
        <v>145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148</v>
      </c>
      <c r="B64" t="s">
        <v>149</v>
      </c>
    </row>
    <row r="65" spans="1:2" x14ac:dyDescent="0.25">
      <c r="A65" t="s">
        <v>150</v>
      </c>
      <c r="B65" t="s">
        <v>151</v>
      </c>
    </row>
    <row r="66" spans="1:2" x14ac:dyDescent="0.25">
      <c r="A66" t="s">
        <v>152</v>
      </c>
      <c r="B66" t="s">
        <v>153</v>
      </c>
    </row>
    <row r="67" spans="1:2" x14ac:dyDescent="0.25">
      <c r="A67" t="s">
        <v>154</v>
      </c>
      <c r="B67" t="s">
        <v>155</v>
      </c>
    </row>
    <row r="68" spans="1:2" x14ac:dyDescent="0.25">
      <c r="A68" t="s">
        <v>156</v>
      </c>
      <c r="B68" t="s">
        <v>157</v>
      </c>
    </row>
    <row r="69" spans="1:2" x14ac:dyDescent="0.25">
      <c r="A69" t="s">
        <v>158</v>
      </c>
      <c r="B69" t="s">
        <v>159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162</v>
      </c>
      <c r="B71" t="s">
        <v>163</v>
      </c>
    </row>
    <row r="72" spans="1:2" x14ac:dyDescent="0.25">
      <c r="A72" t="s">
        <v>164</v>
      </c>
      <c r="B72" t="s">
        <v>165</v>
      </c>
    </row>
    <row r="73" spans="1:2" x14ac:dyDescent="0.25">
      <c r="A73" t="s">
        <v>166</v>
      </c>
      <c r="B73" t="s">
        <v>167</v>
      </c>
    </row>
    <row r="74" spans="1:2" x14ac:dyDescent="0.25">
      <c r="A74" t="s">
        <v>168</v>
      </c>
      <c r="B7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</cp:lastModifiedBy>
  <dcterms:modified xsi:type="dcterms:W3CDTF">2017-04-28T16:24:48Z</dcterms:modified>
</cp:coreProperties>
</file>