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8295" windowHeight="7620" tabRatio="601"/>
  </bookViews>
  <sheets>
    <sheet name="OPIS" sheetId="1" r:id="rId1"/>
    <sheet name="TABLICA" sheetId="2" r:id="rId2"/>
    <sheet name="Tablica do tabeli przestawnych" sheetId="4" r:id="rId3"/>
    <sheet name="Arkusz3" sheetId="5" r:id="rId4"/>
    <sheet name="Arkusz2" sheetId="6" r:id="rId5"/>
    <sheet name="Arkusz4" sheetId="7" r:id="rId6"/>
    <sheet name="Arkusz6" sheetId="9" r:id="rId7"/>
    <sheet name="Arkusz9" sheetId="12" r:id="rId8"/>
    <sheet name="Arkusz7" sheetId="10" r:id="rId9"/>
    <sheet name="Arkusz11" sheetId="14" r:id="rId10"/>
    <sheet name="Arkusz10" sheetId="13" r:id="rId11"/>
  </sheets>
  <calcPr calcId="145621"/>
  <pivotCaches>
    <pivotCache cacheId="1" r:id="rId12"/>
    <pivotCache cacheId="2" r:id="rId13"/>
    <pivotCache cacheId="4" r:id="rId14"/>
  </pivotCaches>
</workbook>
</file>

<file path=xl/calcChain.xml><?xml version="1.0" encoding="utf-8"?>
<calcChain xmlns="http://schemas.openxmlformats.org/spreadsheetml/2006/main">
  <c r="N13" i="2" l="1"/>
  <c r="N74" i="2" l="1"/>
  <c r="N73" i="2"/>
  <c r="N72" i="2"/>
  <c r="N71" i="2"/>
  <c r="N70" i="2"/>
  <c r="N69" i="2"/>
  <c r="N26" i="2" l="1"/>
  <c r="N25" i="2"/>
  <c r="W37" i="4"/>
  <c r="W36" i="4"/>
  <c r="W35" i="4"/>
  <c r="W3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V66" i="2"/>
  <c r="U66" i="2"/>
  <c r="V65" i="2"/>
  <c r="U65" i="2"/>
  <c r="V64" i="2"/>
  <c r="U64" i="2"/>
  <c r="V63" i="2"/>
  <c r="U63" i="2"/>
  <c r="V62" i="2"/>
  <c r="U62" i="2"/>
  <c r="V61" i="2"/>
  <c r="U61" i="2"/>
  <c r="W31" i="4"/>
  <c r="W3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2" i="4"/>
  <c r="D3" i="4"/>
  <c r="D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N29" i="2"/>
  <c r="O42" i="2" l="1"/>
  <c r="N42" i="2"/>
  <c r="O41" i="2"/>
  <c r="N41" i="2"/>
  <c r="O38" i="2"/>
  <c r="N38" i="2"/>
  <c r="O37" i="2"/>
  <c r="N37" i="2"/>
  <c r="N66" i="2"/>
  <c r="N65" i="2"/>
  <c r="N62" i="2"/>
  <c r="N61" i="2"/>
  <c r="T74" i="2"/>
  <c r="T73" i="2"/>
  <c r="T72" i="2"/>
  <c r="T69" i="2"/>
  <c r="T71" i="2"/>
  <c r="T70" i="2" l="1"/>
  <c r="T58" i="2"/>
  <c r="T57" i="2"/>
  <c r="T56" i="2"/>
  <c r="T55" i="2"/>
  <c r="T54" i="2"/>
  <c r="T53" i="2"/>
  <c r="N34" i="2"/>
  <c r="N33" i="2"/>
  <c r="N30" i="2"/>
  <c r="T22" i="2"/>
  <c r="T13" i="2"/>
  <c r="N7" i="2"/>
  <c r="N6" i="2"/>
  <c r="N5" i="2"/>
  <c r="V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2" i="4"/>
  <c r="K3" i="4"/>
  <c r="K6" i="4"/>
  <c r="K4" i="4"/>
  <c r="K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2" i="4"/>
  <c r="N10" i="2"/>
  <c r="N9" i="2"/>
  <c r="W16" i="4" l="1"/>
  <c r="W22" i="4" s="1"/>
  <c r="W28" i="4" s="1"/>
  <c r="W17" i="4"/>
  <c r="W23" i="4" s="1"/>
  <c r="W29" i="4" s="1"/>
  <c r="W18" i="4"/>
  <c r="W24" i="4" s="1"/>
  <c r="W19" i="4"/>
  <c r="W25" i="4" s="1"/>
  <c r="T18" i="2"/>
  <c r="T34" i="2" l="1"/>
  <c r="T33" i="2"/>
  <c r="T32" i="2"/>
  <c r="T31" i="2"/>
  <c r="T30" i="2"/>
  <c r="T29" i="2"/>
  <c r="N92" i="2"/>
  <c r="N91" i="2"/>
  <c r="N90" i="2"/>
  <c r="N89" i="2"/>
  <c r="N88" i="2"/>
  <c r="N87" i="2"/>
  <c r="N84" i="2"/>
  <c r="N83" i="2"/>
  <c r="N82" i="2"/>
  <c r="N81" i="2"/>
  <c r="N80" i="2"/>
  <c r="N79" i="2"/>
  <c r="T26" i="2"/>
  <c r="T25" i="2"/>
  <c r="T24" i="2"/>
  <c r="T23" i="2"/>
  <c r="T21" i="2"/>
  <c r="T17" i="2"/>
  <c r="T16" i="2"/>
  <c r="T15" i="2"/>
  <c r="T14" i="2"/>
  <c r="T10" i="2"/>
  <c r="T9" i="2"/>
  <c r="T8" i="2"/>
  <c r="T7" i="2"/>
  <c r="T6" i="2"/>
  <c r="T5" i="2"/>
  <c r="G4" i="2"/>
  <c r="F4" i="2"/>
  <c r="E4" i="2"/>
  <c r="D4" i="2"/>
  <c r="C4" i="2"/>
  <c r="B4" i="2"/>
  <c r="N8" i="2"/>
  <c r="T47" i="2" l="1"/>
  <c r="T39" i="2"/>
  <c r="T40" i="2"/>
  <c r="T48" i="2"/>
  <c r="T37" i="2"/>
  <c r="T45" i="2"/>
  <c r="T41" i="2"/>
  <c r="T49" i="2"/>
  <c r="T46" i="2"/>
  <c r="T38" i="2"/>
  <c r="T50" i="2"/>
  <c r="T42" i="2"/>
</calcChain>
</file>

<file path=xl/comments1.xml><?xml version="1.0" encoding="utf-8"?>
<comments xmlns="http://schemas.openxmlformats.org/spreadsheetml/2006/main">
  <authors>
    <author>SONY</author>
  </authors>
  <commentList>
    <comment ref="N41" authorId="0">
      <text>
        <r>
          <rPr>
            <b/>
            <sz val="9"/>
            <color indexed="81"/>
            <rFont val="Tahoma"/>
            <charset val="1"/>
          </rPr>
          <t>SONY:</t>
        </r>
        <r>
          <rPr>
            <sz val="9"/>
            <color indexed="81"/>
            <rFont val="Tahoma"/>
            <charset val="1"/>
          </rPr>
          <t xml:space="preserve">
Napisać interpretację od 0!!!</t>
        </r>
      </text>
    </comment>
  </commentList>
</comments>
</file>

<file path=xl/sharedStrings.xml><?xml version="1.0" encoding="utf-8"?>
<sst xmlns="http://schemas.openxmlformats.org/spreadsheetml/2006/main" count="3363" uniqueCount="532">
  <si>
    <t>Kategoria:</t>
  </si>
  <si>
    <t>KULTURA I SZTUKA</t>
  </si>
  <si>
    <t>Dane dotyczące teatrów i instytucji muzycznych (spr. K-01), muzeów (spr. K-02), obiektów działalności wystawienniczej (spr. K-05), bibliotek (spr. K-03); do księgozbioru bibliotek zaliczono książki i broszury oraz gazety i czasopisma. Informacje o kinach dotyczą kin ogólnie dostępnych (spr. K-08), domy kultury, ośrodki kultury, kluby, świetlice (spr. K-07); organizacja imprez masowych (K-09).</t>
  </si>
  <si>
    <t>Grupa:</t>
  </si>
  <si>
    <t>BIBLIOTEKI</t>
  </si>
  <si>
    <t>Liczba bibliotek (filii) wykazana jest według stanu na 31 grudnia. Dane dotyczące wykorzystania (księgozbiór, wypożyczenia, czytelnicy, itp.) wykazywane są dla jednostek, które działały w roku sprawozdawczym.
Do 2009 r. gromadzono i prezentowano tylko dane o pracownikach zatrudnionych w działalności podstawowej; od roku 2010 dane dotyczą wszystkich osób zatrudnionych w bibliotece.</t>
  </si>
  <si>
    <t>Podgrupa:</t>
  </si>
  <si>
    <t>Placówki biblioteczne</t>
  </si>
  <si>
    <t>Do 2009 r. gromadzono i prezentowano tylko dane o pracownikach zatrudnionych w działalności podstawowej; od roku 2010 dane dotyczą wszystkich osób zatrudnionych w bibliotece.</t>
  </si>
  <si>
    <t>Data ostatniej aktualizacji:</t>
  </si>
  <si>
    <t>2016-07-02</t>
  </si>
  <si>
    <t>Wymiary:</t>
  </si>
  <si>
    <t>Biblioteki; Rok</t>
  </si>
  <si>
    <t>Przypisy:</t>
  </si>
  <si>
    <t>Znak '-' oznacza brak danych</t>
  </si>
  <si>
    <t>biblioteki i filie</t>
  </si>
  <si>
    <t>pracownicy bibliotek</t>
  </si>
  <si>
    <t>czytelnicy w ciągu roku</t>
  </si>
  <si>
    <t>2014</t>
  </si>
  <si>
    <t>2015</t>
  </si>
  <si>
    <t>[ob.]</t>
  </si>
  <si>
    <t>[osoba]</t>
  </si>
  <si>
    <t>Powiat łódzki wschodni</t>
  </si>
  <si>
    <t>Powiat pabianicki</t>
  </si>
  <si>
    <t>Powiat zgierski</t>
  </si>
  <si>
    <t>Powiat brzeziński</t>
  </si>
  <si>
    <t>Powiat m.Łódź</t>
  </si>
  <si>
    <t>Powiat bełchatowski</t>
  </si>
  <si>
    <t>Powiat opoczyński</t>
  </si>
  <si>
    <t>Powiat piotrkowski</t>
  </si>
  <si>
    <t>Powiat radomszczański</t>
  </si>
  <si>
    <t>Powiat tomaszowski</t>
  </si>
  <si>
    <t>Powiat m.Piotrków Trybunalski</t>
  </si>
  <si>
    <t>Powiat łaski</t>
  </si>
  <si>
    <t>Powiat pajęczański</t>
  </si>
  <si>
    <t>Powiat poddębicki</t>
  </si>
  <si>
    <t>Powiat sieradzki</t>
  </si>
  <si>
    <t>Powiat wieluński</t>
  </si>
  <si>
    <t>Powiat wieruszowski</t>
  </si>
  <si>
    <t>Powiat zduńskowolski</t>
  </si>
  <si>
    <t>Powiat kutnowski</t>
  </si>
  <si>
    <t>Powiat łęczycki</t>
  </si>
  <si>
    <t>Powiat łowicki</t>
  </si>
  <si>
    <t>Powiat rawski</t>
  </si>
  <si>
    <t>Powiat skierniewicki</t>
  </si>
  <si>
    <t>Powiat m.Skierniewice</t>
  </si>
  <si>
    <t>Powiat ciechanowski</t>
  </si>
  <si>
    <t>Powiat mławski</t>
  </si>
  <si>
    <t>Powiat płoński</t>
  </si>
  <si>
    <t>Powiat pułtuski</t>
  </si>
  <si>
    <t>Powiat żuromiński</t>
  </si>
  <si>
    <t>Powiat makowski</t>
  </si>
  <si>
    <t>Powiat ostrołęcki</t>
  </si>
  <si>
    <t>Powiat ostrowski</t>
  </si>
  <si>
    <t>Powiat przasnyski</t>
  </si>
  <si>
    <t>Powiat wyszkowski</t>
  </si>
  <si>
    <t>Powiat m.Ostrołęka</t>
  </si>
  <si>
    <t>Powiat białobrzeski</t>
  </si>
  <si>
    <t>Powiat kozienicki</t>
  </si>
  <si>
    <t>Powiat lipski</t>
  </si>
  <si>
    <t>Powiat przysuski</t>
  </si>
  <si>
    <t>Powiat radomski</t>
  </si>
  <si>
    <t>Powiat szydłowiecki</t>
  </si>
  <si>
    <t>Powiat zwoleński</t>
  </si>
  <si>
    <t>Powiat m.Radom</t>
  </si>
  <si>
    <t>Powiat m. st. Warszawa</t>
  </si>
  <si>
    <t>Powiat garwoliński</t>
  </si>
  <si>
    <t>Powiat legionowski</t>
  </si>
  <si>
    <t>Powiat miński</t>
  </si>
  <si>
    <t>Powiat nowodworski</t>
  </si>
  <si>
    <t>Powiat otwocki</t>
  </si>
  <si>
    <t>Powiat wołomiński</t>
  </si>
  <si>
    <t>Powiat grodziski</t>
  </si>
  <si>
    <t>Powiat grójecki</t>
  </si>
  <si>
    <t>Powiat piaseczyński</t>
  </si>
  <si>
    <t>Powiat pruszkowski</t>
  </si>
  <si>
    <t>Powiat sochaczewski</t>
  </si>
  <si>
    <t>Powiat warszawski zachodni</t>
  </si>
  <si>
    <t>Powiat żyrardowski</t>
  </si>
  <si>
    <t>Powiat gostyniński</t>
  </si>
  <si>
    <t>Powiat płocki</t>
  </si>
  <si>
    <t>Powiat sierpecki</t>
  </si>
  <si>
    <t>Powiat m.Płock</t>
  </si>
  <si>
    <t>Powiat łosicki</t>
  </si>
  <si>
    <t>Powiat siedlecki</t>
  </si>
  <si>
    <t>Powiat sokołowski</t>
  </si>
  <si>
    <t>Powiat węgrowski</t>
  </si>
  <si>
    <t>Powiat m.Siedlce</t>
  </si>
  <si>
    <t>Powiat bocheński</t>
  </si>
  <si>
    <t>Powiat krakowski</t>
  </si>
  <si>
    <t>Powiat miechowski</t>
  </si>
  <si>
    <t>Powiat myślenicki</t>
  </si>
  <si>
    <t>Powiat proszowicki</t>
  </si>
  <si>
    <t>Powiat wielicki</t>
  </si>
  <si>
    <t>Powiat m.Kraków</t>
  </si>
  <si>
    <t>Powiat gorlicki</t>
  </si>
  <si>
    <t>Powiat limanowski</t>
  </si>
  <si>
    <t>Powiat nowosądecki</t>
  </si>
  <si>
    <t>Powiat m.Nowy Sącz</t>
  </si>
  <si>
    <t>Powiat chrzanowski</t>
  </si>
  <si>
    <t>Powiat olkuski</t>
  </si>
  <si>
    <t>Powiat oświęcimski</t>
  </si>
  <si>
    <t>Powiat wadowicki</t>
  </si>
  <si>
    <t>Powiat brzeski</t>
  </si>
  <si>
    <t>Powiat dąbrowski</t>
  </si>
  <si>
    <t>Powiat tarnowski</t>
  </si>
  <si>
    <t>Powiat m.Tarnów</t>
  </si>
  <si>
    <t>Powiat nowotarski</t>
  </si>
  <si>
    <t>Powiat suski</t>
  </si>
  <si>
    <t>Powiat tatrzański</t>
  </si>
  <si>
    <t>Powiat bielski</t>
  </si>
  <si>
    <t>Powiat cieszyński</t>
  </si>
  <si>
    <t>Powiat żywiecki</t>
  </si>
  <si>
    <t>Powiat m.Bielsko-Biała</t>
  </si>
  <si>
    <t>Powiat lubliniecki</t>
  </si>
  <si>
    <t>Powiat tarnogórski</t>
  </si>
  <si>
    <t>Powiat m.Bytom</t>
  </si>
  <si>
    <t>Powiat m.Piekary Śląskie</t>
  </si>
  <si>
    <t>Powiat częstochowski</t>
  </si>
  <si>
    <t>Powiat kłobucki</t>
  </si>
  <si>
    <t>Powiat myszkowski</t>
  </si>
  <si>
    <t>Powiat m.Częstochowa</t>
  </si>
  <si>
    <t>Powiat gliwicki</t>
  </si>
  <si>
    <t>Powiat m.Gliwice</t>
  </si>
  <si>
    <t>Powiat m.Zabrze</t>
  </si>
  <si>
    <t>Powiat m.Chorzów</t>
  </si>
  <si>
    <t>Powiat m.Katowice</t>
  </si>
  <si>
    <t>Powiat m.Mysłowice</t>
  </si>
  <si>
    <t>Powiat m.Ruda Śląska</t>
  </si>
  <si>
    <t>Powiat m.Siemianowice Śląskie</t>
  </si>
  <si>
    <t>Powiat m.Świętochłowice</t>
  </si>
  <si>
    <t>Powiat raciborski</t>
  </si>
  <si>
    <t>Powiat rybnicki</t>
  </si>
  <si>
    <t>Powiat wodzisławski</t>
  </si>
  <si>
    <t>Powiat m.Jastrzębie-Zdrój</t>
  </si>
  <si>
    <t>Powiat m.Rybnik</t>
  </si>
  <si>
    <t>Powiat m.Żory</t>
  </si>
  <si>
    <t>Powiat będziński</t>
  </si>
  <si>
    <t>Powiat zawierciański</t>
  </si>
  <si>
    <t>Powiat m.Dąbrowa Górnicza</t>
  </si>
  <si>
    <t>Powiat m.Jaworzno</t>
  </si>
  <si>
    <t>Powiat m.Sosnowiec</t>
  </si>
  <si>
    <t>Powiat mikołowski</t>
  </si>
  <si>
    <t>Powiat pszczyński</t>
  </si>
  <si>
    <t>Powiat bieruńsko-lędziński</t>
  </si>
  <si>
    <t>Powiat m.Tychy</t>
  </si>
  <si>
    <t>Powiat bialski</t>
  </si>
  <si>
    <t>Powiat parczewski</t>
  </si>
  <si>
    <t>Powiat radzyński</t>
  </si>
  <si>
    <t>Powiat włodawski</t>
  </si>
  <si>
    <t>Powiat m.Biała Podlaska</t>
  </si>
  <si>
    <t>Powiat biłgorajski</t>
  </si>
  <si>
    <t>Powiat chełmski</t>
  </si>
  <si>
    <t>Powiat hrubieszowski</t>
  </si>
  <si>
    <t>Powiat krasnostawski</t>
  </si>
  <si>
    <t>Powiat zamojski</t>
  </si>
  <si>
    <t>Powiat m.Chełm</t>
  </si>
  <si>
    <t>Powiat m.Zamość</t>
  </si>
  <si>
    <t>Powiat lubartowski</t>
  </si>
  <si>
    <t>Powiat lubelski</t>
  </si>
  <si>
    <t>Powiat łęczyński</t>
  </si>
  <si>
    <t>Powiat świdnicki</t>
  </si>
  <si>
    <t>Powiat m.Lublin</t>
  </si>
  <si>
    <t>Powiat janowski</t>
  </si>
  <si>
    <t>Powiat kraśnicki</t>
  </si>
  <si>
    <t>Powiat łukowski</t>
  </si>
  <si>
    <t>Powiat opolski</t>
  </si>
  <si>
    <t>Powiat puławski</t>
  </si>
  <si>
    <t>Powiat rycki</t>
  </si>
  <si>
    <t>Powiat bieszczadzki</t>
  </si>
  <si>
    <t>Powiat brzozowski</t>
  </si>
  <si>
    <t>Powiat jasielski</t>
  </si>
  <si>
    <t>Powiat krośnieński</t>
  </si>
  <si>
    <t>Powiat sanocki</t>
  </si>
  <si>
    <t>Powiat leski</t>
  </si>
  <si>
    <t>Powiat m.Krosno</t>
  </si>
  <si>
    <t>Powiat jarosławski</t>
  </si>
  <si>
    <t>Powiat lubaczowski</t>
  </si>
  <si>
    <t>Powiat przemyski</t>
  </si>
  <si>
    <t>Powiat przeworski</t>
  </si>
  <si>
    <t>Powiat m.Przemyśl</t>
  </si>
  <si>
    <t>Powiat kolbuszowski</t>
  </si>
  <si>
    <t>Powiat łańcucki</t>
  </si>
  <si>
    <t>Powiat ropczycko-sędziszowski</t>
  </si>
  <si>
    <t>Powiat rzeszowski</t>
  </si>
  <si>
    <t>Powiat strzyżowski</t>
  </si>
  <si>
    <t>Powiat m.Rzeszów</t>
  </si>
  <si>
    <t>Powiat dębicki</t>
  </si>
  <si>
    <t>Powiat leżajski</t>
  </si>
  <si>
    <t>Powiat mielecki</t>
  </si>
  <si>
    <t>Powiat niżański</t>
  </si>
  <si>
    <t>Powiat stalowowolski</t>
  </si>
  <si>
    <t>Powiat tarnobrzeski</t>
  </si>
  <si>
    <t>Powiat m.Tarnobrzeg</t>
  </si>
  <si>
    <t>Powiat białostocki</t>
  </si>
  <si>
    <t>Powiat sokólski</t>
  </si>
  <si>
    <t>Powiat m.Białystok</t>
  </si>
  <si>
    <t>Powiat hajnowski</t>
  </si>
  <si>
    <t>Powiat kolneński</t>
  </si>
  <si>
    <t>Powiat łomżyński</t>
  </si>
  <si>
    <t>Powiat siemiatycki</t>
  </si>
  <si>
    <t>Powiat wysokomazowiecki</t>
  </si>
  <si>
    <t>Powiat zambrowski</t>
  </si>
  <si>
    <t>Powiat m.Łomża</t>
  </si>
  <si>
    <t>Powiat augustowski</t>
  </si>
  <si>
    <t>Powiat grajewski</t>
  </si>
  <si>
    <t>Powiat moniecki</t>
  </si>
  <si>
    <t>Powiat sejneński</t>
  </si>
  <si>
    <t>Powiat suwalski</t>
  </si>
  <si>
    <t>Powiat m.Suwałki</t>
  </si>
  <si>
    <t>Powiat kielecki</t>
  </si>
  <si>
    <t>Powiat konecki</t>
  </si>
  <si>
    <t>Powiat ostrowiecki</t>
  </si>
  <si>
    <t>Powiat skarżyski</t>
  </si>
  <si>
    <t>Powiat starachowicki</t>
  </si>
  <si>
    <t>Powiat m.Kielce</t>
  </si>
  <si>
    <t>Powiat buski</t>
  </si>
  <si>
    <t>Powiat jędrzejowski</t>
  </si>
  <si>
    <t>Powiat kazimierski</t>
  </si>
  <si>
    <t>Powiat opatowski</t>
  </si>
  <si>
    <t>Powiat pińczowski</t>
  </si>
  <si>
    <t>Powiat sandomierski</t>
  </si>
  <si>
    <t>Powiat staszowski</t>
  </si>
  <si>
    <t>Powiat włoszczowski</t>
  </si>
  <si>
    <t>Powiat gorzowski</t>
  </si>
  <si>
    <t>Powiat międzyrzecki</t>
  </si>
  <si>
    <t>Powiat słubicki</t>
  </si>
  <si>
    <t>Powiat strzelecko-drezdenecki</t>
  </si>
  <si>
    <t>Powiat sulęciński</t>
  </si>
  <si>
    <t>Powiat m.Gorzów Wielkopolski</t>
  </si>
  <si>
    <t>Powiat nowosolski</t>
  </si>
  <si>
    <t>Powiat świebodziński</t>
  </si>
  <si>
    <t>Powiat zielonogórski</t>
  </si>
  <si>
    <t>Powiat żagański</t>
  </si>
  <si>
    <t>Powiat żarski</t>
  </si>
  <si>
    <t>Powiat wschowski</t>
  </si>
  <si>
    <t>Powiat m.Zielona Góra</t>
  </si>
  <si>
    <t>Powiat jarociński</t>
  </si>
  <si>
    <t>Powiat kaliski</t>
  </si>
  <si>
    <t>Powiat kępiński</t>
  </si>
  <si>
    <t>Powiat krotoszyński</t>
  </si>
  <si>
    <t>Powiat ostrzeszowski</t>
  </si>
  <si>
    <t>Powiat pleszewski</t>
  </si>
  <si>
    <t>Powiat m.Kalisz</t>
  </si>
  <si>
    <t>Powiat gnieźnieński</t>
  </si>
  <si>
    <t>Powiat kolski</t>
  </si>
  <si>
    <t>Powiat koniński</t>
  </si>
  <si>
    <t>Powiat słupecki</t>
  </si>
  <si>
    <t>Powiat turecki</t>
  </si>
  <si>
    <t>Powiat wrzesiński</t>
  </si>
  <si>
    <t>Powiat m.Konin</t>
  </si>
  <si>
    <t>Powiat gostyński</t>
  </si>
  <si>
    <t>Powiat kościański</t>
  </si>
  <si>
    <t>Powiat leszczyński</t>
  </si>
  <si>
    <t>Powiat międzychodzki</t>
  </si>
  <si>
    <t>Powiat nowotomyski</t>
  </si>
  <si>
    <t>Powiat rawicki</t>
  </si>
  <si>
    <t>Powiat wolsztyński</t>
  </si>
  <si>
    <t>Powiat m.Leszno</t>
  </si>
  <si>
    <t>Powiat chodzieski</t>
  </si>
  <si>
    <t>Powiat czarnkowsko-trzcianecki</t>
  </si>
  <si>
    <t>Powiat pilski</t>
  </si>
  <si>
    <t>Powiat wągrowiecki</t>
  </si>
  <si>
    <t>Powiat złotowski</t>
  </si>
  <si>
    <t>Powiat obornicki</t>
  </si>
  <si>
    <t>Powiat poznański</t>
  </si>
  <si>
    <t>Powiat szamotulski</t>
  </si>
  <si>
    <t>Powiat średzki</t>
  </si>
  <si>
    <t>Powiat śremski</t>
  </si>
  <si>
    <t>Powiat m.Poznań</t>
  </si>
  <si>
    <t>Powiat białogardzki</t>
  </si>
  <si>
    <t>Powiat kołobrzeski</t>
  </si>
  <si>
    <t>Powiat koszaliński</t>
  </si>
  <si>
    <t>Powiat sławieński</t>
  </si>
  <si>
    <t>Powiat m.Koszalin</t>
  </si>
  <si>
    <t>Powiat choszczeński</t>
  </si>
  <si>
    <t>Powiat drawski</t>
  </si>
  <si>
    <t>Powiat myśliborski</t>
  </si>
  <si>
    <t>Powiat pyrzycki</t>
  </si>
  <si>
    <t>Powiat szczecinecki</t>
  </si>
  <si>
    <t>Powiat świdwiński</t>
  </si>
  <si>
    <t>Powiat wałecki</t>
  </si>
  <si>
    <t>Powiat łobeski</t>
  </si>
  <si>
    <t>Powiat m.Szczecin</t>
  </si>
  <si>
    <t>Powiat goleniowski</t>
  </si>
  <si>
    <t>Powiat gryficki</t>
  </si>
  <si>
    <t>Powiat gryfiński</t>
  </si>
  <si>
    <t>Powiat kamieński</t>
  </si>
  <si>
    <t>Powiat policki</t>
  </si>
  <si>
    <t>Powiat stargardzki</t>
  </si>
  <si>
    <t>Powiat m.Świnoujście</t>
  </si>
  <si>
    <t>Powiat bolesławiecki</t>
  </si>
  <si>
    <t>Powiat jaworski</t>
  </si>
  <si>
    <t>Powiat jeleniogórski</t>
  </si>
  <si>
    <t>Powiat kamiennogórski</t>
  </si>
  <si>
    <t>Powiat lubański</t>
  </si>
  <si>
    <t>Powiat lwówecki</t>
  </si>
  <si>
    <t>Powiat zgorzelecki</t>
  </si>
  <si>
    <t>Powiat złotoryjski</t>
  </si>
  <si>
    <t>Powiat m.Jelenia Góra</t>
  </si>
  <si>
    <t>Powiat głogowski</t>
  </si>
  <si>
    <t>Powiat górowski</t>
  </si>
  <si>
    <t>Powiat legnicki</t>
  </si>
  <si>
    <t>Powiat lubiński</t>
  </si>
  <si>
    <t>Powiat polkowicki</t>
  </si>
  <si>
    <t>Powiat m.Legnica</t>
  </si>
  <si>
    <t>Powiat dzierżoniowski</t>
  </si>
  <si>
    <t>Powiat kłodzki</t>
  </si>
  <si>
    <t>Powiat wałbrzyski</t>
  </si>
  <si>
    <t>Powiat ząbkowicki</t>
  </si>
  <si>
    <t>Powiat m.Wałbrzych od 2013</t>
  </si>
  <si>
    <t>Powiat milicki</t>
  </si>
  <si>
    <t>Powiat oleśnicki</t>
  </si>
  <si>
    <t>Powiat oławski</t>
  </si>
  <si>
    <t>Powiat strzeliński</t>
  </si>
  <si>
    <t>Powiat trzebnicki</t>
  </si>
  <si>
    <t>Powiat wołowski</t>
  </si>
  <si>
    <t>Powiat wrocławski</t>
  </si>
  <si>
    <t>Powiat m.Wrocław</t>
  </si>
  <si>
    <t>Powiat głubczycki</t>
  </si>
  <si>
    <t>Powiat namysłowski</t>
  </si>
  <si>
    <t>Powiat nyski</t>
  </si>
  <si>
    <t>Powiat prudnicki</t>
  </si>
  <si>
    <t>Powiat kędzierzyńsko-kozielski</t>
  </si>
  <si>
    <t>Powiat kluczborski</t>
  </si>
  <si>
    <t>Powiat krapkowicki</t>
  </si>
  <si>
    <t>Powiat oleski</t>
  </si>
  <si>
    <t>Powiat strzelecki</t>
  </si>
  <si>
    <t>Powiat m.Opole</t>
  </si>
  <si>
    <t>Powiat bydgoski</t>
  </si>
  <si>
    <t>Powiat toruński</t>
  </si>
  <si>
    <t>Powiat m.Bydgoszcz</t>
  </si>
  <si>
    <t>Powiat m.Toruń</t>
  </si>
  <si>
    <t>Powiat brodnicki</t>
  </si>
  <si>
    <t>Powiat chełmiński</t>
  </si>
  <si>
    <t>Powiat golubsko-dobrzyński</t>
  </si>
  <si>
    <t>Powiat grudziądzki</t>
  </si>
  <si>
    <t>Powiat rypiński</t>
  </si>
  <si>
    <t>Powiat wąbrzeski</t>
  </si>
  <si>
    <t>Powiat m.Grudziądz</t>
  </si>
  <si>
    <t>Powiat aleksandrowski</t>
  </si>
  <si>
    <t>Powiat lipnowski</t>
  </si>
  <si>
    <t>Powiat radziejowski</t>
  </si>
  <si>
    <t>Powiat włocławski</t>
  </si>
  <si>
    <t>Powiat m.Włocławek</t>
  </si>
  <si>
    <t>Powiat inowrocławski</t>
  </si>
  <si>
    <t>Powiat mogileński</t>
  </si>
  <si>
    <t>Powiat nakielski</t>
  </si>
  <si>
    <t>Powiat żniński</t>
  </si>
  <si>
    <t>Powiat sępoleński</t>
  </si>
  <si>
    <t>Powiat świecki</t>
  </si>
  <si>
    <t>Powiat tucholski</t>
  </si>
  <si>
    <t>Powiat gdański</t>
  </si>
  <si>
    <t>Powiat kartuski</t>
  </si>
  <si>
    <t>Powiat pucki</t>
  </si>
  <si>
    <t>Powiat wejherowski</t>
  </si>
  <si>
    <t>Powiat bytowski</t>
  </si>
  <si>
    <t>Powiat lęborski</t>
  </si>
  <si>
    <t>Powiat słupski</t>
  </si>
  <si>
    <t>Powiat m.Słupsk</t>
  </si>
  <si>
    <t>Powiat kwidzyński</t>
  </si>
  <si>
    <t>Powiat malborski</t>
  </si>
  <si>
    <t>Powiat starogardzki</t>
  </si>
  <si>
    <t>Powiat tczewski</t>
  </si>
  <si>
    <t>Powiat sztumski</t>
  </si>
  <si>
    <t>Powiat m.Gdańsk</t>
  </si>
  <si>
    <t>Powiat m.Gdynia</t>
  </si>
  <si>
    <t>Powiat m.Sopot</t>
  </si>
  <si>
    <t>Powiat chojnicki</t>
  </si>
  <si>
    <t>Powiat człuchowski</t>
  </si>
  <si>
    <t>Powiat kościerski</t>
  </si>
  <si>
    <t>Powiat braniewski</t>
  </si>
  <si>
    <t>Powiat działdowski</t>
  </si>
  <si>
    <t>Powiat elbląski</t>
  </si>
  <si>
    <t>Powiat iławski</t>
  </si>
  <si>
    <t>Powiat nowomiejski</t>
  </si>
  <si>
    <t>Powiat ostródzki</t>
  </si>
  <si>
    <t>Powiat m.Elbląg</t>
  </si>
  <si>
    <t>Powiat ełcki</t>
  </si>
  <si>
    <t>Powiat giżycki</t>
  </si>
  <si>
    <t>Powiat olecki</t>
  </si>
  <si>
    <t>Powiat piski</t>
  </si>
  <si>
    <t>Powiat gołdapski</t>
  </si>
  <si>
    <t>Powiat węgorzewski</t>
  </si>
  <si>
    <t>Powiat bartoszycki</t>
  </si>
  <si>
    <t>Powiat kętrzyński</t>
  </si>
  <si>
    <t>Powiat lidzbarski</t>
  </si>
  <si>
    <t>Powiat mrągowski</t>
  </si>
  <si>
    <t>Powiat nidzicki</t>
  </si>
  <si>
    <t>Powiat olsztyński</t>
  </si>
  <si>
    <t>Powiat szczycieński</t>
  </si>
  <si>
    <t>Powiat m.Olsztyn</t>
  </si>
  <si>
    <t>Powiaty</t>
  </si>
  <si>
    <t>Dominanta</t>
  </si>
  <si>
    <t>Miary klasyczne</t>
  </si>
  <si>
    <t>1. Średnia</t>
  </si>
  <si>
    <t>z l. bibliotek w 2014 r.</t>
  </si>
  <si>
    <t>z l. bibliotek w 2015 r.</t>
  </si>
  <si>
    <t>z l. pracowników w 2014 r.</t>
  </si>
  <si>
    <t>z l. pracowników w 2015 r.</t>
  </si>
  <si>
    <t>z l. czytelników w 2014 r.</t>
  </si>
  <si>
    <t xml:space="preserve">z l. czytelników w 2015 r. </t>
  </si>
  <si>
    <t>2. Odchylenie standardowe</t>
  </si>
  <si>
    <t>380 powiatów</t>
  </si>
  <si>
    <t>3. Wariancja</t>
  </si>
  <si>
    <t>4. Współczynnik zmienności</t>
  </si>
  <si>
    <t>5. Typowy obszar zmienności</t>
  </si>
  <si>
    <t>OGÓŁEM</t>
  </si>
  <si>
    <t>6. Klasyczny współczynnik asymetrii</t>
  </si>
  <si>
    <t>Miary pozycyjne</t>
  </si>
  <si>
    <t>1. Wartość MAX</t>
  </si>
  <si>
    <t>2. Wartość MIN</t>
  </si>
  <si>
    <t>2. Dominanta</t>
  </si>
  <si>
    <t>3. Kwartyl 1 (Q1)</t>
  </si>
  <si>
    <t>1. Mediana(Q2)</t>
  </si>
  <si>
    <t>4. Kwartyl 3 (Q3)</t>
  </si>
  <si>
    <t>5. Rozstęp</t>
  </si>
  <si>
    <t>7. Pozycyjny współczynnik zmienności</t>
  </si>
  <si>
    <t>8. Pozycyjny typowy obszar zmienności</t>
  </si>
  <si>
    <t>9. Pozycyjny współczynnik asymetrii</t>
  </si>
  <si>
    <t>6. Odchylenie ćwiartkowe (Q)</t>
  </si>
  <si>
    <t>Średnia</t>
  </si>
  <si>
    <t>PODSUMOWANIE</t>
  </si>
  <si>
    <t>Minimum</t>
  </si>
  <si>
    <t>Maksimum</t>
  </si>
  <si>
    <t>Q1 (Kwartyl 1)</t>
  </si>
  <si>
    <t>Me (Q 2)</t>
  </si>
  <si>
    <t>Q3 (Kwartyl 3)</t>
  </si>
  <si>
    <t>Q (Odchyl.  ćwiartkowe)</t>
  </si>
  <si>
    <t>AQ(wsp. Asymetrii )</t>
  </si>
  <si>
    <t>VQ(Pozycyjny wsp. zm.)</t>
  </si>
  <si>
    <t>Suma końcowa</t>
  </si>
  <si>
    <t>biblioteki w 2014</t>
  </si>
  <si>
    <t>biblioteki w 2015</t>
  </si>
  <si>
    <t>czytelnicy w 2014</t>
  </si>
  <si>
    <t>czytelnicy w 2015</t>
  </si>
  <si>
    <t>(xi-xśr)^2</t>
  </si>
  <si>
    <t>śr z l. bibliotek w 2014</t>
  </si>
  <si>
    <t>śr. Z l. bibliotek w 2015</t>
  </si>
  <si>
    <t>śr. L. czytelnikow 2014</t>
  </si>
  <si>
    <t>śr. L. czytelników 2015</t>
  </si>
  <si>
    <t xml:space="preserve">Wariancja </t>
  </si>
  <si>
    <t>z l. bibliotek w 2014</t>
  </si>
  <si>
    <t>z l. bibliotek w 2015</t>
  </si>
  <si>
    <t>z l. czytelników w 2014</t>
  </si>
  <si>
    <t>z l. czytelników w 2015</t>
  </si>
  <si>
    <t>ile wierszy</t>
  </si>
  <si>
    <t>Odchylenie standardowe</t>
  </si>
  <si>
    <t>x</t>
  </si>
  <si>
    <t>analiza porównawcza liczby  bibliotek w 2014 i w 2015 r.</t>
  </si>
  <si>
    <t xml:space="preserve">liczba bibliotek w 2014 r. </t>
  </si>
  <si>
    <t xml:space="preserve">liczba  bibliotek w 2015 r. </t>
  </si>
  <si>
    <t>Analiza porównawcza liczby czytelników w 2014 i 2015 roku.</t>
  </si>
  <si>
    <t xml:space="preserve">liczba czytelników w 2014 r. </t>
  </si>
  <si>
    <t xml:space="preserve">liczba  czytelników w 2015 r. </t>
  </si>
  <si>
    <t>8. Klasyczno-pozycyjny współczynnik asymetrii</t>
  </si>
  <si>
    <t>Liczba bibliotek w 2014 r.</t>
  </si>
  <si>
    <t>początek</t>
  </si>
  <si>
    <t>koniec</t>
  </si>
  <si>
    <t>(xi-xśr)^3</t>
  </si>
  <si>
    <t>Klasyczny współczynnik asymetrii</t>
  </si>
  <si>
    <t>7. Współczynnik koncentracji-kurtoza</t>
  </si>
  <si>
    <t>Współczynnik koncentracji-kurtoza</t>
  </si>
  <si>
    <t>(xi-xśr)^4</t>
  </si>
  <si>
    <t>9. Skośność</t>
  </si>
  <si>
    <t>Wariancja</t>
  </si>
  <si>
    <t>Współczynnik zmienności</t>
  </si>
  <si>
    <t>Typowy obszar zmienności</t>
  </si>
  <si>
    <t>Kurtoza</t>
  </si>
  <si>
    <t>Skośność</t>
  </si>
  <si>
    <t>Wartość MAX</t>
  </si>
  <si>
    <t>Wartość MIN</t>
  </si>
  <si>
    <t>Mediana</t>
  </si>
  <si>
    <t>Kwartyl 1</t>
  </si>
  <si>
    <t>Kwartyl 3</t>
  </si>
  <si>
    <t>Rozstęp</t>
  </si>
  <si>
    <t>Odchylenie ćwiartkowe</t>
  </si>
  <si>
    <t>Pozycyjny współczynnik zmienności</t>
  </si>
  <si>
    <t>Pozycyjny typowy obszar zmienności</t>
  </si>
  <si>
    <t>Pozycyjny współczynnik asymetrii</t>
  </si>
  <si>
    <t>Miary klasyczno-pozycyjne</t>
  </si>
  <si>
    <t>Klasyczno-pozycyjny współczynnik asymetrii</t>
  </si>
  <si>
    <t>Interpretacja</t>
  </si>
  <si>
    <t>Liczba czytelników w 2015 r.</t>
  </si>
  <si>
    <t>12&lt;x&lt;25</t>
  </si>
  <si>
    <t>6231&lt;x&lt;15546</t>
  </si>
  <si>
    <t>Etykiety wierszy</t>
  </si>
  <si>
    <t>Liczba z Powiaty</t>
  </si>
  <si>
    <t>Przeciętna liczba czytelników bibliotek w 2015 r. w Polsce wynosiła 16402,39.</t>
  </si>
  <si>
    <t>Przeciętnie ilość bibliotek w 2014 r. w Polsce różni się od średniej arytmetycznej liczby bibliotek o 21,16.</t>
  </si>
  <si>
    <t>Najczęściej występującą ilością czytelników w 2015 r. w Polsce była 14259</t>
  </si>
  <si>
    <t>Najczęściej występującą liczbą bibliotek w 2014 r. w powiatach w Polsce była 18</t>
  </si>
  <si>
    <t>Przeciętna liczba bibliotek w 2014 roku w powiecie w Polsce wynosiła 21,3.</t>
  </si>
  <si>
    <t>Odchylenie ćwiartkowe z liczby bibliotek w 2014 r. w Polsce stanowi 36% mediany liczby bibliotek</t>
  </si>
  <si>
    <t>Zbiorowość liczby czytelników w 2015 r. w Polsce w powiatach charakteryzuje się średnią asymetrią prawostronną dodatnią, przeważa liczba powiatów z liczbą czytelników mniejszą od przeciętnej liczby czytelników w powiatach w Polsce.</t>
  </si>
  <si>
    <t>Zbiorowość liczby bibliotek w 2014 r. w Polsce w powiatach charakteryzuje się słabą asymetrią prawostronną dodatnią. Przeważa liczba powiatów z liczbą bibliotek mniejszą od przeciętnej liczby bibliotek w powiatach w Polsce.</t>
  </si>
  <si>
    <t>Powiaty w Polsce</t>
  </si>
  <si>
    <t>Liczba czytelników w 2015r.</t>
  </si>
  <si>
    <t>Łączna liczba czytelników w 2014 r. w Polsce</t>
  </si>
  <si>
    <t xml:space="preserve"> Łączna liczba czytelników w 2014 r. w Polsce</t>
  </si>
  <si>
    <t>Maksymalna liczba czytelników w 2015 r. w powiecie w Polsce wynosiła 439806</t>
  </si>
  <si>
    <t>Minimalna liczba czytelników w 2015 r. w powiecie w Polsce wynosiła 2424</t>
  </si>
  <si>
    <t>Maksymalna liczba bibliotek w 2014 r. w powiecie w Polsce wynosiła 196</t>
  </si>
  <si>
    <t>Odchylenie standardowe stanowi 99% przeciętnej liczby bibliotek w 2014 r. w Polsce. Rozkład liczby bibliotek jest silnie zróżnicowany.</t>
  </si>
  <si>
    <t>Rozkład liczby czytelników w powiatach w 2015 r. w Polsce charakteryzuje się średnią prawostronną asymetrią.</t>
  </si>
  <si>
    <t xml:space="preserve">Rozkład liczby bibliotek w powiatach w 2014 r. w Polsce charakteryzuje się średnią asymetrią prawostronną. </t>
  </si>
  <si>
    <t>Rozkład liczby czytelników w powiatach w 2015 r. w Polsce jest wysmukły. Oznacza to, że istnieje duża koncentracja liczby czytelników wokół średniej.</t>
  </si>
  <si>
    <t>W 25% powiatów w Polsce w 2014 r. liczba bibliotek wynosiła 13 lub mniej a w 75% powiatów liczba bibliotek wynosiła 13 lub więcej.</t>
  </si>
  <si>
    <t>W 75% powiatów w 2014 r. w Polsce liczba bibliotek wynosiła 26 lub mniej  a w 25% powiatów liczba bibliotek wynosiła 26 lub więcej.</t>
  </si>
  <si>
    <t>W 25% powiatów w Polsce w 2015 r. liczba czytelników wynosiła 7309 bądź mniej a w 75% powiatów wynosiła 7309 bądź więcej.</t>
  </si>
  <si>
    <t>W 75% powiatów w Polsce w 2015 r. liczba czytelników w bibliotekach wynosiła 16623,75 lub mniej  a w 25% powiatów liczba czytelników w bibliotekach wynosiła 16623,75 lub więcej.</t>
  </si>
  <si>
    <t>Rożnica między wartością kwartyla 3 i kwartyla 1 dla zbiorowości liczby czytelników w powiatach w 2015 r. w Polsce  wynosiła 9314,75.</t>
  </si>
  <si>
    <t>Przeciętnie liczba bibliotek w powiatach w 2014 r. w Polsce odchyla się od mediany o 6,5.</t>
  </si>
  <si>
    <t>Przeciętnie liczba czytelników w powiatach w 2015 r. w Polsce odchylała się od mediany o 4657,375.</t>
  </si>
  <si>
    <t>Rozkład liczby czytelników jest prawo- i dodatnioskośny.</t>
  </si>
  <si>
    <t>Rozkład liczby bibliotek w powiatach w 2014 r. w Polsce jest prawo- i dodatnioskośny.</t>
  </si>
  <si>
    <t>W rozkładzie liczby czytelników w powiatach w 2015 r. w Polsce  występuje asymetria prawostronna.</t>
  </si>
  <si>
    <t>W rozkładzie liczby bibliotek w 2014 r. w Polsce występuje asymetria prawostronna.</t>
  </si>
  <si>
    <t>Przeciętnie ilość czytelników w 2015 r. w Polsce różniła się od średniej arytmetycznej liczby czytelników o 28158,52</t>
  </si>
  <si>
    <t>Odchylenie ćwiartkowe z liczby czytelników w powiatach w 2015 r. w Polsce stanowiła 43% mediany liczby czytelników</t>
  </si>
  <si>
    <t>Różnica między wartością kwartyla 3 i kwartyla 1 dla zbiorowości liczby bibliotek w powiatach w 2014 r. w Polsce wynosiła 13.</t>
  </si>
  <si>
    <t>W 2014 r. w Polsce u 50% powiatów liczba bibliotek wynosiła 18 lub więcej a u 50% powiatów liczba bibliotek wynosiła 18 lub mniej</t>
  </si>
  <si>
    <t>W przybliżeniu w  2/3 powiatów w 2014 r. w Polsce liczba bibliotek wynosiła od 0,14 do 42,46.</t>
  </si>
  <si>
    <t>W przybliżeniu w 2/3 powiatów w 2015 r. w Polsce liczba czytelników odwiedzających biblioteki wynosiła od 0 do 44560,91</t>
  </si>
  <si>
    <t>Odchylenie standardowe z liczby czytelników w 2015 r. w Polsce stanowi 172% przeciętnej ilości czytelników. Rozkład czytelników jest silnie zróżnicowany.</t>
  </si>
  <si>
    <t>W 2015 r. w Polsce w 50% powiatów liczba czytelników wynosiła 1088,5 lub więcej a w 50% powiatów liczba czytelników wynosiła 1088,5 lub mniej.</t>
  </si>
  <si>
    <t>0,14&lt;x&lt;42,46</t>
  </si>
  <si>
    <t>0&lt;x&lt;44560,91</t>
  </si>
  <si>
    <t>Typowa liczba bibliotek w 2014 r. w Polsce wahała się pomiędzy 12 a 25. W przybliżeniu w 2/3 powiatów w 2014 r. w Polsce liczba bibliotek wynosiła od 12 do 25.</t>
  </si>
  <si>
    <t>Typowa liczba czytelników w powiatach w 2015 r. w Polsce wahała się pomiędzy 6231 a 15546. W przybliżeniu w 2/3 powiatów w 2015 r. w Polsce liczba czytelników odwiedzających biblioteki wynosiła od 6231 do 15545</t>
  </si>
  <si>
    <t>Minimalna liczba bibliotek w 2014 r. w powiecie w Polsce wynosiła 3</t>
  </si>
  <si>
    <t>Rozkład liczby bibliotek w powiatach w 2014 r. w Polsce jest wysmukły. Oznacza to,że istnieje duża koncentracja liczby bibliotek wokół średniej.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</si>
</sst>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i/>
      <sz val="11"/>
      <name val="Calibr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charset val="238"/>
      <scheme val="minor"/>
    </font>
    <font>
      <b/>
      <sz val="14"/>
      <name val="Calibri"/>
      <family val="2"/>
      <charset val="238"/>
    </font>
    <font>
      <i/>
      <sz val="14"/>
      <name val="Calibri"/>
      <family val="2"/>
      <charset val="238"/>
    </font>
    <font>
      <sz val="14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>
      <alignment horizontal="left" vertical="center" wrapText="1"/>
    </xf>
    <xf numFmtId="9" fontId="2" fillId="0" borderId="0" applyFont="0" applyFill="0" applyBorder="0" applyAlignment="0" applyProtection="0"/>
    <xf numFmtId="0" fontId="9" fillId="3" borderId="0" applyNumberFormat="0" applyBorder="0" applyAlignment="0" applyProtection="0"/>
  </cellStyleXfs>
  <cellXfs count="54">
    <xf numFmtId="0" fontId="0" fillId="0" borderId="0" xfId="0"/>
    <xf numFmtId="0" fontId="1" fillId="2" borderId="1" xfId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/>
    <xf numFmtId="3" fontId="1" fillId="2" borderId="1" xfId="1" applyNumberFormat="1">
      <alignment horizontal="left" vertical="center" wrapText="1"/>
    </xf>
    <xf numFmtId="0" fontId="0" fillId="0" borderId="2" xfId="0" applyBorder="1"/>
    <xf numFmtId="0" fontId="0" fillId="0" borderId="2" xfId="0" applyBorder="1"/>
    <xf numFmtId="0" fontId="3" fillId="0" borderId="2" xfId="0" applyFont="1" applyBorder="1"/>
    <xf numFmtId="0" fontId="0" fillId="0" borderId="0" xfId="0" pivotButton="1"/>
    <xf numFmtId="0" fontId="4" fillId="2" borderId="1" xfId="1" applyFont="1">
      <alignment horizontal="left" vertical="center" wrapText="1"/>
    </xf>
    <xf numFmtId="0" fontId="1" fillId="2" borderId="3" xfId="1" applyBorder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2" fontId="0" fillId="0" borderId="0" xfId="0" applyNumberFormat="1"/>
    <xf numFmtId="9" fontId="0" fillId="0" borderId="0" xfId="2" applyFont="1"/>
    <xf numFmtId="2" fontId="5" fillId="0" borderId="0" xfId="0" applyNumberFormat="1" applyFont="1"/>
    <xf numFmtId="3" fontId="0" fillId="0" borderId="0" xfId="0" applyNumberFormat="1" applyAlignment="1">
      <alignment horizontal="left"/>
    </xf>
    <xf numFmtId="0" fontId="9" fillId="3" borderId="0" xfId="3"/>
    <xf numFmtId="0" fontId="12" fillId="0" borderId="7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" fillId="2" borderId="1" xfId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0" fillId="0" borderId="7" xfId="0" applyFont="1" applyBorder="1" applyAlignment="1">
      <alignment horizontal="center"/>
    </xf>
    <xf numFmtId="0" fontId="12" fillId="0" borderId="8" xfId="0" applyFont="1" applyBorder="1" applyAlignment="1">
      <alignment horizontal="left" wrapText="1"/>
    </xf>
    <xf numFmtId="0" fontId="12" fillId="0" borderId="9" xfId="0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9" fontId="12" fillId="0" borderId="8" xfId="0" applyNumberFormat="1" applyFont="1" applyBorder="1"/>
    <xf numFmtId="0" fontId="12" fillId="0" borderId="8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1" fillId="4" borderId="10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2" fillId="0" borderId="8" xfId="0" applyNumberFormat="1" applyFont="1" applyBorder="1"/>
    <xf numFmtId="0" fontId="12" fillId="0" borderId="10" xfId="0" applyNumberFormat="1" applyFont="1" applyBorder="1"/>
    <xf numFmtId="0" fontId="12" fillId="0" borderId="9" xfId="0" applyNumberFormat="1" applyFont="1" applyBorder="1"/>
  </cellXfs>
  <cellStyles count="4">
    <cellStyle name="Dobre" xfId="3" builtinId="26"/>
    <cellStyle name="Kolumna" xfId="1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[Projekt_Statystyka_Biblioteki.xlsx]Arkusz2!Tabela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Ilość bibliotek w 2015 r. w Polsce w zależności od liczby powiatów 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Arkusz2!$A$4:$A$57</c:f>
              <c:strCach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56</c:v>
                </c:pt>
                <c:pt idx="46">
                  <c:v>57</c:v>
                </c:pt>
                <c:pt idx="47">
                  <c:v>59</c:v>
                </c:pt>
                <c:pt idx="48">
                  <c:v>64</c:v>
                </c:pt>
                <c:pt idx="49">
                  <c:v>65</c:v>
                </c:pt>
                <c:pt idx="50">
                  <c:v>67</c:v>
                </c:pt>
                <c:pt idx="51">
                  <c:v>83</c:v>
                </c:pt>
                <c:pt idx="52">
                  <c:v>201</c:v>
                </c:pt>
              </c:strCache>
            </c:strRef>
          </c:cat>
          <c:val>
            <c:numRef>
              <c:f>Arkusz2!$B$4:$B$57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15</c:v>
                </c:pt>
                <c:pt idx="8">
                  <c:v>18</c:v>
                </c:pt>
                <c:pt idx="9">
                  <c:v>15</c:v>
                </c:pt>
                <c:pt idx="10">
                  <c:v>16</c:v>
                </c:pt>
                <c:pt idx="11">
                  <c:v>14</c:v>
                </c:pt>
                <c:pt idx="12">
                  <c:v>23</c:v>
                </c:pt>
                <c:pt idx="13">
                  <c:v>16</c:v>
                </c:pt>
                <c:pt idx="14">
                  <c:v>12</c:v>
                </c:pt>
                <c:pt idx="15">
                  <c:v>28</c:v>
                </c:pt>
                <c:pt idx="16">
                  <c:v>14</c:v>
                </c:pt>
                <c:pt idx="17">
                  <c:v>22</c:v>
                </c:pt>
                <c:pt idx="18">
                  <c:v>13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10</c:v>
                </c:pt>
                <c:pt idx="23">
                  <c:v>5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6</c:v>
                </c:pt>
                <c:pt idx="34">
                  <c:v>1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814976"/>
        <c:axId val="116816512"/>
      </c:barChart>
      <c:catAx>
        <c:axId val="1168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16512"/>
        <c:crosses val="autoZero"/>
        <c:auto val="1"/>
        <c:lblAlgn val="ctr"/>
        <c:lblOffset val="100"/>
        <c:noMultiLvlLbl val="0"/>
      </c:catAx>
      <c:valAx>
        <c:axId val="1168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[Projekt_Statystyka_Biblioteki.xlsx]Arkusz4!Tabela przestawna1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Arkusz4!$A$4:$A$58</c:f>
              <c:strCache>
                <c:ptCount val="5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56</c:v>
                </c:pt>
                <c:pt idx="47">
                  <c:v>59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67</c:v>
                </c:pt>
                <c:pt idx="52">
                  <c:v>83</c:v>
                </c:pt>
                <c:pt idx="53">
                  <c:v>196</c:v>
                </c:pt>
              </c:strCache>
            </c:strRef>
          </c:cat>
          <c:val>
            <c:numRef>
              <c:f>Arkusz4!$B$4:$B$58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7</c:v>
                </c:pt>
                <c:pt idx="7">
                  <c:v>14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14</c:v>
                </c:pt>
                <c:pt idx="12">
                  <c:v>21</c:v>
                </c:pt>
                <c:pt idx="13">
                  <c:v>20</c:v>
                </c:pt>
                <c:pt idx="14">
                  <c:v>12</c:v>
                </c:pt>
                <c:pt idx="15">
                  <c:v>25</c:v>
                </c:pt>
                <c:pt idx="16">
                  <c:v>13</c:v>
                </c:pt>
                <c:pt idx="17">
                  <c:v>19</c:v>
                </c:pt>
                <c:pt idx="18">
                  <c:v>17</c:v>
                </c:pt>
                <c:pt idx="19">
                  <c:v>10</c:v>
                </c:pt>
                <c:pt idx="20">
                  <c:v>12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12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59680"/>
        <c:axId val="117961472"/>
      </c:barChart>
      <c:catAx>
        <c:axId val="1179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61472"/>
        <c:crosses val="autoZero"/>
        <c:auto val="1"/>
        <c:lblAlgn val="ctr"/>
        <c:lblOffset val="100"/>
        <c:noMultiLvlLbl val="0"/>
      </c:catAx>
      <c:valAx>
        <c:axId val="1179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5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[Projekt_Statystyka_Biblioteki.xlsx]Arkusz11!Tabela przestawna4</c:name>
    <c:fmtId val="0"/>
  </c:pivotSource>
  <c:chart>
    <c:title>
      <c:tx>
        <c:rich>
          <a:bodyPr/>
          <a:lstStyle/>
          <a:p>
            <a:pPr>
              <a:defRPr>
                <a:solidFill>
                  <a:schemeClr val="accent2">
                    <a:lumMod val="50000"/>
                  </a:schemeClr>
                </a:solidFill>
              </a:defRPr>
            </a:pPr>
            <a:r>
              <a:rPr lang="pl-PL">
                <a:solidFill>
                  <a:schemeClr val="accent2">
                    <a:lumMod val="50000"/>
                  </a:schemeClr>
                </a:solidFill>
              </a:rPr>
              <a:t>Liczba</a:t>
            </a:r>
            <a:r>
              <a:rPr lang="pl-PL" baseline="0">
                <a:solidFill>
                  <a:schemeClr val="accent2">
                    <a:lumMod val="50000"/>
                  </a:schemeClr>
                </a:solidFill>
              </a:rPr>
              <a:t> czytelników w 2014 r. w Polsce w zależności od powiatu</a:t>
            </a:r>
            <a:endParaRPr lang="en-US">
              <a:solidFill>
                <a:schemeClr val="accent2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Arkusz11!$B$1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Arkusz11!$A$2:$A$372</c:f>
              <c:strCache>
                <c:ptCount val="370"/>
                <c:pt idx="0">
                  <c:v>Powiat aleksandrowski</c:v>
                </c:pt>
                <c:pt idx="1">
                  <c:v>Powiat augustowski</c:v>
                </c:pt>
                <c:pt idx="2">
                  <c:v>Powiat bartoszycki</c:v>
                </c:pt>
                <c:pt idx="3">
                  <c:v>Powiat bełchatowski</c:v>
                </c:pt>
                <c:pt idx="4">
                  <c:v>Powiat będziński</c:v>
                </c:pt>
                <c:pt idx="5">
                  <c:v>Powiat bialski</c:v>
                </c:pt>
                <c:pt idx="6">
                  <c:v>Powiat białobrzeski</c:v>
                </c:pt>
                <c:pt idx="7">
                  <c:v>Powiat białogardzki</c:v>
                </c:pt>
                <c:pt idx="8">
                  <c:v>Powiat białostocki</c:v>
                </c:pt>
                <c:pt idx="9">
                  <c:v>Powiat bielski</c:v>
                </c:pt>
                <c:pt idx="10">
                  <c:v>Powiat bieruńsko-lędziński</c:v>
                </c:pt>
                <c:pt idx="11">
                  <c:v>Powiat bieszczadzki</c:v>
                </c:pt>
                <c:pt idx="12">
                  <c:v>Powiat biłgorajski</c:v>
                </c:pt>
                <c:pt idx="13">
                  <c:v>Powiat bocheński</c:v>
                </c:pt>
                <c:pt idx="14">
                  <c:v>Powiat bolesławiecki</c:v>
                </c:pt>
                <c:pt idx="15">
                  <c:v>Powiat braniewski</c:v>
                </c:pt>
                <c:pt idx="16">
                  <c:v>Powiat brodnicki</c:v>
                </c:pt>
                <c:pt idx="17">
                  <c:v>Powiat brzeski</c:v>
                </c:pt>
                <c:pt idx="18">
                  <c:v>Powiat brzeziński</c:v>
                </c:pt>
                <c:pt idx="19">
                  <c:v>Powiat brzozowski</c:v>
                </c:pt>
                <c:pt idx="20">
                  <c:v>Powiat buski</c:v>
                </c:pt>
                <c:pt idx="21">
                  <c:v>Powiat bydgoski</c:v>
                </c:pt>
                <c:pt idx="22">
                  <c:v>Powiat bytowski</c:v>
                </c:pt>
                <c:pt idx="23">
                  <c:v>Powiat chełmiński</c:v>
                </c:pt>
                <c:pt idx="24">
                  <c:v>Powiat chełmski</c:v>
                </c:pt>
                <c:pt idx="25">
                  <c:v>Powiat chodzieski</c:v>
                </c:pt>
                <c:pt idx="26">
                  <c:v>Powiat chojnicki</c:v>
                </c:pt>
                <c:pt idx="27">
                  <c:v>Powiat choszczeński</c:v>
                </c:pt>
                <c:pt idx="28">
                  <c:v>Powiat chrzanowski</c:v>
                </c:pt>
                <c:pt idx="29">
                  <c:v>Powiat ciechanowski</c:v>
                </c:pt>
                <c:pt idx="30">
                  <c:v>Powiat cieszyński</c:v>
                </c:pt>
                <c:pt idx="31">
                  <c:v>Powiat czarnkowsko-trzcianecki</c:v>
                </c:pt>
                <c:pt idx="32">
                  <c:v>Powiat częstochowski</c:v>
                </c:pt>
                <c:pt idx="33">
                  <c:v>Powiat człuchowski</c:v>
                </c:pt>
                <c:pt idx="34">
                  <c:v>Powiat dąbrowski</c:v>
                </c:pt>
                <c:pt idx="35">
                  <c:v>Powiat dębicki</c:v>
                </c:pt>
                <c:pt idx="36">
                  <c:v>Powiat drawski</c:v>
                </c:pt>
                <c:pt idx="37">
                  <c:v>Powiat działdowski</c:v>
                </c:pt>
                <c:pt idx="38">
                  <c:v>Powiat dzierżoniowski</c:v>
                </c:pt>
                <c:pt idx="39">
                  <c:v>Powiat elbląski</c:v>
                </c:pt>
                <c:pt idx="40">
                  <c:v>Powiat ełcki</c:v>
                </c:pt>
                <c:pt idx="41">
                  <c:v>Powiat garwoliński</c:v>
                </c:pt>
                <c:pt idx="42">
                  <c:v>Powiat gdański</c:v>
                </c:pt>
                <c:pt idx="43">
                  <c:v>Powiat giżycki</c:v>
                </c:pt>
                <c:pt idx="44">
                  <c:v>Powiat gliwicki</c:v>
                </c:pt>
                <c:pt idx="45">
                  <c:v>Powiat głogowski</c:v>
                </c:pt>
                <c:pt idx="46">
                  <c:v>Powiat głubczycki</c:v>
                </c:pt>
                <c:pt idx="47">
                  <c:v>Powiat gnieźnieński</c:v>
                </c:pt>
                <c:pt idx="48">
                  <c:v>Powiat goleniowski</c:v>
                </c:pt>
                <c:pt idx="49">
                  <c:v>Powiat golubsko-dobrzyński</c:v>
                </c:pt>
                <c:pt idx="50">
                  <c:v>Powiat gołdapski</c:v>
                </c:pt>
                <c:pt idx="51">
                  <c:v>Powiat gorlicki</c:v>
                </c:pt>
                <c:pt idx="52">
                  <c:v>Powiat gorzowski</c:v>
                </c:pt>
                <c:pt idx="53">
                  <c:v>Powiat gostyniński</c:v>
                </c:pt>
                <c:pt idx="54">
                  <c:v>Powiat gostyński</c:v>
                </c:pt>
                <c:pt idx="55">
                  <c:v>Powiat górowski</c:v>
                </c:pt>
                <c:pt idx="56">
                  <c:v>Powiat grajewski</c:v>
                </c:pt>
                <c:pt idx="57">
                  <c:v>Powiat grodziski</c:v>
                </c:pt>
                <c:pt idx="58">
                  <c:v>Powiat grójecki</c:v>
                </c:pt>
                <c:pt idx="59">
                  <c:v>Powiat grudziądzki</c:v>
                </c:pt>
                <c:pt idx="60">
                  <c:v>Powiat gryficki</c:v>
                </c:pt>
                <c:pt idx="61">
                  <c:v>Powiat gryfiński</c:v>
                </c:pt>
                <c:pt idx="62">
                  <c:v>Powiat hajnowski</c:v>
                </c:pt>
                <c:pt idx="63">
                  <c:v>Powiat hrubieszowski</c:v>
                </c:pt>
                <c:pt idx="64">
                  <c:v>Powiat iławski</c:v>
                </c:pt>
                <c:pt idx="65">
                  <c:v>Powiat inowrocławski</c:v>
                </c:pt>
                <c:pt idx="66">
                  <c:v>Powiat janowski</c:v>
                </c:pt>
                <c:pt idx="67">
                  <c:v>Powiat jarociński</c:v>
                </c:pt>
                <c:pt idx="68">
                  <c:v>Powiat jarosławski</c:v>
                </c:pt>
                <c:pt idx="69">
                  <c:v>Powiat jasielski</c:v>
                </c:pt>
                <c:pt idx="70">
                  <c:v>Powiat jaworski</c:v>
                </c:pt>
                <c:pt idx="71">
                  <c:v>Powiat jeleniogórski</c:v>
                </c:pt>
                <c:pt idx="72">
                  <c:v>Powiat jędrzejowski</c:v>
                </c:pt>
                <c:pt idx="73">
                  <c:v>Powiat kaliski</c:v>
                </c:pt>
                <c:pt idx="74">
                  <c:v>Powiat kamiennogórski</c:v>
                </c:pt>
                <c:pt idx="75">
                  <c:v>Powiat kamieński</c:v>
                </c:pt>
                <c:pt idx="76">
                  <c:v>Powiat kartuski</c:v>
                </c:pt>
                <c:pt idx="77">
                  <c:v>Powiat kazimierski</c:v>
                </c:pt>
                <c:pt idx="78">
                  <c:v>Powiat kędzierzyńsko-kozielski</c:v>
                </c:pt>
                <c:pt idx="79">
                  <c:v>Powiat kępiński</c:v>
                </c:pt>
                <c:pt idx="80">
                  <c:v>Powiat kętrzyński</c:v>
                </c:pt>
                <c:pt idx="81">
                  <c:v>Powiat kielecki</c:v>
                </c:pt>
                <c:pt idx="82">
                  <c:v>Powiat kluczborski</c:v>
                </c:pt>
                <c:pt idx="83">
                  <c:v>Powiat kłobucki</c:v>
                </c:pt>
                <c:pt idx="84">
                  <c:v>Powiat kłodzki</c:v>
                </c:pt>
                <c:pt idx="85">
                  <c:v>Powiat kolbuszowski</c:v>
                </c:pt>
                <c:pt idx="86">
                  <c:v>Powiat kolneński</c:v>
                </c:pt>
                <c:pt idx="87">
                  <c:v>Powiat kolski</c:v>
                </c:pt>
                <c:pt idx="88">
                  <c:v>Powiat kołobrzeski</c:v>
                </c:pt>
                <c:pt idx="89">
                  <c:v>Powiat konecki</c:v>
                </c:pt>
                <c:pt idx="90">
                  <c:v>Powiat koniński</c:v>
                </c:pt>
                <c:pt idx="91">
                  <c:v>Powiat koszaliński</c:v>
                </c:pt>
                <c:pt idx="92">
                  <c:v>Powiat kościański</c:v>
                </c:pt>
                <c:pt idx="93">
                  <c:v>Powiat kościerski</c:v>
                </c:pt>
                <c:pt idx="94">
                  <c:v>Powiat kozienicki</c:v>
                </c:pt>
                <c:pt idx="95">
                  <c:v>Powiat krakowski</c:v>
                </c:pt>
                <c:pt idx="96">
                  <c:v>Powiat krapkowicki</c:v>
                </c:pt>
                <c:pt idx="97">
                  <c:v>Powiat krasnostawski</c:v>
                </c:pt>
                <c:pt idx="98">
                  <c:v>Powiat kraśnicki</c:v>
                </c:pt>
                <c:pt idx="99">
                  <c:v>Powiat krośnieński</c:v>
                </c:pt>
                <c:pt idx="100">
                  <c:v>Powiat krotoszyński</c:v>
                </c:pt>
                <c:pt idx="101">
                  <c:v>Powiat kutnowski</c:v>
                </c:pt>
                <c:pt idx="102">
                  <c:v>Powiat kwidzyński</c:v>
                </c:pt>
                <c:pt idx="103">
                  <c:v>Powiat legionowski</c:v>
                </c:pt>
                <c:pt idx="104">
                  <c:v>Powiat legnicki</c:v>
                </c:pt>
                <c:pt idx="105">
                  <c:v>Powiat leski</c:v>
                </c:pt>
                <c:pt idx="106">
                  <c:v>Powiat leszczyński</c:v>
                </c:pt>
                <c:pt idx="107">
                  <c:v>Powiat leżajski</c:v>
                </c:pt>
                <c:pt idx="108">
                  <c:v>Powiat lęborski</c:v>
                </c:pt>
                <c:pt idx="109">
                  <c:v>Powiat lidzbarski</c:v>
                </c:pt>
                <c:pt idx="110">
                  <c:v>Powiat limanowski</c:v>
                </c:pt>
                <c:pt idx="111">
                  <c:v>Powiat lipnowski</c:v>
                </c:pt>
                <c:pt idx="112">
                  <c:v>Powiat lipski</c:v>
                </c:pt>
                <c:pt idx="113">
                  <c:v>Powiat lubaczowski</c:v>
                </c:pt>
                <c:pt idx="114">
                  <c:v>Powiat lubański</c:v>
                </c:pt>
                <c:pt idx="115">
                  <c:v>Powiat lubartowski</c:v>
                </c:pt>
                <c:pt idx="116">
                  <c:v>Powiat lubelski</c:v>
                </c:pt>
                <c:pt idx="117">
                  <c:v>Powiat lubiński</c:v>
                </c:pt>
                <c:pt idx="118">
                  <c:v>Powiat lubliniecki</c:v>
                </c:pt>
                <c:pt idx="119">
                  <c:v>Powiat lwówecki</c:v>
                </c:pt>
                <c:pt idx="120">
                  <c:v>Powiat łańcucki</c:v>
                </c:pt>
                <c:pt idx="121">
                  <c:v>Powiat łaski</c:v>
                </c:pt>
                <c:pt idx="122">
                  <c:v>Powiat łęczycki</c:v>
                </c:pt>
                <c:pt idx="123">
                  <c:v>Powiat łęczyński</c:v>
                </c:pt>
                <c:pt idx="124">
                  <c:v>Powiat łobeski</c:v>
                </c:pt>
                <c:pt idx="125">
                  <c:v>Powiat łomżyński</c:v>
                </c:pt>
                <c:pt idx="126">
                  <c:v>Powiat łosicki</c:v>
                </c:pt>
                <c:pt idx="127">
                  <c:v>Powiat łowicki</c:v>
                </c:pt>
                <c:pt idx="128">
                  <c:v>Powiat łódzki wschodni</c:v>
                </c:pt>
                <c:pt idx="129">
                  <c:v>Powiat łukowski</c:v>
                </c:pt>
                <c:pt idx="130">
                  <c:v>Powiat m. st. Warszawa</c:v>
                </c:pt>
                <c:pt idx="131">
                  <c:v>Powiat m.Biała Podlaska</c:v>
                </c:pt>
                <c:pt idx="132">
                  <c:v>Powiat m.Białystok</c:v>
                </c:pt>
                <c:pt idx="133">
                  <c:v>Powiat m.Bielsko-Biała</c:v>
                </c:pt>
                <c:pt idx="134">
                  <c:v>Powiat m.Bydgoszcz</c:v>
                </c:pt>
                <c:pt idx="135">
                  <c:v>Powiat m.Bytom</c:v>
                </c:pt>
                <c:pt idx="136">
                  <c:v>Powiat m.Chełm</c:v>
                </c:pt>
                <c:pt idx="137">
                  <c:v>Powiat m.Chorzów</c:v>
                </c:pt>
                <c:pt idx="138">
                  <c:v>Powiat m.Częstochowa</c:v>
                </c:pt>
                <c:pt idx="139">
                  <c:v>Powiat m.Dąbrowa Górnicza</c:v>
                </c:pt>
                <c:pt idx="140">
                  <c:v>Powiat m.Elbląg</c:v>
                </c:pt>
                <c:pt idx="141">
                  <c:v>Powiat m.Gdańsk</c:v>
                </c:pt>
                <c:pt idx="142">
                  <c:v>Powiat m.Gdynia</c:v>
                </c:pt>
                <c:pt idx="143">
                  <c:v>Powiat m.Gliwice</c:v>
                </c:pt>
                <c:pt idx="144">
                  <c:v>Powiat m.Gorzów Wielkopolski</c:v>
                </c:pt>
                <c:pt idx="145">
                  <c:v>Powiat m.Grudziądz</c:v>
                </c:pt>
                <c:pt idx="146">
                  <c:v>Powiat m.Jastrzębie-Zdrój</c:v>
                </c:pt>
                <c:pt idx="147">
                  <c:v>Powiat m.Jaworzno</c:v>
                </c:pt>
                <c:pt idx="148">
                  <c:v>Powiat m.Jelenia Góra</c:v>
                </c:pt>
                <c:pt idx="149">
                  <c:v>Powiat m.Kalisz</c:v>
                </c:pt>
                <c:pt idx="150">
                  <c:v>Powiat m.Katowice</c:v>
                </c:pt>
                <c:pt idx="151">
                  <c:v>Powiat m.Kielce</c:v>
                </c:pt>
                <c:pt idx="152">
                  <c:v>Powiat m.Konin</c:v>
                </c:pt>
                <c:pt idx="153">
                  <c:v>Powiat m.Koszalin</c:v>
                </c:pt>
                <c:pt idx="154">
                  <c:v>Powiat m.Kraków</c:v>
                </c:pt>
                <c:pt idx="155">
                  <c:v>Powiat m.Krosno</c:v>
                </c:pt>
                <c:pt idx="156">
                  <c:v>Powiat m.Legnica</c:v>
                </c:pt>
                <c:pt idx="157">
                  <c:v>Powiat m.Leszno</c:v>
                </c:pt>
                <c:pt idx="158">
                  <c:v>Powiat m.Lublin</c:v>
                </c:pt>
                <c:pt idx="159">
                  <c:v>Powiat m.Łomża</c:v>
                </c:pt>
                <c:pt idx="160">
                  <c:v>Powiat m.Łódź</c:v>
                </c:pt>
                <c:pt idx="161">
                  <c:v>Powiat m.Mysłowice</c:v>
                </c:pt>
                <c:pt idx="162">
                  <c:v>Powiat m.Nowy Sącz</c:v>
                </c:pt>
                <c:pt idx="163">
                  <c:v>Powiat m.Olsztyn</c:v>
                </c:pt>
                <c:pt idx="164">
                  <c:v>Powiat m.Opole</c:v>
                </c:pt>
                <c:pt idx="165">
                  <c:v>Powiat m.Ostrołęka</c:v>
                </c:pt>
                <c:pt idx="166">
                  <c:v>Powiat m.Piekary Śląskie</c:v>
                </c:pt>
                <c:pt idx="167">
                  <c:v>Powiat m.Piotrków Trybunalski</c:v>
                </c:pt>
                <c:pt idx="168">
                  <c:v>Powiat m.Płock</c:v>
                </c:pt>
                <c:pt idx="169">
                  <c:v>Powiat m.Poznań</c:v>
                </c:pt>
                <c:pt idx="170">
                  <c:v>Powiat m.Przemyśl</c:v>
                </c:pt>
                <c:pt idx="171">
                  <c:v>Powiat m.Radom</c:v>
                </c:pt>
                <c:pt idx="172">
                  <c:v>Powiat m.Ruda Śląska</c:v>
                </c:pt>
                <c:pt idx="173">
                  <c:v>Powiat m.Rybnik</c:v>
                </c:pt>
                <c:pt idx="174">
                  <c:v>Powiat m.Rzeszów</c:v>
                </c:pt>
                <c:pt idx="175">
                  <c:v>Powiat m.Siedlce</c:v>
                </c:pt>
                <c:pt idx="176">
                  <c:v>Powiat m.Siemianowice Śląskie</c:v>
                </c:pt>
                <c:pt idx="177">
                  <c:v>Powiat m.Skierniewice</c:v>
                </c:pt>
                <c:pt idx="178">
                  <c:v>Powiat m.Słupsk</c:v>
                </c:pt>
                <c:pt idx="179">
                  <c:v>Powiat m.Sopot</c:v>
                </c:pt>
                <c:pt idx="180">
                  <c:v>Powiat m.Sosnowiec</c:v>
                </c:pt>
                <c:pt idx="181">
                  <c:v>Powiat m.Suwałki</c:v>
                </c:pt>
                <c:pt idx="182">
                  <c:v>Powiat m.Szczecin</c:v>
                </c:pt>
                <c:pt idx="183">
                  <c:v>Powiat m.Świętochłowice</c:v>
                </c:pt>
                <c:pt idx="184">
                  <c:v>Powiat m.Świnoujście</c:v>
                </c:pt>
                <c:pt idx="185">
                  <c:v>Powiat m.Tarnobrzeg</c:v>
                </c:pt>
                <c:pt idx="186">
                  <c:v>Powiat m.Tarnów</c:v>
                </c:pt>
                <c:pt idx="187">
                  <c:v>Powiat m.Toruń</c:v>
                </c:pt>
                <c:pt idx="188">
                  <c:v>Powiat m.Tychy</c:v>
                </c:pt>
                <c:pt idx="189">
                  <c:v>Powiat m.Wałbrzych od 2013</c:v>
                </c:pt>
                <c:pt idx="190">
                  <c:v>Powiat m.Włocławek</c:v>
                </c:pt>
                <c:pt idx="191">
                  <c:v>Powiat m.Wrocław</c:v>
                </c:pt>
                <c:pt idx="192">
                  <c:v>Powiat m.Zabrze</c:v>
                </c:pt>
                <c:pt idx="193">
                  <c:v>Powiat m.Zamość</c:v>
                </c:pt>
                <c:pt idx="194">
                  <c:v>Powiat m.Zielona Góra</c:v>
                </c:pt>
                <c:pt idx="195">
                  <c:v>Powiat m.Żory</c:v>
                </c:pt>
                <c:pt idx="196">
                  <c:v>Powiat makowski</c:v>
                </c:pt>
                <c:pt idx="197">
                  <c:v>Powiat malborski</c:v>
                </c:pt>
                <c:pt idx="198">
                  <c:v>Powiat miechowski</c:v>
                </c:pt>
                <c:pt idx="199">
                  <c:v>Powiat mielecki</c:v>
                </c:pt>
                <c:pt idx="200">
                  <c:v>Powiat międzychodzki</c:v>
                </c:pt>
                <c:pt idx="201">
                  <c:v>Powiat międzyrzecki</c:v>
                </c:pt>
                <c:pt idx="202">
                  <c:v>Powiat mikołowski</c:v>
                </c:pt>
                <c:pt idx="203">
                  <c:v>Powiat milicki</c:v>
                </c:pt>
                <c:pt idx="204">
                  <c:v>Powiat miński</c:v>
                </c:pt>
                <c:pt idx="205">
                  <c:v>Powiat mławski</c:v>
                </c:pt>
                <c:pt idx="206">
                  <c:v>Powiat mogileński</c:v>
                </c:pt>
                <c:pt idx="207">
                  <c:v>Powiat moniecki</c:v>
                </c:pt>
                <c:pt idx="208">
                  <c:v>Powiat mrągowski</c:v>
                </c:pt>
                <c:pt idx="209">
                  <c:v>Powiat myszkowski</c:v>
                </c:pt>
                <c:pt idx="210">
                  <c:v>Powiat myślenicki</c:v>
                </c:pt>
                <c:pt idx="211">
                  <c:v>Powiat myśliborski</c:v>
                </c:pt>
                <c:pt idx="212">
                  <c:v>Powiat nakielski</c:v>
                </c:pt>
                <c:pt idx="213">
                  <c:v>Powiat namysłowski</c:v>
                </c:pt>
                <c:pt idx="214">
                  <c:v>Powiat nidzicki</c:v>
                </c:pt>
                <c:pt idx="215">
                  <c:v>Powiat niżański</c:v>
                </c:pt>
                <c:pt idx="216">
                  <c:v>Powiat nowodworski</c:v>
                </c:pt>
                <c:pt idx="217">
                  <c:v>Powiat nowomiejski</c:v>
                </c:pt>
                <c:pt idx="218">
                  <c:v>Powiat nowosądecki</c:v>
                </c:pt>
                <c:pt idx="219">
                  <c:v>Powiat nowosolski</c:v>
                </c:pt>
                <c:pt idx="220">
                  <c:v>Powiat nowotarski</c:v>
                </c:pt>
                <c:pt idx="221">
                  <c:v>Powiat nowotomyski</c:v>
                </c:pt>
                <c:pt idx="222">
                  <c:v>Powiat nyski</c:v>
                </c:pt>
                <c:pt idx="223">
                  <c:v>Powiat obornicki</c:v>
                </c:pt>
                <c:pt idx="224">
                  <c:v>Powiat olecki</c:v>
                </c:pt>
                <c:pt idx="225">
                  <c:v>Powiat oleski</c:v>
                </c:pt>
                <c:pt idx="226">
                  <c:v>Powiat oleśnicki</c:v>
                </c:pt>
                <c:pt idx="227">
                  <c:v>Powiat olkuski</c:v>
                </c:pt>
                <c:pt idx="228">
                  <c:v>Powiat olsztyński</c:v>
                </c:pt>
                <c:pt idx="229">
                  <c:v>Powiat oławski</c:v>
                </c:pt>
                <c:pt idx="230">
                  <c:v>Powiat opatowski</c:v>
                </c:pt>
                <c:pt idx="231">
                  <c:v>Powiat opoczyński</c:v>
                </c:pt>
                <c:pt idx="232">
                  <c:v>Powiat opolski</c:v>
                </c:pt>
                <c:pt idx="233">
                  <c:v>Powiat ostrołęcki</c:v>
                </c:pt>
                <c:pt idx="234">
                  <c:v>Powiat ostrowiecki</c:v>
                </c:pt>
                <c:pt idx="235">
                  <c:v>Powiat ostrowski</c:v>
                </c:pt>
                <c:pt idx="236">
                  <c:v>Powiat ostródzki</c:v>
                </c:pt>
                <c:pt idx="237">
                  <c:v>Powiat ostrzeszowski</c:v>
                </c:pt>
                <c:pt idx="238">
                  <c:v>Powiat oświęcimski</c:v>
                </c:pt>
                <c:pt idx="239">
                  <c:v>Powiat otwocki</c:v>
                </c:pt>
                <c:pt idx="240">
                  <c:v>Powiat pabianicki</c:v>
                </c:pt>
                <c:pt idx="241">
                  <c:v>Powiat pajęczański</c:v>
                </c:pt>
                <c:pt idx="242">
                  <c:v>Powiat parczewski</c:v>
                </c:pt>
                <c:pt idx="243">
                  <c:v>Powiat piaseczyński</c:v>
                </c:pt>
                <c:pt idx="244">
                  <c:v>Powiat pilski</c:v>
                </c:pt>
                <c:pt idx="245">
                  <c:v>Powiat pińczowski</c:v>
                </c:pt>
                <c:pt idx="246">
                  <c:v>Powiat piotrkowski</c:v>
                </c:pt>
                <c:pt idx="247">
                  <c:v>Powiat piski</c:v>
                </c:pt>
                <c:pt idx="248">
                  <c:v>Powiat pleszewski</c:v>
                </c:pt>
                <c:pt idx="249">
                  <c:v>Powiat płocki</c:v>
                </c:pt>
                <c:pt idx="250">
                  <c:v>Powiat płoński</c:v>
                </c:pt>
                <c:pt idx="251">
                  <c:v>Powiat poddębicki</c:v>
                </c:pt>
                <c:pt idx="252">
                  <c:v>Powiat policki</c:v>
                </c:pt>
                <c:pt idx="253">
                  <c:v>Powiat polkowicki</c:v>
                </c:pt>
                <c:pt idx="254">
                  <c:v>Powiat poznański</c:v>
                </c:pt>
                <c:pt idx="255">
                  <c:v>Powiat proszowicki</c:v>
                </c:pt>
                <c:pt idx="256">
                  <c:v>Powiat prudnicki</c:v>
                </c:pt>
                <c:pt idx="257">
                  <c:v>Powiat pruszkowski</c:v>
                </c:pt>
                <c:pt idx="258">
                  <c:v>Powiat przasnyski</c:v>
                </c:pt>
                <c:pt idx="259">
                  <c:v>Powiat przemyski</c:v>
                </c:pt>
                <c:pt idx="260">
                  <c:v>Powiat przeworski</c:v>
                </c:pt>
                <c:pt idx="261">
                  <c:v>Powiat przysuski</c:v>
                </c:pt>
                <c:pt idx="262">
                  <c:v>Powiat pszczyński</c:v>
                </c:pt>
                <c:pt idx="263">
                  <c:v>Powiat pucki</c:v>
                </c:pt>
                <c:pt idx="264">
                  <c:v>Powiat puławski</c:v>
                </c:pt>
                <c:pt idx="265">
                  <c:v>Powiat pułtuski</c:v>
                </c:pt>
                <c:pt idx="266">
                  <c:v>Powiat pyrzycki</c:v>
                </c:pt>
                <c:pt idx="267">
                  <c:v>Powiat raciborski</c:v>
                </c:pt>
                <c:pt idx="268">
                  <c:v>Powiat radomski</c:v>
                </c:pt>
                <c:pt idx="269">
                  <c:v>Powiat radomszczański</c:v>
                </c:pt>
                <c:pt idx="270">
                  <c:v>Powiat radziejowski</c:v>
                </c:pt>
                <c:pt idx="271">
                  <c:v>Powiat radzyński</c:v>
                </c:pt>
                <c:pt idx="272">
                  <c:v>Powiat rawicki</c:v>
                </c:pt>
                <c:pt idx="273">
                  <c:v>Powiat rawski</c:v>
                </c:pt>
                <c:pt idx="274">
                  <c:v>Powiat ropczycko-sędziszowski</c:v>
                </c:pt>
                <c:pt idx="275">
                  <c:v>Powiat rybnicki</c:v>
                </c:pt>
                <c:pt idx="276">
                  <c:v>Powiat rycki</c:v>
                </c:pt>
                <c:pt idx="277">
                  <c:v>Powiat rypiński</c:v>
                </c:pt>
                <c:pt idx="278">
                  <c:v>Powiat rzeszowski</c:v>
                </c:pt>
                <c:pt idx="279">
                  <c:v>Powiat sandomierski</c:v>
                </c:pt>
                <c:pt idx="280">
                  <c:v>Powiat sanocki</c:v>
                </c:pt>
                <c:pt idx="281">
                  <c:v>Powiat sejneński</c:v>
                </c:pt>
                <c:pt idx="282">
                  <c:v>Powiat sępoleński</c:v>
                </c:pt>
                <c:pt idx="283">
                  <c:v>Powiat siedlecki</c:v>
                </c:pt>
                <c:pt idx="284">
                  <c:v>Powiat siemiatycki</c:v>
                </c:pt>
                <c:pt idx="285">
                  <c:v>Powiat sieradzki</c:v>
                </c:pt>
                <c:pt idx="286">
                  <c:v>Powiat sierpecki</c:v>
                </c:pt>
                <c:pt idx="287">
                  <c:v>Powiat skarżyski</c:v>
                </c:pt>
                <c:pt idx="288">
                  <c:v>Powiat skierniewicki</c:v>
                </c:pt>
                <c:pt idx="289">
                  <c:v>Powiat sławieński</c:v>
                </c:pt>
                <c:pt idx="290">
                  <c:v>Powiat słubicki</c:v>
                </c:pt>
                <c:pt idx="291">
                  <c:v>Powiat słupecki</c:v>
                </c:pt>
                <c:pt idx="292">
                  <c:v>Powiat słupski</c:v>
                </c:pt>
                <c:pt idx="293">
                  <c:v>Powiat sochaczewski</c:v>
                </c:pt>
                <c:pt idx="294">
                  <c:v>Powiat sokołowski</c:v>
                </c:pt>
                <c:pt idx="295">
                  <c:v>Powiat sokólski</c:v>
                </c:pt>
                <c:pt idx="296">
                  <c:v>Powiat stalowowolski</c:v>
                </c:pt>
                <c:pt idx="297">
                  <c:v>Powiat starachowicki</c:v>
                </c:pt>
                <c:pt idx="298">
                  <c:v>Powiat stargardzki</c:v>
                </c:pt>
                <c:pt idx="299">
                  <c:v>Powiat starogardzki</c:v>
                </c:pt>
                <c:pt idx="300">
                  <c:v>Powiat staszowski</c:v>
                </c:pt>
                <c:pt idx="301">
                  <c:v>Powiat strzelecki</c:v>
                </c:pt>
                <c:pt idx="302">
                  <c:v>Powiat strzelecko-drezdenecki</c:v>
                </c:pt>
                <c:pt idx="303">
                  <c:v>Powiat strzeliński</c:v>
                </c:pt>
                <c:pt idx="304">
                  <c:v>Powiat strzyżowski</c:v>
                </c:pt>
                <c:pt idx="305">
                  <c:v>Powiat sulęciński</c:v>
                </c:pt>
                <c:pt idx="306">
                  <c:v>Powiat suski</c:v>
                </c:pt>
                <c:pt idx="307">
                  <c:v>Powiat suwalski</c:v>
                </c:pt>
                <c:pt idx="308">
                  <c:v>Powiat szamotulski</c:v>
                </c:pt>
                <c:pt idx="309">
                  <c:v>Powiat szczecinecki</c:v>
                </c:pt>
                <c:pt idx="310">
                  <c:v>Powiat szczycieński</c:v>
                </c:pt>
                <c:pt idx="311">
                  <c:v>Powiat sztumski</c:v>
                </c:pt>
                <c:pt idx="312">
                  <c:v>Powiat szydłowiecki</c:v>
                </c:pt>
                <c:pt idx="313">
                  <c:v>Powiat średzki</c:v>
                </c:pt>
                <c:pt idx="314">
                  <c:v>Powiat śremski</c:v>
                </c:pt>
                <c:pt idx="315">
                  <c:v>Powiat świdnicki</c:v>
                </c:pt>
                <c:pt idx="316">
                  <c:v>Powiat świdwiński</c:v>
                </c:pt>
                <c:pt idx="317">
                  <c:v>Powiat świebodziński</c:v>
                </c:pt>
                <c:pt idx="318">
                  <c:v>Powiat świecki</c:v>
                </c:pt>
                <c:pt idx="319">
                  <c:v>Powiat tarnobrzeski</c:v>
                </c:pt>
                <c:pt idx="320">
                  <c:v>Powiat tarnogórski</c:v>
                </c:pt>
                <c:pt idx="321">
                  <c:v>Powiat tarnowski</c:v>
                </c:pt>
                <c:pt idx="322">
                  <c:v>Powiat tatrzański</c:v>
                </c:pt>
                <c:pt idx="323">
                  <c:v>Powiat tczewski</c:v>
                </c:pt>
                <c:pt idx="324">
                  <c:v>Powiat tomaszowski</c:v>
                </c:pt>
                <c:pt idx="325">
                  <c:v>Powiat toruński</c:v>
                </c:pt>
                <c:pt idx="326">
                  <c:v>Powiat trzebnicki</c:v>
                </c:pt>
                <c:pt idx="327">
                  <c:v>Powiat tucholski</c:v>
                </c:pt>
                <c:pt idx="328">
                  <c:v>Powiat turecki</c:v>
                </c:pt>
                <c:pt idx="329">
                  <c:v>Powiat wadowicki</c:v>
                </c:pt>
                <c:pt idx="330">
                  <c:v>Powiat wałbrzyski</c:v>
                </c:pt>
                <c:pt idx="331">
                  <c:v>Powiat wałecki</c:v>
                </c:pt>
                <c:pt idx="332">
                  <c:v>Powiat warszawski zachodni</c:v>
                </c:pt>
                <c:pt idx="333">
                  <c:v>Powiat wąbrzeski</c:v>
                </c:pt>
                <c:pt idx="334">
                  <c:v>Powiat wągrowiecki</c:v>
                </c:pt>
                <c:pt idx="335">
                  <c:v>Powiat wejherowski</c:v>
                </c:pt>
                <c:pt idx="336">
                  <c:v>Powiat węgorzewski</c:v>
                </c:pt>
                <c:pt idx="337">
                  <c:v>Powiat węgrowski</c:v>
                </c:pt>
                <c:pt idx="338">
                  <c:v>Powiat wielicki</c:v>
                </c:pt>
                <c:pt idx="339">
                  <c:v>Powiat wieluński</c:v>
                </c:pt>
                <c:pt idx="340">
                  <c:v>Powiat wieruszowski</c:v>
                </c:pt>
                <c:pt idx="341">
                  <c:v>Powiat włocławski</c:v>
                </c:pt>
                <c:pt idx="342">
                  <c:v>Powiat włodawski</c:v>
                </c:pt>
                <c:pt idx="343">
                  <c:v>Powiat włoszczowski</c:v>
                </c:pt>
                <c:pt idx="344">
                  <c:v>Powiat wodzisławski</c:v>
                </c:pt>
                <c:pt idx="345">
                  <c:v>Powiat wolsztyński</c:v>
                </c:pt>
                <c:pt idx="346">
                  <c:v>Powiat wołomiński</c:v>
                </c:pt>
                <c:pt idx="347">
                  <c:v>Powiat wołowski</c:v>
                </c:pt>
                <c:pt idx="348">
                  <c:v>Powiat wrocławski</c:v>
                </c:pt>
                <c:pt idx="349">
                  <c:v>Powiat wrzesiński</c:v>
                </c:pt>
                <c:pt idx="350">
                  <c:v>Powiat wschowski</c:v>
                </c:pt>
                <c:pt idx="351">
                  <c:v>Powiat wysokomazowiecki</c:v>
                </c:pt>
                <c:pt idx="352">
                  <c:v>Powiat wyszkowski</c:v>
                </c:pt>
                <c:pt idx="353">
                  <c:v>Powiat zambrowski</c:v>
                </c:pt>
                <c:pt idx="354">
                  <c:v>Powiat zamojski</c:v>
                </c:pt>
                <c:pt idx="355">
                  <c:v>Powiat zawierciański</c:v>
                </c:pt>
                <c:pt idx="356">
                  <c:v>Powiat ząbkowicki</c:v>
                </c:pt>
                <c:pt idx="357">
                  <c:v>Powiat zduńskowolski</c:v>
                </c:pt>
                <c:pt idx="358">
                  <c:v>Powiat zgierski</c:v>
                </c:pt>
                <c:pt idx="359">
                  <c:v>Powiat zgorzelecki</c:v>
                </c:pt>
                <c:pt idx="360">
                  <c:v>Powiat zielonogórski</c:v>
                </c:pt>
                <c:pt idx="361">
                  <c:v>Powiat złotoryjski</c:v>
                </c:pt>
                <c:pt idx="362">
                  <c:v>Powiat złotowski</c:v>
                </c:pt>
                <c:pt idx="363">
                  <c:v>Powiat zwoleński</c:v>
                </c:pt>
                <c:pt idx="364">
                  <c:v>Powiat żagański</c:v>
                </c:pt>
                <c:pt idx="365">
                  <c:v>Powiat żarski</c:v>
                </c:pt>
                <c:pt idx="366">
                  <c:v>Powiat żniński</c:v>
                </c:pt>
                <c:pt idx="367">
                  <c:v>Powiat żuromiński</c:v>
                </c:pt>
                <c:pt idx="368">
                  <c:v>Powiat żyrardowski</c:v>
                </c:pt>
                <c:pt idx="369">
                  <c:v>Powiat żywiecki</c:v>
                </c:pt>
              </c:strCache>
            </c:strRef>
          </c:cat>
          <c:val>
            <c:numRef>
              <c:f>Arkusz11!$B$2:$B$372</c:f>
              <c:numCache>
                <c:formatCode>General</c:formatCode>
                <c:ptCount val="370"/>
                <c:pt idx="0">
                  <c:v>7145</c:v>
                </c:pt>
                <c:pt idx="1">
                  <c:v>8229</c:v>
                </c:pt>
                <c:pt idx="2">
                  <c:v>6842</c:v>
                </c:pt>
                <c:pt idx="3">
                  <c:v>18422</c:v>
                </c:pt>
                <c:pt idx="4">
                  <c:v>26765</c:v>
                </c:pt>
                <c:pt idx="5">
                  <c:v>13872</c:v>
                </c:pt>
                <c:pt idx="6">
                  <c:v>3568</c:v>
                </c:pt>
                <c:pt idx="7">
                  <c:v>6211</c:v>
                </c:pt>
                <c:pt idx="8">
                  <c:v>14319</c:v>
                </c:pt>
                <c:pt idx="9">
                  <c:v>37270</c:v>
                </c:pt>
                <c:pt idx="10">
                  <c:v>8823</c:v>
                </c:pt>
                <c:pt idx="11">
                  <c:v>3282</c:v>
                </c:pt>
                <c:pt idx="12">
                  <c:v>14654</c:v>
                </c:pt>
                <c:pt idx="13">
                  <c:v>20053</c:v>
                </c:pt>
                <c:pt idx="14">
                  <c:v>14540</c:v>
                </c:pt>
                <c:pt idx="15">
                  <c:v>5199</c:v>
                </c:pt>
                <c:pt idx="16">
                  <c:v>12942</c:v>
                </c:pt>
                <c:pt idx="17">
                  <c:v>32169</c:v>
                </c:pt>
                <c:pt idx="18">
                  <c:v>4927</c:v>
                </c:pt>
                <c:pt idx="19">
                  <c:v>10090</c:v>
                </c:pt>
                <c:pt idx="20">
                  <c:v>8374</c:v>
                </c:pt>
                <c:pt idx="21">
                  <c:v>12684</c:v>
                </c:pt>
                <c:pt idx="22">
                  <c:v>9415</c:v>
                </c:pt>
                <c:pt idx="23">
                  <c:v>8183</c:v>
                </c:pt>
                <c:pt idx="24">
                  <c:v>10882</c:v>
                </c:pt>
                <c:pt idx="25">
                  <c:v>9651</c:v>
                </c:pt>
                <c:pt idx="26">
                  <c:v>10512</c:v>
                </c:pt>
                <c:pt idx="27">
                  <c:v>7683</c:v>
                </c:pt>
                <c:pt idx="28">
                  <c:v>30957</c:v>
                </c:pt>
                <c:pt idx="29">
                  <c:v>14208</c:v>
                </c:pt>
                <c:pt idx="30">
                  <c:v>27425</c:v>
                </c:pt>
                <c:pt idx="31">
                  <c:v>13305</c:v>
                </c:pt>
                <c:pt idx="32">
                  <c:v>15901</c:v>
                </c:pt>
                <c:pt idx="33">
                  <c:v>8231</c:v>
                </c:pt>
                <c:pt idx="34">
                  <c:v>7987</c:v>
                </c:pt>
                <c:pt idx="35">
                  <c:v>19337</c:v>
                </c:pt>
                <c:pt idx="36">
                  <c:v>6169</c:v>
                </c:pt>
                <c:pt idx="37">
                  <c:v>8859</c:v>
                </c:pt>
                <c:pt idx="38">
                  <c:v>15552</c:v>
                </c:pt>
                <c:pt idx="39">
                  <c:v>7225</c:v>
                </c:pt>
                <c:pt idx="40">
                  <c:v>9347</c:v>
                </c:pt>
                <c:pt idx="41">
                  <c:v>15357</c:v>
                </c:pt>
                <c:pt idx="42">
                  <c:v>12390</c:v>
                </c:pt>
                <c:pt idx="43">
                  <c:v>9087</c:v>
                </c:pt>
                <c:pt idx="44">
                  <c:v>16237</c:v>
                </c:pt>
                <c:pt idx="45">
                  <c:v>12607</c:v>
                </c:pt>
                <c:pt idx="46">
                  <c:v>6288</c:v>
                </c:pt>
                <c:pt idx="47">
                  <c:v>20932</c:v>
                </c:pt>
                <c:pt idx="48">
                  <c:v>11577</c:v>
                </c:pt>
                <c:pt idx="49">
                  <c:v>5755</c:v>
                </c:pt>
                <c:pt idx="50">
                  <c:v>2710</c:v>
                </c:pt>
                <c:pt idx="51">
                  <c:v>19569</c:v>
                </c:pt>
                <c:pt idx="52">
                  <c:v>6876</c:v>
                </c:pt>
                <c:pt idx="53">
                  <c:v>5555</c:v>
                </c:pt>
                <c:pt idx="54">
                  <c:v>11737</c:v>
                </c:pt>
                <c:pt idx="55">
                  <c:v>4619</c:v>
                </c:pt>
                <c:pt idx="56">
                  <c:v>5052</c:v>
                </c:pt>
                <c:pt idx="57">
                  <c:v>22770</c:v>
                </c:pt>
                <c:pt idx="58">
                  <c:v>11526</c:v>
                </c:pt>
                <c:pt idx="59">
                  <c:v>4399</c:v>
                </c:pt>
                <c:pt idx="60">
                  <c:v>12325</c:v>
                </c:pt>
                <c:pt idx="61">
                  <c:v>12452</c:v>
                </c:pt>
                <c:pt idx="62">
                  <c:v>6424</c:v>
                </c:pt>
                <c:pt idx="63">
                  <c:v>10115</c:v>
                </c:pt>
                <c:pt idx="64">
                  <c:v>12764</c:v>
                </c:pt>
                <c:pt idx="65">
                  <c:v>22673</c:v>
                </c:pt>
                <c:pt idx="66">
                  <c:v>8780</c:v>
                </c:pt>
                <c:pt idx="67">
                  <c:v>11600</c:v>
                </c:pt>
                <c:pt idx="68">
                  <c:v>17174</c:v>
                </c:pt>
                <c:pt idx="69">
                  <c:v>19015</c:v>
                </c:pt>
                <c:pt idx="70">
                  <c:v>7162</c:v>
                </c:pt>
                <c:pt idx="71">
                  <c:v>11475</c:v>
                </c:pt>
                <c:pt idx="72">
                  <c:v>9939</c:v>
                </c:pt>
                <c:pt idx="73">
                  <c:v>9965</c:v>
                </c:pt>
                <c:pt idx="74">
                  <c:v>6379</c:v>
                </c:pt>
                <c:pt idx="75">
                  <c:v>8798</c:v>
                </c:pt>
                <c:pt idx="76">
                  <c:v>11810</c:v>
                </c:pt>
                <c:pt idx="77">
                  <c:v>2534</c:v>
                </c:pt>
                <c:pt idx="78">
                  <c:v>13877</c:v>
                </c:pt>
                <c:pt idx="79">
                  <c:v>6455</c:v>
                </c:pt>
                <c:pt idx="80">
                  <c:v>8175</c:v>
                </c:pt>
                <c:pt idx="81">
                  <c:v>22675</c:v>
                </c:pt>
                <c:pt idx="82">
                  <c:v>8154</c:v>
                </c:pt>
                <c:pt idx="83">
                  <c:v>10910</c:v>
                </c:pt>
                <c:pt idx="84">
                  <c:v>28758</c:v>
                </c:pt>
                <c:pt idx="85">
                  <c:v>10285</c:v>
                </c:pt>
                <c:pt idx="86">
                  <c:v>4015</c:v>
                </c:pt>
                <c:pt idx="87">
                  <c:v>10858</c:v>
                </c:pt>
                <c:pt idx="88">
                  <c:v>11669</c:v>
                </c:pt>
                <c:pt idx="89">
                  <c:v>10714</c:v>
                </c:pt>
                <c:pt idx="90">
                  <c:v>17368</c:v>
                </c:pt>
                <c:pt idx="91">
                  <c:v>9487</c:v>
                </c:pt>
                <c:pt idx="92">
                  <c:v>9972</c:v>
                </c:pt>
                <c:pt idx="93">
                  <c:v>8695</c:v>
                </c:pt>
                <c:pt idx="94">
                  <c:v>9596</c:v>
                </c:pt>
                <c:pt idx="95">
                  <c:v>34582</c:v>
                </c:pt>
                <c:pt idx="96">
                  <c:v>12506</c:v>
                </c:pt>
                <c:pt idx="97">
                  <c:v>10156</c:v>
                </c:pt>
                <c:pt idx="98">
                  <c:v>15906</c:v>
                </c:pt>
                <c:pt idx="99">
                  <c:v>21338</c:v>
                </c:pt>
                <c:pt idx="100">
                  <c:v>11785</c:v>
                </c:pt>
                <c:pt idx="101">
                  <c:v>15313</c:v>
                </c:pt>
                <c:pt idx="102">
                  <c:v>11741</c:v>
                </c:pt>
                <c:pt idx="103">
                  <c:v>13551</c:v>
                </c:pt>
                <c:pt idx="104">
                  <c:v>6196</c:v>
                </c:pt>
                <c:pt idx="105">
                  <c:v>5290</c:v>
                </c:pt>
                <c:pt idx="106">
                  <c:v>5681</c:v>
                </c:pt>
                <c:pt idx="107">
                  <c:v>10282</c:v>
                </c:pt>
                <c:pt idx="108">
                  <c:v>13173</c:v>
                </c:pt>
                <c:pt idx="109">
                  <c:v>6339</c:v>
                </c:pt>
                <c:pt idx="110">
                  <c:v>21579</c:v>
                </c:pt>
                <c:pt idx="111">
                  <c:v>8581</c:v>
                </c:pt>
                <c:pt idx="112">
                  <c:v>5254</c:v>
                </c:pt>
                <c:pt idx="113">
                  <c:v>9007</c:v>
                </c:pt>
                <c:pt idx="114">
                  <c:v>7929</c:v>
                </c:pt>
                <c:pt idx="115">
                  <c:v>17099</c:v>
                </c:pt>
                <c:pt idx="116">
                  <c:v>22246</c:v>
                </c:pt>
                <c:pt idx="117">
                  <c:v>14600</c:v>
                </c:pt>
                <c:pt idx="118">
                  <c:v>11192</c:v>
                </c:pt>
                <c:pt idx="119">
                  <c:v>7985</c:v>
                </c:pt>
                <c:pt idx="120">
                  <c:v>15626</c:v>
                </c:pt>
                <c:pt idx="121">
                  <c:v>6517</c:v>
                </c:pt>
                <c:pt idx="122">
                  <c:v>7370</c:v>
                </c:pt>
                <c:pt idx="123">
                  <c:v>13274</c:v>
                </c:pt>
                <c:pt idx="124">
                  <c:v>5704</c:v>
                </c:pt>
                <c:pt idx="125">
                  <c:v>6166</c:v>
                </c:pt>
                <c:pt idx="126">
                  <c:v>3470</c:v>
                </c:pt>
                <c:pt idx="127">
                  <c:v>9273</c:v>
                </c:pt>
                <c:pt idx="128">
                  <c:v>7255</c:v>
                </c:pt>
                <c:pt idx="129">
                  <c:v>15273</c:v>
                </c:pt>
                <c:pt idx="130">
                  <c:v>449565</c:v>
                </c:pt>
                <c:pt idx="131">
                  <c:v>17784</c:v>
                </c:pt>
                <c:pt idx="132">
                  <c:v>40431</c:v>
                </c:pt>
                <c:pt idx="133">
                  <c:v>44873</c:v>
                </c:pt>
                <c:pt idx="134">
                  <c:v>45927</c:v>
                </c:pt>
                <c:pt idx="135">
                  <c:v>11797</c:v>
                </c:pt>
                <c:pt idx="136">
                  <c:v>11534</c:v>
                </c:pt>
                <c:pt idx="137">
                  <c:v>17619</c:v>
                </c:pt>
                <c:pt idx="138">
                  <c:v>41663</c:v>
                </c:pt>
                <c:pt idx="139">
                  <c:v>21176</c:v>
                </c:pt>
                <c:pt idx="140">
                  <c:v>24026</c:v>
                </c:pt>
                <c:pt idx="141">
                  <c:v>117645</c:v>
                </c:pt>
                <c:pt idx="142">
                  <c:v>45073</c:v>
                </c:pt>
                <c:pt idx="143">
                  <c:v>40153</c:v>
                </c:pt>
                <c:pt idx="144">
                  <c:v>24330</c:v>
                </c:pt>
                <c:pt idx="145">
                  <c:v>13132</c:v>
                </c:pt>
                <c:pt idx="146">
                  <c:v>25362</c:v>
                </c:pt>
                <c:pt idx="147">
                  <c:v>31145</c:v>
                </c:pt>
                <c:pt idx="148">
                  <c:v>11519</c:v>
                </c:pt>
                <c:pt idx="149">
                  <c:v>11256</c:v>
                </c:pt>
                <c:pt idx="150">
                  <c:v>84516</c:v>
                </c:pt>
                <c:pt idx="151">
                  <c:v>43437</c:v>
                </c:pt>
                <c:pt idx="152">
                  <c:v>13452</c:v>
                </c:pt>
                <c:pt idx="153">
                  <c:v>18984</c:v>
                </c:pt>
                <c:pt idx="154">
                  <c:v>217758</c:v>
                </c:pt>
                <c:pt idx="155">
                  <c:v>17060</c:v>
                </c:pt>
                <c:pt idx="156">
                  <c:v>16180</c:v>
                </c:pt>
                <c:pt idx="157">
                  <c:v>15000</c:v>
                </c:pt>
                <c:pt idx="158">
                  <c:v>78254</c:v>
                </c:pt>
                <c:pt idx="159">
                  <c:v>9531</c:v>
                </c:pt>
                <c:pt idx="160">
                  <c:v>118182</c:v>
                </c:pt>
                <c:pt idx="161">
                  <c:v>11242</c:v>
                </c:pt>
                <c:pt idx="162">
                  <c:v>21536</c:v>
                </c:pt>
                <c:pt idx="163">
                  <c:v>40472</c:v>
                </c:pt>
                <c:pt idx="164">
                  <c:v>33995</c:v>
                </c:pt>
                <c:pt idx="165">
                  <c:v>9036</c:v>
                </c:pt>
                <c:pt idx="166">
                  <c:v>7118</c:v>
                </c:pt>
                <c:pt idx="167">
                  <c:v>17290</c:v>
                </c:pt>
                <c:pt idx="168">
                  <c:v>32128</c:v>
                </c:pt>
                <c:pt idx="169">
                  <c:v>86435</c:v>
                </c:pt>
                <c:pt idx="170">
                  <c:v>6924</c:v>
                </c:pt>
                <c:pt idx="171">
                  <c:v>28661</c:v>
                </c:pt>
                <c:pt idx="172">
                  <c:v>15850</c:v>
                </c:pt>
                <c:pt idx="173">
                  <c:v>28592</c:v>
                </c:pt>
                <c:pt idx="174">
                  <c:v>38110</c:v>
                </c:pt>
                <c:pt idx="175">
                  <c:v>16577</c:v>
                </c:pt>
                <c:pt idx="176">
                  <c:v>10492</c:v>
                </c:pt>
                <c:pt idx="177">
                  <c:v>8493</c:v>
                </c:pt>
                <c:pt idx="178">
                  <c:v>16379</c:v>
                </c:pt>
                <c:pt idx="179">
                  <c:v>5855</c:v>
                </c:pt>
                <c:pt idx="180">
                  <c:v>37667</c:v>
                </c:pt>
                <c:pt idx="181">
                  <c:v>11487</c:v>
                </c:pt>
                <c:pt idx="182">
                  <c:v>77806</c:v>
                </c:pt>
                <c:pt idx="183">
                  <c:v>7713</c:v>
                </c:pt>
                <c:pt idx="184">
                  <c:v>4619</c:v>
                </c:pt>
                <c:pt idx="185">
                  <c:v>10654</c:v>
                </c:pt>
                <c:pt idx="186">
                  <c:v>22657</c:v>
                </c:pt>
                <c:pt idx="187">
                  <c:v>25108</c:v>
                </c:pt>
                <c:pt idx="188">
                  <c:v>23892</c:v>
                </c:pt>
                <c:pt idx="189">
                  <c:v>17492</c:v>
                </c:pt>
                <c:pt idx="190">
                  <c:v>15798</c:v>
                </c:pt>
                <c:pt idx="191">
                  <c:v>135990</c:v>
                </c:pt>
                <c:pt idx="192">
                  <c:v>28685</c:v>
                </c:pt>
                <c:pt idx="193">
                  <c:v>14264</c:v>
                </c:pt>
                <c:pt idx="194">
                  <c:v>23381</c:v>
                </c:pt>
                <c:pt idx="195">
                  <c:v>9917</c:v>
                </c:pt>
                <c:pt idx="196">
                  <c:v>5519</c:v>
                </c:pt>
                <c:pt idx="197">
                  <c:v>6913</c:v>
                </c:pt>
                <c:pt idx="198">
                  <c:v>6749</c:v>
                </c:pt>
                <c:pt idx="199">
                  <c:v>28938</c:v>
                </c:pt>
                <c:pt idx="200">
                  <c:v>5844</c:v>
                </c:pt>
                <c:pt idx="201">
                  <c:v>9251</c:v>
                </c:pt>
                <c:pt idx="202">
                  <c:v>16918</c:v>
                </c:pt>
                <c:pt idx="203">
                  <c:v>5591</c:v>
                </c:pt>
                <c:pt idx="204">
                  <c:v>28568</c:v>
                </c:pt>
                <c:pt idx="205">
                  <c:v>8023</c:v>
                </c:pt>
                <c:pt idx="206">
                  <c:v>6586</c:v>
                </c:pt>
                <c:pt idx="207">
                  <c:v>4951</c:v>
                </c:pt>
                <c:pt idx="208">
                  <c:v>6254</c:v>
                </c:pt>
                <c:pt idx="209">
                  <c:v>8017</c:v>
                </c:pt>
                <c:pt idx="210">
                  <c:v>17682</c:v>
                </c:pt>
                <c:pt idx="211">
                  <c:v>11168</c:v>
                </c:pt>
                <c:pt idx="212">
                  <c:v>11101</c:v>
                </c:pt>
                <c:pt idx="213">
                  <c:v>3867</c:v>
                </c:pt>
                <c:pt idx="214">
                  <c:v>3677</c:v>
                </c:pt>
                <c:pt idx="215">
                  <c:v>8450</c:v>
                </c:pt>
                <c:pt idx="216">
                  <c:v>18151</c:v>
                </c:pt>
                <c:pt idx="217">
                  <c:v>6258</c:v>
                </c:pt>
                <c:pt idx="218">
                  <c:v>31362</c:v>
                </c:pt>
                <c:pt idx="219">
                  <c:v>12726</c:v>
                </c:pt>
                <c:pt idx="220">
                  <c:v>28892</c:v>
                </c:pt>
                <c:pt idx="221">
                  <c:v>13564</c:v>
                </c:pt>
                <c:pt idx="222">
                  <c:v>18506</c:v>
                </c:pt>
                <c:pt idx="223">
                  <c:v>10359</c:v>
                </c:pt>
                <c:pt idx="224">
                  <c:v>4522</c:v>
                </c:pt>
                <c:pt idx="225">
                  <c:v>12070</c:v>
                </c:pt>
                <c:pt idx="226">
                  <c:v>17113</c:v>
                </c:pt>
                <c:pt idx="227">
                  <c:v>20891</c:v>
                </c:pt>
                <c:pt idx="228">
                  <c:v>13056</c:v>
                </c:pt>
                <c:pt idx="229">
                  <c:v>10912</c:v>
                </c:pt>
                <c:pt idx="230">
                  <c:v>6477</c:v>
                </c:pt>
                <c:pt idx="231">
                  <c:v>7942</c:v>
                </c:pt>
                <c:pt idx="232">
                  <c:v>25224</c:v>
                </c:pt>
                <c:pt idx="233">
                  <c:v>8376</c:v>
                </c:pt>
                <c:pt idx="234">
                  <c:v>13566</c:v>
                </c:pt>
                <c:pt idx="235">
                  <c:v>38482</c:v>
                </c:pt>
                <c:pt idx="236">
                  <c:v>15804</c:v>
                </c:pt>
                <c:pt idx="237">
                  <c:v>5432</c:v>
                </c:pt>
                <c:pt idx="238">
                  <c:v>31416</c:v>
                </c:pt>
                <c:pt idx="239">
                  <c:v>19257</c:v>
                </c:pt>
                <c:pt idx="240">
                  <c:v>14610</c:v>
                </c:pt>
                <c:pt idx="241">
                  <c:v>9196</c:v>
                </c:pt>
                <c:pt idx="242">
                  <c:v>4036</c:v>
                </c:pt>
                <c:pt idx="243">
                  <c:v>22287</c:v>
                </c:pt>
                <c:pt idx="244">
                  <c:v>22487</c:v>
                </c:pt>
                <c:pt idx="245">
                  <c:v>5935</c:v>
                </c:pt>
                <c:pt idx="246">
                  <c:v>11024</c:v>
                </c:pt>
                <c:pt idx="247">
                  <c:v>6951</c:v>
                </c:pt>
                <c:pt idx="248">
                  <c:v>11964</c:v>
                </c:pt>
                <c:pt idx="249">
                  <c:v>12857</c:v>
                </c:pt>
                <c:pt idx="250">
                  <c:v>11612</c:v>
                </c:pt>
                <c:pt idx="251">
                  <c:v>6172</c:v>
                </c:pt>
                <c:pt idx="252">
                  <c:v>7490</c:v>
                </c:pt>
                <c:pt idx="253">
                  <c:v>9243</c:v>
                </c:pt>
                <c:pt idx="254">
                  <c:v>56409</c:v>
                </c:pt>
                <c:pt idx="255">
                  <c:v>5400</c:v>
                </c:pt>
                <c:pt idx="256">
                  <c:v>6991</c:v>
                </c:pt>
                <c:pt idx="257">
                  <c:v>25532</c:v>
                </c:pt>
                <c:pt idx="258">
                  <c:v>6100</c:v>
                </c:pt>
                <c:pt idx="259">
                  <c:v>6521</c:v>
                </c:pt>
                <c:pt idx="260">
                  <c:v>9373</c:v>
                </c:pt>
                <c:pt idx="261">
                  <c:v>6260</c:v>
                </c:pt>
                <c:pt idx="262">
                  <c:v>18872</c:v>
                </c:pt>
                <c:pt idx="263">
                  <c:v>7689</c:v>
                </c:pt>
                <c:pt idx="264">
                  <c:v>24390</c:v>
                </c:pt>
                <c:pt idx="265">
                  <c:v>7258</c:v>
                </c:pt>
                <c:pt idx="266">
                  <c:v>5261</c:v>
                </c:pt>
                <c:pt idx="267">
                  <c:v>20348</c:v>
                </c:pt>
                <c:pt idx="268">
                  <c:v>17528</c:v>
                </c:pt>
                <c:pt idx="269">
                  <c:v>25192</c:v>
                </c:pt>
                <c:pt idx="270">
                  <c:v>6891</c:v>
                </c:pt>
                <c:pt idx="271">
                  <c:v>10556</c:v>
                </c:pt>
                <c:pt idx="272">
                  <c:v>11510</c:v>
                </c:pt>
                <c:pt idx="273">
                  <c:v>7533</c:v>
                </c:pt>
                <c:pt idx="274">
                  <c:v>10272</c:v>
                </c:pt>
                <c:pt idx="275">
                  <c:v>13783</c:v>
                </c:pt>
                <c:pt idx="276">
                  <c:v>7689</c:v>
                </c:pt>
                <c:pt idx="277">
                  <c:v>6054</c:v>
                </c:pt>
                <c:pt idx="278">
                  <c:v>24058</c:v>
                </c:pt>
                <c:pt idx="279">
                  <c:v>9216</c:v>
                </c:pt>
                <c:pt idx="280">
                  <c:v>15453</c:v>
                </c:pt>
                <c:pt idx="281">
                  <c:v>2398</c:v>
                </c:pt>
                <c:pt idx="282">
                  <c:v>5223</c:v>
                </c:pt>
                <c:pt idx="283">
                  <c:v>8341</c:v>
                </c:pt>
                <c:pt idx="284">
                  <c:v>6084</c:v>
                </c:pt>
                <c:pt idx="285">
                  <c:v>23515</c:v>
                </c:pt>
                <c:pt idx="286">
                  <c:v>8471</c:v>
                </c:pt>
                <c:pt idx="287">
                  <c:v>7980</c:v>
                </c:pt>
                <c:pt idx="288">
                  <c:v>4851</c:v>
                </c:pt>
                <c:pt idx="289">
                  <c:v>7312</c:v>
                </c:pt>
                <c:pt idx="290">
                  <c:v>6768</c:v>
                </c:pt>
                <c:pt idx="291">
                  <c:v>6885</c:v>
                </c:pt>
                <c:pt idx="292">
                  <c:v>9511</c:v>
                </c:pt>
                <c:pt idx="293">
                  <c:v>12227</c:v>
                </c:pt>
                <c:pt idx="294">
                  <c:v>6581</c:v>
                </c:pt>
                <c:pt idx="295">
                  <c:v>9138</c:v>
                </c:pt>
                <c:pt idx="296">
                  <c:v>18669</c:v>
                </c:pt>
                <c:pt idx="297">
                  <c:v>11416</c:v>
                </c:pt>
                <c:pt idx="298">
                  <c:v>15283</c:v>
                </c:pt>
                <c:pt idx="299">
                  <c:v>15610</c:v>
                </c:pt>
                <c:pt idx="300">
                  <c:v>8831</c:v>
                </c:pt>
                <c:pt idx="301">
                  <c:v>10110</c:v>
                </c:pt>
                <c:pt idx="302">
                  <c:v>5983</c:v>
                </c:pt>
                <c:pt idx="303">
                  <c:v>5473</c:v>
                </c:pt>
                <c:pt idx="304">
                  <c:v>10837</c:v>
                </c:pt>
                <c:pt idx="305">
                  <c:v>4108</c:v>
                </c:pt>
                <c:pt idx="306">
                  <c:v>13394</c:v>
                </c:pt>
                <c:pt idx="307">
                  <c:v>4359</c:v>
                </c:pt>
                <c:pt idx="308">
                  <c:v>13521</c:v>
                </c:pt>
                <c:pt idx="309">
                  <c:v>9281</c:v>
                </c:pt>
                <c:pt idx="310">
                  <c:v>8712</c:v>
                </c:pt>
                <c:pt idx="311">
                  <c:v>4933</c:v>
                </c:pt>
                <c:pt idx="312">
                  <c:v>4328</c:v>
                </c:pt>
                <c:pt idx="313">
                  <c:v>17186</c:v>
                </c:pt>
                <c:pt idx="314">
                  <c:v>7427</c:v>
                </c:pt>
                <c:pt idx="315">
                  <c:v>40397</c:v>
                </c:pt>
                <c:pt idx="316">
                  <c:v>4238</c:v>
                </c:pt>
                <c:pt idx="317">
                  <c:v>5767</c:v>
                </c:pt>
                <c:pt idx="318">
                  <c:v>12886</c:v>
                </c:pt>
                <c:pt idx="319">
                  <c:v>6243</c:v>
                </c:pt>
                <c:pt idx="320">
                  <c:v>24126</c:v>
                </c:pt>
                <c:pt idx="321">
                  <c:v>32606</c:v>
                </c:pt>
                <c:pt idx="322">
                  <c:v>8436</c:v>
                </c:pt>
                <c:pt idx="323">
                  <c:v>18514</c:v>
                </c:pt>
                <c:pt idx="324">
                  <c:v>30157</c:v>
                </c:pt>
                <c:pt idx="325">
                  <c:v>12243</c:v>
                </c:pt>
                <c:pt idx="326">
                  <c:v>11034</c:v>
                </c:pt>
                <c:pt idx="327">
                  <c:v>6749</c:v>
                </c:pt>
                <c:pt idx="328">
                  <c:v>9135</c:v>
                </c:pt>
                <c:pt idx="329">
                  <c:v>24615</c:v>
                </c:pt>
                <c:pt idx="330">
                  <c:v>10611</c:v>
                </c:pt>
                <c:pt idx="331">
                  <c:v>4907</c:v>
                </c:pt>
                <c:pt idx="332">
                  <c:v>14732</c:v>
                </c:pt>
                <c:pt idx="333">
                  <c:v>4672</c:v>
                </c:pt>
                <c:pt idx="334">
                  <c:v>12876</c:v>
                </c:pt>
                <c:pt idx="335">
                  <c:v>34414</c:v>
                </c:pt>
                <c:pt idx="336">
                  <c:v>3453</c:v>
                </c:pt>
                <c:pt idx="337">
                  <c:v>7849</c:v>
                </c:pt>
                <c:pt idx="338">
                  <c:v>19897</c:v>
                </c:pt>
                <c:pt idx="339">
                  <c:v>17352</c:v>
                </c:pt>
                <c:pt idx="340">
                  <c:v>6191</c:v>
                </c:pt>
                <c:pt idx="341">
                  <c:v>10378</c:v>
                </c:pt>
                <c:pt idx="342">
                  <c:v>7261</c:v>
                </c:pt>
                <c:pt idx="343">
                  <c:v>7381</c:v>
                </c:pt>
                <c:pt idx="344">
                  <c:v>25285</c:v>
                </c:pt>
                <c:pt idx="345">
                  <c:v>7889</c:v>
                </c:pt>
                <c:pt idx="346">
                  <c:v>34004</c:v>
                </c:pt>
                <c:pt idx="347">
                  <c:v>6699</c:v>
                </c:pt>
                <c:pt idx="348">
                  <c:v>17284</c:v>
                </c:pt>
                <c:pt idx="349">
                  <c:v>10748</c:v>
                </c:pt>
                <c:pt idx="350">
                  <c:v>6745</c:v>
                </c:pt>
                <c:pt idx="351">
                  <c:v>4590</c:v>
                </c:pt>
                <c:pt idx="352">
                  <c:v>9513</c:v>
                </c:pt>
                <c:pt idx="353">
                  <c:v>3809</c:v>
                </c:pt>
                <c:pt idx="354">
                  <c:v>12905</c:v>
                </c:pt>
                <c:pt idx="355">
                  <c:v>18702</c:v>
                </c:pt>
                <c:pt idx="356">
                  <c:v>9288</c:v>
                </c:pt>
                <c:pt idx="357">
                  <c:v>8634</c:v>
                </c:pt>
                <c:pt idx="358">
                  <c:v>21570</c:v>
                </c:pt>
                <c:pt idx="359">
                  <c:v>15486</c:v>
                </c:pt>
                <c:pt idx="360">
                  <c:v>13597</c:v>
                </c:pt>
                <c:pt idx="361">
                  <c:v>7301</c:v>
                </c:pt>
                <c:pt idx="362">
                  <c:v>9623</c:v>
                </c:pt>
                <c:pt idx="363">
                  <c:v>6661</c:v>
                </c:pt>
                <c:pt idx="364">
                  <c:v>12999</c:v>
                </c:pt>
                <c:pt idx="365">
                  <c:v>14012</c:v>
                </c:pt>
                <c:pt idx="366">
                  <c:v>10777</c:v>
                </c:pt>
                <c:pt idx="367">
                  <c:v>3667</c:v>
                </c:pt>
                <c:pt idx="368">
                  <c:v>10379</c:v>
                </c:pt>
                <c:pt idx="369">
                  <c:v>24833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23552"/>
        <c:axId val="118829440"/>
      </c:barChart>
      <c:catAx>
        <c:axId val="1188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29440"/>
        <c:crosses val="autoZero"/>
        <c:auto val="1"/>
        <c:lblAlgn val="ctr"/>
        <c:lblOffset val="100"/>
        <c:noMultiLvlLbl val="0"/>
      </c:catAx>
      <c:valAx>
        <c:axId val="118829440"/>
        <c:scaling>
          <c:orientation val="minMax"/>
          <c:max val="5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23552"/>
        <c:crosses val="autoZero"/>
        <c:crossBetween val="between"/>
        <c:majorUnit val="1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133350</xdr:rowOff>
    </xdr:from>
    <xdr:to>
      <xdr:col>13</xdr:col>
      <xdr:colOff>266700</xdr:colOff>
      <xdr:row>24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" refreshedDate="42831.491522337965" createdVersion="4" refreshedVersion="4" minRefreshableVersion="3" recordCount="380">
  <cacheSource type="worksheet">
    <worksheetSource ref="A1:N381" sheet="Tablica do tabeli przestawnych"/>
  </cacheSource>
  <cacheFields count="5">
    <cacheField name="Powiaty" numFmtId="0">
      <sharedItems count="370">
        <s v="Powiat łódzki wschodni"/>
        <s v="Powiat pabianicki"/>
        <s v="Powiat zgierski"/>
        <s v="Powiat brzeziński"/>
        <s v="Powiat m.Łódź"/>
        <s v="Powiat bełchatowski"/>
        <s v="Powiat opoczyński"/>
        <s v="Powiat piotrkowski"/>
        <s v="Powiat radomszczański"/>
        <s v="Powiat tomaszowski"/>
        <s v="Powiat m.Piotrków Trybunalski"/>
        <s v="Powiat łaski"/>
        <s v="Powiat pajęczański"/>
        <s v="Powiat poddębicki"/>
        <s v="Powiat sieradzki"/>
        <s v="Powiat wieluński"/>
        <s v="Powiat wieruszowski"/>
        <s v="Powiat zduńskowolski"/>
        <s v="Powiat kutnowski"/>
        <s v="Powiat łęczycki"/>
        <s v="Powiat łowicki"/>
        <s v="Powiat rawski"/>
        <s v="Powiat skierniewicki"/>
        <s v="Powiat m.Skierniewice"/>
        <s v="Powiat ciechanowski"/>
        <s v="Powiat mławski"/>
        <s v="Powiat płoński"/>
        <s v="Powiat pułtuski"/>
        <s v="Powiat żuromiński"/>
        <s v="Powiat makowski"/>
        <s v="Powiat ostrołęcki"/>
        <s v="Powiat ostrowski"/>
        <s v="Powiat przasnyski"/>
        <s v="Powiat wyszkowski"/>
        <s v="Powiat m.Ostrołęka"/>
        <s v="Powiat białobrzeski"/>
        <s v="Powiat kozienicki"/>
        <s v="Powiat lipski"/>
        <s v="Powiat przysuski"/>
        <s v="Powiat radomski"/>
        <s v="Powiat szydłowiecki"/>
        <s v="Powiat zwoleński"/>
        <s v="Powiat m.Radom"/>
        <s v="Powiat m. st. Warszawa"/>
        <s v="Powiat garwoliński"/>
        <s v="Powiat legionowski"/>
        <s v="Powiat miński"/>
        <s v="Powiat nowodworski"/>
        <s v="Powiat otwocki"/>
        <s v="Powiat wołomiński"/>
        <s v="Powiat grodziski"/>
        <s v="Powiat grójecki"/>
        <s v="Powiat piaseczyński"/>
        <s v="Powiat pruszkowski"/>
        <s v="Powiat sochaczewski"/>
        <s v="Powiat warszawski zachodni"/>
        <s v="Powiat żyrardowski"/>
        <s v="Powiat gostyniński"/>
        <s v="Powiat płocki"/>
        <s v="Powiat sierpecki"/>
        <s v="Powiat m.Płock"/>
        <s v="Powiat łosicki"/>
        <s v="Powiat siedlecki"/>
        <s v="Powiat sokołowski"/>
        <s v="Powiat węgrowski"/>
        <s v="Powiat m.Siedlce"/>
        <s v="Powiat bocheński"/>
        <s v="Powiat krakowski"/>
        <s v="Powiat miechowski"/>
        <s v="Powiat myślenicki"/>
        <s v="Powiat proszowicki"/>
        <s v="Powiat wielicki"/>
        <s v="Powiat m.Kraków"/>
        <s v="Powiat gorlicki"/>
        <s v="Powiat limanowski"/>
        <s v="Powiat nowosądecki"/>
        <s v="Powiat m.Nowy Sącz"/>
        <s v="Powiat chrzanowski"/>
        <s v="Powiat olkuski"/>
        <s v="Powiat oświęcimski"/>
        <s v="Powiat wadowicki"/>
        <s v="Powiat brzeski"/>
        <s v="Powiat dąbrowski"/>
        <s v="Powiat tarnowski"/>
        <s v="Powiat m.Tarnów"/>
        <s v="Powiat nowotarski"/>
        <s v="Powiat suski"/>
        <s v="Powiat tatrzański"/>
        <s v="Powiat bielski"/>
        <s v="Powiat cieszyński"/>
        <s v="Powiat żywiecki"/>
        <s v="Powiat m.Bielsko-Biała"/>
        <s v="Powiat lubliniecki"/>
        <s v="Powiat tarnogórski"/>
        <s v="Powiat m.Bytom"/>
        <s v="Powiat m.Piekary Śląskie"/>
        <s v="Powiat częstochowski"/>
        <s v="Powiat kłobucki"/>
        <s v="Powiat myszkowski"/>
        <s v="Powiat m.Częstochowa"/>
        <s v="Powiat gliwicki"/>
        <s v="Powiat m.Gliwice"/>
        <s v="Powiat m.Zabrze"/>
        <s v="Powiat m.Chorzów"/>
        <s v="Powiat m.Katowice"/>
        <s v="Powiat m.Mysłowice"/>
        <s v="Powiat m.Ruda Śląska"/>
        <s v="Powiat m.Siemianowice Śląskie"/>
        <s v="Powiat m.Świętochłowice"/>
        <s v="Powiat raciborski"/>
        <s v="Powiat rybnicki"/>
        <s v="Powiat wodzisławski"/>
        <s v="Powiat m.Jastrzębie-Zdrój"/>
        <s v="Powiat m.Rybnik"/>
        <s v="Powiat m.Żory"/>
        <s v="Powiat będziński"/>
        <s v="Powiat zawierciański"/>
        <s v="Powiat m.Dąbrowa Górnicza"/>
        <s v="Powiat m.Jaworzno"/>
        <s v="Powiat m.Sosnowiec"/>
        <s v="Powiat mikołowski"/>
        <s v="Powiat pszczyński"/>
        <s v="Powiat bieruńsko-lędziński"/>
        <s v="Powiat m.Tychy"/>
        <s v="Powiat bialski"/>
        <s v="Powiat parczewski"/>
        <s v="Powiat radzyński"/>
        <s v="Powiat włodawski"/>
        <s v="Powiat m.Biała Podlaska"/>
        <s v="Powiat biłgorajski"/>
        <s v="Powiat chełmski"/>
        <s v="Powiat hrubieszowski"/>
        <s v="Powiat krasnostawski"/>
        <s v="Powiat zamojski"/>
        <s v="Powiat m.Chełm"/>
        <s v="Powiat m.Zamość"/>
        <s v="Powiat lubartowski"/>
        <s v="Powiat lubelski"/>
        <s v="Powiat łęczyński"/>
        <s v="Powiat świdnicki"/>
        <s v="Powiat m.Lublin"/>
        <s v="Powiat janowski"/>
        <s v="Powiat kraśnicki"/>
        <s v="Powiat łukowski"/>
        <s v="Powiat opolski"/>
        <s v="Powiat puławski"/>
        <s v="Powiat rycki"/>
        <s v="Powiat bieszczadzki"/>
        <s v="Powiat brzozowski"/>
        <s v="Powiat jasielski"/>
        <s v="Powiat krośnieński"/>
        <s v="Powiat sanocki"/>
        <s v="Powiat leski"/>
        <s v="Powiat m.Krosno"/>
        <s v="Powiat jarosławski"/>
        <s v="Powiat lubaczowski"/>
        <s v="Powiat przemyski"/>
        <s v="Powiat przeworski"/>
        <s v="Powiat m.Przemyśl"/>
        <s v="Powiat kolbuszowski"/>
        <s v="Powiat łańcucki"/>
        <s v="Powiat ropczycko-sędziszowski"/>
        <s v="Powiat rzeszowski"/>
        <s v="Powiat strzyżowski"/>
        <s v="Powiat m.Rzeszów"/>
        <s v="Powiat dębicki"/>
        <s v="Powiat leżajski"/>
        <s v="Powiat mielecki"/>
        <s v="Powiat niżański"/>
        <s v="Powiat stalowowolski"/>
        <s v="Powiat tarnobrzeski"/>
        <s v="Powiat m.Tarnobrzeg"/>
        <s v="Powiat białostocki"/>
        <s v="Powiat sokólski"/>
        <s v="Powiat m.Białystok"/>
        <s v="Powiat hajnowski"/>
        <s v="Powiat kolneński"/>
        <s v="Powiat łomżyński"/>
        <s v="Powiat siemiatycki"/>
        <s v="Powiat wysokomazowiecki"/>
        <s v="Powiat zambrowski"/>
        <s v="Powiat m.Łomża"/>
        <s v="Powiat augustowski"/>
        <s v="Powiat grajewski"/>
        <s v="Powiat moniecki"/>
        <s v="Powiat sejneński"/>
        <s v="Powiat suwalski"/>
        <s v="Powiat m.Suwałki"/>
        <s v="Powiat kielecki"/>
        <s v="Powiat konecki"/>
        <s v="Powiat ostrowiecki"/>
        <s v="Powiat skarżyski"/>
        <s v="Powiat starachowicki"/>
        <s v="Powiat m.Kielce"/>
        <s v="Powiat buski"/>
        <s v="Powiat jędrzejowski"/>
        <s v="Powiat kazimierski"/>
        <s v="Powiat opatowski"/>
        <s v="Powiat pińczowski"/>
        <s v="Powiat sandomierski"/>
        <s v="Powiat staszowski"/>
        <s v="Powiat włoszczowski"/>
        <s v="Powiat gorzowski"/>
        <s v="Powiat międzyrzecki"/>
        <s v="Powiat słubicki"/>
        <s v="Powiat strzelecko-drezdenecki"/>
        <s v="Powiat sulęciński"/>
        <s v="Powiat m.Gorzów Wielkopolski"/>
        <s v="Powiat nowosolski"/>
        <s v="Powiat świebodziński"/>
        <s v="Powiat zielonogórski"/>
        <s v="Powiat żagański"/>
        <s v="Powiat żarski"/>
        <s v="Powiat wschowski"/>
        <s v="Powiat m.Zielona Góra"/>
        <s v="Powiat jarociński"/>
        <s v="Powiat kaliski"/>
        <s v="Powiat kępiński"/>
        <s v="Powiat krotoszyński"/>
        <s v="Powiat ostrzeszowski"/>
        <s v="Powiat pleszewski"/>
        <s v="Powiat m.Kalisz"/>
        <s v="Powiat gnieźnieński"/>
        <s v="Powiat kolski"/>
        <s v="Powiat koniński"/>
        <s v="Powiat słupecki"/>
        <s v="Powiat turecki"/>
        <s v="Powiat wrzesiński"/>
        <s v="Powiat m.Konin"/>
        <s v="Powiat gostyński"/>
        <s v="Powiat kościański"/>
        <s v="Powiat leszczyński"/>
        <s v="Powiat międzychodzki"/>
        <s v="Powiat nowotomyski"/>
        <s v="Powiat rawicki"/>
        <s v="Powiat wolsztyński"/>
        <s v="Powiat m.Leszno"/>
        <s v="Powiat chodzieski"/>
        <s v="Powiat czarnkowsko-trzcianecki"/>
        <s v="Powiat pilski"/>
        <s v="Powiat wągrowiecki"/>
        <s v="Powiat złotowski"/>
        <s v="Powiat obornicki"/>
        <s v="Powiat poznański"/>
        <s v="Powiat szamotulski"/>
        <s v="Powiat średzki"/>
        <s v="Powiat śremski"/>
        <s v="Powiat m.Poznań"/>
        <s v="Powiat białogardzki"/>
        <s v="Powiat kołobrzeski"/>
        <s v="Powiat koszaliński"/>
        <s v="Powiat sławieński"/>
        <s v="Powiat m.Koszalin"/>
        <s v="Powiat choszczeński"/>
        <s v="Powiat drawski"/>
        <s v="Powiat myśliborski"/>
        <s v="Powiat pyrzycki"/>
        <s v="Powiat szczecinecki"/>
        <s v="Powiat świdwiński"/>
        <s v="Powiat wałecki"/>
        <s v="Powiat łobeski"/>
        <s v="Powiat m.Szczecin"/>
        <s v="Powiat goleniowski"/>
        <s v="Powiat gryficki"/>
        <s v="Powiat gryfiński"/>
        <s v="Powiat kamieński"/>
        <s v="Powiat policki"/>
        <s v="Powiat stargardzki"/>
        <s v="Powiat m.Świnoujście"/>
        <s v="Powiat bolesławiecki"/>
        <s v="Powiat jaworski"/>
        <s v="Powiat jeleniogórski"/>
        <s v="Powiat kamiennogórski"/>
        <s v="Powiat lubański"/>
        <s v="Powiat lwówecki"/>
        <s v="Powiat zgorzelecki"/>
        <s v="Powiat złotoryjski"/>
        <s v="Powiat m.Jelenia Góra"/>
        <s v="Powiat głogowski"/>
        <s v="Powiat górowski"/>
        <s v="Powiat legnicki"/>
        <s v="Powiat lubiński"/>
        <s v="Powiat polkowicki"/>
        <s v="Powiat m.Legnica"/>
        <s v="Powiat dzierżoniowski"/>
        <s v="Powiat kłodzki"/>
        <s v="Powiat wałbrzyski"/>
        <s v="Powiat ząbkowicki"/>
        <s v="Powiat m.Wałbrzych od 2013"/>
        <s v="Powiat milicki"/>
        <s v="Powiat oleśnicki"/>
        <s v="Powiat oławski"/>
        <s v="Powiat strzeliński"/>
        <s v="Powiat trzebnicki"/>
        <s v="Powiat wołowski"/>
        <s v="Powiat wrocławski"/>
        <s v="Powiat m.Wrocław"/>
        <s v="Powiat głubczycki"/>
        <s v="Powiat namysłowski"/>
        <s v="Powiat nyski"/>
        <s v="Powiat prudnicki"/>
        <s v="Powiat kędzierzyńsko-kozielski"/>
        <s v="Powiat kluczborski"/>
        <s v="Powiat krapkowicki"/>
        <s v="Powiat oleski"/>
        <s v="Powiat strzelecki"/>
        <s v="Powiat m.Opole"/>
        <s v="Powiat bydgoski"/>
        <s v="Powiat toruński"/>
        <s v="Powiat m.Bydgoszcz"/>
        <s v="Powiat m.Toruń"/>
        <s v="Powiat brodnicki"/>
        <s v="Powiat chełmiński"/>
        <s v="Powiat golubsko-dobrzyński"/>
        <s v="Powiat grudziądzki"/>
        <s v="Powiat rypiński"/>
        <s v="Powiat wąbrzeski"/>
        <s v="Powiat m.Grudziądz"/>
        <s v="Powiat aleksandrowski"/>
        <s v="Powiat lipnowski"/>
        <s v="Powiat radziejowski"/>
        <s v="Powiat włocławski"/>
        <s v="Powiat m.Włocławek"/>
        <s v="Powiat inowrocławski"/>
        <s v="Powiat mogileński"/>
        <s v="Powiat nakielski"/>
        <s v="Powiat żniński"/>
        <s v="Powiat sępoleński"/>
        <s v="Powiat świecki"/>
        <s v="Powiat tucholski"/>
        <s v="Powiat gdański"/>
        <s v="Powiat kartuski"/>
        <s v="Powiat pucki"/>
        <s v="Powiat wejherowski"/>
        <s v="Powiat bytowski"/>
        <s v="Powiat lęborski"/>
        <s v="Powiat słupski"/>
        <s v="Powiat m.Słupsk"/>
        <s v="Powiat kwidzyński"/>
        <s v="Powiat malborski"/>
        <s v="Powiat starogardzki"/>
        <s v="Powiat tczewski"/>
        <s v="Powiat sztumski"/>
        <s v="Powiat m.Gdańsk"/>
        <s v="Powiat m.Gdynia"/>
        <s v="Powiat m.Sopot"/>
        <s v="Powiat chojnicki"/>
        <s v="Powiat człuchowski"/>
        <s v="Powiat kościerski"/>
        <s v="Powiat braniewski"/>
        <s v="Powiat działdowski"/>
        <s v="Powiat elbląski"/>
        <s v="Powiat iławski"/>
        <s v="Powiat nowomiejski"/>
        <s v="Powiat ostródzki"/>
        <s v="Powiat m.Elbląg"/>
        <s v="Powiat ełcki"/>
        <s v="Powiat giżycki"/>
        <s v="Powiat olecki"/>
        <s v="Powiat piski"/>
        <s v="Powiat gołdapski"/>
        <s v="Powiat węgorzewski"/>
        <s v="Powiat bartoszycki"/>
        <s v="Powiat kętrzyński"/>
        <s v="Powiat lidzbarski"/>
        <s v="Powiat mrągowski"/>
        <s v="Powiat nidzicki"/>
        <s v="Powiat olsztyński"/>
        <s v="Powiat szczycieński"/>
        <s v="Powiat m.Olsztyn"/>
      </sharedItems>
    </cacheField>
    <cacheField name="biblioteki w 2014" numFmtId="3">
      <sharedItems containsSemiMixedTypes="0" containsString="0" containsNumber="1" containsInteger="1" minValue="3" maxValue="196" count="54">
        <n v="11"/>
        <n v="16"/>
        <n v="33"/>
        <n v="7"/>
        <n v="83"/>
        <n v="18"/>
        <n v="19"/>
        <n v="37"/>
        <n v="29"/>
        <n v="24"/>
        <n v="3"/>
        <n v="13"/>
        <n v="20"/>
        <n v="23"/>
        <n v="40"/>
        <n v="31"/>
        <n v="15"/>
        <n v="26"/>
        <n v="14"/>
        <n v="12"/>
        <n v="5"/>
        <n v="17"/>
        <n v="21"/>
        <n v="30"/>
        <n v="6"/>
        <n v="39"/>
        <n v="196"/>
        <n v="27"/>
        <n v="22"/>
        <n v="25"/>
        <n v="36"/>
        <n v="63"/>
        <n v="64"/>
        <n v="59"/>
        <n v="8"/>
        <n v="35"/>
        <n v="45"/>
        <n v="28"/>
        <n v="10"/>
        <n v="56"/>
        <n v="38"/>
        <n v="42"/>
        <n v="32"/>
        <n v="9"/>
        <n v="34"/>
        <n v="4"/>
        <n v="41"/>
        <n v="67"/>
        <n v="46"/>
        <n v="65"/>
        <n v="44"/>
        <n v="49"/>
        <n v="43"/>
        <n v="47"/>
      </sharedItems>
    </cacheField>
    <cacheField name="biblioteki w 2015" numFmtId="3">
      <sharedItems containsSemiMixedTypes="0" containsString="0" containsNumber="1" containsInteger="1" minValue="3" maxValue="201"/>
    </cacheField>
    <cacheField name="czytelnicy w 2014" numFmtId="3">
      <sharedItems containsSemiMixedTypes="0" containsString="0" containsNumber="1" containsInteger="1" minValue="2398" maxValue="449565"/>
    </cacheField>
    <cacheField name="czytelnicy w 2015" numFmtId="3">
      <sharedItems containsSemiMixedTypes="0" containsString="0" containsNumber="1" containsInteger="1" minValue="2424" maxValue="439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NY" refreshedDate="42832.628755092592" createdVersion="4" refreshedVersion="4" minRefreshableVersion="3" recordCount="380">
  <cacheSource type="worksheet">
    <worksheetSource ref="A1:Q381" sheet="Tablica do tabeli przestawnych"/>
  </cacheSource>
  <cacheFields count="17">
    <cacheField name="Powiaty" numFmtId="0">
      <sharedItems count="370">
        <s v="Powiat łódzki wschodni"/>
        <s v="Powiat pabianicki"/>
        <s v="Powiat zgierski"/>
        <s v="Powiat brzeziński"/>
        <s v="Powiat m.Łódź"/>
        <s v="Powiat bełchatowski"/>
        <s v="Powiat opoczyński"/>
        <s v="Powiat piotrkowski"/>
        <s v="Powiat radomszczański"/>
        <s v="Powiat tomaszowski"/>
        <s v="Powiat m.Piotrków Trybunalski"/>
        <s v="Powiat łaski"/>
        <s v="Powiat pajęczański"/>
        <s v="Powiat poddębicki"/>
        <s v="Powiat sieradzki"/>
        <s v="Powiat wieluński"/>
        <s v="Powiat wieruszowski"/>
        <s v="Powiat zduńskowolski"/>
        <s v="Powiat kutnowski"/>
        <s v="Powiat łęczycki"/>
        <s v="Powiat łowicki"/>
        <s v="Powiat rawski"/>
        <s v="Powiat skierniewicki"/>
        <s v="Powiat m.Skierniewice"/>
        <s v="Powiat ciechanowski"/>
        <s v="Powiat mławski"/>
        <s v="Powiat płoński"/>
        <s v="Powiat pułtuski"/>
        <s v="Powiat żuromiński"/>
        <s v="Powiat makowski"/>
        <s v="Powiat ostrołęcki"/>
        <s v="Powiat ostrowski"/>
        <s v="Powiat przasnyski"/>
        <s v="Powiat wyszkowski"/>
        <s v="Powiat m.Ostrołęka"/>
        <s v="Powiat białobrzeski"/>
        <s v="Powiat kozienicki"/>
        <s v="Powiat lipski"/>
        <s v="Powiat przysuski"/>
        <s v="Powiat radomski"/>
        <s v="Powiat szydłowiecki"/>
        <s v="Powiat zwoleński"/>
        <s v="Powiat m.Radom"/>
        <s v="Powiat m. st. Warszawa"/>
        <s v="Powiat garwoliński"/>
        <s v="Powiat legionowski"/>
        <s v="Powiat miński"/>
        <s v="Powiat nowodworski"/>
        <s v="Powiat otwocki"/>
        <s v="Powiat wołomiński"/>
        <s v="Powiat grodziski"/>
        <s v="Powiat grójecki"/>
        <s v="Powiat piaseczyński"/>
        <s v="Powiat pruszkowski"/>
        <s v="Powiat sochaczewski"/>
        <s v="Powiat warszawski zachodni"/>
        <s v="Powiat żyrardowski"/>
        <s v="Powiat gostyniński"/>
        <s v="Powiat płocki"/>
        <s v="Powiat sierpecki"/>
        <s v="Powiat m.Płock"/>
        <s v="Powiat łosicki"/>
        <s v="Powiat siedlecki"/>
        <s v="Powiat sokołowski"/>
        <s v="Powiat węgrowski"/>
        <s v="Powiat m.Siedlce"/>
        <s v="Powiat bocheński"/>
        <s v="Powiat krakowski"/>
        <s v="Powiat miechowski"/>
        <s v="Powiat myślenicki"/>
        <s v="Powiat proszowicki"/>
        <s v="Powiat wielicki"/>
        <s v="Powiat m.Kraków"/>
        <s v="Powiat gorlicki"/>
        <s v="Powiat limanowski"/>
        <s v="Powiat nowosądecki"/>
        <s v="Powiat m.Nowy Sącz"/>
        <s v="Powiat chrzanowski"/>
        <s v="Powiat olkuski"/>
        <s v="Powiat oświęcimski"/>
        <s v="Powiat wadowicki"/>
        <s v="Powiat brzeski"/>
        <s v="Powiat dąbrowski"/>
        <s v="Powiat tarnowski"/>
        <s v="Powiat m.Tarnów"/>
        <s v="Powiat nowotarski"/>
        <s v="Powiat suski"/>
        <s v="Powiat tatrzański"/>
        <s v="Powiat bielski"/>
        <s v="Powiat cieszyński"/>
        <s v="Powiat żywiecki"/>
        <s v="Powiat m.Bielsko-Biała"/>
        <s v="Powiat lubliniecki"/>
        <s v="Powiat tarnogórski"/>
        <s v="Powiat m.Bytom"/>
        <s v="Powiat m.Piekary Śląskie"/>
        <s v="Powiat częstochowski"/>
        <s v="Powiat kłobucki"/>
        <s v="Powiat myszkowski"/>
        <s v="Powiat m.Częstochowa"/>
        <s v="Powiat gliwicki"/>
        <s v="Powiat m.Gliwice"/>
        <s v="Powiat m.Zabrze"/>
        <s v="Powiat m.Chorzów"/>
        <s v="Powiat m.Katowice"/>
        <s v="Powiat m.Mysłowice"/>
        <s v="Powiat m.Ruda Śląska"/>
        <s v="Powiat m.Siemianowice Śląskie"/>
        <s v="Powiat m.Świętochłowice"/>
        <s v="Powiat raciborski"/>
        <s v="Powiat rybnicki"/>
        <s v="Powiat wodzisławski"/>
        <s v="Powiat m.Jastrzębie-Zdrój"/>
        <s v="Powiat m.Rybnik"/>
        <s v="Powiat m.Żory"/>
        <s v="Powiat będziński"/>
        <s v="Powiat zawierciański"/>
        <s v="Powiat m.Dąbrowa Górnicza"/>
        <s v="Powiat m.Jaworzno"/>
        <s v="Powiat m.Sosnowiec"/>
        <s v="Powiat mikołowski"/>
        <s v="Powiat pszczyński"/>
        <s v="Powiat bieruńsko-lędziński"/>
        <s v="Powiat m.Tychy"/>
        <s v="Powiat bialski"/>
        <s v="Powiat parczewski"/>
        <s v="Powiat radzyński"/>
        <s v="Powiat włodawski"/>
        <s v="Powiat m.Biała Podlaska"/>
        <s v="Powiat biłgorajski"/>
        <s v="Powiat chełmski"/>
        <s v="Powiat hrubieszowski"/>
        <s v="Powiat krasnostawski"/>
        <s v="Powiat zamojski"/>
        <s v="Powiat m.Chełm"/>
        <s v="Powiat m.Zamość"/>
        <s v="Powiat lubartowski"/>
        <s v="Powiat lubelski"/>
        <s v="Powiat łęczyński"/>
        <s v="Powiat świdnicki"/>
        <s v="Powiat m.Lublin"/>
        <s v="Powiat janowski"/>
        <s v="Powiat kraśnicki"/>
        <s v="Powiat łukowski"/>
        <s v="Powiat opolski"/>
        <s v="Powiat puławski"/>
        <s v="Powiat rycki"/>
        <s v="Powiat bieszczadzki"/>
        <s v="Powiat brzozowski"/>
        <s v="Powiat jasielski"/>
        <s v="Powiat krośnieński"/>
        <s v="Powiat sanocki"/>
        <s v="Powiat leski"/>
        <s v="Powiat m.Krosno"/>
        <s v="Powiat jarosławski"/>
        <s v="Powiat lubaczowski"/>
        <s v="Powiat przemyski"/>
        <s v="Powiat przeworski"/>
        <s v="Powiat m.Przemyśl"/>
        <s v="Powiat kolbuszowski"/>
        <s v="Powiat łańcucki"/>
        <s v="Powiat ropczycko-sędziszowski"/>
        <s v="Powiat rzeszowski"/>
        <s v="Powiat strzyżowski"/>
        <s v="Powiat m.Rzeszów"/>
        <s v="Powiat dębicki"/>
        <s v="Powiat leżajski"/>
        <s v="Powiat mielecki"/>
        <s v="Powiat niżański"/>
        <s v="Powiat stalowowolski"/>
        <s v="Powiat tarnobrzeski"/>
        <s v="Powiat m.Tarnobrzeg"/>
        <s v="Powiat białostocki"/>
        <s v="Powiat sokólski"/>
        <s v="Powiat m.Białystok"/>
        <s v="Powiat hajnowski"/>
        <s v="Powiat kolneński"/>
        <s v="Powiat łomżyński"/>
        <s v="Powiat siemiatycki"/>
        <s v="Powiat wysokomazowiecki"/>
        <s v="Powiat zambrowski"/>
        <s v="Powiat m.Łomża"/>
        <s v="Powiat augustowski"/>
        <s v="Powiat grajewski"/>
        <s v="Powiat moniecki"/>
        <s v="Powiat sejneński"/>
        <s v="Powiat suwalski"/>
        <s v="Powiat m.Suwałki"/>
        <s v="Powiat kielecki"/>
        <s v="Powiat konecki"/>
        <s v="Powiat ostrowiecki"/>
        <s v="Powiat skarżyski"/>
        <s v="Powiat starachowicki"/>
        <s v="Powiat m.Kielce"/>
        <s v="Powiat buski"/>
        <s v="Powiat jędrzejowski"/>
        <s v="Powiat kazimierski"/>
        <s v="Powiat opatowski"/>
        <s v="Powiat pińczowski"/>
        <s v="Powiat sandomierski"/>
        <s v="Powiat staszowski"/>
        <s v="Powiat włoszczowski"/>
        <s v="Powiat gorzowski"/>
        <s v="Powiat międzyrzecki"/>
        <s v="Powiat słubicki"/>
        <s v="Powiat strzelecko-drezdenecki"/>
        <s v="Powiat sulęciński"/>
        <s v="Powiat m.Gorzów Wielkopolski"/>
        <s v="Powiat nowosolski"/>
        <s v="Powiat świebodziński"/>
        <s v="Powiat zielonogórski"/>
        <s v="Powiat żagański"/>
        <s v="Powiat żarski"/>
        <s v="Powiat wschowski"/>
        <s v="Powiat m.Zielona Góra"/>
        <s v="Powiat jarociński"/>
        <s v="Powiat kaliski"/>
        <s v="Powiat kępiński"/>
        <s v="Powiat krotoszyński"/>
        <s v="Powiat ostrzeszowski"/>
        <s v="Powiat pleszewski"/>
        <s v="Powiat m.Kalisz"/>
        <s v="Powiat gnieźnieński"/>
        <s v="Powiat kolski"/>
        <s v="Powiat koniński"/>
        <s v="Powiat słupecki"/>
        <s v="Powiat turecki"/>
        <s v="Powiat wrzesiński"/>
        <s v="Powiat m.Konin"/>
        <s v="Powiat gostyński"/>
        <s v="Powiat kościański"/>
        <s v="Powiat leszczyński"/>
        <s v="Powiat międzychodzki"/>
        <s v="Powiat nowotomyski"/>
        <s v="Powiat rawicki"/>
        <s v="Powiat wolsztyński"/>
        <s v="Powiat m.Leszno"/>
        <s v="Powiat chodzieski"/>
        <s v="Powiat czarnkowsko-trzcianecki"/>
        <s v="Powiat pilski"/>
        <s v="Powiat wągrowiecki"/>
        <s v="Powiat złotowski"/>
        <s v="Powiat obornicki"/>
        <s v="Powiat poznański"/>
        <s v="Powiat szamotulski"/>
        <s v="Powiat średzki"/>
        <s v="Powiat śremski"/>
        <s v="Powiat m.Poznań"/>
        <s v="Powiat białogardzki"/>
        <s v="Powiat kołobrzeski"/>
        <s v="Powiat koszaliński"/>
        <s v="Powiat sławieński"/>
        <s v="Powiat m.Koszalin"/>
        <s v="Powiat choszczeński"/>
        <s v="Powiat drawski"/>
        <s v="Powiat myśliborski"/>
        <s v="Powiat pyrzycki"/>
        <s v="Powiat szczecinecki"/>
        <s v="Powiat świdwiński"/>
        <s v="Powiat wałecki"/>
        <s v="Powiat łobeski"/>
        <s v="Powiat m.Szczecin"/>
        <s v="Powiat goleniowski"/>
        <s v="Powiat gryficki"/>
        <s v="Powiat gryfiński"/>
        <s v="Powiat kamieński"/>
        <s v="Powiat policki"/>
        <s v="Powiat stargardzki"/>
        <s v="Powiat m.Świnoujście"/>
        <s v="Powiat bolesławiecki"/>
        <s v="Powiat jaworski"/>
        <s v="Powiat jeleniogórski"/>
        <s v="Powiat kamiennogórski"/>
        <s v="Powiat lubański"/>
        <s v="Powiat lwówecki"/>
        <s v="Powiat zgorzelecki"/>
        <s v="Powiat złotoryjski"/>
        <s v="Powiat m.Jelenia Góra"/>
        <s v="Powiat głogowski"/>
        <s v="Powiat górowski"/>
        <s v="Powiat legnicki"/>
        <s v="Powiat lubiński"/>
        <s v="Powiat polkowicki"/>
        <s v="Powiat m.Legnica"/>
        <s v="Powiat dzierżoniowski"/>
        <s v="Powiat kłodzki"/>
        <s v="Powiat wałbrzyski"/>
        <s v="Powiat ząbkowicki"/>
        <s v="Powiat m.Wałbrzych od 2013"/>
        <s v="Powiat milicki"/>
        <s v="Powiat oleśnicki"/>
        <s v="Powiat oławski"/>
        <s v="Powiat strzeliński"/>
        <s v="Powiat trzebnicki"/>
        <s v="Powiat wołowski"/>
        <s v="Powiat wrocławski"/>
        <s v="Powiat m.Wrocław"/>
        <s v="Powiat głubczycki"/>
        <s v="Powiat namysłowski"/>
        <s v="Powiat nyski"/>
        <s v="Powiat prudnicki"/>
        <s v="Powiat kędzierzyńsko-kozielski"/>
        <s v="Powiat kluczborski"/>
        <s v="Powiat krapkowicki"/>
        <s v="Powiat oleski"/>
        <s v="Powiat strzelecki"/>
        <s v="Powiat m.Opole"/>
        <s v="Powiat bydgoski"/>
        <s v="Powiat toruński"/>
        <s v="Powiat m.Bydgoszcz"/>
        <s v="Powiat m.Toruń"/>
        <s v="Powiat brodnicki"/>
        <s v="Powiat chełmiński"/>
        <s v="Powiat golubsko-dobrzyński"/>
        <s v="Powiat grudziądzki"/>
        <s v="Powiat rypiński"/>
        <s v="Powiat wąbrzeski"/>
        <s v="Powiat m.Grudziądz"/>
        <s v="Powiat aleksandrowski"/>
        <s v="Powiat lipnowski"/>
        <s v="Powiat radziejowski"/>
        <s v="Powiat włocławski"/>
        <s v="Powiat m.Włocławek"/>
        <s v="Powiat inowrocławski"/>
        <s v="Powiat mogileński"/>
        <s v="Powiat nakielski"/>
        <s v="Powiat żniński"/>
        <s v="Powiat sępoleński"/>
        <s v="Powiat świecki"/>
        <s v="Powiat tucholski"/>
        <s v="Powiat gdański"/>
        <s v="Powiat kartuski"/>
        <s v="Powiat pucki"/>
        <s v="Powiat wejherowski"/>
        <s v="Powiat bytowski"/>
        <s v="Powiat lęborski"/>
        <s v="Powiat słupski"/>
        <s v="Powiat m.Słupsk"/>
        <s v="Powiat kwidzyński"/>
        <s v="Powiat malborski"/>
        <s v="Powiat starogardzki"/>
        <s v="Powiat tczewski"/>
        <s v="Powiat sztumski"/>
        <s v="Powiat m.Gdańsk"/>
        <s v="Powiat m.Gdynia"/>
        <s v="Powiat m.Sopot"/>
        <s v="Powiat chojnicki"/>
        <s v="Powiat człuchowski"/>
        <s v="Powiat kościerski"/>
        <s v="Powiat braniewski"/>
        <s v="Powiat działdowski"/>
        <s v="Powiat elbląski"/>
        <s v="Powiat iławski"/>
        <s v="Powiat nowomiejski"/>
        <s v="Powiat ostródzki"/>
        <s v="Powiat m.Elbląg"/>
        <s v="Powiat ełcki"/>
        <s v="Powiat giżycki"/>
        <s v="Powiat olecki"/>
        <s v="Powiat piski"/>
        <s v="Powiat gołdapski"/>
        <s v="Powiat węgorzewski"/>
        <s v="Powiat bartoszycki"/>
        <s v="Powiat kętrzyński"/>
        <s v="Powiat lidzbarski"/>
        <s v="Powiat mrągowski"/>
        <s v="Powiat nidzicki"/>
        <s v="Powiat olsztyński"/>
        <s v="Powiat szczycieński"/>
        <s v="Powiat m.Olsztyn"/>
      </sharedItems>
    </cacheField>
    <cacheField name="biblioteki w 2014" numFmtId="3">
      <sharedItems containsSemiMixedTypes="0" containsString="0" containsNumber="1" containsInteger="1" minValue="3" maxValue="196" count="54">
        <n v="11"/>
        <n v="16"/>
        <n v="33"/>
        <n v="7"/>
        <n v="83"/>
        <n v="18"/>
        <n v="19"/>
        <n v="37"/>
        <n v="29"/>
        <n v="24"/>
        <n v="3"/>
        <n v="13"/>
        <n v="20"/>
        <n v="23"/>
        <n v="40"/>
        <n v="31"/>
        <n v="15"/>
        <n v="26"/>
        <n v="14"/>
        <n v="12"/>
        <n v="5"/>
        <n v="17"/>
        <n v="21"/>
        <n v="30"/>
        <n v="6"/>
        <n v="39"/>
        <n v="196"/>
        <n v="27"/>
        <n v="22"/>
        <n v="25"/>
        <n v="36"/>
        <n v="63"/>
        <n v="64"/>
        <n v="59"/>
        <n v="8"/>
        <n v="35"/>
        <n v="45"/>
        <n v="28"/>
        <n v="10"/>
        <n v="56"/>
        <n v="38"/>
        <n v="42"/>
        <n v="32"/>
        <n v="9"/>
        <n v="34"/>
        <n v="4"/>
        <n v="41"/>
        <n v="67"/>
        <n v="46"/>
        <n v="65"/>
        <n v="44"/>
        <n v="49"/>
        <n v="43"/>
        <n v="47"/>
      </sharedItems>
    </cacheField>
    <cacheField name="(xi-xśr)^2" numFmtId="3">
      <sharedItems containsSemiMixedTypes="0" containsString="0" containsNumber="1" minValue="9.0000000000000427E-2" maxValue="30520.089999999997"/>
    </cacheField>
    <cacheField name="(xi-xśr)^3" numFmtId="3">
      <sharedItems containsSemiMixedTypes="0" containsString="0" containsNumber="1" minValue="-6128.487000000001" maxValue="5331859.7229999993"/>
    </cacheField>
    <cacheField name="(xi-xśr)^4" numFmtId="3">
      <sharedItems containsSemiMixedTypes="0" containsString="0" containsNumber="1" minValue="8.1000000000000776E-3" maxValue="931475893.60809982"/>
    </cacheField>
    <cacheField name="biblioteki w 2015" numFmtId="3">
      <sharedItems containsSemiMixedTypes="0" containsString="0" containsNumber="1" containsInteger="1" minValue="3" maxValue="201" count="53">
        <n v="11"/>
        <n v="16"/>
        <n v="33"/>
        <n v="7"/>
        <n v="83"/>
        <n v="18"/>
        <n v="19"/>
        <n v="35"/>
        <n v="29"/>
        <n v="22"/>
        <n v="3"/>
        <n v="13"/>
        <n v="20"/>
        <n v="40"/>
        <n v="31"/>
        <n v="24"/>
        <n v="15"/>
        <n v="23"/>
        <n v="14"/>
        <n v="12"/>
        <n v="5"/>
        <n v="17"/>
        <n v="21"/>
        <n v="30"/>
        <n v="6"/>
        <n v="38"/>
        <n v="201"/>
        <n v="27"/>
        <n v="10"/>
        <n v="25"/>
        <n v="26"/>
        <n v="36"/>
        <n v="64"/>
        <n v="59"/>
        <n v="8"/>
        <n v="45"/>
        <n v="28"/>
        <n v="56"/>
        <n v="32"/>
        <n v="42"/>
        <n v="9"/>
        <n v="37"/>
        <n v="34"/>
        <n v="39"/>
        <n v="4"/>
        <n v="41"/>
        <n v="57"/>
        <n v="67"/>
        <n v="46"/>
        <n v="65"/>
        <n v="43"/>
        <n v="48"/>
        <n v="47"/>
      </sharedItems>
    </cacheField>
    <cacheField name="(xi-xśr)^22" numFmtId="3">
      <sharedItems containsSemiMixedTypes="0" containsString="0" containsNumber="1" minValue="3.2399999999999901E-2" maxValue="32335.232399999997"/>
    </cacheField>
    <cacheField name="(xi-xśr)^32" numFmtId="3">
      <sharedItems containsSemiMixedTypes="0" containsString="0" containsNumber="1" minValue="-6008.715432" maxValue="5814521.4901679996"/>
    </cacheField>
    <cacheField name="(xi-xśr)^42" numFmtId="3">
      <sharedItems containsSemiMixedTypes="0" containsString="0" containsNumber="1" minValue="1.0497599999999936E-3" maxValue="1045567254.3620095"/>
    </cacheField>
    <cacheField name="czytelnicy w 2014" numFmtId="3">
      <sharedItems containsSemiMixedTypes="0" containsString="0" containsNumber="1" containsInteger="1" minValue="2398" maxValue="449565"/>
    </cacheField>
    <cacheField name="(xi-xśr)^23" numFmtId="3">
      <sharedItems containsSemiMixedTypes="0" containsString="0" containsNumber="1" minValue="91.393600000025046" maxValue="187470329504.83359"/>
    </cacheField>
    <cacheField name="(xi-xśr)^33" numFmtId="3">
      <sharedItems containsSemiMixedTypes="0" containsString="0" containsNumber="1" minValue="-2856373288918.167" maxValue="8.1170610815288816E+16"/>
    </cacheField>
    <cacheField name="(xi-xśr)^43" numFmtId="3">
      <sharedItems containsSemiMixedTypes="0" containsString="0" containsNumber="1" minValue="8352.7901209645788" maxValue="3.5145124444650877E+22"/>
    </cacheField>
    <cacheField name="czytelnicy w 2015" numFmtId="3">
      <sharedItems containsSemiMixedTypes="0" containsString="0" containsNumber="1" containsInteger="1" minValue="2424" maxValue="439806" count="376">
        <n v="7345"/>
        <n v="15187"/>
        <n v="21350"/>
        <n v="4004"/>
        <n v="116474"/>
        <n v="18351"/>
        <n v="7964"/>
        <n v="10927"/>
        <n v="25417"/>
        <n v="14259"/>
        <n v="16493"/>
        <n v="6306"/>
        <n v="9076"/>
        <n v="6071"/>
        <n v="23066"/>
        <n v="16858"/>
        <n v="6101"/>
        <n v="8141"/>
        <n v="14507"/>
        <n v="7242"/>
        <n v="9630"/>
        <n v="7285"/>
        <n v="4972"/>
        <n v="8586"/>
        <n v="13799"/>
        <n v="7702"/>
        <n v="11538"/>
        <n v="7360"/>
        <n v="3899"/>
        <n v="5665"/>
        <n v="8661"/>
        <n v="10237"/>
        <n v="6340"/>
        <n v="9386"/>
        <n v="8392"/>
        <n v="3682"/>
        <n v="9514"/>
        <n v="5201"/>
        <n v="6454"/>
        <n v="16894"/>
        <n v="4282"/>
        <n v="6646"/>
        <n v="27206"/>
        <n v="439806"/>
        <n v="15722"/>
        <n v="13128"/>
        <n v="28741"/>
        <n v="10744"/>
        <n v="19178"/>
        <n v="34175"/>
        <n v="16136"/>
        <n v="11757"/>
        <n v="23817"/>
        <n v="24741"/>
        <n v="12306"/>
        <n v="14592"/>
        <n v="11325"/>
        <n v="5248"/>
        <n v="12023"/>
        <n v="7890"/>
        <n v="31611"/>
        <n v="3684"/>
        <n v="8202"/>
        <n v="6169"/>
        <n v="7814"/>
        <n v="15867"/>
        <n v="19685"/>
        <n v="36188"/>
        <n v="7175"/>
        <n v="18515"/>
        <n v="5299"/>
        <n v="20767"/>
        <n v="219201"/>
        <n v="20112"/>
        <n v="20879"/>
        <n v="32401"/>
        <n v="21569"/>
        <n v="30372"/>
        <n v="21256"/>
        <n v="31582"/>
        <n v="24395"/>
        <n v="17457"/>
        <n v="8109"/>
        <n v="32474"/>
        <n v="22587"/>
        <n v="32621"/>
        <n v="13219"/>
        <n v="8856"/>
        <n v="32486"/>
        <n v="27784"/>
        <n v="24032"/>
        <n v="43550"/>
        <n v="10833"/>
        <n v="23327"/>
        <n v="8723"/>
        <n v="6721"/>
        <n v="15687"/>
        <n v="11053"/>
        <n v="7815"/>
        <n v="39684"/>
        <n v="16292"/>
        <n v="41867"/>
        <n v="27284"/>
        <n v="16757"/>
        <n v="75695"/>
        <n v="10734"/>
        <n v="15155"/>
        <n v="10118"/>
        <n v="7426"/>
        <n v="20329"/>
        <n v="13697"/>
        <n v="24748"/>
        <n v="23757"/>
        <n v="26651"/>
        <n v="10293"/>
        <n v="26093"/>
        <n v="19472"/>
        <n v="21076"/>
        <n v="31114"/>
        <n v="36238"/>
        <n v="17302"/>
        <n v="18621"/>
        <n v="8420"/>
        <n v="22397"/>
        <n v="13580"/>
        <n v="3961"/>
        <n v="11233"/>
        <n v="6851"/>
        <n v="17018"/>
        <n v="14431"/>
        <n v="10981"/>
        <n v="9690"/>
        <n v="9986"/>
        <n v="15718"/>
        <n v="13191"/>
        <n v="13330"/>
        <n v="13905"/>
        <n v="17138"/>
        <n v="23382"/>
        <n v="13481"/>
        <n v="13818"/>
        <n v="77799"/>
        <n v="8783"/>
        <n v="15466"/>
        <n v="14274"/>
        <n v="9060"/>
        <n v="23801"/>
        <n v="8080"/>
        <n v="3702"/>
        <n v="9812"/>
        <n v="17373"/>
        <n v="13531"/>
        <n v="15655"/>
        <n v="5038"/>
        <n v="16440"/>
        <n v="16363"/>
        <n v="9809"/>
        <n v="6290"/>
        <n v="9995"/>
        <n v="9294"/>
        <n v="10319"/>
        <n v="15145"/>
        <n v="10181"/>
        <n v="23315"/>
        <n v="10446"/>
        <n v="36965"/>
        <n v="18586"/>
        <n v="9912"/>
        <n v="28529"/>
        <n v="8676"/>
        <n v="17533"/>
        <n v="5929"/>
        <n v="10393"/>
        <n v="8589"/>
        <n v="40438"/>
        <n v="5255"/>
        <n v="6635"/>
        <n v="3721"/>
        <n v="6165"/>
        <n v="5907"/>
        <n v="4354"/>
        <n v="3722"/>
        <n v="9238"/>
        <n v="8398"/>
        <n v="4943"/>
        <n v="5082"/>
        <n v="2424"/>
        <n v="4308"/>
        <n v="11239"/>
        <n v="22725"/>
        <n v="10437"/>
        <n v="13446"/>
        <n v="7822"/>
        <n v="11272"/>
        <n v="41542"/>
        <n v="8063"/>
        <n v="9965"/>
        <n v="2967"/>
        <n v="6240"/>
        <n v="5809"/>
        <n v="8622"/>
        <n v="8912"/>
        <n v="6898"/>
        <n v="5970"/>
        <n v="10196"/>
        <n v="6618"/>
        <n v="5881"/>
        <n v="4407"/>
        <n v="22792"/>
        <n v="7431"/>
        <n v="12481"/>
        <n v="5314"/>
        <n v="11511"/>
        <n v="12731"/>
        <n v="15328"/>
        <n v="25142"/>
        <n v="11879"/>
        <n v="9854"/>
        <n v="6586"/>
        <n v="11250"/>
        <n v="27168"/>
        <n v="5496"/>
        <n v="11615"/>
        <n v="10961"/>
        <n v="21034"/>
        <n v="11251"/>
        <n v="17771"/>
        <n v="6526"/>
        <n v="8553"/>
        <n v="10693"/>
        <n v="13575"/>
        <n v="12230"/>
        <n v="8065"/>
        <n v="10315"/>
        <n v="5543"/>
        <n v="5015"/>
        <n v="13635"/>
        <n v="11418"/>
        <n v="7873"/>
        <n v="14487"/>
        <n v="10511"/>
        <n v="12869"/>
        <n v="22713"/>
        <n v="12766"/>
        <n v="9520"/>
        <n v="10277"/>
        <n v="60670"/>
        <n v="13474"/>
        <n v="10850"/>
        <n v="8495"/>
        <n v="86838"/>
        <n v="5830"/>
        <n v="11927"/>
        <n v="9886"/>
        <n v="7535"/>
        <n v="17882"/>
        <n v="7395"/>
        <n v="6017"/>
        <n v="9290"/>
        <n v="4854"/>
        <n v="8594"/>
        <n v="4005"/>
        <n v="4616"/>
        <n v="73352"/>
        <n v="10979"/>
        <n v="11912"/>
        <n v="12255"/>
        <n v="9094"/>
        <n v="7729"/>
        <n v="15039"/>
        <n v="4637"/>
        <n v="13966"/>
        <n v="7317"/>
        <n v="12153"/>
        <n v="6224"/>
        <n v="7797"/>
        <n v="6948"/>
        <n v="14909"/>
        <n v="7183"/>
        <n v="11897"/>
        <n v="12175"/>
        <n v="4461"/>
        <n v="6116"/>
        <n v="14172"/>
        <n v="8870"/>
        <n v="15298"/>
        <n v="14443"/>
        <n v="26970"/>
        <n v="26323"/>
        <n v="10154"/>
        <n v="8791"/>
        <n v="16316"/>
        <n v="5491"/>
        <n v="16680"/>
        <n v="11206"/>
        <n v="5504"/>
        <n v="7393"/>
        <n v="11097"/>
        <n v="6722"/>
        <n v="17951"/>
        <n v="131480"/>
        <n v="13914"/>
        <n v="6278"/>
        <n v="3822"/>
        <n v="18111"/>
        <n v="6633"/>
        <n v="13777"/>
        <n v="7786"/>
        <n v="12630"/>
        <n v="11798"/>
        <n v="16605"/>
        <n v="9728"/>
        <n v="35276"/>
        <n v="12430"/>
        <n v="12334"/>
        <n v="45872"/>
        <n v="23799"/>
        <n v="12851"/>
        <n v="7688"/>
        <n v="5615"/>
        <n v="4480"/>
        <n v="5977"/>
        <n v="4455"/>
        <n v="12634"/>
        <n v="7016"/>
        <n v="8582"/>
        <n v="6648"/>
        <n v="10357"/>
        <n v="16362"/>
        <n v="22733"/>
        <n v="6451"/>
        <n v="10272"/>
        <n v="11416"/>
        <n v="5048"/>
        <n v="12901"/>
        <n v="6858"/>
        <n v="12899"/>
        <n v="12877"/>
        <n v="7085"/>
        <n v="7587"/>
        <n v="36083"/>
        <n v="9345"/>
        <n v="12402"/>
        <n v="9576"/>
        <n v="16883"/>
        <n v="10040"/>
        <n v="6884"/>
        <n v="16593"/>
        <n v="18649"/>
        <n v="4928"/>
        <n v="118196"/>
        <n v="45804"/>
        <n v="6701"/>
        <n v="10062"/>
        <n v="8307"/>
        <n v="8478"/>
        <n v="5078"/>
        <n v="7246"/>
        <n v="12795"/>
        <n v="6604"/>
        <n v="16011"/>
        <n v="22139"/>
        <n v="8635"/>
        <n v="8228"/>
        <n v="4500"/>
        <n v="7240"/>
        <n v="2592"/>
        <n v="3370"/>
        <n v="6682"/>
        <n v="8826"/>
        <n v="6332"/>
        <n v="6885"/>
        <n v="3599"/>
        <n v="13025"/>
        <n v="8901"/>
        <n v="39625"/>
      </sharedItems>
    </cacheField>
    <cacheField name="(xi-xśr)^24" numFmtId="0">
      <sharedItems containsSemiMixedTypes="0" containsString="0" containsNumber="1" minValue="1414.5121000000438" maxValue="179270616961.03207"/>
    </cacheField>
    <cacheField name="(xi-xśr)^34" numFmtId="2">
      <sharedItems containsSemiMixedTypes="0" containsString="0" containsNumber="1" minValue="-2731312923576.5" maxValue="7.5903826388228208E+16"/>
    </cacheField>
    <cacheField name="(xi-xśr)^44" numFmtId="2">
      <sharedItems containsSemiMixedTypes="0" containsString="0" containsNumber="1" minValue="2000844.4810465339" maxValue="3.2137954105589083E+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NY" refreshedDate="42841.748862962966" createdVersion="4" refreshedVersion="4" minRefreshableVersion="3" recordCount="370">
  <cacheSource type="worksheet">
    <worksheetSource ref="A1:B371" sheet="Arkusz10"/>
  </cacheSource>
  <cacheFields count="2">
    <cacheField name="Powiaty" numFmtId="0">
      <sharedItems count="370">
        <s v="Powiat aleksandrowski"/>
        <s v="Powiat augustowski"/>
        <s v="Powiat bartoszycki"/>
        <s v="Powiat bełchatowski"/>
        <s v="Powiat będziński"/>
        <s v="Powiat bialski"/>
        <s v="Powiat białobrzeski"/>
        <s v="Powiat białogardzki"/>
        <s v="Powiat białostocki"/>
        <s v="Powiat bielski"/>
        <s v="Powiat bieruńsko-lędziński"/>
        <s v="Powiat bieszczadzki"/>
        <s v="Powiat biłgorajski"/>
        <s v="Powiat bocheński"/>
        <s v="Powiat bolesławiecki"/>
        <s v="Powiat braniewski"/>
        <s v="Powiat brodnicki"/>
        <s v="Powiat brzeski"/>
        <s v="Powiat brzeziński"/>
        <s v="Powiat brzozowski"/>
        <s v="Powiat buski"/>
        <s v="Powiat bydgoski"/>
        <s v="Powiat bytowski"/>
        <s v="Powiat chełmiński"/>
        <s v="Powiat chełmski"/>
        <s v="Powiat chodzieski"/>
        <s v="Powiat chojnicki"/>
        <s v="Powiat choszczeński"/>
        <s v="Powiat chrzanowski"/>
        <s v="Powiat ciechanowski"/>
        <s v="Powiat cieszyński"/>
        <s v="Powiat czarnkowsko-trzcianecki"/>
        <s v="Powiat częstochowski"/>
        <s v="Powiat człuchowski"/>
        <s v="Powiat dąbrowski"/>
        <s v="Powiat dębicki"/>
        <s v="Powiat drawski"/>
        <s v="Powiat działdowski"/>
        <s v="Powiat dzierżoniowski"/>
        <s v="Powiat elbląski"/>
        <s v="Powiat ełcki"/>
        <s v="Powiat garwoliński"/>
        <s v="Powiat gdański"/>
        <s v="Powiat giżycki"/>
        <s v="Powiat gliwicki"/>
        <s v="Powiat głogowski"/>
        <s v="Powiat głubczycki"/>
        <s v="Powiat gnieźnieński"/>
        <s v="Powiat goleniowski"/>
        <s v="Powiat golubsko-dobrzyński"/>
        <s v="Powiat gołdapski"/>
        <s v="Powiat gorlicki"/>
        <s v="Powiat gorzowski"/>
        <s v="Powiat gostyniński"/>
        <s v="Powiat gostyński"/>
        <s v="Powiat górowski"/>
        <s v="Powiat grajewski"/>
        <s v="Powiat grodziski"/>
        <s v="Powiat grójecki"/>
        <s v="Powiat grudziądzki"/>
        <s v="Powiat gryficki"/>
        <s v="Powiat gryfiński"/>
        <s v="Powiat hajnowski"/>
        <s v="Powiat hrubieszowski"/>
        <s v="Powiat iławski"/>
        <s v="Powiat inowrocławski"/>
        <s v="Powiat janowski"/>
        <s v="Powiat jarociński"/>
        <s v="Powiat jarosławski"/>
        <s v="Powiat jasielski"/>
        <s v="Powiat jaworski"/>
        <s v="Powiat jeleniogórski"/>
        <s v="Powiat jędrzejowski"/>
        <s v="Powiat kaliski"/>
        <s v="Powiat kamiennogórski"/>
        <s v="Powiat kamieński"/>
        <s v="Powiat kartuski"/>
        <s v="Powiat kazimierski"/>
        <s v="Powiat kędzierzyńsko-kozielski"/>
        <s v="Powiat kępiński"/>
        <s v="Powiat kętrzyński"/>
        <s v="Powiat kielecki"/>
        <s v="Powiat kluczborski"/>
        <s v="Powiat kłobucki"/>
        <s v="Powiat kłodzki"/>
        <s v="Powiat kolbuszowski"/>
        <s v="Powiat kolneński"/>
        <s v="Powiat kolski"/>
        <s v="Powiat kołobrzeski"/>
        <s v="Powiat konecki"/>
        <s v="Powiat koniński"/>
        <s v="Powiat koszaliński"/>
        <s v="Powiat kościański"/>
        <s v="Powiat kościerski"/>
        <s v="Powiat kozienicki"/>
        <s v="Powiat krakowski"/>
        <s v="Powiat krapkowicki"/>
        <s v="Powiat krasnostawski"/>
        <s v="Powiat kraśnicki"/>
        <s v="Powiat krośnieński"/>
        <s v="Powiat krotoszyński"/>
        <s v="Powiat kutnowski"/>
        <s v="Powiat kwidzyński"/>
        <s v="Powiat legionowski"/>
        <s v="Powiat legnicki"/>
        <s v="Powiat leski"/>
        <s v="Powiat leszczyński"/>
        <s v="Powiat leżajski"/>
        <s v="Powiat lęborski"/>
        <s v="Powiat lidzbarski"/>
        <s v="Powiat limanowski"/>
        <s v="Powiat lipnowski"/>
        <s v="Powiat lipski"/>
        <s v="Powiat lubaczowski"/>
        <s v="Powiat lubański"/>
        <s v="Powiat lubartowski"/>
        <s v="Powiat lubelski"/>
        <s v="Powiat lubiński"/>
        <s v="Powiat lubliniecki"/>
        <s v="Powiat lwówecki"/>
        <s v="Powiat łańcucki"/>
        <s v="Powiat łaski"/>
        <s v="Powiat łęczycki"/>
        <s v="Powiat łęczyński"/>
        <s v="Powiat łobeski"/>
        <s v="Powiat łomżyński"/>
        <s v="Powiat łosicki"/>
        <s v="Powiat łowicki"/>
        <s v="Powiat łódzki wschodni"/>
        <s v="Powiat łukowski"/>
        <s v="Powiat m. st. Warszawa"/>
        <s v="Powiat m.Biała Podlaska"/>
        <s v="Powiat m.Białystok"/>
        <s v="Powiat m.Bielsko-Biała"/>
        <s v="Powiat m.Bydgoszcz"/>
        <s v="Powiat m.Bytom"/>
        <s v="Powiat m.Chełm"/>
        <s v="Powiat m.Chorzów"/>
        <s v="Powiat m.Częstochowa"/>
        <s v="Powiat m.Dąbrowa Górnicza"/>
        <s v="Powiat m.Elbląg"/>
        <s v="Powiat m.Gdańsk"/>
        <s v="Powiat m.Gdynia"/>
        <s v="Powiat m.Gliwice"/>
        <s v="Powiat m.Gorzów Wielkopolski"/>
        <s v="Powiat m.Grudziądz"/>
        <s v="Powiat m.Jastrzębie-Zdrój"/>
        <s v="Powiat m.Jaworzno"/>
        <s v="Powiat m.Jelenia Góra"/>
        <s v="Powiat m.Kalisz"/>
        <s v="Powiat m.Katowice"/>
        <s v="Powiat m.Kielce"/>
        <s v="Powiat m.Konin"/>
        <s v="Powiat m.Koszalin"/>
        <s v="Powiat m.Kraków"/>
        <s v="Powiat m.Krosno"/>
        <s v="Powiat m.Legnica"/>
        <s v="Powiat m.Leszno"/>
        <s v="Powiat m.Lublin"/>
        <s v="Powiat m.Łomża"/>
        <s v="Powiat m.Łódź"/>
        <s v="Powiat m.Mysłowice"/>
        <s v="Powiat m.Nowy Sącz"/>
        <s v="Powiat m.Olsztyn"/>
        <s v="Powiat m.Opole"/>
        <s v="Powiat m.Ostrołęka"/>
        <s v="Powiat m.Piekary Śląskie"/>
        <s v="Powiat m.Piotrków Trybunalski"/>
        <s v="Powiat m.Płock"/>
        <s v="Powiat m.Poznań"/>
        <s v="Powiat m.Przemyśl"/>
        <s v="Powiat m.Radom"/>
        <s v="Powiat m.Ruda Śląska"/>
        <s v="Powiat m.Rybnik"/>
        <s v="Powiat m.Rzeszów"/>
        <s v="Powiat m.Siedlce"/>
        <s v="Powiat m.Siemianowice Śląskie"/>
        <s v="Powiat m.Skierniewice"/>
        <s v="Powiat m.Słupsk"/>
        <s v="Powiat m.Sopot"/>
        <s v="Powiat m.Sosnowiec"/>
        <s v="Powiat m.Suwałki"/>
        <s v="Powiat m.Szczecin"/>
        <s v="Powiat m.Świętochłowice"/>
        <s v="Powiat m.Świnoujście"/>
        <s v="Powiat m.Tarnobrzeg"/>
        <s v="Powiat m.Tarnów"/>
        <s v="Powiat m.Toruń"/>
        <s v="Powiat m.Tychy"/>
        <s v="Powiat m.Wałbrzych od 2013"/>
        <s v="Powiat m.Włocławek"/>
        <s v="Powiat m.Wrocław"/>
        <s v="Powiat m.Zabrze"/>
        <s v="Powiat m.Zamość"/>
        <s v="Powiat m.Zielona Góra"/>
        <s v="Powiat m.Żory"/>
        <s v="Powiat makowski"/>
        <s v="Powiat malborski"/>
        <s v="Powiat miechowski"/>
        <s v="Powiat mielecki"/>
        <s v="Powiat międzychodzki"/>
        <s v="Powiat międzyrzecki"/>
        <s v="Powiat mikołowski"/>
        <s v="Powiat milicki"/>
        <s v="Powiat miński"/>
        <s v="Powiat mławski"/>
        <s v="Powiat mogileński"/>
        <s v="Powiat moniecki"/>
        <s v="Powiat mrągowski"/>
        <s v="Powiat myszkowski"/>
        <s v="Powiat myślenicki"/>
        <s v="Powiat myśliborski"/>
        <s v="Powiat nakielski"/>
        <s v="Powiat namysłowski"/>
        <s v="Powiat nidzicki"/>
        <s v="Powiat niżański"/>
        <s v="Powiat nowodworski"/>
        <s v="Powiat nowomiejski"/>
        <s v="Powiat nowosądecki"/>
        <s v="Powiat nowosolski"/>
        <s v="Powiat nowotarski"/>
        <s v="Powiat nowotomyski"/>
        <s v="Powiat nyski"/>
        <s v="Powiat obornicki"/>
        <s v="Powiat olecki"/>
        <s v="Powiat oleski"/>
        <s v="Powiat oleśnicki"/>
        <s v="Powiat olkuski"/>
        <s v="Powiat olsztyński"/>
        <s v="Powiat oławski"/>
        <s v="Powiat opatowski"/>
        <s v="Powiat opoczyński"/>
        <s v="Powiat opolski"/>
        <s v="Powiat ostrołęcki"/>
        <s v="Powiat ostrowiecki"/>
        <s v="Powiat ostrowski"/>
        <s v="Powiat ostródzki"/>
        <s v="Powiat ostrzeszowski"/>
        <s v="Powiat oświęcimski"/>
        <s v="Powiat otwocki"/>
        <s v="Powiat pabianicki"/>
        <s v="Powiat pajęczański"/>
        <s v="Powiat parczewski"/>
        <s v="Powiat piaseczyński"/>
        <s v="Powiat pilski"/>
        <s v="Powiat pińczowski"/>
        <s v="Powiat piotrkowski"/>
        <s v="Powiat piski"/>
        <s v="Powiat pleszewski"/>
        <s v="Powiat płocki"/>
        <s v="Powiat płoński"/>
        <s v="Powiat poddębicki"/>
        <s v="Powiat policki"/>
        <s v="Powiat polkowicki"/>
        <s v="Powiat poznański"/>
        <s v="Powiat proszowicki"/>
        <s v="Powiat prudnicki"/>
        <s v="Powiat pruszkowski"/>
        <s v="Powiat przasnyski"/>
        <s v="Powiat przemyski"/>
        <s v="Powiat przeworski"/>
        <s v="Powiat przysuski"/>
        <s v="Powiat pszczyński"/>
        <s v="Powiat pucki"/>
        <s v="Powiat puławski"/>
        <s v="Powiat pułtuski"/>
        <s v="Powiat pyrzycki"/>
        <s v="Powiat raciborski"/>
        <s v="Powiat radomski"/>
        <s v="Powiat radomszczański"/>
        <s v="Powiat radziejowski"/>
        <s v="Powiat radzyński"/>
        <s v="Powiat rawicki"/>
        <s v="Powiat rawski"/>
        <s v="Powiat ropczycko-sędziszowski"/>
        <s v="Powiat rybnicki"/>
        <s v="Powiat rycki"/>
        <s v="Powiat rypiński"/>
        <s v="Powiat rzeszowski"/>
        <s v="Powiat sandomierski"/>
        <s v="Powiat sanocki"/>
        <s v="Powiat sejneński"/>
        <s v="Powiat sępoleński"/>
        <s v="Powiat siedlecki"/>
        <s v="Powiat siemiatycki"/>
        <s v="Powiat sieradzki"/>
        <s v="Powiat sierpecki"/>
        <s v="Powiat skarżyski"/>
        <s v="Powiat skierniewicki"/>
        <s v="Powiat sławieński"/>
        <s v="Powiat słubicki"/>
        <s v="Powiat słupecki"/>
        <s v="Powiat słupski"/>
        <s v="Powiat sochaczewski"/>
        <s v="Powiat sokołowski"/>
        <s v="Powiat sokólski"/>
        <s v="Powiat stalowowolski"/>
        <s v="Powiat starachowicki"/>
        <s v="Powiat stargardzki"/>
        <s v="Powiat starogardzki"/>
        <s v="Powiat staszowski"/>
        <s v="Powiat strzelecki"/>
        <s v="Powiat strzelecko-drezdenecki"/>
        <s v="Powiat strzeliński"/>
        <s v="Powiat strzyżowski"/>
        <s v="Powiat sulęciński"/>
        <s v="Powiat suski"/>
        <s v="Powiat suwalski"/>
        <s v="Powiat szamotulski"/>
        <s v="Powiat szczecinecki"/>
        <s v="Powiat szczycieński"/>
        <s v="Powiat sztumski"/>
        <s v="Powiat szydłowiecki"/>
        <s v="Powiat średzki"/>
        <s v="Powiat śremski"/>
        <s v="Powiat świdnicki"/>
        <s v="Powiat świdwiński"/>
        <s v="Powiat świebodziński"/>
        <s v="Powiat świecki"/>
        <s v="Powiat tarnobrzeski"/>
        <s v="Powiat tarnogórski"/>
        <s v="Powiat tarnowski"/>
        <s v="Powiat tatrzański"/>
        <s v="Powiat tczewski"/>
        <s v="Powiat tomaszowski"/>
        <s v="Powiat toruński"/>
        <s v="Powiat trzebnicki"/>
        <s v="Powiat tucholski"/>
        <s v="Powiat turecki"/>
        <s v="Powiat wadowicki"/>
        <s v="Powiat wałbrzyski"/>
        <s v="Powiat wałecki"/>
        <s v="Powiat warszawski zachodni"/>
        <s v="Powiat wąbrzeski"/>
        <s v="Powiat wągrowiecki"/>
        <s v="Powiat wejherowski"/>
        <s v="Powiat węgorzewski"/>
        <s v="Powiat węgrowski"/>
        <s v="Powiat wielicki"/>
        <s v="Powiat wieluński"/>
        <s v="Powiat wieruszowski"/>
        <s v="Powiat włocławski"/>
        <s v="Powiat włodawski"/>
        <s v="Powiat włoszczowski"/>
        <s v="Powiat wodzisławski"/>
        <s v="Powiat wolsztyński"/>
        <s v="Powiat wołomiński"/>
        <s v="Powiat wołowski"/>
        <s v="Powiat wrocławski"/>
        <s v="Powiat wrzesiński"/>
        <s v="Powiat wschowski"/>
        <s v="Powiat wysokomazowiecki"/>
        <s v="Powiat wyszkowski"/>
        <s v="Powiat zambrowski"/>
        <s v="Powiat zamojski"/>
        <s v="Powiat zawierciański"/>
        <s v="Powiat ząbkowicki"/>
        <s v="Powiat zduńskowolski"/>
        <s v="Powiat zgierski"/>
        <s v="Powiat zgorzelecki"/>
        <s v="Powiat zielonogórski"/>
        <s v="Powiat złotoryjski"/>
        <s v="Powiat złotowski"/>
        <s v="Powiat zwoleński"/>
        <s v="Powiat żagański"/>
        <s v="Powiat żarski"/>
        <s v="Powiat żniński"/>
        <s v="Powiat żuromiński"/>
        <s v="Powiat żyrardowski"/>
        <s v="Powiat żywiecki"/>
      </sharedItems>
    </cacheField>
    <cacheField name="Łączna liczba czytelników w 2014 r. w Polsce" numFmtId="0">
      <sharedItems containsSemiMixedTypes="0" containsString="0" containsNumber="1" containsInteger="1" minValue="2398" maxValue="449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n v="11"/>
    <n v="7255"/>
    <n v="7345"/>
  </r>
  <r>
    <x v="1"/>
    <x v="1"/>
    <n v="16"/>
    <n v="14610"/>
    <n v="15187"/>
  </r>
  <r>
    <x v="2"/>
    <x v="2"/>
    <n v="33"/>
    <n v="21570"/>
    <n v="21350"/>
  </r>
  <r>
    <x v="3"/>
    <x v="3"/>
    <n v="7"/>
    <n v="4927"/>
    <n v="4004"/>
  </r>
  <r>
    <x v="4"/>
    <x v="4"/>
    <n v="83"/>
    <n v="118182"/>
    <n v="116474"/>
  </r>
  <r>
    <x v="5"/>
    <x v="5"/>
    <n v="18"/>
    <n v="18422"/>
    <n v="18351"/>
  </r>
  <r>
    <x v="6"/>
    <x v="6"/>
    <n v="19"/>
    <n v="7942"/>
    <n v="7964"/>
  </r>
  <r>
    <x v="7"/>
    <x v="7"/>
    <n v="35"/>
    <n v="11024"/>
    <n v="10927"/>
  </r>
  <r>
    <x v="8"/>
    <x v="8"/>
    <n v="29"/>
    <n v="25192"/>
    <n v="25417"/>
  </r>
  <r>
    <x v="9"/>
    <x v="9"/>
    <n v="22"/>
    <n v="14906"/>
    <n v="14259"/>
  </r>
  <r>
    <x v="10"/>
    <x v="10"/>
    <n v="3"/>
    <n v="17290"/>
    <n v="16493"/>
  </r>
  <r>
    <x v="11"/>
    <x v="11"/>
    <n v="13"/>
    <n v="6517"/>
    <n v="6306"/>
  </r>
  <r>
    <x v="12"/>
    <x v="12"/>
    <n v="20"/>
    <n v="9196"/>
    <n v="9076"/>
  </r>
  <r>
    <x v="13"/>
    <x v="13"/>
    <n v="18"/>
    <n v="6172"/>
    <n v="6071"/>
  </r>
  <r>
    <x v="14"/>
    <x v="14"/>
    <n v="40"/>
    <n v="23515"/>
    <n v="23066"/>
  </r>
  <r>
    <x v="15"/>
    <x v="15"/>
    <n v="31"/>
    <n v="17352"/>
    <n v="16858"/>
  </r>
  <r>
    <x v="16"/>
    <x v="9"/>
    <n v="24"/>
    <n v="6191"/>
    <n v="6101"/>
  </r>
  <r>
    <x v="17"/>
    <x v="16"/>
    <n v="15"/>
    <n v="8634"/>
    <n v="8141"/>
  </r>
  <r>
    <x v="18"/>
    <x v="17"/>
    <n v="23"/>
    <n v="15313"/>
    <n v="14507"/>
  </r>
  <r>
    <x v="19"/>
    <x v="18"/>
    <n v="14"/>
    <n v="7370"/>
    <n v="7242"/>
  </r>
  <r>
    <x v="20"/>
    <x v="6"/>
    <n v="19"/>
    <n v="9273"/>
    <n v="9630"/>
  </r>
  <r>
    <x v="21"/>
    <x v="19"/>
    <n v="12"/>
    <n v="7533"/>
    <n v="7285"/>
  </r>
  <r>
    <x v="22"/>
    <x v="12"/>
    <n v="20"/>
    <n v="4851"/>
    <n v="4972"/>
  </r>
  <r>
    <x v="23"/>
    <x v="20"/>
    <n v="5"/>
    <n v="8493"/>
    <n v="8586"/>
  </r>
  <r>
    <x v="24"/>
    <x v="5"/>
    <n v="18"/>
    <n v="14208"/>
    <n v="13799"/>
  </r>
  <r>
    <x v="25"/>
    <x v="21"/>
    <n v="17"/>
    <n v="8023"/>
    <n v="7702"/>
  </r>
  <r>
    <x v="26"/>
    <x v="1"/>
    <n v="15"/>
    <n v="11612"/>
    <n v="11538"/>
  </r>
  <r>
    <x v="27"/>
    <x v="18"/>
    <n v="14"/>
    <n v="7258"/>
    <n v="7360"/>
  </r>
  <r>
    <x v="28"/>
    <x v="0"/>
    <n v="11"/>
    <n v="3667"/>
    <n v="3899"/>
  </r>
  <r>
    <x v="29"/>
    <x v="22"/>
    <n v="21"/>
    <n v="5519"/>
    <n v="5665"/>
  </r>
  <r>
    <x v="30"/>
    <x v="23"/>
    <n v="30"/>
    <n v="8376"/>
    <n v="8661"/>
  </r>
  <r>
    <x v="31"/>
    <x v="5"/>
    <n v="18"/>
    <n v="10401"/>
    <n v="10237"/>
  </r>
  <r>
    <x v="32"/>
    <x v="5"/>
    <n v="18"/>
    <n v="6100"/>
    <n v="6340"/>
  </r>
  <r>
    <x v="33"/>
    <x v="12"/>
    <n v="20"/>
    <n v="9513"/>
    <n v="9386"/>
  </r>
  <r>
    <x v="34"/>
    <x v="24"/>
    <n v="6"/>
    <n v="9036"/>
    <n v="8392"/>
  </r>
  <r>
    <x v="35"/>
    <x v="0"/>
    <n v="11"/>
    <n v="3568"/>
    <n v="3682"/>
  </r>
  <r>
    <x v="36"/>
    <x v="21"/>
    <n v="18"/>
    <n v="9596"/>
    <n v="9514"/>
  </r>
  <r>
    <x v="37"/>
    <x v="0"/>
    <n v="11"/>
    <n v="5254"/>
    <n v="5201"/>
  </r>
  <r>
    <x v="38"/>
    <x v="6"/>
    <n v="19"/>
    <n v="6260"/>
    <n v="6454"/>
  </r>
  <r>
    <x v="39"/>
    <x v="25"/>
    <n v="38"/>
    <n v="17528"/>
    <n v="16894"/>
  </r>
  <r>
    <x v="40"/>
    <x v="19"/>
    <n v="12"/>
    <n v="4328"/>
    <n v="4282"/>
  </r>
  <r>
    <x v="41"/>
    <x v="16"/>
    <n v="15"/>
    <n v="6661"/>
    <n v="6646"/>
  </r>
  <r>
    <x v="42"/>
    <x v="16"/>
    <n v="15"/>
    <n v="28661"/>
    <n v="27206"/>
  </r>
  <r>
    <x v="43"/>
    <x v="26"/>
    <n v="201"/>
    <n v="449565"/>
    <n v="439806"/>
  </r>
  <r>
    <x v="44"/>
    <x v="27"/>
    <n v="27"/>
    <n v="15357"/>
    <n v="15722"/>
  </r>
  <r>
    <x v="45"/>
    <x v="1"/>
    <n v="14"/>
    <n v="13551"/>
    <n v="13128"/>
  </r>
  <r>
    <x v="46"/>
    <x v="13"/>
    <n v="23"/>
    <n v="28568"/>
    <n v="28741"/>
  </r>
  <r>
    <x v="47"/>
    <x v="18"/>
    <n v="14"/>
    <n v="11042"/>
    <n v="10744"/>
  </r>
  <r>
    <x v="48"/>
    <x v="8"/>
    <n v="29"/>
    <n v="19257"/>
    <n v="19178"/>
  </r>
  <r>
    <x v="49"/>
    <x v="14"/>
    <n v="38"/>
    <n v="34004"/>
    <n v="34175"/>
  </r>
  <r>
    <x v="50"/>
    <x v="19"/>
    <n v="12"/>
    <n v="14919"/>
    <n v="16136"/>
  </r>
  <r>
    <x v="51"/>
    <x v="1"/>
    <n v="16"/>
    <n v="11526"/>
    <n v="11757"/>
  </r>
  <r>
    <x v="52"/>
    <x v="17"/>
    <n v="27"/>
    <n v="22287"/>
    <n v="23817"/>
  </r>
  <r>
    <x v="53"/>
    <x v="28"/>
    <n v="22"/>
    <n v="25532"/>
    <n v="24741"/>
  </r>
  <r>
    <x v="54"/>
    <x v="5"/>
    <n v="17"/>
    <n v="12227"/>
    <n v="12306"/>
  </r>
  <r>
    <x v="55"/>
    <x v="21"/>
    <n v="17"/>
    <n v="14732"/>
    <n v="14592"/>
  </r>
  <r>
    <x v="56"/>
    <x v="11"/>
    <n v="13"/>
    <n v="10379"/>
    <n v="11325"/>
  </r>
  <r>
    <x v="57"/>
    <x v="16"/>
    <n v="15"/>
    <n v="5555"/>
    <n v="5248"/>
  </r>
  <r>
    <x v="58"/>
    <x v="2"/>
    <n v="33"/>
    <n v="12857"/>
    <n v="12023"/>
  </r>
  <r>
    <x v="59"/>
    <x v="5"/>
    <n v="18"/>
    <n v="8471"/>
    <n v="7890"/>
  </r>
  <r>
    <x v="60"/>
    <x v="16"/>
    <n v="15"/>
    <n v="32128"/>
    <n v="31611"/>
  </r>
  <r>
    <x v="61"/>
    <x v="11"/>
    <n v="10"/>
    <n v="3470"/>
    <n v="3684"/>
  </r>
  <r>
    <x v="62"/>
    <x v="29"/>
    <n v="25"/>
    <n v="8341"/>
    <n v="8202"/>
  </r>
  <r>
    <x v="63"/>
    <x v="1"/>
    <n v="16"/>
    <n v="6581"/>
    <n v="6169"/>
  </r>
  <r>
    <x v="64"/>
    <x v="17"/>
    <n v="26"/>
    <n v="7849"/>
    <n v="7814"/>
  </r>
  <r>
    <x v="65"/>
    <x v="24"/>
    <n v="6"/>
    <n v="16577"/>
    <n v="15867"/>
  </r>
  <r>
    <x v="66"/>
    <x v="30"/>
    <n v="36"/>
    <n v="20053"/>
    <n v="19685"/>
  </r>
  <r>
    <x v="67"/>
    <x v="31"/>
    <n v="64"/>
    <n v="34582"/>
    <n v="36188"/>
  </r>
  <r>
    <x v="68"/>
    <x v="11"/>
    <n v="13"/>
    <n v="6749"/>
    <n v="7175"/>
  </r>
  <r>
    <x v="69"/>
    <x v="22"/>
    <n v="21"/>
    <n v="17682"/>
    <n v="18515"/>
  </r>
  <r>
    <x v="70"/>
    <x v="0"/>
    <n v="11"/>
    <n v="5400"/>
    <n v="5299"/>
  </r>
  <r>
    <x v="71"/>
    <x v="12"/>
    <n v="20"/>
    <n v="19897"/>
    <n v="20767"/>
  </r>
  <r>
    <x v="72"/>
    <x v="32"/>
    <n v="64"/>
    <n v="217758"/>
    <n v="219201"/>
  </r>
  <r>
    <x v="73"/>
    <x v="15"/>
    <n v="31"/>
    <n v="19569"/>
    <n v="20112"/>
  </r>
  <r>
    <x v="74"/>
    <x v="30"/>
    <n v="36"/>
    <n v="21579"/>
    <n v="20879"/>
  </r>
  <r>
    <x v="75"/>
    <x v="33"/>
    <n v="59"/>
    <n v="31362"/>
    <n v="32401"/>
  </r>
  <r>
    <x v="76"/>
    <x v="34"/>
    <n v="8"/>
    <n v="21536"/>
    <n v="21569"/>
  </r>
  <r>
    <x v="77"/>
    <x v="35"/>
    <n v="35"/>
    <n v="30957"/>
    <n v="30372"/>
  </r>
  <r>
    <x v="78"/>
    <x v="17"/>
    <n v="26"/>
    <n v="20891"/>
    <n v="21256"/>
  </r>
  <r>
    <x v="79"/>
    <x v="15"/>
    <n v="31"/>
    <n v="31416"/>
    <n v="31582"/>
  </r>
  <r>
    <x v="80"/>
    <x v="36"/>
    <n v="45"/>
    <n v="24615"/>
    <n v="24395"/>
  </r>
  <r>
    <x v="81"/>
    <x v="37"/>
    <n v="28"/>
    <n v="17858"/>
    <n v="17457"/>
  </r>
  <r>
    <x v="82"/>
    <x v="5"/>
    <n v="18"/>
    <n v="7987"/>
    <n v="8109"/>
  </r>
  <r>
    <x v="83"/>
    <x v="32"/>
    <n v="64"/>
    <n v="32606"/>
    <n v="32474"/>
  </r>
  <r>
    <x v="84"/>
    <x v="38"/>
    <n v="10"/>
    <n v="22657"/>
    <n v="22587"/>
  </r>
  <r>
    <x v="85"/>
    <x v="39"/>
    <n v="56"/>
    <n v="28892"/>
    <n v="32621"/>
  </r>
  <r>
    <x v="86"/>
    <x v="15"/>
    <n v="31"/>
    <n v="13394"/>
    <n v="13219"/>
  </r>
  <r>
    <x v="87"/>
    <x v="5"/>
    <n v="18"/>
    <n v="8436"/>
    <n v="8856"/>
  </r>
  <r>
    <x v="88"/>
    <x v="40"/>
    <n v="38"/>
    <n v="32368"/>
    <n v="32486"/>
  </r>
  <r>
    <x v="89"/>
    <x v="2"/>
    <n v="32"/>
    <n v="27425"/>
    <n v="27784"/>
  </r>
  <r>
    <x v="90"/>
    <x v="41"/>
    <n v="42"/>
    <n v="24833"/>
    <n v="24032"/>
  </r>
  <r>
    <x v="91"/>
    <x v="5"/>
    <n v="18"/>
    <n v="44873"/>
    <n v="43550"/>
  </r>
  <r>
    <x v="92"/>
    <x v="8"/>
    <n v="29"/>
    <n v="11192"/>
    <n v="10833"/>
  </r>
  <r>
    <x v="93"/>
    <x v="42"/>
    <n v="32"/>
    <n v="24126"/>
    <n v="23327"/>
  </r>
  <r>
    <x v="94"/>
    <x v="0"/>
    <n v="11"/>
    <n v="11797"/>
    <n v="8723"/>
  </r>
  <r>
    <x v="95"/>
    <x v="43"/>
    <n v="9"/>
    <n v="7118"/>
    <n v="6721"/>
  </r>
  <r>
    <x v="96"/>
    <x v="41"/>
    <n v="42"/>
    <n v="15901"/>
    <n v="15687"/>
  </r>
  <r>
    <x v="97"/>
    <x v="28"/>
    <n v="22"/>
    <n v="10910"/>
    <n v="11053"/>
  </r>
  <r>
    <x v="98"/>
    <x v="16"/>
    <n v="15"/>
    <n v="8017"/>
    <n v="7815"/>
  </r>
  <r>
    <x v="99"/>
    <x v="13"/>
    <n v="23"/>
    <n v="41663"/>
    <n v="39684"/>
  </r>
  <r>
    <x v="100"/>
    <x v="13"/>
    <n v="22"/>
    <n v="16237"/>
    <n v="16292"/>
  </r>
  <r>
    <x v="101"/>
    <x v="22"/>
    <n v="18"/>
    <n v="40153"/>
    <n v="41867"/>
  </r>
  <r>
    <x v="102"/>
    <x v="28"/>
    <n v="22"/>
    <n v="28685"/>
    <n v="27284"/>
  </r>
  <r>
    <x v="103"/>
    <x v="0"/>
    <n v="11"/>
    <n v="17619"/>
    <n v="16757"/>
  </r>
  <r>
    <x v="104"/>
    <x v="7"/>
    <n v="37"/>
    <n v="84516"/>
    <n v="75695"/>
  </r>
  <r>
    <x v="105"/>
    <x v="38"/>
    <n v="10"/>
    <n v="11242"/>
    <n v="10734"/>
  </r>
  <r>
    <x v="106"/>
    <x v="11"/>
    <n v="13"/>
    <n v="15850"/>
    <n v="15155"/>
  </r>
  <r>
    <x v="107"/>
    <x v="38"/>
    <n v="10"/>
    <n v="10492"/>
    <n v="10118"/>
  </r>
  <r>
    <x v="108"/>
    <x v="24"/>
    <n v="6"/>
    <n v="7713"/>
    <n v="7426"/>
  </r>
  <r>
    <x v="109"/>
    <x v="42"/>
    <n v="32"/>
    <n v="20348"/>
    <n v="20329"/>
  </r>
  <r>
    <x v="110"/>
    <x v="12"/>
    <n v="20"/>
    <n v="13783"/>
    <n v="13697"/>
  </r>
  <r>
    <x v="111"/>
    <x v="44"/>
    <n v="34"/>
    <n v="25285"/>
    <n v="24748"/>
  </r>
  <r>
    <x v="112"/>
    <x v="18"/>
    <n v="14"/>
    <n v="25362"/>
    <n v="23757"/>
  </r>
  <r>
    <x v="113"/>
    <x v="22"/>
    <n v="21"/>
    <n v="28592"/>
    <n v="26651"/>
  </r>
  <r>
    <x v="114"/>
    <x v="34"/>
    <n v="8"/>
    <n v="9917"/>
    <n v="10293"/>
  </r>
  <r>
    <x v="115"/>
    <x v="35"/>
    <n v="35"/>
    <n v="26765"/>
    <n v="26093"/>
  </r>
  <r>
    <x v="116"/>
    <x v="7"/>
    <n v="35"/>
    <n v="18702"/>
    <n v="19472"/>
  </r>
  <r>
    <x v="117"/>
    <x v="5"/>
    <n v="18"/>
    <n v="21176"/>
    <n v="21076"/>
  </r>
  <r>
    <x v="118"/>
    <x v="21"/>
    <n v="17"/>
    <n v="31145"/>
    <n v="31114"/>
  </r>
  <r>
    <x v="119"/>
    <x v="12"/>
    <n v="20"/>
    <n v="37667"/>
    <n v="36238"/>
  </r>
  <r>
    <x v="120"/>
    <x v="22"/>
    <n v="21"/>
    <n v="16918"/>
    <n v="17302"/>
  </r>
  <r>
    <x v="121"/>
    <x v="42"/>
    <n v="32"/>
    <n v="18872"/>
    <n v="18621"/>
  </r>
  <r>
    <x v="122"/>
    <x v="34"/>
    <n v="8"/>
    <n v="8823"/>
    <n v="8420"/>
  </r>
  <r>
    <x v="123"/>
    <x v="1"/>
    <n v="14"/>
    <n v="23892"/>
    <n v="22397"/>
  </r>
  <r>
    <x v="124"/>
    <x v="25"/>
    <n v="39"/>
    <n v="13872"/>
    <n v="13580"/>
  </r>
  <r>
    <x v="125"/>
    <x v="28"/>
    <n v="21"/>
    <n v="4036"/>
    <n v="3961"/>
  </r>
  <r>
    <x v="126"/>
    <x v="12"/>
    <n v="20"/>
    <n v="10556"/>
    <n v="11233"/>
  </r>
  <r>
    <x v="127"/>
    <x v="21"/>
    <n v="16"/>
    <n v="7261"/>
    <n v="6851"/>
  </r>
  <r>
    <x v="128"/>
    <x v="20"/>
    <n v="5"/>
    <n v="17784"/>
    <n v="17018"/>
  </r>
  <r>
    <x v="129"/>
    <x v="2"/>
    <n v="33"/>
    <n v="14654"/>
    <n v="14431"/>
  </r>
  <r>
    <x v="130"/>
    <x v="8"/>
    <n v="29"/>
    <n v="10882"/>
    <n v="10981"/>
  </r>
  <r>
    <x v="131"/>
    <x v="28"/>
    <n v="22"/>
    <n v="10115"/>
    <n v="9690"/>
  </r>
  <r>
    <x v="132"/>
    <x v="12"/>
    <n v="20"/>
    <n v="10156"/>
    <n v="9986"/>
  </r>
  <r>
    <x v="9"/>
    <x v="13"/>
    <n v="22"/>
    <n v="15251"/>
    <n v="15718"/>
  </r>
  <r>
    <x v="133"/>
    <x v="42"/>
    <n v="32"/>
    <n v="12905"/>
    <n v="13191"/>
  </r>
  <r>
    <x v="134"/>
    <x v="45"/>
    <n v="4"/>
    <n v="11534"/>
    <n v="13330"/>
  </r>
  <r>
    <x v="135"/>
    <x v="3"/>
    <n v="7"/>
    <n v="14264"/>
    <n v="13905"/>
  </r>
  <r>
    <x v="136"/>
    <x v="46"/>
    <n v="41"/>
    <n v="17099"/>
    <n v="17138"/>
  </r>
  <r>
    <x v="137"/>
    <x v="39"/>
    <n v="57"/>
    <n v="22246"/>
    <n v="23382"/>
  </r>
  <r>
    <x v="138"/>
    <x v="22"/>
    <n v="21"/>
    <n v="13274"/>
    <n v="13481"/>
  </r>
  <r>
    <x v="139"/>
    <x v="1"/>
    <n v="16"/>
    <n v="13998"/>
    <n v="13818"/>
  </r>
  <r>
    <x v="140"/>
    <x v="41"/>
    <n v="42"/>
    <n v="78254"/>
    <n v="77799"/>
  </r>
  <r>
    <x v="141"/>
    <x v="16"/>
    <n v="15"/>
    <n v="8780"/>
    <n v="8783"/>
  </r>
  <r>
    <x v="142"/>
    <x v="37"/>
    <n v="28"/>
    <n v="15906"/>
    <n v="15466"/>
  </r>
  <r>
    <x v="143"/>
    <x v="27"/>
    <n v="27"/>
    <n v="15273"/>
    <n v="14274"/>
  </r>
  <r>
    <x v="144"/>
    <x v="22"/>
    <n v="21"/>
    <n v="8689"/>
    <n v="9060"/>
  </r>
  <r>
    <x v="145"/>
    <x v="27"/>
    <n v="27"/>
    <n v="24390"/>
    <n v="23801"/>
  </r>
  <r>
    <x v="146"/>
    <x v="5"/>
    <n v="18"/>
    <n v="7689"/>
    <n v="8080"/>
  </r>
  <r>
    <x v="147"/>
    <x v="19"/>
    <n v="12"/>
    <n v="3282"/>
    <n v="3702"/>
  </r>
  <r>
    <x v="148"/>
    <x v="30"/>
    <n v="36"/>
    <n v="10090"/>
    <n v="9812"/>
  </r>
  <r>
    <x v="149"/>
    <x v="29"/>
    <n v="25"/>
    <n v="19015"/>
    <n v="17373"/>
  </r>
  <r>
    <x v="150"/>
    <x v="7"/>
    <n v="38"/>
    <n v="13570"/>
    <n v="13531"/>
  </r>
  <r>
    <x v="151"/>
    <x v="30"/>
    <n v="36"/>
    <n v="15453"/>
    <n v="15655"/>
  </r>
  <r>
    <x v="152"/>
    <x v="21"/>
    <n v="17"/>
    <n v="5290"/>
    <n v="5038"/>
  </r>
  <r>
    <x v="153"/>
    <x v="34"/>
    <n v="8"/>
    <n v="17060"/>
    <n v="16440"/>
  </r>
  <r>
    <x v="154"/>
    <x v="35"/>
    <n v="35"/>
    <n v="17174"/>
    <n v="16363"/>
  </r>
  <r>
    <x v="155"/>
    <x v="29"/>
    <n v="25"/>
    <n v="9007"/>
    <n v="9809"/>
  </r>
  <r>
    <x v="156"/>
    <x v="30"/>
    <n v="36"/>
    <n v="6521"/>
    <n v="6290"/>
  </r>
  <r>
    <x v="157"/>
    <x v="42"/>
    <n v="32"/>
    <n v="9373"/>
    <n v="9995"/>
  </r>
  <r>
    <x v="158"/>
    <x v="34"/>
    <n v="8"/>
    <n v="6924"/>
    <n v="9294"/>
  </r>
  <r>
    <x v="159"/>
    <x v="13"/>
    <n v="23"/>
    <n v="10285"/>
    <n v="10319"/>
  </r>
  <r>
    <x v="160"/>
    <x v="23"/>
    <n v="30"/>
    <n v="15626"/>
    <n v="15145"/>
  </r>
  <r>
    <x v="161"/>
    <x v="13"/>
    <n v="23"/>
    <n v="10272"/>
    <n v="10181"/>
  </r>
  <r>
    <x v="162"/>
    <x v="47"/>
    <n v="67"/>
    <n v="24058"/>
    <n v="23315"/>
  </r>
  <r>
    <x v="163"/>
    <x v="27"/>
    <n v="27"/>
    <n v="10837"/>
    <n v="10446"/>
  </r>
  <r>
    <x v="164"/>
    <x v="5"/>
    <n v="18"/>
    <n v="38110"/>
    <n v="36965"/>
  </r>
  <r>
    <x v="165"/>
    <x v="25"/>
    <n v="39"/>
    <n v="19337"/>
    <n v="18586"/>
  </r>
  <r>
    <x v="166"/>
    <x v="9"/>
    <n v="24"/>
    <n v="10282"/>
    <n v="9912"/>
  </r>
  <r>
    <x v="167"/>
    <x v="48"/>
    <n v="46"/>
    <n v="28938"/>
    <n v="28529"/>
  </r>
  <r>
    <x v="168"/>
    <x v="13"/>
    <n v="23"/>
    <n v="8450"/>
    <n v="8676"/>
  </r>
  <r>
    <x v="169"/>
    <x v="29"/>
    <n v="25"/>
    <n v="18669"/>
    <n v="17533"/>
  </r>
  <r>
    <x v="170"/>
    <x v="21"/>
    <n v="17"/>
    <n v="6243"/>
    <n v="5929"/>
  </r>
  <r>
    <x v="171"/>
    <x v="43"/>
    <n v="9"/>
    <n v="10654"/>
    <n v="10393"/>
  </r>
  <r>
    <x v="172"/>
    <x v="15"/>
    <n v="31"/>
    <n v="14319"/>
    <n v="14259"/>
  </r>
  <r>
    <x v="173"/>
    <x v="9"/>
    <n v="24"/>
    <n v="9138"/>
    <n v="8589"/>
  </r>
  <r>
    <x v="174"/>
    <x v="21"/>
    <n v="17"/>
    <n v="40431"/>
    <n v="40438"/>
  </r>
  <r>
    <x v="88"/>
    <x v="0"/>
    <n v="11"/>
    <n v="4902"/>
    <n v="5255"/>
  </r>
  <r>
    <x v="175"/>
    <x v="11"/>
    <n v="13"/>
    <n v="6424"/>
    <n v="6635"/>
  </r>
  <r>
    <x v="176"/>
    <x v="19"/>
    <n v="12"/>
    <n v="4015"/>
    <n v="3721"/>
  </r>
  <r>
    <x v="177"/>
    <x v="22"/>
    <n v="21"/>
    <n v="6166"/>
    <n v="6165"/>
  </r>
  <r>
    <x v="178"/>
    <x v="18"/>
    <n v="14"/>
    <n v="6084"/>
    <n v="5907"/>
  </r>
  <r>
    <x v="179"/>
    <x v="16"/>
    <n v="15"/>
    <n v="4590"/>
    <n v="4354"/>
  </r>
  <r>
    <x v="180"/>
    <x v="20"/>
    <n v="6"/>
    <n v="3809"/>
    <n v="3722"/>
  </r>
  <r>
    <x v="181"/>
    <x v="20"/>
    <n v="5"/>
    <n v="9531"/>
    <n v="9238"/>
  </r>
  <r>
    <x v="182"/>
    <x v="6"/>
    <n v="19"/>
    <n v="8229"/>
    <n v="8398"/>
  </r>
  <r>
    <x v="183"/>
    <x v="0"/>
    <n v="9"/>
    <n v="5052"/>
    <n v="4943"/>
  </r>
  <r>
    <x v="184"/>
    <x v="19"/>
    <n v="12"/>
    <n v="4951"/>
    <n v="5082"/>
  </r>
  <r>
    <x v="185"/>
    <x v="43"/>
    <n v="9"/>
    <n v="2398"/>
    <n v="2424"/>
  </r>
  <r>
    <x v="186"/>
    <x v="21"/>
    <n v="16"/>
    <n v="4359"/>
    <n v="4308"/>
  </r>
  <r>
    <x v="187"/>
    <x v="45"/>
    <n v="4"/>
    <n v="11487"/>
    <n v="11239"/>
  </r>
  <r>
    <x v="188"/>
    <x v="48"/>
    <n v="45"/>
    <n v="22675"/>
    <n v="22725"/>
  </r>
  <r>
    <x v="189"/>
    <x v="9"/>
    <n v="24"/>
    <n v="10714"/>
    <n v="10437"/>
  </r>
  <r>
    <x v="190"/>
    <x v="12"/>
    <n v="20"/>
    <n v="13566"/>
    <n v="13446"/>
  </r>
  <r>
    <x v="191"/>
    <x v="43"/>
    <n v="9"/>
    <n v="7980"/>
    <n v="7822"/>
  </r>
  <r>
    <x v="192"/>
    <x v="13"/>
    <n v="23"/>
    <n v="11416"/>
    <n v="11272"/>
  </r>
  <r>
    <x v="193"/>
    <x v="18"/>
    <n v="14"/>
    <n v="43437"/>
    <n v="41542"/>
  </r>
  <r>
    <x v="194"/>
    <x v="1"/>
    <n v="16"/>
    <n v="8374"/>
    <n v="8063"/>
  </r>
  <r>
    <x v="195"/>
    <x v="27"/>
    <n v="28"/>
    <n v="9939"/>
    <n v="9965"/>
  </r>
  <r>
    <x v="196"/>
    <x v="24"/>
    <n v="7"/>
    <n v="2534"/>
    <n v="2967"/>
  </r>
  <r>
    <x v="197"/>
    <x v="21"/>
    <n v="17"/>
    <n v="6477"/>
    <n v="6240"/>
  </r>
  <r>
    <x v="198"/>
    <x v="5"/>
    <n v="18"/>
    <n v="5935"/>
    <n v="5809"/>
  </r>
  <r>
    <x v="199"/>
    <x v="5"/>
    <n v="18"/>
    <n v="9216"/>
    <n v="8622"/>
  </r>
  <r>
    <x v="200"/>
    <x v="5"/>
    <n v="18"/>
    <n v="8831"/>
    <n v="8912"/>
  </r>
  <r>
    <x v="201"/>
    <x v="11"/>
    <n v="13"/>
    <n v="7381"/>
    <n v="6898"/>
  </r>
  <r>
    <x v="202"/>
    <x v="18"/>
    <n v="14"/>
    <n v="6876"/>
    <n v="5970"/>
  </r>
  <r>
    <x v="203"/>
    <x v="28"/>
    <n v="22"/>
    <n v="9251"/>
    <n v="10196"/>
  </r>
  <r>
    <x v="204"/>
    <x v="19"/>
    <n v="12"/>
    <n v="6768"/>
    <n v="6618"/>
  </r>
  <r>
    <x v="205"/>
    <x v="1"/>
    <n v="16"/>
    <n v="5983"/>
    <n v="5881"/>
  </r>
  <r>
    <x v="206"/>
    <x v="11"/>
    <n v="13"/>
    <n v="4108"/>
    <n v="4407"/>
  </r>
  <r>
    <x v="207"/>
    <x v="16"/>
    <n v="15"/>
    <n v="24330"/>
    <n v="22792"/>
  </r>
  <r>
    <x v="150"/>
    <x v="16"/>
    <n v="15"/>
    <n v="7768"/>
    <n v="7431"/>
  </r>
  <r>
    <x v="208"/>
    <x v="29"/>
    <n v="25"/>
    <n v="12726"/>
    <n v="12481"/>
  </r>
  <r>
    <x v="209"/>
    <x v="11"/>
    <n v="11"/>
    <n v="5767"/>
    <n v="5314"/>
  </r>
  <r>
    <x v="210"/>
    <x v="23"/>
    <n v="24"/>
    <n v="13597"/>
    <n v="11511"/>
  </r>
  <r>
    <x v="211"/>
    <x v="8"/>
    <n v="29"/>
    <n v="12999"/>
    <n v="12731"/>
  </r>
  <r>
    <x v="212"/>
    <x v="27"/>
    <n v="29"/>
    <n v="14012"/>
    <n v="15328"/>
  </r>
  <r>
    <x v="213"/>
    <x v="34"/>
    <n v="8"/>
    <n v="6745"/>
    <n v="6635"/>
  </r>
  <r>
    <x v="214"/>
    <x v="11"/>
    <n v="20"/>
    <n v="23381"/>
    <n v="25142"/>
  </r>
  <r>
    <x v="215"/>
    <x v="16"/>
    <n v="15"/>
    <n v="11600"/>
    <n v="11879"/>
  </r>
  <r>
    <x v="216"/>
    <x v="27"/>
    <n v="27"/>
    <n v="9965"/>
    <n v="9854"/>
  </r>
  <r>
    <x v="217"/>
    <x v="6"/>
    <n v="19"/>
    <n v="6455"/>
    <n v="6586"/>
  </r>
  <r>
    <x v="218"/>
    <x v="12"/>
    <n v="20"/>
    <n v="11785"/>
    <n v="11250"/>
  </r>
  <r>
    <x v="31"/>
    <x v="14"/>
    <n v="40"/>
    <n v="28081"/>
    <n v="27168"/>
  </r>
  <r>
    <x v="219"/>
    <x v="19"/>
    <n v="12"/>
    <n v="5432"/>
    <n v="5496"/>
  </r>
  <r>
    <x v="220"/>
    <x v="22"/>
    <n v="21"/>
    <n v="11964"/>
    <n v="11615"/>
  </r>
  <r>
    <x v="221"/>
    <x v="38"/>
    <n v="10"/>
    <n v="11256"/>
    <n v="10961"/>
  </r>
  <r>
    <x v="222"/>
    <x v="12"/>
    <n v="20"/>
    <n v="20932"/>
    <n v="21034"/>
  </r>
  <r>
    <x v="223"/>
    <x v="29"/>
    <n v="25"/>
    <n v="10858"/>
    <n v="11251"/>
  </r>
  <r>
    <x v="224"/>
    <x v="15"/>
    <n v="31"/>
    <n v="17368"/>
    <n v="17771"/>
  </r>
  <r>
    <x v="225"/>
    <x v="18"/>
    <n v="13"/>
    <n v="6885"/>
    <n v="6526"/>
  </r>
  <r>
    <x v="226"/>
    <x v="22"/>
    <n v="19"/>
    <n v="9135"/>
    <n v="8553"/>
  </r>
  <r>
    <x v="227"/>
    <x v="22"/>
    <n v="21"/>
    <n v="10748"/>
    <n v="10693"/>
  </r>
  <r>
    <x v="228"/>
    <x v="34"/>
    <n v="8"/>
    <n v="13452"/>
    <n v="13575"/>
  </r>
  <r>
    <x v="229"/>
    <x v="16"/>
    <n v="15"/>
    <n v="11737"/>
    <n v="12230"/>
  </r>
  <r>
    <x v="50"/>
    <x v="11"/>
    <n v="13"/>
    <n v="7851"/>
    <n v="8065"/>
  </r>
  <r>
    <x v="230"/>
    <x v="12"/>
    <n v="20"/>
    <n v="9972"/>
    <n v="10315"/>
  </r>
  <r>
    <x v="231"/>
    <x v="21"/>
    <n v="17"/>
    <n v="5681"/>
    <n v="5543"/>
  </r>
  <r>
    <x v="232"/>
    <x v="38"/>
    <n v="10"/>
    <n v="5844"/>
    <n v="5015"/>
  </r>
  <r>
    <x v="233"/>
    <x v="6"/>
    <n v="19"/>
    <n v="13564"/>
    <n v="13635"/>
  </r>
  <r>
    <x v="234"/>
    <x v="18"/>
    <n v="14"/>
    <n v="11510"/>
    <n v="11418"/>
  </r>
  <r>
    <x v="235"/>
    <x v="16"/>
    <n v="15"/>
    <n v="7889"/>
    <n v="7873"/>
  </r>
  <r>
    <x v="236"/>
    <x v="34"/>
    <n v="8"/>
    <n v="15000"/>
    <n v="14487"/>
  </r>
  <r>
    <x v="237"/>
    <x v="38"/>
    <n v="10"/>
    <n v="9651"/>
    <n v="10511"/>
  </r>
  <r>
    <x v="238"/>
    <x v="27"/>
    <n v="28"/>
    <n v="13305"/>
    <n v="12869"/>
  </r>
  <r>
    <x v="239"/>
    <x v="27"/>
    <n v="27"/>
    <n v="22487"/>
    <n v="22713"/>
  </r>
  <r>
    <x v="240"/>
    <x v="18"/>
    <n v="14"/>
    <n v="12876"/>
    <n v="12766"/>
  </r>
  <r>
    <x v="241"/>
    <x v="1"/>
    <n v="15"/>
    <n v="9623"/>
    <n v="9520"/>
  </r>
  <r>
    <x v="242"/>
    <x v="19"/>
    <n v="12"/>
    <n v="10359"/>
    <n v="10277"/>
  </r>
  <r>
    <x v="243"/>
    <x v="49"/>
    <n v="65"/>
    <n v="56409"/>
    <n v="60670"/>
  </r>
  <r>
    <x v="244"/>
    <x v="6"/>
    <n v="18"/>
    <n v="13521"/>
    <n v="13474"/>
  </r>
  <r>
    <x v="245"/>
    <x v="16"/>
    <n v="15"/>
    <n v="10324"/>
    <n v="10850"/>
  </r>
  <r>
    <x v="246"/>
    <x v="38"/>
    <n v="10"/>
    <n v="7427"/>
    <n v="8495"/>
  </r>
  <r>
    <x v="247"/>
    <x v="50"/>
    <n v="43"/>
    <n v="86435"/>
    <n v="86838"/>
  </r>
  <r>
    <x v="248"/>
    <x v="38"/>
    <n v="10"/>
    <n v="6211"/>
    <n v="5830"/>
  </r>
  <r>
    <x v="249"/>
    <x v="5"/>
    <n v="18"/>
    <n v="11669"/>
    <n v="11927"/>
  </r>
  <r>
    <x v="250"/>
    <x v="27"/>
    <n v="27"/>
    <n v="9487"/>
    <n v="9886"/>
  </r>
  <r>
    <x v="251"/>
    <x v="1"/>
    <n v="16"/>
    <n v="7312"/>
    <n v="7535"/>
  </r>
  <r>
    <x v="252"/>
    <x v="0"/>
    <n v="11"/>
    <n v="18984"/>
    <n v="17882"/>
  </r>
  <r>
    <x v="253"/>
    <x v="9"/>
    <n v="25"/>
    <n v="7683"/>
    <n v="7395"/>
  </r>
  <r>
    <x v="254"/>
    <x v="18"/>
    <n v="13"/>
    <n v="6169"/>
    <n v="6017"/>
  </r>
  <r>
    <x v="255"/>
    <x v="5"/>
    <n v="17"/>
    <n v="11168"/>
    <n v="9290"/>
  </r>
  <r>
    <x v="256"/>
    <x v="6"/>
    <n v="19"/>
    <n v="5261"/>
    <n v="4854"/>
  </r>
  <r>
    <x v="257"/>
    <x v="28"/>
    <n v="21"/>
    <n v="9281"/>
    <n v="8594"/>
  </r>
  <r>
    <x v="258"/>
    <x v="16"/>
    <n v="15"/>
    <n v="4238"/>
    <n v="4005"/>
  </r>
  <r>
    <x v="259"/>
    <x v="0"/>
    <n v="10"/>
    <n v="4907"/>
    <n v="4616"/>
  </r>
  <r>
    <x v="260"/>
    <x v="43"/>
    <n v="8"/>
    <n v="5704"/>
    <n v="5255"/>
  </r>
  <r>
    <x v="261"/>
    <x v="30"/>
    <n v="36"/>
    <n v="77806"/>
    <n v="73352"/>
  </r>
  <r>
    <x v="262"/>
    <x v="9"/>
    <n v="22"/>
    <n v="11577"/>
    <n v="10979"/>
  </r>
  <r>
    <x v="263"/>
    <x v="18"/>
    <n v="14"/>
    <n v="12325"/>
    <n v="11912"/>
  </r>
  <r>
    <x v="264"/>
    <x v="17"/>
    <n v="26"/>
    <n v="12452"/>
    <n v="12255"/>
  </r>
  <r>
    <x v="265"/>
    <x v="5"/>
    <n v="18"/>
    <n v="8798"/>
    <n v="9094"/>
  </r>
  <r>
    <x v="266"/>
    <x v="38"/>
    <n v="10"/>
    <n v="7490"/>
    <n v="7729"/>
  </r>
  <r>
    <x v="267"/>
    <x v="17"/>
    <n v="26"/>
    <n v="15283"/>
    <n v="15039"/>
  </r>
  <r>
    <x v="268"/>
    <x v="24"/>
    <n v="6"/>
    <n v="4619"/>
    <n v="4637"/>
  </r>
  <r>
    <x v="269"/>
    <x v="29"/>
    <n v="25"/>
    <n v="14540"/>
    <n v="13966"/>
  </r>
  <r>
    <x v="270"/>
    <x v="1"/>
    <n v="16"/>
    <n v="7162"/>
    <n v="7317"/>
  </r>
  <r>
    <x v="271"/>
    <x v="28"/>
    <n v="22"/>
    <n v="11475"/>
    <n v="12153"/>
  </r>
  <r>
    <x v="272"/>
    <x v="19"/>
    <n v="12"/>
    <n v="6379"/>
    <n v="6224"/>
  </r>
  <r>
    <x v="273"/>
    <x v="5"/>
    <n v="18"/>
    <n v="7929"/>
    <n v="7797"/>
  </r>
  <r>
    <x v="274"/>
    <x v="22"/>
    <n v="21"/>
    <n v="7985"/>
    <n v="6948"/>
  </r>
  <r>
    <x v="275"/>
    <x v="17"/>
    <n v="26"/>
    <n v="15486"/>
    <n v="14909"/>
  </r>
  <r>
    <x v="276"/>
    <x v="6"/>
    <n v="19"/>
    <n v="7301"/>
    <n v="7183"/>
  </r>
  <r>
    <x v="277"/>
    <x v="3"/>
    <n v="7"/>
    <n v="11519"/>
    <n v="11897"/>
  </r>
  <r>
    <x v="278"/>
    <x v="1"/>
    <n v="16"/>
    <n v="12607"/>
    <n v="12175"/>
  </r>
  <r>
    <x v="279"/>
    <x v="0"/>
    <n v="11"/>
    <n v="4619"/>
    <n v="4461"/>
  </r>
  <r>
    <x v="280"/>
    <x v="21"/>
    <n v="17"/>
    <n v="6196"/>
    <n v="6116"/>
  </r>
  <r>
    <x v="281"/>
    <x v="22"/>
    <n v="20"/>
    <n v="14600"/>
    <n v="14172"/>
  </r>
  <r>
    <x v="282"/>
    <x v="6"/>
    <n v="19"/>
    <n v="9243"/>
    <n v="8870"/>
  </r>
  <r>
    <x v="283"/>
    <x v="1"/>
    <n v="16"/>
    <n v="16180"/>
    <n v="15298"/>
  </r>
  <r>
    <x v="284"/>
    <x v="22"/>
    <n v="20"/>
    <n v="15552"/>
    <n v="14443"/>
  </r>
  <r>
    <x v="285"/>
    <x v="51"/>
    <n v="48"/>
    <n v="28758"/>
    <n v="26970"/>
  </r>
  <r>
    <x v="139"/>
    <x v="23"/>
    <n v="30"/>
    <n v="26399"/>
    <n v="26323"/>
  </r>
  <r>
    <x v="286"/>
    <x v="6"/>
    <n v="18"/>
    <n v="10611"/>
    <n v="10154"/>
  </r>
  <r>
    <x v="287"/>
    <x v="27"/>
    <n v="27"/>
    <n v="9288"/>
    <n v="8791"/>
  </r>
  <r>
    <x v="288"/>
    <x v="38"/>
    <n v="10"/>
    <n v="17492"/>
    <n v="16316"/>
  </r>
  <r>
    <x v="289"/>
    <x v="0"/>
    <n v="11"/>
    <n v="5591"/>
    <n v="5491"/>
  </r>
  <r>
    <x v="290"/>
    <x v="12"/>
    <n v="19"/>
    <n v="17113"/>
    <n v="16680"/>
  </r>
  <r>
    <x v="291"/>
    <x v="1"/>
    <n v="16"/>
    <n v="10912"/>
    <n v="11206"/>
  </r>
  <r>
    <x v="292"/>
    <x v="11"/>
    <n v="13"/>
    <n v="5473"/>
    <n v="5504"/>
  </r>
  <r>
    <x v="245"/>
    <x v="5"/>
    <n v="18"/>
    <n v="6862"/>
    <n v="7393"/>
  </r>
  <r>
    <x v="293"/>
    <x v="16"/>
    <n v="15"/>
    <n v="11034"/>
    <n v="11097"/>
  </r>
  <r>
    <x v="294"/>
    <x v="19"/>
    <n v="12"/>
    <n v="6699"/>
    <n v="6722"/>
  </r>
  <r>
    <x v="295"/>
    <x v="7"/>
    <n v="38"/>
    <n v="17284"/>
    <n v="17951"/>
  </r>
  <r>
    <x v="296"/>
    <x v="52"/>
    <n v="39"/>
    <n v="135990"/>
    <n v="131480"/>
  </r>
  <r>
    <x v="81"/>
    <x v="23"/>
    <n v="30"/>
    <n v="14311"/>
    <n v="13914"/>
  </r>
  <r>
    <x v="297"/>
    <x v="18"/>
    <n v="14"/>
    <n v="6288"/>
    <n v="6278"/>
  </r>
  <r>
    <x v="298"/>
    <x v="11"/>
    <n v="13"/>
    <n v="3867"/>
    <n v="3822"/>
  </r>
  <r>
    <x v="299"/>
    <x v="41"/>
    <n v="42"/>
    <n v="18506"/>
    <n v="18111"/>
  </r>
  <r>
    <x v="300"/>
    <x v="28"/>
    <n v="22"/>
    <n v="6991"/>
    <n v="6633"/>
  </r>
  <r>
    <x v="301"/>
    <x v="29"/>
    <n v="25"/>
    <n v="13877"/>
    <n v="13777"/>
  </r>
  <r>
    <x v="302"/>
    <x v="22"/>
    <n v="20"/>
    <n v="8154"/>
    <n v="7786"/>
  </r>
  <r>
    <x v="303"/>
    <x v="2"/>
    <n v="33"/>
    <n v="12506"/>
    <n v="12630"/>
  </r>
  <r>
    <x v="304"/>
    <x v="23"/>
    <n v="30"/>
    <n v="12070"/>
    <n v="11798"/>
  </r>
  <r>
    <x v="144"/>
    <x v="53"/>
    <n v="47"/>
    <n v="16535"/>
    <n v="16605"/>
  </r>
  <r>
    <x v="305"/>
    <x v="13"/>
    <n v="23"/>
    <n v="10110"/>
    <n v="9728"/>
  </r>
  <r>
    <x v="306"/>
    <x v="1"/>
    <n v="16"/>
    <n v="33995"/>
    <n v="35276"/>
  </r>
  <r>
    <x v="307"/>
    <x v="12"/>
    <n v="20"/>
    <n v="12684"/>
    <n v="12430"/>
  </r>
  <r>
    <x v="308"/>
    <x v="23"/>
    <n v="30"/>
    <n v="12243"/>
    <n v="12334"/>
  </r>
  <r>
    <x v="309"/>
    <x v="42"/>
    <n v="32"/>
    <n v="45927"/>
    <n v="45872"/>
  </r>
  <r>
    <x v="310"/>
    <x v="1"/>
    <n v="15"/>
    <n v="25108"/>
    <n v="23799"/>
  </r>
  <r>
    <x v="311"/>
    <x v="37"/>
    <n v="28"/>
    <n v="12942"/>
    <n v="12851"/>
  </r>
  <r>
    <x v="312"/>
    <x v="16"/>
    <n v="13"/>
    <n v="8183"/>
    <n v="7688"/>
  </r>
  <r>
    <x v="313"/>
    <x v="16"/>
    <n v="15"/>
    <n v="5755"/>
    <n v="5615"/>
  </r>
  <r>
    <x v="314"/>
    <x v="19"/>
    <n v="12"/>
    <n v="4399"/>
    <n v="4480"/>
  </r>
  <r>
    <x v="315"/>
    <x v="6"/>
    <n v="19"/>
    <n v="6054"/>
    <n v="5977"/>
  </r>
  <r>
    <x v="316"/>
    <x v="18"/>
    <n v="14"/>
    <n v="4672"/>
    <n v="4455"/>
  </r>
  <r>
    <x v="317"/>
    <x v="38"/>
    <n v="10"/>
    <n v="13132"/>
    <n v="12634"/>
  </r>
  <r>
    <x v="318"/>
    <x v="11"/>
    <n v="13"/>
    <n v="7145"/>
    <n v="7016"/>
  </r>
  <r>
    <x v="319"/>
    <x v="6"/>
    <n v="19"/>
    <n v="8581"/>
    <n v="8582"/>
  </r>
  <r>
    <x v="320"/>
    <x v="0"/>
    <n v="11"/>
    <n v="6891"/>
    <n v="6648"/>
  </r>
  <r>
    <x v="321"/>
    <x v="12"/>
    <n v="20"/>
    <n v="10378"/>
    <n v="10357"/>
  </r>
  <r>
    <x v="322"/>
    <x v="19"/>
    <n v="13"/>
    <n v="15798"/>
    <n v="16362"/>
  </r>
  <r>
    <x v="323"/>
    <x v="44"/>
    <n v="34"/>
    <n v="22673"/>
    <n v="22733"/>
  </r>
  <r>
    <x v="324"/>
    <x v="34"/>
    <n v="8"/>
    <n v="6586"/>
    <n v="6451"/>
  </r>
  <r>
    <x v="325"/>
    <x v="13"/>
    <n v="23"/>
    <n v="11101"/>
    <n v="10272"/>
  </r>
  <r>
    <x v="326"/>
    <x v="12"/>
    <n v="20"/>
    <n v="10777"/>
    <n v="11416"/>
  </r>
  <r>
    <x v="327"/>
    <x v="38"/>
    <n v="10"/>
    <n v="5223"/>
    <n v="5048"/>
  </r>
  <r>
    <x v="328"/>
    <x v="9"/>
    <n v="24"/>
    <n v="12886"/>
    <n v="12901"/>
  </r>
  <r>
    <x v="329"/>
    <x v="5"/>
    <n v="18"/>
    <n v="6749"/>
    <n v="6858"/>
  </r>
  <r>
    <x v="330"/>
    <x v="11"/>
    <n v="13"/>
    <n v="12390"/>
    <n v="12899"/>
  </r>
  <r>
    <x v="331"/>
    <x v="12"/>
    <n v="19"/>
    <n v="11810"/>
    <n v="12877"/>
  </r>
  <r>
    <x v="47"/>
    <x v="16"/>
    <n v="15"/>
    <n v="7109"/>
    <n v="7085"/>
  </r>
  <r>
    <x v="332"/>
    <x v="38"/>
    <n v="10"/>
    <n v="7689"/>
    <n v="7587"/>
  </r>
  <r>
    <x v="333"/>
    <x v="27"/>
    <n v="30"/>
    <n v="34414"/>
    <n v="36083"/>
  </r>
  <r>
    <x v="334"/>
    <x v="22"/>
    <n v="20"/>
    <n v="9415"/>
    <n v="9345"/>
  </r>
  <r>
    <x v="335"/>
    <x v="19"/>
    <n v="12"/>
    <n v="13173"/>
    <n v="12402"/>
  </r>
  <r>
    <x v="336"/>
    <x v="28"/>
    <n v="22"/>
    <n v="9511"/>
    <n v="9576"/>
  </r>
  <r>
    <x v="337"/>
    <x v="3"/>
    <n v="7"/>
    <n v="16379"/>
    <n v="16883"/>
  </r>
  <r>
    <x v="338"/>
    <x v="1"/>
    <n v="16"/>
    <n v="11741"/>
    <n v="10040"/>
  </r>
  <r>
    <x v="339"/>
    <x v="34"/>
    <n v="8"/>
    <n v="6913"/>
    <n v="6884"/>
  </r>
  <r>
    <x v="340"/>
    <x v="22"/>
    <n v="21"/>
    <n v="15610"/>
    <n v="16593"/>
  </r>
  <r>
    <x v="341"/>
    <x v="5"/>
    <n v="18"/>
    <n v="18514"/>
    <n v="18649"/>
  </r>
  <r>
    <x v="342"/>
    <x v="19"/>
    <n v="12"/>
    <n v="4933"/>
    <n v="4928"/>
  </r>
  <r>
    <x v="343"/>
    <x v="8"/>
    <n v="29"/>
    <n v="117645"/>
    <n v="118196"/>
  </r>
  <r>
    <x v="344"/>
    <x v="9"/>
    <n v="24"/>
    <n v="45073"/>
    <n v="45804"/>
  </r>
  <r>
    <x v="345"/>
    <x v="3"/>
    <n v="7"/>
    <n v="5855"/>
    <n v="6701"/>
  </r>
  <r>
    <x v="346"/>
    <x v="38"/>
    <n v="11"/>
    <n v="10512"/>
    <n v="10062"/>
  </r>
  <r>
    <x v="347"/>
    <x v="16"/>
    <n v="15"/>
    <n v="8231"/>
    <n v="8307"/>
  </r>
  <r>
    <x v="348"/>
    <x v="16"/>
    <n v="15"/>
    <n v="8695"/>
    <n v="8478"/>
  </r>
  <r>
    <x v="349"/>
    <x v="0"/>
    <n v="11"/>
    <n v="5199"/>
    <n v="5078"/>
  </r>
  <r>
    <x v="350"/>
    <x v="13"/>
    <n v="23"/>
    <n v="8859"/>
    <n v="9094"/>
  </r>
  <r>
    <x v="351"/>
    <x v="5"/>
    <n v="18"/>
    <n v="7225"/>
    <n v="7246"/>
  </r>
  <r>
    <x v="352"/>
    <x v="12"/>
    <n v="20"/>
    <n v="12764"/>
    <n v="12795"/>
  </r>
  <r>
    <x v="353"/>
    <x v="1"/>
    <n v="17"/>
    <n v="6258"/>
    <n v="6604"/>
  </r>
  <r>
    <x v="354"/>
    <x v="29"/>
    <n v="25"/>
    <n v="15804"/>
    <n v="16011"/>
  </r>
  <r>
    <x v="355"/>
    <x v="34"/>
    <n v="8"/>
    <n v="24026"/>
    <n v="22139"/>
  </r>
  <r>
    <x v="356"/>
    <x v="43"/>
    <n v="9"/>
    <n v="9347"/>
    <n v="8635"/>
  </r>
  <r>
    <x v="357"/>
    <x v="19"/>
    <n v="11"/>
    <n v="9087"/>
    <n v="8228"/>
  </r>
  <r>
    <x v="358"/>
    <x v="3"/>
    <n v="7"/>
    <n v="4522"/>
    <n v="4500"/>
  </r>
  <r>
    <x v="359"/>
    <x v="0"/>
    <n v="11"/>
    <n v="6951"/>
    <n v="7240"/>
  </r>
  <r>
    <x v="360"/>
    <x v="24"/>
    <n v="6"/>
    <n v="2710"/>
    <n v="2592"/>
  </r>
  <r>
    <x v="361"/>
    <x v="24"/>
    <n v="6"/>
    <n v="3453"/>
    <n v="3370"/>
  </r>
  <r>
    <x v="362"/>
    <x v="5"/>
    <n v="18"/>
    <n v="6842"/>
    <n v="6682"/>
  </r>
  <r>
    <x v="363"/>
    <x v="1"/>
    <n v="16"/>
    <n v="8175"/>
    <n v="8826"/>
  </r>
  <r>
    <x v="364"/>
    <x v="0"/>
    <n v="11"/>
    <n v="6339"/>
    <n v="6332"/>
  </r>
  <r>
    <x v="365"/>
    <x v="19"/>
    <n v="12"/>
    <n v="6254"/>
    <n v="6885"/>
  </r>
  <r>
    <x v="366"/>
    <x v="43"/>
    <n v="9"/>
    <n v="3677"/>
    <n v="3599"/>
  </r>
  <r>
    <x v="367"/>
    <x v="37"/>
    <n v="28"/>
    <n v="13056"/>
    <n v="13025"/>
  </r>
  <r>
    <x v="368"/>
    <x v="12"/>
    <n v="20"/>
    <n v="8712"/>
    <n v="8901"/>
  </r>
  <r>
    <x v="369"/>
    <x v="5"/>
    <n v="18"/>
    <n v="40472"/>
    <n v="39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0">
  <r>
    <x v="0"/>
    <x v="0"/>
    <n v="106.09000000000002"/>
    <n v="-1092.7270000000003"/>
    <n v="11255.088100000004"/>
    <x v="0"/>
    <n v="103.63239999999999"/>
    <n v="-1054.9778319999998"/>
    <n v="10739.674329759999"/>
    <n v="7255"/>
    <n v="87078012.033600017"/>
    <n v="-812573693972.26074"/>
    <n v="7582580179723789"/>
    <x v="0"/>
    <n v="82036313.61209999"/>
    <n v="-743034886547.09827"/>
    <n v="6729956751062822"/>
  </r>
  <r>
    <x v="1"/>
    <x v="1"/>
    <n v="28.090000000000007"/>
    <n v="-148.87700000000007"/>
    <n v="789.04810000000043"/>
    <x v="1"/>
    <n v="26.832399999999996"/>
    <n v="-138.99183199999996"/>
    <n v="719.97768975999975"/>
    <n v="14610"/>
    <n v="3906789.4336000052"/>
    <n v="-7722003722.8764315"/>
    <n v="15263003678488.65"/>
    <x v="1"/>
    <n v="1477172.8520999986"/>
    <n v="-1795341112.7138164"/>
    <n v="2182039634981.2444"/>
  </r>
  <r>
    <x v="2"/>
    <x v="2"/>
    <n v="136.88999999999999"/>
    <n v="1601.6129999999998"/>
    <n v="18738.872099999997"/>
    <x v="2"/>
    <n v="139.7124"/>
    <n v="1651.400568"/>
    <n v="19519.554713760001"/>
    <n v="21570"/>
    <n v="24834674.233599987"/>
    <n v="123762108962.69148"/>
    <n v="616761044289035.12"/>
    <x v="2"/>
    <n v="24478844.712100007"/>
    <n v="121111776886.03313"/>
    <n v="599213838439106.5"/>
  </r>
  <r>
    <x v="3"/>
    <x v="3"/>
    <n v="204.49"/>
    <n v="-2924.2070000000003"/>
    <n v="41816.160100000001"/>
    <x v="3"/>
    <n v="201.07239999999999"/>
    <n v="-2851.2066319999999"/>
    <n v="40430.110041759996"/>
    <n v="4927"/>
    <n v="135945339.39360002"/>
    <n v="-1585062841380.0432"/>
    <n v="1.8481135302841096E+16"/>
    <x v="3"/>
    <n v="153720074.59209999"/>
    <n v="-1905881435621.9465"/>
    <n v="2.3629861332600788E+16"/>
  </r>
  <r>
    <x v="4"/>
    <x v="4"/>
    <n v="3806.8900000000003"/>
    <n v="234885.11300000004"/>
    <n v="14492411.472100003"/>
    <x v="4"/>
    <n v="3821.7123999999999"/>
    <n v="236258.260568"/>
    <n v="14605485.668313758"/>
    <n v="118182"/>
    <n v="10321633428.7936"/>
    <n v="1048630889716994.5"/>
    <n v="1.0653611663838953E+20"/>
    <x v="4"/>
    <n v="10014327127.9921"/>
    <n v="1002149838764845.5"/>
    <n v="1.002867478264385E+20"/>
  </r>
  <r>
    <x v="5"/>
    <x v="5"/>
    <n v="10.890000000000004"/>
    <n v="-35.937000000000019"/>
    <n v="118.59210000000009"/>
    <x v="5"/>
    <n v="10.112399999999997"/>
    <n v="-32.157431999999986"/>
    <n v="102.26063375999995"/>
    <n v="18422"/>
    <n v="3368839.993599995"/>
    <n v="6183303677.8531704"/>
    <n v="11349082902478.814"/>
    <x v="5"/>
    <n v="3797080.9321000022"/>
    <n v="7399029875.0993872"/>
    <n v="14417823604917.422"/>
  </r>
  <r>
    <x v="6"/>
    <x v="6"/>
    <n v="5.2900000000000036"/>
    <n v="-12.167000000000012"/>
    <n v="27.984100000000037"/>
    <x v="6"/>
    <n v="4.7523999999999988"/>
    <n v="-10.360231999999996"/>
    <n v="22.58530575999999"/>
    <n v="7942"/>
    <n v="74728417.59360002"/>
    <n v="-645994289592.93103"/>
    <n v="5584336396043469"/>
    <x v="6"/>
    <n v="71206425.792099997"/>
    <n v="-600867591339.79871"/>
    <n v="5070355074085844"/>
  </r>
  <r>
    <x v="7"/>
    <x v="7"/>
    <n v="246.48999999999998"/>
    <n v="3869.8929999999996"/>
    <n v="60757.32009999999"/>
    <x v="7"/>
    <n v="190.9924"/>
    <n v="2639.514968"/>
    <n v="36478.09685776"/>
    <n v="11024"/>
    <n v="30942073.753600016"/>
    <n v="-172117141778.82535"/>
    <n v="957411928173223"/>
    <x v="7"/>
    <n v="29979895.652099993"/>
    <n v="-164151620854.55176"/>
    <n v="898794143310804.12"/>
  </r>
  <r>
    <x v="8"/>
    <x v="8"/>
    <n v="59.289999999999992"/>
    <n v="456.5329999999999"/>
    <n v="3515.3040999999989"/>
    <x v="8"/>
    <n v="61.152400000000007"/>
    <n v="478.21176800000006"/>
    <n v="3739.6160257600009"/>
    <n v="25192"/>
    <n v="74053597.593599975"/>
    <n v="637263790875.8689"/>
    <n v="5483935316554836"/>
    <x v="8"/>
    <n v="81263193.452100009"/>
    <n v="732555996325.23535"/>
    <n v="6603706610033430"/>
  </r>
  <r>
    <x v="9"/>
    <x v="9"/>
    <n v="7.2899999999999965"/>
    <n v="19.682999999999986"/>
    <n v="53.144099999999952"/>
    <x v="9"/>
    <n v="0.67240000000000044"/>
    <n v="0.55136800000000052"/>
    <n v="0.45212176000000059"/>
    <n v="14906"/>
    <n v="2824281.9136000043"/>
    <n v="-4746375212.7196264"/>
    <n v="7976568327488.1016"/>
    <x v="9"/>
    <n v="4594120.6920999978"/>
    <n v="-9846992350.2402115"/>
    <n v="21105944933581.363"/>
  </r>
  <r>
    <x v="10"/>
    <x v="10"/>
    <n v="334.89000000000004"/>
    <n v="-6128.487000000001"/>
    <n v="112151.31210000002"/>
    <x v="10"/>
    <n v="330.51240000000001"/>
    <n v="-6008.715432"/>
    <n v="109238.44655376"/>
    <n v="17290"/>
    <n v="494827.83359999815"/>
    <n v="348081691.26758206"/>
    <n v="244854584905.26746"/>
    <x v="10"/>
    <n v="8210.1721000001053"/>
    <n v="743923.69398101431"/>
    <n v="67406925.91162014"/>
  </r>
  <r>
    <x v="11"/>
    <x v="11"/>
    <n v="68.890000000000015"/>
    <n v="-571.78700000000015"/>
    <n v="4745.8321000000024"/>
    <x v="11"/>
    <n v="66.912399999999991"/>
    <n v="-547.34343199999989"/>
    <n v="4477.2692737599991"/>
    <n v="6517"/>
    <n v="101396038.59360002"/>
    <n v="-1021013494380.5712"/>
    <n v="1.0281156642474824E+16"/>
    <x v="11"/>
    <n v="101937091.03209999"/>
    <n v="-1029196626525.584"/>
    <n v="1.039117052808664E+16"/>
  </r>
  <r>
    <x v="12"/>
    <x v="12"/>
    <n v="1.6900000000000019"/>
    <n v="-2.1970000000000036"/>
    <n v="2.8561000000000067"/>
    <x v="12"/>
    <n v="1.3923999999999994"/>
    <n v="-1.6430319999999989"/>
    <n v="1.9387777599999985"/>
    <n v="9196"/>
    <n v="54620377.113600016"/>
    <n v="-403675174280.68781"/>
    <n v="2983385596031880.5"/>
    <x v="12"/>
    <n v="53675990.432099991"/>
    <n v="-393251239541.83301"/>
    <n v="2881111948866889.5"/>
  </r>
  <r>
    <x v="13"/>
    <x v="13"/>
    <n v="2.8899999999999975"/>
    <n v="4.912999999999994"/>
    <n v="8.3520999999999859"/>
    <x v="5"/>
    <n v="10.112399999999997"/>
    <n v="-32.157431999999986"/>
    <n v="102.26063375999995"/>
    <n v="6172"/>
    <n v="108463059.99360003"/>
    <n v="-1129595046086.9473"/>
    <n v="1.1764235383175278E+16"/>
    <x v="13"/>
    <n v="106737619.33209999"/>
    <n v="-1102747972991.4644"/>
    <n v="1.1392919380684286E+16"/>
  </r>
  <r>
    <x v="14"/>
    <x v="14"/>
    <n v="349.69"/>
    <n v="6539.2029999999995"/>
    <n v="122283.0961"/>
    <x v="13"/>
    <n v="354.19240000000002"/>
    <n v="6665.9009680000008"/>
    <n v="125452.25621776002"/>
    <n v="23515"/>
    <n v="48003280.833599985"/>
    <n v="332587851058.74744"/>
    <n v="2304314970789467.5"/>
    <x v="14"/>
    <n v="44403698.23210001"/>
    <n v="295888927576.40399"/>
    <n v="1971688416687401.5"/>
  </r>
  <r>
    <x v="15"/>
    <x v="15"/>
    <n v="94.089999999999989"/>
    <n v="912.67299999999977"/>
    <n v="8852.9280999999974"/>
    <x v="14"/>
    <n v="96.432400000000001"/>
    <n v="946.96616800000004"/>
    <n v="9299.2077697599998"/>
    <n v="17352"/>
    <n v="585898.39359999797"/>
    <n v="448470066.39718169"/>
    <n v="343276927623.05817"/>
    <x v="15"/>
    <n v="207580.47210000054"/>
    <n v="94575738.893481359"/>
    <n v="43089652397.259102"/>
  </r>
  <r>
    <x v="16"/>
    <x v="9"/>
    <n v="7.2899999999999965"/>
    <n v="19.682999999999986"/>
    <n v="53.144099999999952"/>
    <x v="15"/>
    <n v="7.9524000000000017"/>
    <n v="22.425768000000009"/>
    <n v="63.240665760000027"/>
    <n v="6191"/>
    <n v="108067667.71360002"/>
    <n v="-1123423923776.792"/>
    <n v="1.167862080505707E+16"/>
    <x v="16"/>
    <n v="106118635.93209998"/>
    <n v="-1093169455004.5754"/>
    <n v="1.1261164892089582E+16"/>
  </r>
  <r>
    <x v="17"/>
    <x v="16"/>
    <n v="39.690000000000012"/>
    <n v="-250.04700000000011"/>
    <n v="1575.2961000000009"/>
    <x v="16"/>
    <n v="38.192399999999999"/>
    <n v="-236.02903199999997"/>
    <n v="1458.65941776"/>
    <n v="8634"/>
    <n v="63243210.553600021"/>
    <n v="-502945426520.13745"/>
    <n v="3999703681126985"/>
    <x v="17"/>
    <n v="68250564.732099995"/>
    <n v="-563844532972.12354"/>
    <n v="4658139586250572"/>
  </r>
  <r>
    <x v="18"/>
    <x v="17"/>
    <n v="22.089999999999993"/>
    <n v="103.82299999999995"/>
    <n v="487.96809999999965"/>
    <x v="17"/>
    <n v="3.3124000000000011"/>
    <n v="6.0285680000000026"/>
    <n v="10.971993760000007"/>
    <n v="15313"/>
    <n v="1621955.0736000033"/>
    <n v="-2065657103.5340223"/>
    <n v="2630738260776.792"/>
    <x v="18"/>
    <n v="3592503.2520999978"/>
    <n v="-6809194738.9978132"/>
    <n v="12906079616349.061"/>
  </r>
  <r>
    <x v="19"/>
    <x v="18"/>
    <n v="53.290000000000013"/>
    <n v="-389.01700000000011"/>
    <n v="2839.8241000000016"/>
    <x v="18"/>
    <n v="51.552399999999999"/>
    <n v="-370.146232"/>
    <n v="2657.6499457599998"/>
    <n v="7370"/>
    <n v="84944978.23360002"/>
    <n v="-782900488588.6687"/>
    <n v="7215649327106781"/>
    <x v="19"/>
    <n v="83912744.952099994"/>
    <n v="-768673469731.76721"/>
    <n v="7041348765396183"/>
  </r>
  <r>
    <x v="20"/>
    <x v="6"/>
    <n v="5.2900000000000036"/>
    <n v="-12.167000000000012"/>
    <n v="27.984100000000037"/>
    <x v="6"/>
    <n v="4.7523999999999988"/>
    <n v="-10.360231999999996"/>
    <n v="22.58530575999999"/>
    <n v="9273"/>
    <n v="53488159.873600021"/>
    <n v="-391188866525.16626"/>
    <n v="2860983246663795.5"/>
    <x v="20"/>
    <n v="45865266.312099993"/>
    <n v="-310617470919.40283"/>
    <n v="2103622653879854.5"/>
  </r>
  <r>
    <x v="21"/>
    <x v="19"/>
    <n v="86.490000000000009"/>
    <n v="-804.3570000000002"/>
    <n v="7480.5201000000015"/>
    <x v="19"/>
    <n v="84.27239999999999"/>
    <n v="-773.62063199999989"/>
    <n v="7101.8374017599981"/>
    <n v="7533"/>
    <n v="81966948.673600018"/>
    <n v="-742092687833.35828"/>
    <n v="6718580674860580"/>
    <x v="21"/>
    <n v="83126800.412099987"/>
    <n v="-757899458809.27625"/>
    <n v="6910064946753107"/>
  </r>
  <r>
    <x v="22"/>
    <x v="12"/>
    <n v="1.6900000000000019"/>
    <n v="-2.1970000000000036"/>
    <n v="2.8561000000000067"/>
    <x v="12"/>
    <n v="1.3923999999999994"/>
    <n v="-1.6430319999999989"/>
    <n v="1.9387777599999985"/>
    <n v="4851"/>
    <n v="137723368.51360002"/>
    <n v="-1616260854593.4641"/>
    <n v="1.8967726234732872E+16"/>
    <x v="22"/>
    <n v="130653815.55209999"/>
    <n v="-1493424066748.5681"/>
    <n v="1.7070419518322164E+16"/>
  </r>
  <r>
    <x v="23"/>
    <x v="20"/>
    <n v="265.69"/>
    <n v="-4330.7470000000003"/>
    <n v="70591.176099999997"/>
    <x v="20"/>
    <n v="261.79239999999999"/>
    <n v="-4235.8010319999994"/>
    <n v="68535.260697759993"/>
    <n v="8493"/>
    <n v="65505713.473600022"/>
    <n v="-530174422341.39026"/>
    <n v="4290998497685383.5"/>
    <x v="23"/>
    <n v="61095952.632099994"/>
    <n v="-477549793194.02002"/>
    <n v="3732715428023806"/>
  </r>
  <r>
    <x v="24"/>
    <x v="5"/>
    <n v="10.890000000000004"/>
    <n v="-35.937000000000019"/>
    <n v="118.59210000000009"/>
    <x v="5"/>
    <n v="10.112399999999997"/>
    <n v="-32.157431999999986"/>
    <n v="102.26063375999995"/>
    <n v="14208"/>
    <n v="5657547.6736000059"/>
    <n v="-13456816594.518038"/>
    <n v="32007845679056.84"/>
    <x v="24"/>
    <n v="6777639.4920999967"/>
    <n v="-17644838877.338207"/>
    <n v="45936397084873.5"/>
  </r>
  <r>
    <x v="25"/>
    <x v="21"/>
    <n v="18.490000000000006"/>
    <n v="-79.507000000000033"/>
    <n v="341.8801000000002"/>
    <x v="21"/>
    <n v="17.472399999999997"/>
    <n v="-73.034631999999988"/>
    <n v="305.28476175999987"/>
    <n v="8023"/>
    <n v="73334559.873600021"/>
    <n v="-628004903551.16626"/>
    <n v="5377957671854626"/>
    <x v="25"/>
    <n v="75696786.152099997"/>
    <n v="-658591561269.86926"/>
    <n v="5730003433756758"/>
  </r>
  <r>
    <x v="26"/>
    <x v="1"/>
    <n v="28.090000000000007"/>
    <n v="-148.87700000000007"/>
    <n v="789.04810000000043"/>
    <x v="16"/>
    <n v="38.192399999999999"/>
    <n v="-236.02903199999997"/>
    <n v="1458.65941776"/>
    <n v="11612"/>
    <n v="24746247.193600014"/>
    <n v="-123101691439.39491"/>
    <n v="612376750166756.5"/>
    <x v="26"/>
    <n v="23662290.072099995"/>
    <n v="-115102607203.82248"/>
    <n v="559903971456202"/>
  </r>
  <r>
    <x v="27"/>
    <x v="18"/>
    <n v="53.290000000000013"/>
    <n v="-389.01700000000011"/>
    <n v="2839.8241000000016"/>
    <x v="18"/>
    <n v="51.552399999999999"/>
    <n v="-370.146232"/>
    <n v="2657.6499457599998"/>
    <n v="7258"/>
    <n v="87022031.673600018"/>
    <n v="-811790243789.07825"/>
    <n v="7572833996601045"/>
    <x v="27"/>
    <n v="81764816.912099987"/>
    <n v="-739349362797.80371"/>
    <n v="6685485284669232"/>
  </r>
  <r>
    <x v="28"/>
    <x v="0"/>
    <n v="106.09000000000002"/>
    <n v="-1092.7270000000003"/>
    <n v="11255.088100000004"/>
    <x v="0"/>
    <n v="103.63239999999999"/>
    <n v="-1054.9778319999998"/>
    <n v="10739.674329759999"/>
    <n v="3667"/>
    <n v="166915030.59360003"/>
    <n v="-2156468752655.8516"/>
    <n v="2.7860627438062436E+16"/>
    <x v="28"/>
    <n v="156334761.49209997"/>
    <n v="-1954714493492.7078"/>
    <n v="2.4440557650791784E+16"/>
  </r>
  <r>
    <x v="29"/>
    <x v="22"/>
    <n v="9.0000000000000427E-2"/>
    <n v="-2.7000000000000191E-2"/>
    <n v="8.1000000000000776E-3"/>
    <x v="22"/>
    <n v="3.2399999999999901E-2"/>
    <n v="-5.8319999999999726E-3"/>
    <n v="1.0497599999999936E-3"/>
    <n v="5519"/>
    <n v="122490884.35360003"/>
    <n v="-1355675212036.5295"/>
    <n v="1.5004016749727016E+16"/>
    <x v="29"/>
    <n v="115291544.01209998"/>
    <n v="-1237930271760.082"/>
    <n v="1.3292140120693988E+16"/>
  </r>
  <r>
    <x v="30"/>
    <x v="23"/>
    <n v="75.689999999999984"/>
    <n v="658.50299999999982"/>
    <n v="5728.9760999999971"/>
    <x v="23"/>
    <n v="77.792400000000001"/>
    <n v="686.12896799999999"/>
    <n v="6051.6574977600003"/>
    <n v="8376"/>
    <n v="67413295.513600022"/>
    <n v="-553500907612.14392"/>
    <n v="4544552412003965"/>
    <x v="30"/>
    <n v="59929119.132099994"/>
    <n v="-463934683558.04755"/>
    <n v="3591499319949433.5"/>
  </r>
  <r>
    <x v="31"/>
    <x v="5"/>
    <n v="10.890000000000004"/>
    <n v="-35.937000000000019"/>
    <n v="118.59210000000009"/>
    <x v="5"/>
    <n v="10.112399999999997"/>
    <n v="-32.157431999999986"/>
    <n v="102.26063375999995"/>
    <n v="10401"/>
    <n v="38261152.513600014"/>
    <n v="-236666654542.02374"/>
    <n v="1463915791668960.7"/>
    <x v="31"/>
    <n v="38012033.852099992"/>
    <n v="-234359013391.39874"/>
    <n v="1444914717573195.8"/>
  </r>
  <r>
    <x v="32"/>
    <x v="5"/>
    <n v="10.890000000000004"/>
    <n v="-35.937000000000019"/>
    <n v="118.59210000000009"/>
    <x v="5"/>
    <n v="10.112399999999997"/>
    <n v="-32.157431999999986"/>
    <n v="102.26063375999995"/>
    <n v="6100"/>
    <n v="109967940.63360003"/>
    <n v="-1153185407530.6848"/>
    <n v="1.209294796719498E+16"/>
    <x v="32"/>
    <n v="101251692.51209998"/>
    <n v="-1018834018216.8297"/>
    <n v="1.0251905236564844E+16"/>
  </r>
  <r>
    <x v="33"/>
    <x v="12"/>
    <n v="1.6900000000000019"/>
    <n v="-2.1970000000000036"/>
    <n v="2.8561000000000067"/>
    <x v="12"/>
    <n v="1.3923999999999994"/>
    <n v="-1.6430319999999989"/>
    <n v="1.9387777599999985"/>
    <n v="9513"/>
    <n v="50035251.073600017"/>
    <n v="-353927350584.17419"/>
    <n v="2503526349998191.5"/>
    <x v="33"/>
    <n v="49229728.632099994"/>
    <n v="-345414975676.98004"/>
    <n v="2423566181190206"/>
  </r>
  <r>
    <x v="34"/>
    <x v="24"/>
    <n v="234.09000000000003"/>
    <n v="-3581.5770000000007"/>
    <n v="54798.128100000016"/>
    <x v="24"/>
    <n v="230.4324"/>
    <n v="-3497.9638319999999"/>
    <n v="53099.09096976"/>
    <n v="9036"/>
    <n v="57010956.313600019"/>
    <n v="-430464646303.21582"/>
    <n v="3250249139791210"/>
    <x v="34"/>
    <n v="64166347.952099994"/>
    <n v="-513997471972.02222"/>
    <n v="4117320209509967"/>
  </r>
  <r>
    <x v="35"/>
    <x v="0"/>
    <n v="106.09000000000002"/>
    <n v="-1092.7270000000003"/>
    <n v="11255.088100000004"/>
    <x v="0"/>
    <n v="103.63239999999999"/>
    <n v="-1054.9778319999998"/>
    <n v="10739.674329759999"/>
    <n v="3568"/>
    <n v="169482904.47360003"/>
    <n v="-2206423360863.8306"/>
    <n v="2.8724454908807432E+16"/>
    <x v="35"/>
    <n v="161808321.75209999"/>
    <n v="-2058264957932.1951"/>
    <n v="2.6181932988231116E+16"/>
  </r>
  <r>
    <x v="36"/>
    <x v="21"/>
    <n v="18.490000000000006"/>
    <n v="-79.507000000000033"/>
    <n v="341.8801000000002"/>
    <x v="5"/>
    <n v="10.112399999999997"/>
    <n v="-32.157431999999986"/>
    <n v="102.26063375999995"/>
    <n v="9596"/>
    <n v="48867929.113600016"/>
    <n v="-341614190544.3678"/>
    <n v="2388074495851836"/>
    <x v="36"/>
    <n v="47449916.79209999"/>
    <n v="-326853532331.53363"/>
    <n v="2251494603577212.5"/>
  </r>
  <r>
    <x v="37"/>
    <x v="0"/>
    <n v="106.09000000000002"/>
    <n v="-1092.7270000000003"/>
    <n v="11255.088100000004"/>
    <x v="0"/>
    <n v="103.63239999999999"/>
    <n v="-1054.9778319999998"/>
    <n v="10739.674329759999"/>
    <n v="5254"/>
    <n v="128426916.15360004"/>
    <n v="-1455405732925.6418"/>
    <n v="1.6493472792723814E+16"/>
    <x v="37"/>
    <n v="125471137.93209998"/>
    <n v="-1405451149721.2454"/>
    <n v="1.574300645397606E+16"/>
  </r>
  <r>
    <x v="38"/>
    <x v="6"/>
    <n v="5.2900000000000036"/>
    <n v="-12.167000000000012"/>
    <n v="27.984100000000037"/>
    <x v="6"/>
    <n v="4.7523999999999988"/>
    <n v="-10.360231999999996"/>
    <n v="22.58530575999999"/>
    <n v="6260"/>
    <n v="106637841.43360002"/>
    <n v="-1101202067834.5569"/>
    <n v="1.1371629225617622E+16"/>
    <x v="38"/>
    <n v="98970463.592099994"/>
    <n v="-984596770295.0116"/>
    <n v="9795152663635190"/>
  </r>
  <r>
    <x v="39"/>
    <x v="25"/>
    <n v="313.28999999999996"/>
    <n v="5545.2329999999993"/>
    <n v="98150.624099999972"/>
    <x v="25"/>
    <n v="282.91239999999999"/>
    <n v="4758.5865679999997"/>
    <n v="80039.426073759998"/>
    <n v="17528"/>
    <n v="886309.27359999751"/>
    <n v="834407002.53798056"/>
    <n v="785544128469.35522"/>
    <x v="39"/>
    <n v="241680.39210000058"/>
    <n v="118812497.56028143"/>
    <n v="58409411925.610023"/>
  </r>
  <r>
    <x v="40"/>
    <x v="19"/>
    <n v="86.490000000000009"/>
    <n v="-804.3570000000002"/>
    <n v="7480.5201000000015"/>
    <x v="19"/>
    <n v="84.27239999999999"/>
    <n v="-773.62063199999989"/>
    <n v="7101.8374017599981"/>
    <n v="4328"/>
    <n v="150272293.27360004"/>
    <n v="-1842121923432.0227"/>
    <n v="2.258176212570686E+16"/>
    <x v="40"/>
    <n v="146903853.75209999"/>
    <n v="-1780531999978.415"/>
    <n v="2.1580742247218384E+16"/>
  </r>
  <r>
    <x v="41"/>
    <x v="16"/>
    <n v="39.690000000000012"/>
    <n v="-250.04700000000011"/>
    <n v="1575.2961000000009"/>
    <x v="16"/>
    <n v="38.192399999999999"/>
    <n v="-236.02903199999997"/>
    <n v="1458.65941776"/>
    <n v="6661"/>
    <n v="98516741.313600019"/>
    <n v="-977833826912.61597"/>
    <n v="9705548319050784"/>
    <x v="41"/>
    <n v="95187145.832099989"/>
    <n v="-928682917724.84192"/>
    <n v="9060592731661470"/>
  </r>
  <r>
    <x v="42"/>
    <x v="16"/>
    <n v="39.690000000000012"/>
    <n v="-250.04700000000011"/>
    <n v="1575.2961000000009"/>
    <x v="16"/>
    <n v="38.192399999999999"/>
    <n v="-236.02903199999997"/>
    <n v="1458.65941776"/>
    <n v="28661"/>
    <n v="145792101.31359997"/>
    <n v="1760357979784.9839"/>
    <n v="2.1255336805435E+16"/>
    <x v="42"/>
    <n v="116717989.03210001"/>
    <n v="1260975633487.0859"/>
    <n v="1.3623088963697418E+16"/>
  </r>
  <r>
    <x v="43"/>
    <x v="26"/>
    <n v="30520.089999999997"/>
    <n v="5331859.7229999993"/>
    <n v="931475893.60809982"/>
    <x v="26"/>
    <n v="32335.232399999997"/>
    <n v="5814521.4901679996"/>
    <n v="1045567254.3620095"/>
    <n v="449565"/>
    <n v="187470329504.83359"/>
    <n v="8.1170610815288816E+16"/>
    <n v="3.5145124444650877E+22"/>
    <x v="43"/>
    <n v="179270616961.03207"/>
    <n v="7.5903826388228208E+16"/>
    <n v="3.2137954105589083E+22"/>
  </r>
  <r>
    <x v="44"/>
    <x v="27"/>
    <n v="32.489999999999995"/>
    <n v="185.19299999999996"/>
    <n v="1055.6000999999997"/>
    <x v="27"/>
    <n v="33.872400000000006"/>
    <n v="197.13736800000004"/>
    <n v="1147.3394817600004"/>
    <n v="15357"/>
    <n v="1511817.7936000032"/>
    <n v="-1858870686.2988219"/>
    <n v="2285593041045.582"/>
    <x v="44"/>
    <n v="462930.55209999921"/>
    <n v="-314973318.34331822"/>
    <n v="214304696067.61008"/>
  </r>
  <r>
    <x v="45"/>
    <x v="1"/>
    <n v="28.090000000000007"/>
    <n v="-148.87700000000007"/>
    <n v="789.04810000000043"/>
    <x v="18"/>
    <n v="51.552399999999999"/>
    <n v="-370.146232"/>
    <n v="2657.6499457599998"/>
    <n v="13551"/>
    <n v="9214624.5136000086"/>
    <n v="-27971545588.503654"/>
    <n v="84909304926638.187"/>
    <x v="45"/>
    <n v="10721629.872099996"/>
    <n v="-35106797636.905495"/>
    <n v="114953347114306.97"/>
  </r>
  <r>
    <x v="46"/>
    <x v="13"/>
    <n v="2.8899999999999975"/>
    <n v="4.912999999999994"/>
    <n v="8.3520999999999859"/>
    <x v="17"/>
    <n v="3.3124000000000011"/>
    <n v="6.0285680000000026"/>
    <n v="10.971993760000007"/>
    <n v="28568"/>
    <n v="143554904.47359997"/>
    <n v="1719994474656.1694"/>
    <n v="2.0608010598424412E+16"/>
    <x v="46"/>
    <n v="152241296.73210001"/>
    <n v="1878445986271.6565"/>
    <n v="2.3177412430671324E+16"/>
  </r>
  <r>
    <x v="47"/>
    <x v="18"/>
    <n v="53.290000000000013"/>
    <n v="-389.01700000000011"/>
    <n v="2839.8241000000016"/>
    <x v="18"/>
    <n v="51.552399999999999"/>
    <n v="-370.146232"/>
    <n v="2657.6499457599998"/>
    <n v="11042"/>
    <n v="30742145.593600016"/>
    <n v="-170451670772.45096"/>
    <n v="945079515698100.87"/>
    <x v="47"/>
    <n v="32017377.392099995"/>
    <n v="-181166808061.68466"/>
    <n v="1025112455068155.9"/>
  </r>
  <r>
    <x v="48"/>
    <x v="8"/>
    <n v="59.289999999999992"/>
    <n v="456.5329999999999"/>
    <n v="3515.3040999999989"/>
    <x v="8"/>
    <n v="61.152400000000007"/>
    <n v="478.21176800000006"/>
    <n v="3739.6160257600009"/>
    <n v="19257"/>
    <n v="7131249.793599993"/>
    <n v="19043574698.821156"/>
    <n v="50854723618719.945"/>
    <x v="48"/>
    <n v="7704010.8721000031"/>
    <n v="21383329616.709496"/>
    <n v="59351783517435.047"/>
  </r>
  <r>
    <x v="49"/>
    <x v="14"/>
    <n v="349.69"/>
    <n v="6539.2029999999995"/>
    <n v="122283.0961"/>
    <x v="25"/>
    <n v="282.91239999999999"/>
    <n v="4758.5865679999997"/>
    <n v="80039.426073759998"/>
    <n v="34004"/>
    <n v="303367216.15359998"/>
    <n v="5283880285322.3584"/>
    <n v="9.2031667836785056E+16"/>
    <x v="49"/>
    <n v="315865666.21210003"/>
    <n v="5613757297977.8311"/>
    <n v="9.9771119091613792E+16"/>
  </r>
  <r>
    <x v="50"/>
    <x v="19"/>
    <n v="86.490000000000009"/>
    <n v="-804.3570000000002"/>
    <n v="7480.5201000000015"/>
    <x v="19"/>
    <n v="84.27239999999999"/>
    <n v="-773.62063199999989"/>
    <n v="7101.8374017599981"/>
    <n v="14919"/>
    <n v="2780756.3536000042"/>
    <n v="-4637078065.0092268"/>
    <n v="7732605898086.792"/>
    <x v="50"/>
    <n v="70963.632099999697"/>
    <n v="-18904001.95511888"/>
    <n v="5035837080.8241072"/>
  </r>
  <r>
    <x v="51"/>
    <x v="1"/>
    <n v="28.090000000000007"/>
    <n v="-148.87700000000007"/>
    <n v="789.04810000000043"/>
    <x v="1"/>
    <n v="26.832399999999996"/>
    <n v="-138.99183199999996"/>
    <n v="719.97768975999975"/>
    <n v="11526"/>
    <n v="25609267.513600014"/>
    <n v="-129597234808.62372"/>
    <n v="655834582583129"/>
    <x v="51"/>
    <n v="21579648.252099995"/>
    <n v="-100245882193.82278"/>
    <n v="465681218684362.37"/>
  </r>
  <r>
    <x v="52"/>
    <x v="17"/>
    <n v="22.089999999999993"/>
    <n v="103.82299999999995"/>
    <n v="487.96809999999965"/>
    <x v="27"/>
    <n v="33.872400000000006"/>
    <n v="197.13736800000004"/>
    <n v="1147.3394817600004"/>
    <n v="22287"/>
    <n v="32495016.193599984"/>
    <n v="185235890110.64505"/>
    <n v="1055926077422325.2"/>
    <x v="52"/>
    <n v="54976441.452100009"/>
    <n v="407628872555.15527"/>
    <n v="3022409114736180"/>
  </r>
  <r>
    <x v="53"/>
    <x v="28"/>
    <n v="0.48999999999999899"/>
    <n v="0.34299999999999897"/>
    <n v="0.24009999999999901"/>
    <x v="9"/>
    <n v="0.67240000000000044"/>
    <n v="0.55136800000000052"/>
    <n v="0.45212176000000059"/>
    <n v="25532"/>
    <n v="80020896.793599978"/>
    <n v="715822131013.34094"/>
    <n v="6403343923651979"/>
    <x v="53"/>
    <n v="69532416.73210001"/>
    <n v="579803705486.45654"/>
    <n v="4834756976606421"/>
  </r>
  <r>
    <x v="54"/>
    <x v="5"/>
    <n v="10.890000000000004"/>
    <n v="-35.937000000000019"/>
    <n v="118.59210000000009"/>
    <x v="21"/>
    <n v="17.472399999999997"/>
    <n v="-73.034631999999988"/>
    <n v="305.28476175999987"/>
    <n v="12227"/>
    <n v="19005763.393600013"/>
    <n v="-82856765860.202896"/>
    <n v="361219042173506.31"/>
    <x v="54"/>
    <n v="16780411.032099996"/>
    <n v="-68739107947.784088"/>
    <n v="281582194406223.25"/>
  </r>
  <r>
    <x v="55"/>
    <x v="21"/>
    <n v="18.490000000000006"/>
    <n v="-79.507000000000033"/>
    <n v="341.8801000000002"/>
    <x v="21"/>
    <n v="17.472399999999997"/>
    <n v="-73.034631999999988"/>
    <n v="305.28476175999987"/>
    <n v="14732"/>
    <n v="3439392.7936000046"/>
    <n v="-6378560299.2988291"/>
    <n v="11829422788667.645"/>
    <x v="55"/>
    <n v="3277511.952099998"/>
    <n v="-5933574862.9623137"/>
    <n v="10742084596158.34"/>
  </r>
  <r>
    <x v="56"/>
    <x v="11"/>
    <n v="68.890000000000015"/>
    <n v="-571.78700000000015"/>
    <n v="4745.8321000000024"/>
    <x v="11"/>
    <n v="66.912399999999991"/>
    <n v="-547.34343199999989"/>
    <n v="4477.2692737599991"/>
    <n v="10379"/>
    <n v="38533801.153600015"/>
    <n v="-239200882689.04135"/>
    <n v="1484853831345185.7"/>
    <x v="56"/>
    <n v="25779889.212099995"/>
    <n v="-130894551686.62437"/>
    <n v="664602687788149.75"/>
  </r>
  <r>
    <x v="57"/>
    <x v="16"/>
    <n v="39.690000000000012"/>
    <n v="-250.04700000000011"/>
    <n v="1575.2961000000009"/>
    <x v="16"/>
    <n v="38.192399999999999"/>
    <n v="-236.02903199999997"/>
    <n v="1458.65941776"/>
    <n v="5555"/>
    <n v="121695316.03360003"/>
    <n v="-1342489180543.6208"/>
    <n v="1.480974994451779E+16"/>
    <x v="57"/>
    <n v="124420416.27209999"/>
    <n v="-1387833847061.3494"/>
    <n v="1.5480439985322644E+16"/>
  </r>
  <r>
    <x v="58"/>
    <x v="2"/>
    <n v="136.88999999999999"/>
    <n v="1601.6129999999998"/>
    <n v="18738.872099999997"/>
    <x v="2"/>
    <n v="139.7124"/>
    <n v="1651.400568"/>
    <n v="19519.554713760001"/>
    <n v="12857"/>
    <n v="13909617.79360001"/>
    <n v="-51876754138.298874"/>
    <n v="193477467164034"/>
    <x v="58"/>
    <n v="19179056.772099994"/>
    <n v="-83992569437.166977"/>
    <n v="367836218667434.62"/>
  </r>
  <r>
    <x v="59"/>
    <x v="5"/>
    <n v="10.890000000000004"/>
    <n v="-35.937000000000019"/>
    <n v="118.59210000000009"/>
    <x v="5"/>
    <n v="10.112399999999997"/>
    <n v="-32.157431999999986"/>
    <n v="102.26063375999995"/>
    <n v="8471"/>
    <n v="65862314.113600023"/>
    <n v="-534509561927.76788"/>
    <n v="4337844420398517"/>
    <x v="59"/>
    <n v="72460783.512099996"/>
    <n v="-616814448960.56482"/>
    <n v="5250565147187423"/>
  </r>
  <r>
    <x v="60"/>
    <x v="16"/>
    <n v="39.690000000000012"/>
    <n v="-250.04700000000011"/>
    <n v="1575.2961000000009"/>
    <x v="16"/>
    <n v="38.192399999999999"/>
    <n v="-236.02903199999997"/>
    <n v="1458.65941776"/>
    <n v="32128"/>
    <n v="241536357.27359995"/>
    <n v="3753822804386.2168"/>
    <n v="5.833981188500012E+16"/>
    <x v="60"/>
    <n v="231301818.13210002"/>
    <n v="3517779144262.0376"/>
    <n v="5.3500531071215072E+16"/>
  </r>
  <r>
    <x v="61"/>
    <x v="11"/>
    <n v="68.890000000000015"/>
    <n v="-571.78700000000015"/>
    <n v="4745.8321000000024"/>
    <x v="28"/>
    <n v="124.99239999999999"/>
    <n v="-1397.4150319999999"/>
    <n v="15623.100057759997"/>
    <n v="3470"/>
    <n v="172044146.23360002"/>
    <n v="-2256627366721.7891"/>
    <n v="2.9599188253248348E+16"/>
    <x v="61"/>
    <n v="161757444.19209999"/>
    <n v="-2057294260638.3625"/>
    <n v="2.6165470751560344E+16"/>
  </r>
  <r>
    <x v="62"/>
    <x v="29"/>
    <n v="13.689999999999994"/>
    <n v="50.65299999999997"/>
    <n v="187.41609999999983"/>
    <x v="29"/>
    <n v="14.592400000000001"/>
    <n v="55.742968000000012"/>
    <n v="212.93813776000005"/>
    <n v="8341"/>
    <n v="67989259.713600025"/>
    <n v="-560609520324.0719"/>
    <n v="4622539436403355"/>
    <x v="62"/>
    <n v="67246396.152099997"/>
    <n v="-551446674541.71924"/>
    <n v="4522077795445169"/>
  </r>
  <r>
    <x v="63"/>
    <x v="1"/>
    <n v="28.090000000000007"/>
    <n v="-148.87700000000007"/>
    <n v="789.04810000000043"/>
    <x v="1"/>
    <n v="26.832399999999996"/>
    <n v="-138.99183199999996"/>
    <n v="719.97768975999975"/>
    <n v="6581"/>
    <n v="100111230.91360003"/>
    <n v="-1001668927579.88"/>
    <n v="1.0022258555036146E+16"/>
    <x v="63"/>
    <n v="104722270.89209999"/>
    <n v="-1071663839724.5071"/>
    <n v="1.0966754020798374E+16"/>
  </r>
  <r>
    <x v="64"/>
    <x v="17"/>
    <n v="22.089999999999993"/>
    <n v="103.82299999999995"/>
    <n v="487.96809999999965"/>
    <x v="30"/>
    <n v="23.232400000000002"/>
    <n v="111.98016800000002"/>
    <n v="539.74440976000005"/>
    <n v="7849"/>
    <n v="76344954.753600016"/>
    <n v="-667068622856.86548"/>
    <n v="5828552116329234"/>
    <x v="64"/>
    <n v="73760442.792099997"/>
    <n v="-633483449271.24365"/>
    <n v="5440602920886656"/>
  </r>
  <r>
    <x v="65"/>
    <x v="24"/>
    <n v="234.09000000000003"/>
    <n v="-3581.5770000000007"/>
    <n v="54798.128100000016"/>
    <x v="24"/>
    <n v="230.4324"/>
    <n v="-3497.9638319999999"/>
    <n v="53099.09096976"/>
    <n v="16577"/>
    <n v="91.393600000025046"/>
    <n v="-873.7228160003591"/>
    <n v="8352.7901209645788"/>
    <x v="65"/>
    <n v="286642.45209999935"/>
    <n v="-153465502.42981848"/>
    <n v="82163895345.900421"/>
  </r>
  <r>
    <x v="66"/>
    <x v="30"/>
    <n v="216.08999999999997"/>
    <n v="3176.5229999999997"/>
    <n v="46694.888099999989"/>
    <x v="31"/>
    <n v="219.63240000000002"/>
    <n v="3254.9521680000003"/>
    <n v="48238.391129760006"/>
    <n v="20053"/>
    <n v="12016206.273599992"/>
    <n v="41653458075.057938"/>
    <n v="144389213209703.78"/>
    <x v="66"/>
    <n v="10775528.412100004"/>
    <n v="35371857320.843597"/>
    <n v="116112012559974.44"/>
  </r>
  <r>
    <x v="67"/>
    <x v="31"/>
    <n v="1738.8900000000003"/>
    <n v="72511.713000000018"/>
    <n v="3023738.4321000013"/>
    <x v="32"/>
    <n v="1833.5524"/>
    <n v="78512.713768000001"/>
    <n v="3361914.4035457601"/>
    <n v="34582"/>
    <n v="323835860.79359996"/>
    <n v="5827568802759.5801"/>
    <n v="1.0486966473593186E+17"/>
    <x v="67"/>
    <n v="391470363.07210004"/>
    <n v="7745479930302.9736"/>
    <n v="1.5324904516380182E+17"/>
  </r>
  <r>
    <x v="68"/>
    <x v="11"/>
    <n v="68.890000000000015"/>
    <n v="-571.78700000000015"/>
    <n v="4745.8321000000024"/>
    <x v="11"/>
    <n v="66.912399999999991"/>
    <n v="-547.34343199999989"/>
    <n v="4477.2692737599991"/>
    <n v="6749"/>
    <n v="96777586.753600031"/>
    <n v="-952055316343.74561"/>
    <n v="9365901297850580"/>
    <x v="68"/>
    <n v="85144726.212099984"/>
    <n v="-785663595202.26917"/>
    <n v="7249624401733466"/>
  </r>
  <r>
    <x v="69"/>
    <x v="22"/>
    <n v="9.0000000000000427E-2"/>
    <n v="-2.7000000000000191E-2"/>
    <n v="8.1000000000000776E-3"/>
    <x v="22"/>
    <n v="3.2399999999999901E-2"/>
    <n v="-5.8319999999999726E-3"/>
    <n v="1.0497599999999936E-3"/>
    <n v="17682"/>
    <n v="1199988.7935999972"/>
    <n v="1314515724.0611794"/>
    <n v="1439973104765.5767"/>
    <x v="69"/>
    <n v="4463121.0121000027"/>
    <n v="9428834081.3725891"/>
    <n v="19919449168648.551"/>
  </r>
  <r>
    <x v="70"/>
    <x v="0"/>
    <n v="106.09000000000002"/>
    <n v="-1092.7270000000003"/>
    <n v="11255.088100000004"/>
    <x v="0"/>
    <n v="103.63239999999999"/>
    <n v="-1054.9778319999998"/>
    <n v="10739.674329759999"/>
    <n v="5400"/>
    <n v="125139124.63360003"/>
    <n v="-1399876326061.2449"/>
    <n v="1.565980051406368E+16"/>
    <x v="70"/>
    <n v="123285269.49209999"/>
    <n v="-1368884428425.8879"/>
    <n v="1.519925767373972E+16"/>
  </r>
  <r>
    <x v="71"/>
    <x v="12"/>
    <n v="1.6900000000000019"/>
    <n v="-2.1970000000000036"/>
    <n v="2.8561000000000067"/>
    <x v="12"/>
    <n v="1.3923999999999994"/>
    <n v="-1.6430319999999989"/>
    <n v="1.9387777599999985"/>
    <n v="19897"/>
    <n v="10959012.993599992"/>
    <n v="36279154974.533142"/>
    <n v="120099965793893.47"/>
    <x v="71"/>
    <n v="19049820.452100005"/>
    <n v="83145036843.440216"/>
    <n v="362895659257247.62"/>
  </r>
  <r>
    <x v="72"/>
    <x v="32"/>
    <n v="1823.2900000000002"/>
    <n v="77854.483000000007"/>
    <n v="3324386.4241000009"/>
    <x v="32"/>
    <n v="1833.5524"/>
    <n v="78512.713768000001"/>
    <n v="3361914.4035457601"/>
    <n v="217758"/>
    <n v="40469948271.673599"/>
    <n v="8141397770538089"/>
    <n v="1.637816713111937E+21"/>
    <x v="72"/>
    <n v="41127276217.932091"/>
    <n v="8340554450082685"/>
    <n v="1.6914528491060826E+21"/>
  </r>
  <r>
    <x v="73"/>
    <x v="15"/>
    <n v="94.089999999999989"/>
    <n v="912.67299999999977"/>
    <n v="8852.9280999999974"/>
    <x v="14"/>
    <n v="96.432400000000001"/>
    <n v="946.96616800000004"/>
    <n v="9299.2077697599998"/>
    <n v="19569"/>
    <n v="8894948.3535999916"/>
    <n v="26528649767.710747"/>
    <n v="79120106213211.203"/>
    <x v="73"/>
    <n v="13761206.352100004"/>
    <n v="51048708695.813705"/>
    <n v="189370800265077.5"/>
  </r>
  <r>
    <x v="74"/>
    <x v="30"/>
    <n v="216.08999999999997"/>
    <n v="3176.5229999999997"/>
    <n v="46694.888099999989"/>
    <x v="31"/>
    <n v="219.63240000000002"/>
    <n v="3254.9521680000003"/>
    <n v="48238.391129760006"/>
    <n v="21579"/>
    <n v="24924457.153599989"/>
    <n v="124433856871.9187"/>
    <n v="621228564401641.62"/>
    <x v="74"/>
    <n v="20040037.092100006"/>
    <n v="89711430446.865814"/>
    <n v="401603086652744.06"/>
  </r>
  <r>
    <x v="75"/>
    <x v="33"/>
    <n v="1421.2900000000002"/>
    <n v="53582.633000000009"/>
    <n v="2020065.2641000005"/>
    <x v="33"/>
    <n v="1430.3524"/>
    <n v="54095.927768000001"/>
    <n v="2045907.9881857599"/>
    <n v="31362"/>
    <n v="218313627.19359997"/>
    <n v="3225679899781.4043"/>
    <n v="4.7660839818426152E+16"/>
    <x v="75"/>
    <n v="255955521.93210003"/>
    <n v="4094932572738.1147"/>
    <n v="6.5513229207533736E+16"/>
  </r>
  <r>
    <x v="76"/>
    <x v="34"/>
    <n v="176.89000000000001"/>
    <n v="-2352.6370000000002"/>
    <n v="31290.072100000005"/>
    <x v="34"/>
    <n v="173.7124"/>
    <n v="-2289.5294319999998"/>
    <n v="30175.997913760002"/>
    <n v="21536"/>
    <n v="24496956.313599989"/>
    <n v="121246215456.7843"/>
    <n v="600100868630426.37"/>
    <x v="76"/>
    <n v="26693858.892100006"/>
    <n v="137916758290.51282"/>
    <n v="712562102551346.62"/>
  </r>
  <r>
    <x v="77"/>
    <x v="35"/>
    <n v="187.68999999999997"/>
    <n v="2571.3529999999996"/>
    <n v="35227.53609999999"/>
    <x v="7"/>
    <n v="190.9924"/>
    <n v="2639.514968"/>
    <n v="36478.09685776"/>
    <n v="30957"/>
    <n v="206509545.79359996"/>
    <n v="2967633037254.1802"/>
    <n v="4.264619250387896E+16"/>
    <x v="77"/>
    <n v="195150003.5521"/>
    <n v="2726169441121.4517"/>
    <n v="3.808352388638464E+16"/>
  </r>
  <r>
    <x v="78"/>
    <x v="17"/>
    <n v="22.089999999999993"/>
    <n v="103.82299999999995"/>
    <n v="487.96809999999965"/>
    <x v="30"/>
    <n v="23.232400000000002"/>
    <n v="111.98016800000002"/>
    <n v="539.74440976000005"/>
    <n v="20891"/>
    <n v="18528203.713599987"/>
    <n v="79753541192.968307"/>
    <n v="343294332852660.37"/>
    <x v="78"/>
    <n v="23557530.032100007"/>
    <n v="114339063339.10092"/>
    <n v="554957221213293.75"/>
  </r>
  <r>
    <x v="79"/>
    <x v="15"/>
    <n v="94.089999999999989"/>
    <n v="912.67299999999977"/>
    <n v="8852.9280999999974"/>
    <x v="14"/>
    <n v="96.432400000000001"/>
    <n v="946.96616800000004"/>
    <n v="9299.2077697599998"/>
    <n v="31416"/>
    <n v="219912290.71359995"/>
    <n v="3261176120399.8872"/>
    <n v="4.8361415606902896E+16"/>
    <x v="79"/>
    <n v="230420559.75210002"/>
    <n v="3497694233018.5752"/>
    <n v="5.3093634356471096E+16"/>
  </r>
  <r>
    <x v="80"/>
    <x v="36"/>
    <n v="561.68999999999994"/>
    <n v="13312.052999999998"/>
    <n v="315495.65609999991"/>
    <x v="35"/>
    <n v="567.39240000000007"/>
    <n v="13515.286968000002"/>
    <n v="321934.13557776005"/>
    <n v="24615"/>
    <n v="64455848.833599977"/>
    <n v="517479915009.62732"/>
    <n v="4154556448859891.5"/>
    <x v="80"/>
    <n v="63881814.612100013"/>
    <n v="510582430286.81671"/>
    <n v="4080886238134714.5"/>
  </r>
  <r>
    <x v="81"/>
    <x v="37"/>
    <n v="44.889999999999993"/>
    <n v="300.76299999999992"/>
    <n v="2015.1120999999994"/>
    <x v="36"/>
    <n v="46.512400000000007"/>
    <n v="317.21456800000004"/>
    <n v="2163.4033537600008"/>
    <n v="17858"/>
    <n v="1616559.6735999966"/>
    <n v="2055358631.4019775"/>
    <n v="2613265178309.7275"/>
    <x v="81"/>
    <n v="1112202.2521000013"/>
    <n v="1172939617.087183"/>
    <n v="1236993849576.3149"/>
  </r>
  <r>
    <x v="82"/>
    <x v="5"/>
    <n v="10.890000000000004"/>
    <n v="-35.937000000000019"/>
    <n v="118.59210000000009"/>
    <x v="5"/>
    <n v="10.112399999999997"/>
    <n v="-32.157431999999986"/>
    <n v="102.26063375999995"/>
    <n v="7987"/>
    <n v="73952432.193600029"/>
    <n v="-635958377794.79517"/>
    <n v="5468962227349010"/>
    <x v="82"/>
    <n v="68780317.692099988"/>
    <n v="-570421998944.48511"/>
    <n v="4730732101826203"/>
  </r>
  <r>
    <x v="83"/>
    <x v="32"/>
    <n v="1823.2900000000002"/>
    <n v="77854.483000000007"/>
    <n v="3324386.4241000009"/>
    <x v="32"/>
    <n v="1833.5524"/>
    <n v="78512.713768000001"/>
    <n v="3361914.4035457601"/>
    <n v="32606"/>
    <n v="256622457.91359997"/>
    <n v="4110948067199.4395"/>
    <n v="6.5855085905617384E+16"/>
    <x v="83"/>
    <n v="258296647.99210003"/>
    <n v="4151242990836.3149"/>
    <n v="6.6717158363954832E+16"/>
  </r>
  <r>
    <x v="84"/>
    <x v="38"/>
    <n v="127.69000000000001"/>
    <n v="-1442.8970000000002"/>
    <n v="16304.736100000004"/>
    <x v="28"/>
    <n v="124.99239999999999"/>
    <n v="-1397.4150319999999"/>
    <n v="15623.100057759997"/>
    <n v="22657"/>
    <n v="36850241.793599986"/>
    <n v="223697181793.54105"/>
    <n v="1357940320246783"/>
    <x v="84"/>
    <n v="38249400.852100007"/>
    <n v="236557627003.90625"/>
    <n v="1463016665544628.7"/>
  </r>
  <r>
    <x v="85"/>
    <x v="39"/>
    <n v="1204.0900000000001"/>
    <n v="41781.92300000001"/>
    <n v="1449832.7281000004"/>
    <x v="37"/>
    <n v="1212.4323999999999"/>
    <n v="42216.896167999999"/>
    <n v="1469992.3245697599"/>
    <n v="28892"/>
    <n v="151423853.59359998"/>
    <n v="1863337144964.8286"/>
    <n v="2.2929183437136E+16"/>
    <x v="85"/>
    <n v="263043310.33210003"/>
    <n v="4266196863385.3013"/>
    <n v="6.9191783110469488E+16"/>
  </r>
  <r>
    <x v="86"/>
    <x v="15"/>
    <n v="94.089999999999989"/>
    <n v="912.67299999999977"/>
    <n v="8852.9280999999974"/>
    <x v="14"/>
    <n v="96.432400000000001"/>
    <n v="946.96616800000004"/>
    <n v="9299.2077697599998"/>
    <n v="13394"/>
    <n v="10192439.353600008"/>
    <n v="-32539974182.729256"/>
    <n v="103885819976814.16"/>
    <x v="86"/>
    <n v="10133971.892099997"/>
    <n v="-32260384781.592205"/>
    <n v="102697386309872.8"/>
  </r>
  <r>
    <x v="87"/>
    <x v="5"/>
    <n v="10.890000000000004"/>
    <n v="-35.937000000000019"/>
    <n v="118.59210000000009"/>
    <x v="5"/>
    <n v="10.112399999999997"/>
    <n v="-32.157431999999986"/>
    <n v="102.26063375999995"/>
    <n v="8436"/>
    <n v="66431628.313600019"/>
    <n v="-541454972467.69586"/>
    <n v="4413161240396303.5"/>
    <x v="87"/>
    <n v="56948002.032099992"/>
    <n v="-429751833055.01904"/>
    <n v="3243074935448065"/>
  </r>
  <r>
    <x v="88"/>
    <x v="40"/>
    <n v="278.89"/>
    <n v="4657.4629999999997"/>
    <n v="77779.632099999988"/>
    <x v="25"/>
    <n v="282.91239999999999"/>
    <n v="4758.5865679999997"/>
    <n v="80039.426073759998"/>
    <n v="32368"/>
    <n v="249053848.47359997"/>
    <n v="3930428366455.209"/>
    <n v="6.2027819439510896E+16"/>
    <x v="88"/>
    <n v="258682510.63210002"/>
    <n v="4160548614827.5503"/>
    <n v="6.6916641306926536E+16"/>
  </r>
  <r>
    <x v="89"/>
    <x v="2"/>
    <n v="136.88999999999999"/>
    <n v="1601.6129999999998"/>
    <n v="18738.872099999997"/>
    <x v="38"/>
    <n v="117.0724"/>
    <n v="1266.7233680000002"/>
    <n v="13705.94684176"/>
    <n v="27425"/>
    <n v="117471781.63359997"/>
    <n v="1273210856928.875"/>
    <n v="1.3799619480172194E+16"/>
    <x v="89"/>
    <n v="129541046.19210002"/>
    <n v="1474385666750.4675"/>
    <n v="1.678088264854379E+16"/>
  </r>
  <r>
    <x v="90"/>
    <x v="41"/>
    <n v="428.48999999999995"/>
    <n v="8869.7429999999986"/>
    <n v="183603.68009999997"/>
    <x v="39"/>
    <n v="433.47239999999999"/>
    <n v="9024.8953679999995"/>
    <n v="187898.32156176001"/>
    <n v="24833"/>
    <n v="68003772.673599973"/>
    <n v="560789031126.48169"/>
    <n v="4624513097842662"/>
    <x v="90"/>
    <n v="58210948.752100006"/>
    <n v="444126836708.50977"/>
    <n v="3388514554619613"/>
  </r>
  <r>
    <x v="91"/>
    <x v="5"/>
    <n v="10.890000000000004"/>
    <n v="-35.937000000000019"/>
    <n v="118.59210000000009"/>
    <x v="5"/>
    <n v="10.112399999999997"/>
    <n v="-32.157431999999986"/>
    <n v="102.26063375999995"/>
    <n v="44873"/>
    <n v="800122687.87359989"/>
    <n v="22632622403175.309"/>
    <n v="6.4019631565007411E+17"/>
    <x v="91"/>
    <n v="736992728.71210003"/>
    <n v="20007591171911.895"/>
    <n v="5.4315828217450707E+17"/>
  </r>
  <r>
    <x v="92"/>
    <x v="8"/>
    <n v="59.289999999999992"/>
    <n v="456.5329999999999"/>
    <n v="3515.3040999999989"/>
    <x v="8"/>
    <n v="61.152400000000007"/>
    <n v="478.21176800000006"/>
    <n v="3739.6160257600009"/>
    <n v="11192"/>
    <n v="29101277.593600012"/>
    <n v="-156988588055.33093"/>
    <n v="846884357579766.12"/>
    <x v="92"/>
    <n v="31018104.972099993"/>
    <n v="-172751923650.56396"/>
    <n v="962122836060214.37"/>
  </r>
  <r>
    <x v="93"/>
    <x v="42"/>
    <n v="114.48999999999998"/>
    <n v="1225.0429999999997"/>
    <n v="13107.960099999995"/>
    <x v="38"/>
    <n v="117.0724"/>
    <n v="1266.7233680000002"/>
    <n v="13705.94684176"/>
    <n v="24126"/>
    <n v="56843155.513599977"/>
    <n v="428565560405.45612"/>
    <n v="3231144328743311.5"/>
    <x v="93"/>
    <n v="47950223.652100012"/>
    <n v="332036598203.5683"/>
    <n v="2299223948286411.5"/>
  </r>
  <r>
    <x v="94"/>
    <x v="0"/>
    <n v="106.09000000000002"/>
    <n v="-1092.7270000000003"/>
    <n v="11255.088100000004"/>
    <x v="0"/>
    <n v="103.63239999999999"/>
    <n v="-1054.9778319999998"/>
    <n v="10739.674329759999"/>
    <n v="11797"/>
    <n v="22939884.993600011"/>
    <n v="-109871955569.9469"/>
    <n v="526238323519595"/>
    <x v="94"/>
    <n v="58973030.772099994"/>
    <n v="-452876902780.95691"/>
    <n v="3477818358447053"/>
  </r>
  <r>
    <x v="95"/>
    <x v="43"/>
    <n v="151.29000000000002"/>
    <n v="-1860.8670000000004"/>
    <n v="22888.664100000005"/>
    <x v="40"/>
    <n v="148.35239999999999"/>
    <n v="-1806.9322319999999"/>
    <n v="22008.434585759998"/>
    <n v="7118"/>
    <n v="89653628.47360003"/>
    <n v="-848890760419.99036"/>
    <n v="8037773098482306"/>
    <x v="95"/>
    <n v="93729312.332099989"/>
    <n v="-907430027118.86951"/>
    <n v="8785183990248351"/>
  </r>
  <r>
    <x v="96"/>
    <x v="41"/>
    <n v="428.48999999999995"/>
    <n v="8869.7429999999986"/>
    <n v="183603.68009999997"/>
    <x v="39"/>
    <n v="433.47239999999999"/>
    <n v="9024.8953679999995"/>
    <n v="187898.32156176001"/>
    <n v="15901"/>
    <n v="469992.51360000181"/>
    <n v="-322208067.62361783"/>
    <n v="220892962840.04788"/>
    <x v="96"/>
    <n v="511782.85209999915"/>
    <n v="-366124334.5638181"/>
    <n v="261921687703.60959"/>
  </r>
  <r>
    <x v="97"/>
    <x v="28"/>
    <n v="0.48999999999999899"/>
    <n v="0.34299999999999897"/>
    <n v="0.24009999999999901"/>
    <x v="9"/>
    <n v="0.67240000000000044"/>
    <n v="0.55136800000000052"/>
    <n v="0.45212176000000059"/>
    <n v="10910"/>
    <n v="32223333.433600016"/>
    <n v="-182917685635.83655"/>
    <n v="1038343217572964.6"/>
    <x v="97"/>
    <n v="28615973.372099996"/>
    <n v="-153078001796.97797"/>
    <n v="818873932032736"/>
  </r>
  <r>
    <x v="98"/>
    <x v="16"/>
    <n v="39.690000000000012"/>
    <n v="-250.04700000000011"/>
    <n v="1575.2961000000009"/>
    <x v="16"/>
    <n v="38.192399999999999"/>
    <n v="-236.02903199999997"/>
    <n v="1458.65941776"/>
    <n v="8017"/>
    <n v="73437358.59360002"/>
    <n v="-629325850709.37109"/>
    <n v="5393045637204999"/>
    <x v="98"/>
    <n v="73743267.012099996"/>
    <n v="-633262193707.03735"/>
    <n v="5438069429617876"/>
  </r>
  <r>
    <x v="99"/>
    <x v="13"/>
    <n v="2.8899999999999975"/>
    <n v="4.912999999999994"/>
    <n v="8.3520999999999859"/>
    <x v="17"/>
    <n v="3.3124000000000011"/>
    <n v="6.0285680000000026"/>
    <n v="10.971993760000007"/>
    <n v="41663"/>
    <n v="628827843.07359993"/>
    <n v="15768763677164.543"/>
    <n v="3.9542445622459603E+17"/>
    <x v="99"/>
    <n v="542033364.19210005"/>
    <n v="12619409392108.439"/>
    <n v="2.9380016789740576E+17"/>
  </r>
  <r>
    <x v="100"/>
    <x v="13"/>
    <n v="2.8899999999999975"/>
    <n v="4.912999999999994"/>
    <n v="8.3520999999999859"/>
    <x v="9"/>
    <n v="0.67240000000000044"/>
    <n v="0.55136800000000052"/>
    <n v="0.45212176000000059"/>
    <n v="16237"/>
    <n v="122192.19360000092"/>
    <n v="-42713503.194816478"/>
    <n v="14930932176.780106"/>
    <x v="100"/>
    <n v="12185.952099999871"/>
    <n v="-1345207.2523189788"/>
    <n v="148497428.58349127"/>
  </r>
  <r>
    <x v="101"/>
    <x v="22"/>
    <n v="9.0000000000000427E-2"/>
    <n v="-2.7000000000000191E-2"/>
    <n v="8.1000000000000776E-3"/>
    <x v="5"/>
    <n v="10.112399999999997"/>
    <n v="-32.157431999999986"/>
    <n v="102.26063375999995"/>
    <n v="40153"/>
    <n v="555377094.27359998"/>
    <n v="13088260969573.137"/>
    <n v="3.0844371684378714E+17"/>
    <x v="101"/>
    <n v="648446362.45210004"/>
    <n v="16512433725761.371"/>
    <n v="4.2048268497736032E+17"/>
  </r>
  <r>
    <x v="102"/>
    <x v="28"/>
    <n v="0.48999999999999899"/>
    <n v="0.34299999999999897"/>
    <n v="0.24009999999999901"/>
    <x v="9"/>
    <n v="0.67240000000000044"/>
    <n v="0.55136800000000052"/>
    <n v="0.45212176000000059"/>
    <n v="28685"/>
    <n v="146372250.43359998"/>
    <n v="1770875889535.8831"/>
    <n v="2.1424835696996508E+16"/>
    <x v="102"/>
    <n v="118409436.19210002"/>
    <n v="1288485304962.3176"/>
    <n v="1.4020794579331006E+16"/>
  </r>
  <r>
    <x v="103"/>
    <x v="0"/>
    <n v="106.09000000000002"/>
    <n v="-1092.7270000000003"/>
    <n v="11255.088100000004"/>
    <x v="0"/>
    <n v="103.63239999999999"/>
    <n v="-1054.9778319999998"/>
    <n v="10739.674329759999"/>
    <n v="17619"/>
    <n v="1065932.3535999972"/>
    <n v="1100511199.1507797"/>
    <n v="1136211782451.2295"/>
    <x v="103"/>
    <n v="125748.25210000042"/>
    <n v="44591587.677181222"/>
    <n v="15812622906.205259"/>
  </r>
  <r>
    <x v="104"/>
    <x v="7"/>
    <n v="246.48999999999998"/>
    <n v="3869.8929999999996"/>
    <n v="60757.32009999999"/>
    <x v="41"/>
    <n v="250.2724"/>
    <n v="3959.3093680000002"/>
    <n v="62636.274201760003"/>
    <n v="84516"/>
    <n v="4614408818.7136002"/>
    <n v="313454206986276.37"/>
    <n v="2.1292768746221842E+19"/>
    <x v="104"/>
    <n v="3515613600.6121001"/>
    <n v="208449906131789.03"/>
    <n v="1.2359538988808776E+19"/>
  </r>
  <r>
    <x v="105"/>
    <x v="38"/>
    <n v="127.69000000000001"/>
    <n v="-1442.8970000000002"/>
    <n v="16304.736100000004"/>
    <x v="28"/>
    <n v="124.99239999999999"/>
    <n v="-1397.4150319999999"/>
    <n v="15623.100057759997"/>
    <n v="11242"/>
    <n v="28564321.593600012"/>
    <n v="-152663730616.29092"/>
    <n v="815920468102604"/>
    <x v="105"/>
    <n v="32130645.192099992"/>
    <n v="-182129027900.44766"/>
    <n v="1032378360460618.4"/>
  </r>
  <r>
    <x v="106"/>
    <x v="11"/>
    <n v="68.890000000000015"/>
    <n v="-571.78700000000015"/>
    <n v="4745.8321000000024"/>
    <x v="11"/>
    <n v="66.912399999999991"/>
    <n v="-547.34343199999989"/>
    <n v="4477.2692737599991"/>
    <n v="15850"/>
    <n v="542520.63360000192"/>
    <n v="-399598997.88441813"/>
    <n v="294328637881.74756"/>
    <x v="106"/>
    <n v="1555981.8120999986"/>
    <n v="-1940916152.5954163"/>
    <n v="2421079399585.9951"/>
  </r>
  <r>
    <x v="107"/>
    <x v="38"/>
    <n v="127.69000000000001"/>
    <n v="-1442.8970000000002"/>
    <n v="16304.736100000004"/>
    <x v="28"/>
    <n v="124.99239999999999"/>
    <n v="-1397.4150319999999"/>
    <n v="15623.100057759997"/>
    <n v="10492"/>
    <n v="37143661.593600012"/>
    <n v="-226374274201.89093"/>
    <n v="1379651596579876.5"/>
    <x v="107"/>
    <n v="39493557.672099993"/>
    <n v="-248192918898.96844"/>
    <n v="1559741097599488.2"/>
  </r>
  <r>
    <x v="108"/>
    <x v="24"/>
    <n v="234.09000000000003"/>
    <n v="-3581.5770000000007"/>
    <n v="54798.128100000016"/>
    <x v="24"/>
    <n v="230.4324"/>
    <n v="-3497.9638319999999"/>
    <n v="53099.09096976"/>
    <n v="7713"/>
    <n v="78740067.073600024"/>
    <n v="-698704709581.61438"/>
    <n v="6199998162755031"/>
    <x v="108"/>
    <n v="80575577.432099983"/>
    <n v="-723277807505.72791"/>
    <n v="6492423678516340"/>
  </r>
  <r>
    <x v="109"/>
    <x v="42"/>
    <n v="114.48999999999998"/>
    <n v="1225.0429999999997"/>
    <n v="13107.960099999995"/>
    <x v="38"/>
    <n v="117.0724"/>
    <n v="1266.7233680000002"/>
    <n v="13705.94684176"/>
    <n v="20348"/>
    <n v="14148430.873599989"/>
    <n v="53218473825.193924"/>
    <n v="200178096185037.34"/>
    <x v="109"/>
    <n v="15418266.092100004"/>
    <n v="60541517819.900803"/>
    <n v="237722929286800.72"/>
  </r>
  <r>
    <x v="110"/>
    <x v="12"/>
    <n v="1.6900000000000019"/>
    <n v="-2.1970000000000036"/>
    <n v="2.8561000000000067"/>
    <x v="12"/>
    <n v="1.3923999999999994"/>
    <n v="-1.6430319999999989"/>
    <n v="1.9387777599999985"/>
    <n v="13783"/>
    <n v="7859948.6736000078"/>
    <n v="-22035837703.358047"/>
    <n v="61778793151626.523"/>
    <x v="110"/>
    <n v="7319135.0520999972"/>
    <n v="-19801114778.600807"/>
    <n v="53569737910878.828"/>
  </r>
  <r>
    <x v="111"/>
    <x v="44"/>
    <n v="161.29"/>
    <n v="2048.3829999999998"/>
    <n v="26014.464099999997"/>
    <x v="42"/>
    <n v="164.35240000000002"/>
    <n v="2106.9977680000002"/>
    <n v="27011.711385760005"/>
    <n v="25285"/>
    <n v="75662858.433599979"/>
    <n v="658148834313.16333"/>
    <n v="5724868146342991"/>
    <x v="111"/>
    <n v="69649206.272100016"/>
    <n v="581265112356.50061"/>
    <n v="4851011934333536"/>
  </r>
  <r>
    <x v="112"/>
    <x v="18"/>
    <n v="53.290000000000013"/>
    <n v="-389.01700000000011"/>
    <n v="2839.8241000000016"/>
    <x v="18"/>
    <n v="51.552399999999999"/>
    <n v="-370.146232"/>
    <n v="2657.6499457599998"/>
    <n v="25362"/>
    <n v="77008347.193599984"/>
    <n v="675782130296.60498"/>
    <n v="5930285537490039"/>
    <x v="112"/>
    <n v="54090288.252100006"/>
    <n v="397812974881.77728"/>
    <n v="2925759283195268"/>
  </r>
  <r>
    <x v="113"/>
    <x v="22"/>
    <n v="9.0000000000000427E-2"/>
    <n v="-2.7000000000000191E-2"/>
    <n v="8.1000000000000776E-3"/>
    <x v="22"/>
    <n v="3.2399999999999901E-2"/>
    <n v="-5.8319999999999726E-3"/>
    <n v="1.0497599999999936E-3"/>
    <n v="28592"/>
    <n v="144130589.59359998"/>
    <n v="1730351145530.5886"/>
    <n v="2.0773626856598748E+16"/>
    <x v="113"/>
    <n v="105034006.93210001"/>
    <n v="1076452573784.3895"/>
    <n v="1.1032142612212434E+16"/>
  </r>
  <r>
    <x v="114"/>
    <x v="34"/>
    <n v="176.89000000000001"/>
    <n v="-2352.6370000000002"/>
    <n v="31290.072100000005"/>
    <x v="34"/>
    <n v="173.7124"/>
    <n v="-2289.5294319999998"/>
    <n v="30175.997913760002"/>
    <n v="9917"/>
    <n v="44483030.59360002"/>
    <n v="-296682241525.85101"/>
    <n v="1978740010791155.2"/>
    <x v="114"/>
    <n v="37324646.172099993"/>
    <n v="-228030820077.36597"/>
    <n v="1393129211872458.7"/>
  </r>
  <r>
    <x v="115"/>
    <x v="35"/>
    <n v="187.68999999999997"/>
    <n v="2571.3529999999996"/>
    <n v="35227.53609999999"/>
    <x v="7"/>
    <n v="190.9924"/>
    <n v="2639.514968"/>
    <n v="36478.09685776"/>
    <n v="26765"/>
    <n v="103600640.83359997"/>
    <n v="1054492906686.3472"/>
    <n v="1.0733092781132582E+16"/>
    <x v="115"/>
    <n v="93907922.172100008"/>
    <n v="910025049680.17407"/>
    <n v="8818697846681192"/>
  </r>
  <r>
    <x v="116"/>
    <x v="7"/>
    <n v="246.48999999999998"/>
    <n v="3869.8929999999996"/>
    <n v="60757.32009999999"/>
    <x v="7"/>
    <n v="190.9924"/>
    <n v="2639.514968"/>
    <n v="36478.09685776"/>
    <n v="18702"/>
    <n v="4475086.3935999945"/>
    <n v="9466776760.4771671"/>
    <n v="20026398230183.805"/>
    <x v="116"/>
    <n v="9422505.5521000028"/>
    <n v="28923417267.781696"/>
    <n v="88783610879355.375"/>
  </r>
  <r>
    <x v="117"/>
    <x v="5"/>
    <n v="10.890000000000004"/>
    <n v="-35.937000000000019"/>
    <n v="118.59210000000009"/>
    <x v="5"/>
    <n v="10.112399999999997"/>
    <n v="-32.157431999999986"/>
    <n v="102.26063375999995"/>
    <n v="21176"/>
    <n v="21062959.513599988"/>
    <n v="96667188910.096298"/>
    <n v="443648263471552.25"/>
    <x v="117"/>
    <n v="21842630.432100005"/>
    <n v="102083936013.76692"/>
    <n v="477100504193301.25"/>
  </r>
  <r>
    <x v="118"/>
    <x v="21"/>
    <n v="18.490000000000006"/>
    <n v="-79.507000000000033"/>
    <n v="341.8801000000002"/>
    <x v="21"/>
    <n v="17.472399999999997"/>
    <n v="-73.034631999999988"/>
    <n v="305.28476175999987"/>
    <n v="31145"/>
    <n v="211948175.23359996"/>
    <n v="3085634792247.8506"/>
    <n v="4.4922028984852792E+16"/>
    <x v="118"/>
    <n v="216431468.79210001"/>
    <n v="3184055360596.5464"/>
    <n v="4.684258068350576E+16"/>
  </r>
  <r>
    <x v="119"/>
    <x v="12"/>
    <n v="1.6900000000000019"/>
    <n v="-2.1970000000000036"/>
    <n v="2.8561000000000067"/>
    <x v="12"/>
    <n v="1.3923999999999994"/>
    <n v="-1.6430319999999989"/>
    <n v="1.9387777599999985"/>
    <n v="37667"/>
    <n v="444384950.59359992"/>
    <n v="9367830287891.3477"/>
    <n v="1.9747798431407622E+17"/>
    <x v="119"/>
    <n v="393451424.07210004"/>
    <n v="7804349001838.7881"/>
    <n v="1.5480402310436352E+17"/>
  </r>
  <r>
    <x v="120"/>
    <x v="22"/>
    <n v="9.0000000000000427E-2"/>
    <n v="-2.7000000000000191E-2"/>
    <n v="8.1000000000000776E-3"/>
    <x v="22"/>
    <n v="3.2399999999999901E-2"/>
    <n v="-5.8319999999999726E-3"/>
    <n v="1.0497599999999936E-3"/>
    <n v="16918"/>
    <n v="109852.47359999914"/>
    <n v="36409503.849983573"/>
    <n v="12067565956.038507"/>
    <x v="120"/>
    <n v="809298.152100001"/>
    <n v="728052710.61068237"/>
    <n v="654963498992.47632"/>
  </r>
  <r>
    <x v="121"/>
    <x v="42"/>
    <n v="114.48999999999998"/>
    <n v="1225.0429999999997"/>
    <n v="13107.960099999995"/>
    <x v="38"/>
    <n v="117.0724"/>
    <n v="1266.7233680000002"/>
    <n v="13705.94684176"/>
    <n v="18872"/>
    <n v="5223235.9935999941"/>
    <n v="11937392469.213163"/>
    <n v="27282194244838.52"/>
    <x v="121"/>
    <n v="4922230.332100003"/>
    <n v="10920509437.100391"/>
    <n v="24228351442245.305"/>
  </r>
  <r>
    <x v="122"/>
    <x v="34"/>
    <n v="176.89000000000001"/>
    <n v="-2352.6370000000002"/>
    <n v="31290.072100000005"/>
    <x v="34"/>
    <n v="173.7124"/>
    <n v="-2289.5294319999998"/>
    <n v="30175.997913760002"/>
    <n v="8823"/>
    <n v="60272863.873600021"/>
    <n v="-467931995054.52625"/>
    <n v="3632818119525518.5"/>
    <x v="122"/>
    <n v="63718550.11209999"/>
    <n v="-508626317229.32581"/>
    <n v="4060053628388197.5"/>
  </r>
  <r>
    <x v="123"/>
    <x v="1"/>
    <n v="28.090000000000007"/>
    <n v="-148.87700000000007"/>
    <n v="789.04810000000043"/>
    <x v="18"/>
    <n v="51.552399999999999"/>
    <n v="-370.146232"/>
    <n v="2657.6499457599998"/>
    <n v="23892"/>
    <n v="53369453.593599983"/>
    <n v="389887341060.82898"/>
    <n v="2848298576879422"/>
    <x v="123"/>
    <n v="35935349.05210001"/>
    <n v="215418402781.20926"/>
    <n v="1291349311496265"/>
  </r>
  <r>
    <x v="124"/>
    <x v="25"/>
    <n v="313.28999999999996"/>
    <n v="5545.2329999999993"/>
    <n v="98150.624099999972"/>
    <x v="43"/>
    <n v="317.55240000000003"/>
    <n v="5658.7837680000011"/>
    <n v="100839.52674576003"/>
    <n v="13872"/>
    <n v="7368835.9936000071"/>
    <n v="-20003147434.786846"/>
    <n v="54299743900575.008"/>
    <x v="124"/>
    <n v="7965885.312099997"/>
    <n v="-22482835046.017906"/>
    <n v="63455328805530.469"/>
  </r>
  <r>
    <x v="125"/>
    <x v="28"/>
    <n v="0.48999999999999899"/>
    <n v="0.34299999999999897"/>
    <n v="0.24009999999999901"/>
    <x v="22"/>
    <n v="3.2399999999999901E-2"/>
    <n v="-5.8319999999999726E-3"/>
    <n v="1.0497599999999936E-3"/>
    <n v="4036"/>
    <n v="157516556.31360003"/>
    <n v="-1976920991007.2163"/>
    <n v="2.4811465512895532E+16"/>
    <x v="125"/>
    <n v="154788185.13209999"/>
    <n v="-1925780178620.6575"/>
    <n v="2.395938225648926E+16"/>
  </r>
  <r>
    <x v="126"/>
    <x v="12"/>
    <n v="1.6900000000000019"/>
    <n v="-2.1970000000000036"/>
    <n v="2.8561000000000067"/>
    <x v="12"/>
    <n v="1.3923999999999994"/>
    <n v="-1.6430319999999989"/>
    <n v="1.9387777599999985"/>
    <n v="10556"/>
    <n v="36367653.913600013"/>
    <n v="-219317318985.19974"/>
    <n v="1322606251179386.2"/>
    <x v="126"/>
    <n v="26722592.972099993"/>
    <n v="-138139504884.04398"/>
    <n v="714096975152528"/>
  </r>
  <r>
    <x v="127"/>
    <x v="21"/>
    <n v="18.490000000000006"/>
    <n v="-79.507000000000033"/>
    <n v="341.8801000000002"/>
    <x v="1"/>
    <n v="26.832399999999996"/>
    <n v="-138.99183199999996"/>
    <n v="719.97768975999975"/>
    <n v="7261"/>
    <n v="86966069.313600019"/>
    <n v="-811007297348.13586"/>
    <n v="7563097211857883"/>
    <x v="127"/>
    <n v="91229050.932099983"/>
    <n v="-871364244782.35046"/>
    <n v="8322739733971693"/>
  </r>
  <r>
    <x v="128"/>
    <x v="20"/>
    <n v="265.69"/>
    <n v="-4330.7470000000003"/>
    <n v="70591.176099999997"/>
    <x v="20"/>
    <n v="261.79239999999999"/>
    <n v="-4235.8010319999994"/>
    <n v="68535.260697759993"/>
    <n v="17784"/>
    <n v="1433862.553599997"/>
    <n v="1716964376.1827786"/>
    <n v="2055961822616.3042"/>
    <x v="128"/>
    <n v="378975.67210000072"/>
    <n v="233301213.50148165"/>
    <n v="143622560043.64728"/>
  </r>
  <r>
    <x v="129"/>
    <x v="2"/>
    <n v="136.88999999999999"/>
    <n v="1601.6129999999998"/>
    <n v="18738.872099999997"/>
    <x v="2"/>
    <n v="139.7124"/>
    <n v="1651.400568"/>
    <n v="19519.554713760001"/>
    <n v="14654"/>
    <n v="3734788.153600005"/>
    <n v="-7217702194.1212301"/>
    <n v="13948642552270.934"/>
    <x v="129"/>
    <n v="3886378.5320999976"/>
    <n v="-7661567774.3966122"/>
    <n v="15103938094767.732"/>
  </r>
  <r>
    <x v="130"/>
    <x v="8"/>
    <n v="59.289999999999992"/>
    <n v="456.5329999999999"/>
    <n v="3515.3040999999989"/>
    <x v="8"/>
    <n v="61.152400000000007"/>
    <n v="478.21176800000006"/>
    <n v="3739.6160257600009"/>
    <n v="10882"/>
    <n v="32542004.793600015"/>
    <n v="-185637818865.37894"/>
    <n v="1058982075986686.4"/>
    <x v="130"/>
    <n v="29391469.532099992"/>
    <n v="-159342619006.63156"/>
    <n v="863858481256362.12"/>
  </r>
  <r>
    <x v="131"/>
    <x v="28"/>
    <n v="0.48999999999999899"/>
    <n v="0.34299999999999897"/>
    <n v="0.24009999999999901"/>
    <x v="9"/>
    <n v="0.67240000000000044"/>
    <n v="0.55136800000000052"/>
    <n v="0.45212176000000059"/>
    <n v="10115"/>
    <n v="41881088.833600014"/>
    <n v="-271035979251.97256"/>
    <n v="1754025601887895.7"/>
    <x v="131"/>
    <n v="45056179.512099989"/>
    <n v="-302434648795.22479"/>
    <n v="2030059312226578.7"/>
  </r>
  <r>
    <x v="132"/>
    <x v="12"/>
    <n v="1.6900000000000019"/>
    <n v="-2.1970000000000036"/>
    <n v="2.8561000000000067"/>
    <x v="12"/>
    <n v="1.3923999999999994"/>
    <n v="-1.6430319999999989"/>
    <n v="1.9387777599999985"/>
    <n v="10156"/>
    <n v="41352101.91360002"/>
    <n v="-265917172481.51981"/>
    <n v="1709996332672762.5"/>
    <x v="132"/>
    <n v="41170060.632099994"/>
    <n v="-264163165339.20004"/>
    <n v="1694973892450789.7"/>
  </r>
  <r>
    <x v="9"/>
    <x v="13"/>
    <n v="2.8899999999999975"/>
    <n v="4.912999999999994"/>
    <n v="8.3520999999999859"/>
    <x v="9"/>
    <n v="0.67240000000000044"/>
    <n v="0.55136800000000052"/>
    <n v="0.45212176000000059"/>
    <n v="15251"/>
    <n v="1783720.5136000034"/>
    <n v="-2382265769.1436229"/>
    <n v="3181658870637.46"/>
    <x v="133"/>
    <n v="468389.67209999921"/>
    <n v="-320561207.68851817"/>
    <n v="219388884929.94479"/>
  </r>
  <r>
    <x v="133"/>
    <x v="42"/>
    <n v="114.48999999999998"/>
    <n v="1225.0429999999997"/>
    <n v="13107.960099999995"/>
    <x v="38"/>
    <n v="117.0724"/>
    <n v="1266.7233680000002"/>
    <n v="13705.94684176"/>
    <n v="12905"/>
    <n v="13553884.03360001"/>
    <n v="-49899437302.740471"/>
    <n v="183707772396277.28"/>
    <x v="134"/>
    <n v="10313025.732099997"/>
    <n v="-33119147705.808601"/>
    <n v="106358499750956.67"/>
  </r>
  <r>
    <x v="134"/>
    <x v="45"/>
    <n v="299.29000000000002"/>
    <n v="-5177.7170000000006"/>
    <n v="89574.504100000006"/>
    <x v="44"/>
    <n v="295.1524"/>
    <n v="-5070.7182320000002"/>
    <n v="87114.939225759997"/>
    <n v="11534"/>
    <n v="25528362.553600013"/>
    <n v="-128983583503.81732"/>
    <n v="651697294668047.37"/>
    <x v="135"/>
    <n v="9439580.312099997"/>
    <n v="-29002072155.092903"/>
    <n v="89105676468585.875"/>
  </r>
  <r>
    <x v="135"/>
    <x v="3"/>
    <n v="204.49"/>
    <n v="-2924.2070000000003"/>
    <n v="41816.160100000001"/>
    <x v="3"/>
    <n v="201.07239999999999"/>
    <n v="-2851.2066319999999"/>
    <n v="40430.110041759996"/>
    <n v="14264"/>
    <n v="5394284.9536000062"/>
    <n v="-12528550461.833237"/>
    <n v="29098310160635.422"/>
    <x v="136"/>
    <n v="6236956.812099997"/>
    <n v="-15576113572.970407"/>
    <n v="38899630276000.555"/>
  </r>
  <r>
    <x v="136"/>
    <x v="46"/>
    <n v="388.09"/>
    <n v="7645.3729999999996"/>
    <n v="150613.84809999997"/>
    <x v="45"/>
    <n v="392.83240000000001"/>
    <n v="7785.9381680000006"/>
    <n v="154317.29448976001"/>
    <n v="17099"/>
    <n v="262594.75359999866"/>
    <n v="134564055.53478298"/>
    <n v="68956004618.244003"/>
    <x v="137"/>
    <n v="541122.07210000081"/>
    <n v="398054807.45748192"/>
    <n v="292813096913.79846"/>
  </r>
  <r>
    <x v="137"/>
    <x v="39"/>
    <n v="1204.0900000000001"/>
    <n v="41781.92300000001"/>
    <n v="1449832.7281000004"/>
    <x v="46"/>
    <n v="1283.0724"/>
    <n v="45959.653367999999"/>
    <n v="1646274.78364176"/>
    <n v="22246"/>
    <n v="32029261.113599986"/>
    <n v="181267681516.75226"/>
    <n v="1025873567483168.2"/>
    <x v="138"/>
    <n v="48714955.752100006"/>
    <n v="340011392316.91473"/>
    <n v="2373146913929061.5"/>
  </r>
  <r>
    <x v="138"/>
    <x v="22"/>
    <n v="9.0000000000000427E-2"/>
    <n v="-2.7000000000000191E-2"/>
    <n v="8.1000000000000776E-3"/>
    <x v="22"/>
    <n v="3.2399999999999901E-2"/>
    <n v="-5.8319999999999726E-3"/>
    <n v="1.0497599999999936E-3"/>
    <n v="13274"/>
    <n v="10973053.753600009"/>
    <n v="-36348898942.025261"/>
    <n v="120407908679395.25"/>
    <x v="139"/>
    <n v="8534519.5320999958"/>
    <n v="-24932660015.881603"/>
    <n v="72838023643796.328"/>
  </r>
  <r>
    <x v="139"/>
    <x v="1"/>
    <n v="28.090000000000007"/>
    <n v="-148.87700000000007"/>
    <n v="789.04810000000043"/>
    <x v="1"/>
    <n v="26.832399999999996"/>
    <n v="-138.99183199999996"/>
    <n v="719.97768975999975"/>
    <n v="13998"/>
    <n v="6700642.873600007"/>
    <n v="-17345016116.886044"/>
    <n v="44898614919526.562"/>
    <x v="140"/>
    <n v="6679071.6720999973"/>
    <n v="-17261326038.658508"/>
    <n v="44609998401048.656"/>
  </r>
  <r>
    <x v="140"/>
    <x v="41"/>
    <n v="428.48999999999995"/>
    <n v="8869.7429999999986"/>
    <n v="183603.68009999997"/>
    <x v="39"/>
    <n v="433.47239999999999"/>
    <n v="9024.8953679999995"/>
    <n v="187898.32156176001"/>
    <n v="78254"/>
    <n v="3802873156.1536002"/>
    <n v="234513452184712.78"/>
    <n v="1.4461844241793645E+19"/>
    <x v="141"/>
    <n v="3769543719.4921002"/>
    <n v="231437205623605.87"/>
    <n v="1.4209459853162338E+19"/>
  </r>
  <r>
    <x v="141"/>
    <x v="16"/>
    <n v="39.690000000000012"/>
    <n v="-250.04700000000011"/>
    <n v="1575.2961000000009"/>
    <x v="16"/>
    <n v="38.192399999999999"/>
    <n v="-236.02903199999997"/>
    <n v="1458.65941776"/>
    <n v="8780"/>
    <n v="60942379.033600017"/>
    <n v="-475750338468.54065"/>
    <n v="3713973562274971"/>
    <x v="142"/>
    <n v="58055103.97209999"/>
    <n v="-442344478653.97888"/>
    <n v="3370395097211340"/>
  </r>
  <r>
    <x v="142"/>
    <x v="37"/>
    <n v="44.889999999999993"/>
    <n v="300.76299999999992"/>
    <n v="2015.1120999999994"/>
    <x v="36"/>
    <n v="46.512400000000007"/>
    <n v="317.21456800000004"/>
    <n v="2163.4033537600008"/>
    <n v="15906"/>
    <n v="463161.91360000178"/>
    <n v="-315209471.91961783"/>
    <n v="214518958209.61551"/>
    <x v="143"/>
    <n v="876826.23209999886"/>
    <n v="-821051315.47611737"/>
    <n v="768824241298.68103"/>
  </r>
  <r>
    <x v="143"/>
    <x v="27"/>
    <n v="32.489999999999995"/>
    <n v="185.19299999999996"/>
    <n v="1055.6000999999997"/>
    <x v="27"/>
    <n v="33.872400000000006"/>
    <n v="197.13736800000004"/>
    <n v="1147.3394817600004"/>
    <n v="15273"/>
    <n v="1725439.8736000035"/>
    <n v="-2266468800.3660231"/>
    <n v="2977142757408.7964"/>
    <x v="144"/>
    <n v="4530043.9920999976"/>
    <n v="-9641700332.3457108"/>
    <n v="20521298570361.281"/>
  </r>
  <r>
    <x v="144"/>
    <x v="22"/>
    <n v="9.0000000000000427E-2"/>
    <n v="-2.7000000000000191E-2"/>
    <n v="8.1000000000000776E-3"/>
    <x v="22"/>
    <n v="3.2399999999999901E-2"/>
    <n v="-5.8319999999999726E-3"/>
    <n v="1.0497599999999936E-3"/>
    <n v="8689"/>
    <n v="62371453.953600019"/>
    <n v="-492582299885.79346"/>
    <n v="3890198268286047.5"/>
    <x v="145"/>
    <n v="53910690.912099995"/>
    <n v="-395833317846.09387"/>
    <n v="2906362594619981"/>
  </r>
  <r>
    <x v="145"/>
    <x v="27"/>
    <n v="32.489999999999995"/>
    <n v="185.19299999999996"/>
    <n v="1055.6000999999997"/>
    <x v="27"/>
    <n v="33.872400000000006"/>
    <n v="197.13736800000004"/>
    <n v="1147.3394817600004"/>
    <n v="24390"/>
    <n v="60893675.833599977"/>
    <n v="475180145746.94733"/>
    <n v="3708039756527558"/>
    <x v="146"/>
    <n v="54739429.932100005"/>
    <n v="404995693689.93445"/>
    <n v="2996405189291286"/>
  </r>
  <r>
    <x v="146"/>
    <x v="5"/>
    <n v="10.890000000000004"/>
    <n v="-35.937000000000019"/>
    <n v="118.59210000000009"/>
    <x v="5"/>
    <n v="10.112399999999997"/>
    <n v="-32.157431999999986"/>
    <n v="102.26063375999995"/>
    <n v="7689"/>
    <n v="79166573.953600019"/>
    <n v="-704389341746.59351"/>
    <n v="6267346431550821"/>
    <x v="147"/>
    <n v="69262175.312099993"/>
    <n v="-576426835195.66785"/>
    <n v="4797248928964074"/>
  </r>
  <r>
    <x v="147"/>
    <x v="19"/>
    <n v="86.490000000000009"/>
    <n v="-804.3570000000002"/>
    <n v="7480.5201000000015"/>
    <x v="19"/>
    <n v="84.27239999999999"/>
    <n v="-773.62063199999989"/>
    <n v="7101.8374017599981"/>
    <n v="3282"/>
    <n v="177011316.79360002"/>
    <n v="-2355057684959.4595"/>
    <n v="3.1333006273004224E+16"/>
    <x v="148"/>
    <n v="161299906.1521"/>
    <n v="-2048571715095.0691"/>
    <n v="2.6017659724676268E+16"/>
  </r>
  <r>
    <x v="148"/>
    <x v="30"/>
    <n v="216.08999999999997"/>
    <n v="3176.5229999999997"/>
    <n v="46694.888099999989"/>
    <x v="31"/>
    <n v="219.63240000000002"/>
    <n v="3254.9521680000003"/>
    <n v="48238.391129760006"/>
    <n v="10090"/>
    <n v="42205291.833600014"/>
    <n v="-274189210714.49255"/>
    <n v="1781286658759344"/>
    <x v="149"/>
    <n v="43433240.352099992"/>
    <n v="-286241992884.07623"/>
    <n v="1886446367483287"/>
  </r>
  <r>
    <x v="149"/>
    <x v="29"/>
    <n v="13.689999999999994"/>
    <n v="50.65299999999997"/>
    <n v="187.41609999999983"/>
    <x v="29"/>
    <n v="14.592400000000001"/>
    <n v="55.742968000000012"/>
    <n v="212.93813776000005"/>
    <n v="19015"/>
    <n v="5897320.833599994"/>
    <n v="14321289805.147562"/>
    <n v="34778393014412.527"/>
    <x v="150"/>
    <n v="942083.77210000111"/>
    <n v="914395930.03798258"/>
    <n v="887521833654.16687"/>
  </r>
  <r>
    <x v="150"/>
    <x v="7"/>
    <n v="246.48999999999998"/>
    <n v="3869.8929999999996"/>
    <n v="60757.32009999999"/>
    <x v="25"/>
    <n v="282.91239999999999"/>
    <n v="4758.5865679999997"/>
    <n v="80039.426073759998"/>
    <n v="13570"/>
    <n v="9099634.2336000074"/>
    <n v="-27449592643.70845"/>
    <n v="82803343185305.187"/>
    <x v="151"/>
    <n v="8244880.5320999967"/>
    <n v="-23674267511.066605"/>
    <n v="67978054988601.523"/>
  </r>
  <r>
    <x v="151"/>
    <x v="30"/>
    <n v="216.08999999999997"/>
    <n v="3176.5229999999997"/>
    <n v="46694.888099999989"/>
    <x v="31"/>
    <n v="219.63240000000002"/>
    <n v="3254.9521680000003"/>
    <n v="48238.391129760006"/>
    <n v="15453"/>
    <n v="1284958.273600003"/>
    <n v="-1456577300.622021"/>
    <n v="1651117764893.1001"/>
    <x v="152"/>
    <n v="558591.81209999917"/>
    <n v="-417485934.44541806"/>
    <n v="312024812545.16077"/>
  </r>
  <r>
    <x v="152"/>
    <x v="21"/>
    <n v="18.490000000000006"/>
    <n v="-79.507000000000033"/>
    <n v="341.8801000000002"/>
    <x v="21"/>
    <n v="17.472399999999997"/>
    <n v="-73.034631999999988"/>
    <n v="305.28476175999987"/>
    <n v="5290"/>
    <n v="127612267.83360003"/>
    <n v="-1441579640318.333"/>
    <n v="1.6284890901634468E+16"/>
    <x v="153"/>
    <n v="129149360.07209998"/>
    <n v="-1467703696109.7722"/>
    <n v="1.6679557207032934E+16"/>
  </r>
  <r>
    <x v="153"/>
    <x v="34"/>
    <n v="176.89000000000001"/>
    <n v="-2352.6370000000002"/>
    <n v="31290.072100000005"/>
    <x v="34"/>
    <n v="173.7124"/>
    <n v="-2289.5294319999998"/>
    <n v="30175.997913760002"/>
    <n v="17060"/>
    <n v="224145.43359999877"/>
    <n v="106119414.08358312"/>
    <n v="50241175403.731453"/>
    <x v="154"/>
    <n v="1414.5121000000438"/>
    <n v="53199.800081002468"/>
    <n v="2000844.4810465339"/>
  </r>
  <r>
    <x v="154"/>
    <x v="35"/>
    <n v="187.68999999999997"/>
    <n v="2571.3529999999996"/>
    <n v="35227.53609999999"/>
    <x v="7"/>
    <n v="190.9924"/>
    <n v="2639.514968"/>
    <n v="36478.09685776"/>
    <n v="17174"/>
    <n v="345085.75359999848"/>
    <n v="202717175.09478265"/>
    <n v="119084177337.67886"/>
    <x v="155"/>
    <n v="1551.5720999999542"/>
    <n v="-61116.425018997288"/>
    <n v="2407375.981498268"/>
  </r>
  <r>
    <x v="155"/>
    <x v="29"/>
    <n v="13.689999999999994"/>
    <n v="50.65299999999997"/>
    <n v="187.41609999999983"/>
    <x v="29"/>
    <n v="14.592400000000001"/>
    <n v="55.742968000000012"/>
    <n v="212.93813776000005"/>
    <n v="9007"/>
    <n v="57449729.793600023"/>
    <n v="-435443673954.37909"/>
    <n v="3300471453357654"/>
    <x v="156"/>
    <n v="43472791.692099996"/>
    <n v="-286633070014.77515"/>
    <n v="1889883617504718.5"/>
  </r>
  <r>
    <x v="156"/>
    <x v="30"/>
    <n v="216.08999999999997"/>
    <n v="3176.5229999999997"/>
    <n v="46694.888099999989"/>
    <x v="31"/>
    <n v="219.63240000000002"/>
    <n v="3254.9521680000003"/>
    <n v="48238.391129760006"/>
    <n v="6521"/>
    <n v="101315498.11360003"/>
    <n v="-1019797225192.328"/>
    <n v="1.0264830158006892E+16"/>
    <x v="157"/>
    <n v="102260431.51209998"/>
    <n v="-1034097365018.6447"/>
    <n v="1.045719585304089E+16"/>
  </r>
  <r>
    <x v="157"/>
    <x v="42"/>
    <n v="114.48999999999998"/>
    <n v="1225.0429999999997"/>
    <n v="13107.960099999995"/>
    <x v="38"/>
    <n v="117.0724"/>
    <n v="1266.7233680000002"/>
    <n v="13705.94684176"/>
    <n v="9373"/>
    <n v="52035447.873600021"/>
    <n v="-375360825363.08624"/>
    <n v="2707687835406145"/>
    <x v="158"/>
    <n v="41054646.61209999"/>
    <n v="-263053132155.90332"/>
    <n v="1685484008444413.2"/>
  </r>
  <r>
    <x v="158"/>
    <x v="34"/>
    <n v="176.89000000000001"/>
    <n v="-2352.6370000000002"/>
    <n v="31290.072100000005"/>
    <x v="34"/>
    <n v="173.7124"/>
    <n v="-2289.5294319999998"/>
    <n v="30175.997913760002"/>
    <n v="6924"/>
    <n v="93365065.753600031"/>
    <n v="-902145549748.10559"/>
    <n v="8717035503174057"/>
    <x v="159"/>
    <n v="50529208.392099991"/>
    <n v="-359181319642.31964"/>
    <n v="2553200900732268"/>
  </r>
  <r>
    <x v="159"/>
    <x v="13"/>
    <n v="2.8899999999999975"/>
    <n v="4.912999999999994"/>
    <n v="8.3520999999999859"/>
    <x v="17"/>
    <n v="3.3124000000000011"/>
    <n v="6.0285680000000026"/>
    <n v="10.971993760000007"/>
    <n v="10285"/>
    <n v="39709658.433600016"/>
    <n v="-250232795198.83658"/>
    <n v="1576856972913180.7"/>
    <x v="160"/>
    <n v="37007633.892099991"/>
    <n v="-225131869942.86215"/>
    <n v="1369564966291708"/>
  </r>
  <r>
    <x v="160"/>
    <x v="23"/>
    <n v="75.689999999999984"/>
    <n v="658.50299999999982"/>
    <n v="5728.9760999999971"/>
    <x v="23"/>
    <n v="77.792400000000001"/>
    <n v="686.12896799999999"/>
    <n v="6051.6574977600003"/>
    <n v="15626"/>
    <n v="922675.51360000251"/>
    <n v="-886285191.34361959"/>
    <n v="851330103397.02844"/>
    <x v="161"/>
    <n v="1581029.6120999986"/>
    <n v="-1987970823.9584165"/>
    <n v="2499654634337.0723"/>
  </r>
  <r>
    <x v="161"/>
    <x v="13"/>
    <n v="2.8899999999999975"/>
    <n v="4.912999999999994"/>
    <n v="8.3520999999999859"/>
    <x v="17"/>
    <n v="3.3124000000000011"/>
    <n v="6.0285680000000026"/>
    <n v="10.971993760000007"/>
    <n v="10272"/>
    <n v="39873667.993600018"/>
    <n v="-251784668965.66699"/>
    <n v="1589909399263842.5"/>
    <x v="162"/>
    <n v="38705693.532099992"/>
    <n v="-240803214683.67154"/>
    <n v="1498130711800847.2"/>
  </r>
  <r>
    <x v="162"/>
    <x v="47"/>
    <n v="2088.4900000000002"/>
    <n v="95443.993000000017"/>
    <n v="4361790.4801000012"/>
    <x v="47"/>
    <n v="2099.4724000000001"/>
    <n v="96197.825368000005"/>
    <n v="4407784.3583617602"/>
    <n v="24058"/>
    <n v="55822415.673599981"/>
    <n v="417073829360.36176"/>
    <n v="3116142091636181"/>
    <x v="163"/>
    <n v="47784177.012100011"/>
    <n v="330313379855.61267"/>
    <n v="2283327572723707"/>
  </r>
  <r>
    <x v="163"/>
    <x v="27"/>
    <n v="32.489999999999995"/>
    <n v="185.19299999999996"/>
    <n v="1055.6000999999997"/>
    <x v="27"/>
    <n v="33.872400000000006"/>
    <n v="197.13736800000004"/>
    <n v="1147.3394817600004"/>
    <n v="10837"/>
    <n v="33057440.193600014"/>
    <n v="-190065735839.51495"/>
    <n v="1092794352153441.8"/>
    <x v="164"/>
    <n v="35478581.832099997"/>
    <n v="-211324270038.90207"/>
    <n v="1258729768817016"/>
  </r>
  <r>
    <x v="164"/>
    <x v="5"/>
    <n v="10.890000000000004"/>
    <n v="-35.937000000000019"/>
    <n v="118.59210000000009"/>
    <x v="5"/>
    <n v="10.112399999999997"/>
    <n v="-32.157431999999986"/>
    <n v="102.26063375999995"/>
    <n v="38110"/>
    <n v="463258469.43359995"/>
    <n v="9970915871345.9219"/>
    <n v="2.1460840950196166E+17"/>
    <x v="165"/>
    <n v="422820930.01210004"/>
    <n v="8694301883676.1084"/>
    <n v="1.7877753885629722E+17"/>
  </r>
  <r>
    <x v="165"/>
    <x v="25"/>
    <n v="313.28999999999996"/>
    <n v="5545.2329999999993"/>
    <n v="98150.624099999972"/>
    <x v="43"/>
    <n v="317.55240000000003"/>
    <n v="5658.7837680000011"/>
    <n v="100839.52674576003"/>
    <n v="19337"/>
    <n v="7564920.1935999924"/>
    <n v="20806859097.285152"/>
    <n v="57228017535536.945"/>
    <x v="166"/>
    <n v="4768152.6321000028"/>
    <n v="10411785768.979891"/>
    <n v="22735279523002.184"/>
  </r>
  <r>
    <x v="166"/>
    <x v="9"/>
    <n v="7.2899999999999965"/>
    <n v="19.682999999999986"/>
    <n v="53.144099999999952"/>
    <x v="15"/>
    <n v="7.9524000000000017"/>
    <n v="22.425768000000009"/>
    <n v="63.240665760000027"/>
    <n v="10282"/>
    <n v="39747476.793600015"/>
    <n v="-250590352293.85898"/>
    <n v="1579861911457771.7"/>
    <x v="167"/>
    <n v="42125162.352099992"/>
    <n v="-273408732478.44626"/>
    <n v="1774529303190782.5"/>
  </r>
  <r>
    <x v="167"/>
    <x v="48"/>
    <n v="610.08999999999992"/>
    <n v="15069.222999999998"/>
    <n v="372209.80809999991"/>
    <x v="48"/>
    <n v="616.03240000000005"/>
    <n v="15289.924168000001"/>
    <n v="379495.91784976004"/>
    <n v="28938"/>
    <n v="152558070.07359996"/>
    <n v="1884311849029.8652"/>
    <n v="2.3273964744581436E+16"/>
    <x v="168"/>
    <n v="147054670.09210002"/>
    <n v="1783274632885.5613"/>
    <n v="2.1625075995896376E+16"/>
  </r>
  <r>
    <x v="168"/>
    <x v="13"/>
    <n v="2.8899999999999975"/>
    <n v="4.912999999999994"/>
    <n v="8.3520999999999859"/>
    <x v="17"/>
    <n v="3.3124000000000011"/>
    <n v="6.0285680000000026"/>
    <n v="10.971993760000007"/>
    <n v="8450"/>
    <n v="66203608.633600019"/>
    <n v="-538669633863.80463"/>
    <n v="4382917796110879"/>
    <x v="169"/>
    <n v="59697102.432099991"/>
    <n v="-461243095260.35303"/>
    <n v="3563744038788638.5"/>
  </r>
  <r>
    <x v="169"/>
    <x v="29"/>
    <n v="13.689999999999994"/>
    <n v="50.65299999999997"/>
    <n v="187.41609999999983"/>
    <x v="29"/>
    <n v="14.592400000000001"/>
    <n v="55.742968000000012"/>
    <n v="212.93813776000005"/>
    <n v="18669"/>
    <n v="4336556.3535999944"/>
    <n v="9030618412.9907665"/>
    <n v="18805721007948.48"/>
    <x v="170"/>
    <n v="1278278.9721000013"/>
    <n v="1445234988.6459832"/>
    <n v="1633997130513.0359"/>
  </r>
  <r>
    <x v="170"/>
    <x v="21"/>
    <n v="18.490000000000006"/>
    <n v="-79.507000000000033"/>
    <n v="341.8801000000002"/>
    <x v="21"/>
    <n v="17.472399999999997"/>
    <n v="-73.034631999999988"/>
    <n v="305.28476175999987"/>
    <n v="6243"/>
    <n v="106989233.47360003"/>
    <n v="-1106649555788.1904"/>
    <n v="1.1446696079268498E+16"/>
    <x v="171"/>
    <n v="109691898.09209999"/>
    <n v="-1148846028558.8191"/>
    <n v="1.203231250704765E+16"/>
  </r>
  <r>
    <x v="171"/>
    <x v="43"/>
    <n v="151.29000000000002"/>
    <n v="-1860.8670000000004"/>
    <n v="22888.664100000005"/>
    <x v="40"/>
    <n v="148.35239999999999"/>
    <n v="-1806.9322319999999"/>
    <n v="22008.434585759998"/>
    <n v="10654"/>
    <n v="35195268.153600015"/>
    <n v="-208798040037.32135"/>
    <n v="1238706900403811.5"/>
    <x v="172"/>
    <n v="36112768.172099993"/>
    <n v="-217015707925.73596"/>
    <n v="1304132025051838.2"/>
  </r>
  <r>
    <x v="172"/>
    <x v="15"/>
    <n v="94.089999999999989"/>
    <n v="912.67299999999977"/>
    <n v="8852.9280999999974"/>
    <x v="14"/>
    <n v="96.432400000000001"/>
    <n v="946.96616800000004"/>
    <n v="9299.2077697599998"/>
    <n v="14319"/>
    <n v="5141828.3536000056"/>
    <n v="-11659404301.489235"/>
    <n v="26438398817884.945"/>
    <x v="9"/>
    <n v="4594120.6920999978"/>
    <n v="-9846992350.2402115"/>
    <n v="21105944933581.363"/>
  </r>
  <r>
    <x v="173"/>
    <x v="9"/>
    <n v="7.2899999999999965"/>
    <n v="19.682999999999986"/>
    <n v="53.144099999999952"/>
    <x v="15"/>
    <n v="7.9524000000000017"/>
    <n v="22.425768000000009"/>
    <n v="63.240665760000027"/>
    <n v="9138"/>
    <n v="55481046.073600017"/>
    <n v="-413253900541.97418"/>
    <n v="3078146473420928"/>
    <x v="173"/>
    <n v="61049063.29209999"/>
    <n v="-477000140635.86108"/>
    <n v="3726988128842830.5"/>
  </r>
  <r>
    <x v="174"/>
    <x v="21"/>
    <n v="18.490000000000006"/>
    <n v="-79.507000000000033"/>
    <n v="341.8801000000002"/>
    <x v="21"/>
    <n v="17.472399999999997"/>
    <n v="-73.034631999999988"/>
    <n v="305.28476175999987"/>
    <n v="40431"/>
    <n v="568557318.91359997"/>
    <n v="13556930877396.199"/>
    <n v="3.2325742489022099E+17"/>
    <x v="174"/>
    <n v="577710548.07210004"/>
    <n v="13885625426347.248"/>
    <n v="3.3374947735376621E+17"/>
  </r>
  <r>
    <x v="88"/>
    <x v="0"/>
    <n v="106.09000000000002"/>
    <n v="-1092.7270000000003"/>
    <n v="11255.088100000004"/>
    <x v="0"/>
    <n v="103.63239999999999"/>
    <n v="-1054.9778319999998"/>
    <n v="10739.674329759999"/>
    <n v="4902"/>
    <n v="136528942.39360002"/>
    <n v="-1595280619134.5632"/>
    <n v="1.8640152111114952E+16"/>
    <x v="175"/>
    <n v="124264303.81209999"/>
    <n v="-1385222657671.9653"/>
    <n v="1.5441617201905888E+16"/>
  </r>
  <r>
    <x v="175"/>
    <x v="11"/>
    <n v="68.890000000000015"/>
    <n v="-571.78700000000015"/>
    <n v="4745.8321000000024"/>
    <x v="11"/>
    <n v="66.912399999999991"/>
    <n v="-547.34343199999989"/>
    <n v="4477.2692737599991"/>
    <n v="6424"/>
    <n v="103277625.75360003"/>
    <n v="-1049565068378.5056"/>
    <n v="1.0666267981300668E+16"/>
    <x v="176"/>
    <n v="95401907.412099987"/>
    <n v="-931827636437.87122"/>
    <n v="9101523937866898"/>
  </r>
  <r>
    <x v="176"/>
    <x v="19"/>
    <n v="86.490000000000009"/>
    <n v="-804.3570000000002"/>
    <n v="7480.5201000000015"/>
    <x v="19"/>
    <n v="84.27239999999999"/>
    <n v="-773.62063199999989"/>
    <n v="7101.8374017599981"/>
    <n v="4015"/>
    <n v="158044120.83360004"/>
    <n v="-1986861147706.8533"/>
    <n v="2.4977944130065572E+16"/>
    <x v="177"/>
    <n v="160817652.33209997"/>
    <n v="-2039391368107.7693"/>
    <n v="2.586231730160818E+16"/>
  </r>
  <r>
    <x v="177"/>
    <x v="22"/>
    <n v="9.0000000000000427E-2"/>
    <n v="-2.7000000000000191E-2"/>
    <n v="8.1000000000000776E-3"/>
    <x v="22"/>
    <n v="3.2399999999999901E-2"/>
    <n v="-5.8319999999999726E-3"/>
    <n v="1.0497599999999936E-3"/>
    <n v="6166"/>
    <n v="108588070.71360002"/>
    <n v="-1131548506155.312"/>
    <n v="1.17913691013018E+16"/>
    <x v="178"/>
    <n v="104804154.01209998"/>
    <n v="-1072920998241.9321"/>
    <n v="1.0983910698191972E+16"/>
  </r>
  <r>
    <x v="178"/>
    <x v="18"/>
    <n v="53.290000000000013"/>
    <n v="-389.01700000000011"/>
    <n v="2839.8241000000016"/>
    <x v="18"/>
    <n v="51.552399999999999"/>
    <n v="-370.146232"/>
    <n v="2657.6499457599998"/>
    <n v="6084"/>
    <n v="110303766.55360003"/>
    <n v="-1158471926455.1777"/>
    <n v="1.2166920915911092E+16"/>
    <x v="179"/>
    <n v="110153211.25209999"/>
    <n v="-1156100911843.1777"/>
    <n v="1.2133729949149768E+16"/>
  </r>
  <r>
    <x v="179"/>
    <x v="16"/>
    <n v="39.690000000000012"/>
    <n v="-250.04700000000011"/>
    <n v="1575.2961000000009"/>
    <x v="16"/>
    <n v="38.192399999999999"/>
    <n v="-236.02903199999997"/>
    <n v="1458.65941776"/>
    <n v="4590"/>
    <n v="143917451.83360004"/>
    <n v="-1726514345968.8931"/>
    <n v="2.0712232942276588E+16"/>
    <x v="180"/>
    <n v="145163701.59209999"/>
    <n v="-1748988890625.2415"/>
    <n v="2.1072500259920256E+16"/>
  </r>
  <r>
    <x v="180"/>
    <x v="20"/>
    <n v="265.69"/>
    <n v="-4330.7470000000003"/>
    <n v="70591.176099999997"/>
    <x v="24"/>
    <n v="230.4324"/>
    <n v="-3497.9638319999999"/>
    <n v="53099.09096976"/>
    <n v="3809"/>
    <n v="163266039.55360004"/>
    <n v="-2086141616358.498"/>
    <n v="2.6655799671517692E+16"/>
    <x v="181"/>
    <n v="160792290.55209997"/>
    <n v="-2038908953193.9429"/>
    <n v="2.585416070099094E+16"/>
  </r>
  <r>
    <x v="181"/>
    <x v="20"/>
    <n v="265.69"/>
    <n v="-4330.7470000000003"/>
    <n v="70591.176099999997"/>
    <x v="20"/>
    <n v="261.79239999999999"/>
    <n v="-4235.8010319999994"/>
    <n v="68535.260697759993"/>
    <n v="9531"/>
    <n v="49780926.91360002"/>
    <n v="-351232316694.51984"/>
    <n v="2478140684377187"/>
    <x v="182"/>
    <n v="51328484.072099991"/>
    <n v="-367737278001.31244"/>
    <n v="2634613277139822.5"/>
  </r>
  <r>
    <x v="182"/>
    <x v="6"/>
    <n v="5.2900000000000036"/>
    <n v="-12.167000000000012"/>
    <n v="27.984100000000037"/>
    <x v="6"/>
    <n v="4.7523999999999988"/>
    <n v="-10.360231999999996"/>
    <n v="22.58530575999999"/>
    <n v="8229"/>
    <n v="69848809.153600022"/>
    <n v="-583765613429.76147"/>
    <n v="4878856140176038"/>
    <x v="183"/>
    <n v="64070259.272099994"/>
    <n v="-512843342615.00446"/>
    <n v="4104998123194115.5"/>
  </r>
  <r>
    <x v="183"/>
    <x v="0"/>
    <n v="106.09000000000002"/>
    <n v="-1092.7270000000003"/>
    <n v="11255.088100000004"/>
    <x v="40"/>
    <n v="148.35239999999999"/>
    <n v="-1806.9322319999999"/>
    <n v="22008.434585759998"/>
    <n v="5052"/>
    <n v="133046074.39360003"/>
    <n v="-1534627927857.4434"/>
    <n v="1.7701257911547354E+16"/>
    <x v="184"/>
    <n v="131317619.17209999"/>
    <n v="-1504819811964.5708"/>
    <n v="1.7244317105028684E+16"/>
  </r>
  <r>
    <x v="184"/>
    <x v="19"/>
    <n v="86.490000000000009"/>
    <n v="-804.3570000000002"/>
    <n v="7480.5201000000015"/>
    <x v="19"/>
    <n v="84.27239999999999"/>
    <n v="-773.62063199999989"/>
    <n v="7101.8374017599981"/>
    <n v="4951"/>
    <n v="135386256.51360002"/>
    <n v="-1575294910839.384"/>
    <n v="1.8329438452766304E+16"/>
    <x v="185"/>
    <n v="128151229.75209999"/>
    <n v="-1450721899773.3752"/>
    <n v="1.6422737686975518E+16"/>
  </r>
  <r>
    <x v="185"/>
    <x v="43"/>
    <n v="151.29000000000002"/>
    <n v="-1860.8670000000004"/>
    <n v="22888.664100000005"/>
    <x v="40"/>
    <n v="148.35239999999999"/>
    <n v="-1806.9322319999999"/>
    <n v="22008.434585759998"/>
    <n v="2398"/>
    <n v="201315234.87360004"/>
    <n v="-2856373288918.167"/>
    <n v="4.0527823792212752E+16"/>
    <x v="186"/>
    <n v="195395386.99209997"/>
    <n v="-2731312923576.5"/>
    <n v="3.8179357257792512E+16"/>
  </r>
  <r>
    <x v="186"/>
    <x v="21"/>
    <n v="18.490000000000006"/>
    <n v="-79.507000000000033"/>
    <n v="341.8801000000002"/>
    <x v="1"/>
    <n v="26.832399999999996"/>
    <n v="-138.99183199999996"/>
    <n v="719.97768975999975"/>
    <n v="4359"/>
    <n v="149513223.55360004"/>
    <n v="-1828181911795.0579"/>
    <n v="2.2354204017388784E+16"/>
    <x v="187"/>
    <n v="146274269.47209999"/>
    <n v="-1769098061960.6714"/>
    <n v="2.1396161909596524E+16"/>
  </r>
  <r>
    <x v="187"/>
    <x v="45"/>
    <n v="299.29000000000002"/>
    <n v="-5177.7170000000006"/>
    <n v="89574.504100000006"/>
    <x v="44"/>
    <n v="295.1524"/>
    <n v="-5070.7182320000002"/>
    <n v="87114.939225759997"/>
    <n v="11487"/>
    <n v="26005512.193600014"/>
    <n v="-132616669761.99492"/>
    <n v="676286664451479"/>
    <x v="188"/>
    <n v="26660596.292099994"/>
    <n v="-137659056288.66617"/>
    <n v="710787394650335.87"/>
  </r>
  <r>
    <x v="188"/>
    <x v="48"/>
    <n v="610.08999999999992"/>
    <n v="15069.222999999998"/>
    <n v="372209.80809999991"/>
    <x v="35"/>
    <n v="567.39240000000007"/>
    <n v="13515.286968000002"/>
    <n v="321934.13557776005"/>
    <n v="22675"/>
    <n v="37069101.633599982"/>
    <n v="225693001150.07541"/>
    <n v="1374118295922164.8"/>
    <x v="189"/>
    <n v="39975397.212100007"/>
    <n v="252748846167.19565"/>
    <n v="1598032382265173"/>
  </r>
  <r>
    <x v="189"/>
    <x v="9"/>
    <n v="7.2899999999999965"/>
    <n v="19.682999999999986"/>
    <n v="53.144099999999952"/>
    <x v="15"/>
    <n v="7.9524000000000017"/>
    <n v="22.425768000000009"/>
    <n v="63.240665760000027"/>
    <n v="10714"/>
    <n v="34486960.953600012"/>
    <n v="-202526747417.67334"/>
    <n v="1189350475815131.7"/>
    <x v="190"/>
    <n v="35585877.852099992"/>
    <n v="-212283639880.13876"/>
    <n v="1266354702504580.7"/>
  </r>
  <r>
    <x v="190"/>
    <x v="12"/>
    <n v="1.6900000000000019"/>
    <n v="-2.1970000000000036"/>
    <n v="2.8561000000000067"/>
    <x v="12"/>
    <n v="1.3923999999999994"/>
    <n v="-1.6430319999999989"/>
    <n v="1.9387777599999985"/>
    <n v="13566"/>
    <n v="9123782.7136000078"/>
    <n v="-27558933113.391651"/>
    <n v="83243411004986.328"/>
    <x v="191"/>
    <n v="8740241.8320999965"/>
    <n v="-25839563550.002102"/>
    <n v="76391827283590.703"/>
  </r>
  <r>
    <x v="191"/>
    <x v="43"/>
    <n v="151.29000000000002"/>
    <n v="-1860.8670000000004"/>
    <n v="22888.664100000005"/>
    <x v="40"/>
    <n v="148.35239999999999"/>
    <n v="-1806.9322319999999"/>
    <n v="22008.434585759998"/>
    <n v="7980"/>
    <n v="74072875.033600017"/>
    <n v="-637512643349.18066"/>
    <n v="5486790815743325"/>
    <x v="192"/>
    <n v="73623092.552099988"/>
    <n v="-631714847103.11316"/>
    <n v="5420359756935081"/>
  </r>
  <r>
    <x v="192"/>
    <x v="13"/>
    <n v="2.8899999999999975"/>
    <n v="4.912999999999994"/>
    <n v="8.3520999999999859"/>
    <x v="17"/>
    <n v="3.3124000000000011"/>
    <n v="6.0285680000000026"/>
    <n v="10.971993760000007"/>
    <n v="11416"/>
    <n v="26734690.713600013"/>
    <n v="-138233322416.11172"/>
    <n v="714743687551850.75"/>
    <x v="193"/>
    <n v="26320901.552099995"/>
    <n v="-135036490113.87828"/>
    <n v="692789858515340"/>
  </r>
  <r>
    <x v="193"/>
    <x v="18"/>
    <n v="53.290000000000013"/>
    <n v="-389.01700000000011"/>
    <n v="2839.8241000000016"/>
    <x v="18"/>
    <n v="51.552399999999999"/>
    <n v="-370.146232"/>
    <n v="2657.6499457599998"/>
    <n v="43437"/>
    <n v="720946128.19359994"/>
    <n v="19357720758294.562"/>
    <n v="5.1976331975734266E+17"/>
    <x v="194"/>
    <n v="631999990.95210004"/>
    <n v="15888233292539.324"/>
    <n v="3.9942398856345453E+17"/>
  </r>
  <r>
    <x v="194"/>
    <x v="1"/>
    <n v="28.090000000000007"/>
    <n v="-148.87700000000007"/>
    <n v="789.04810000000043"/>
    <x v="1"/>
    <n v="26.832399999999996"/>
    <n v="-138.99183199999996"/>
    <n v="719.97768975999975"/>
    <n v="8374"/>
    <n v="67446141.753600016"/>
    <n v="-553905485919.94543"/>
    <n v="4548982037446707"/>
    <x v="195"/>
    <n v="69545425.572099984"/>
    <n v="-579966426561.71484"/>
    <n v="4836566218004498"/>
  </r>
  <r>
    <x v="195"/>
    <x v="27"/>
    <n v="32.489999999999995"/>
    <n v="185.19299999999996"/>
    <n v="1055.6000999999997"/>
    <x v="36"/>
    <n v="46.512400000000007"/>
    <n v="317.21456800000004"/>
    <n v="2163.4033537600008"/>
    <n v="9939"/>
    <n v="44190053.953600019"/>
    <n v="-293756035059.7934"/>
    <n v="1952760868422080.7"/>
    <x v="196"/>
    <n v="41439990.012099996"/>
    <n v="-266765377303.99237"/>
    <n v="1717272772202947.5"/>
  </r>
  <r>
    <x v="196"/>
    <x v="24"/>
    <n v="234.09000000000003"/>
    <n v="-3581.5770000000007"/>
    <n v="54798.128100000016"/>
    <x v="3"/>
    <n v="201.07239999999999"/>
    <n v="-2851.2066319999999"/>
    <n v="40430.110041759996"/>
    <n v="2534"/>
    <n v="197474442.55360004"/>
    <n v="-2775021452451.0181"/>
    <n v="3.899615546185508E+16"/>
    <x v="197"/>
    <n v="180509704.45209998"/>
    <n v="-2425218278098.6992"/>
    <n v="3.2583753401384484E+16"/>
  </r>
  <r>
    <x v="197"/>
    <x v="21"/>
    <n v="18.490000000000006"/>
    <n v="-79.507000000000033"/>
    <n v="341.8801000000002"/>
    <x v="21"/>
    <n v="17.472399999999997"/>
    <n v="-73.034631999999988"/>
    <n v="305.28476175999987"/>
    <n v="6477"/>
    <n v="102203203.39360003"/>
    <n v="-1033229416899.8032"/>
    <n v="1.0445494783913578E+16"/>
    <x v="198"/>
    <n v="103274170.51209998"/>
    <n v="-1049512397670.4597"/>
    <n v="1.0665554294962302E+16"/>
  </r>
  <r>
    <x v="198"/>
    <x v="5"/>
    <n v="10.890000000000004"/>
    <n v="-35.937000000000019"/>
    <n v="118.59210000000009"/>
    <x v="5"/>
    <n v="10.112399999999997"/>
    <n v="-32.157431999999986"/>
    <n v="102.26063375999995"/>
    <n v="5935"/>
    <n v="113455730.43360002"/>
    <n v="-1208480520057.3169"/>
    <n v="1.2872202768221714E+16"/>
    <x v="199"/>
    <n v="112219911.69209999"/>
    <n v="-1188789290319.9751"/>
    <n v="1.259330858018272E+16"/>
  </r>
  <r>
    <x v="199"/>
    <x v="5"/>
    <n v="10.890000000000004"/>
    <n v="-35.937000000000019"/>
    <n v="118.59210000000009"/>
    <x v="5"/>
    <n v="10.112399999999997"/>
    <n v="-32.157431999999986"/>
    <n v="102.26063375999995"/>
    <n v="9216"/>
    <n v="54325154.713600017"/>
    <n v="-400406812325.87183"/>
    <n v="2951222434656578"/>
    <x v="200"/>
    <n v="60534468.552099988"/>
    <n v="-470981773778.07318"/>
    <n v="3664421882885182.5"/>
  </r>
  <r>
    <x v="200"/>
    <x v="5"/>
    <n v="10.890000000000004"/>
    <n v="-35.937000000000019"/>
    <n v="118.59210000000009"/>
    <x v="5"/>
    <n v="10.112399999999997"/>
    <n v="-32.157431999999986"/>
    <n v="102.26063375999995"/>
    <n v="8831"/>
    <n v="60148710.91360002"/>
    <n v="-466486936413.07983"/>
    <n v="3617867424567826"/>
    <x v="201"/>
    <n v="56105942.352099992"/>
    <n v="-420255389534.74622"/>
    <n v="3147876767217167.5"/>
  </r>
  <r>
    <x v="201"/>
    <x v="11"/>
    <n v="68.890000000000015"/>
    <n v="-571.78700000000015"/>
    <n v="4745.8321000000024"/>
    <x v="11"/>
    <n v="66.912399999999991"/>
    <n v="-547.34343199999989"/>
    <n v="4477.2692737599991"/>
    <n v="7381"/>
    <n v="84742334.913600028"/>
    <n v="-780100648587.23999"/>
    <n v="7181263326608754"/>
    <x v="202"/>
    <n v="90333429.272099987"/>
    <n v="-858564141839.45435"/>
    <n v="8160128444057491"/>
  </r>
  <r>
    <x v="202"/>
    <x v="18"/>
    <n v="53.290000000000013"/>
    <n v="-389.01700000000011"/>
    <n v="2839.8241000000016"/>
    <x v="18"/>
    <n v="51.552399999999999"/>
    <n v="-370.146232"/>
    <n v="2657.6499457599998"/>
    <n v="6876"/>
    <n v="94294975.513600022"/>
    <n v="-915657017423.34399"/>
    <n v="8891542407110428"/>
    <x v="203"/>
    <n v="108834761.11209999"/>
    <n v="-1135406673478.2607"/>
    <n v="1.1845005226327872E+16"/>
  </r>
  <r>
    <x v="203"/>
    <x v="28"/>
    <n v="0.48999999999999899"/>
    <n v="0.34299999999999897"/>
    <n v="0.24009999999999901"/>
    <x v="9"/>
    <n v="0.67240000000000044"/>
    <n v="0.55136800000000052"/>
    <n v="0.45212176000000059"/>
    <n v="9251"/>
    <n v="53810440.513600022"/>
    <n v="-394729715013.94385"/>
    <n v="2895563508267686.5"/>
    <x v="204"/>
    <n v="38519276.832099989"/>
    <n v="-239065654537.97702"/>
    <n v="1483734687667955"/>
  </r>
  <r>
    <x v="204"/>
    <x v="19"/>
    <n v="86.490000000000009"/>
    <n v="-804.3570000000002"/>
    <n v="7480.5201000000015"/>
    <x v="19"/>
    <n v="84.27239999999999"/>
    <n v="-773.62063199999989"/>
    <n v="7101.8374017599981"/>
    <n v="6768"/>
    <n v="96404120.47360003"/>
    <n v="-946549641117.27039"/>
    <n v="9293754444288388"/>
    <x v="205"/>
    <n v="95734287.672099993"/>
    <n v="-936701606956.01843"/>
    <n v="9165053836084396"/>
  </r>
  <r>
    <x v="205"/>
    <x v="1"/>
    <n v="28.090000000000007"/>
    <n v="-148.87700000000007"/>
    <n v="789.04810000000043"/>
    <x v="1"/>
    <n v="26.832399999999996"/>
    <n v="-138.99183199999996"/>
    <n v="719.97768975999975"/>
    <n v="5983"/>
    <n v="112435484.67360003"/>
    <n v="-1192216407865.5986"/>
    <n v="1.2641738213787348E+16"/>
    <x v="206"/>
    <n v="110699647.53209999"/>
    <n v="-1164714164547.7615"/>
    <n v="1.2254411963731172E+16"/>
  </r>
  <r>
    <x v="206"/>
    <x v="11"/>
    <n v="68.890000000000015"/>
    <n v="-571.78700000000015"/>
    <n v="4745.8321000000024"/>
    <x v="11"/>
    <n v="66.912399999999991"/>
    <n v="-547.34343199999989"/>
    <n v="4477.2692737599991"/>
    <n v="4108"/>
    <n v="155714459.67360002"/>
    <n v="-1943092227904.5984"/>
    <n v="2.4246992951441208E+16"/>
    <x v="207"/>
    <n v="143889381.25209999"/>
    <n v="-1726009244977.6277"/>
    <n v="2.0704154037112184E+16"/>
  </r>
  <r>
    <x v="207"/>
    <x v="16"/>
    <n v="39.690000000000012"/>
    <n v="-250.04700000000011"/>
    <n v="1575.2961000000009"/>
    <x v="16"/>
    <n v="38.192399999999999"/>
    <n v="-236.02903199999997"/>
    <n v="1458.65941776"/>
    <n v="24330"/>
    <n v="59960863.03359998"/>
    <n v="464303345248.89935"/>
    <n v="3595305095734136.5"/>
    <x v="208"/>
    <n v="40827115.952100009"/>
    <n v="260869348358.69775"/>
    <n v="1666853396966219"/>
  </r>
  <r>
    <x v="150"/>
    <x v="16"/>
    <n v="39.690000000000012"/>
    <n v="-250.04700000000011"/>
    <n v="1575.2961000000009"/>
    <x v="16"/>
    <n v="38.192399999999999"/>
    <n v="-236.02903199999997"/>
    <n v="1458.65941776"/>
    <n v="7768"/>
    <n v="77767000.47360003"/>
    <n v="-685792959696.47034"/>
    <n v="6047706362660907"/>
    <x v="209"/>
    <n v="80485838.532099992"/>
    <n v="-722069846948.49646"/>
    <n v="6477970204215272"/>
  </r>
  <r>
    <x v="208"/>
    <x v="29"/>
    <n v="13.689999999999994"/>
    <n v="50.65299999999997"/>
    <n v="187.41609999999983"/>
    <x v="29"/>
    <n v="14.592400000000001"/>
    <n v="55.742968000000012"/>
    <n v="212.93813776000005"/>
    <n v="12726"/>
    <n v="14903923.51360001"/>
    <n v="-57537490959.663673"/>
    <n v="222126936099239.28"/>
    <x v="210"/>
    <n v="15377299.532099996"/>
    <n v="-60300388612.181595"/>
    <n v="236461340899922.75"/>
  </r>
  <r>
    <x v="209"/>
    <x v="11"/>
    <n v="68.890000000000015"/>
    <n v="-571.78700000000015"/>
    <n v="4745.8321000000024"/>
    <x v="0"/>
    <n v="103.63239999999999"/>
    <n v="-1054.9778319999998"/>
    <n v="10739.674329759999"/>
    <n v="5767"/>
    <n v="117062878.59360003"/>
    <n v="-1266568838716.1714"/>
    <n v="1.3703717544619942E+16"/>
    <x v="211"/>
    <n v="122952392.79209998"/>
    <n v="-1363344082711.9934"/>
    <n v="1.511729089330284E+16"/>
  </r>
  <r>
    <x v="210"/>
    <x v="23"/>
    <n v="75.689999999999984"/>
    <n v="658.50299999999982"/>
    <n v="5728.9760999999971"/>
    <x v="15"/>
    <n v="7.9524000000000017"/>
    <n v="22.425768000000009"/>
    <n v="63.240665760000027"/>
    <n v="13597"/>
    <n v="8937468.9936000071"/>
    <n v="-26719099804.506847"/>
    <n v="79878352011561.531"/>
    <x v="212"/>
    <n v="23925696.132099994"/>
    <n v="-117029910803.59258"/>
    <n v="572438935405584.62"/>
  </r>
  <r>
    <x v="211"/>
    <x v="8"/>
    <n v="59.289999999999992"/>
    <n v="456.5329999999999"/>
    <n v="3515.3040999999989"/>
    <x v="8"/>
    <n v="61.152400000000007"/>
    <n v="478.21176800000006"/>
    <n v="3739.6160257600009"/>
    <n v="12999"/>
    <n v="12870586.753600009"/>
    <n v="-46174002213.745262"/>
    <n v="165652003381944"/>
    <x v="213"/>
    <n v="13479104.532099996"/>
    <n v="-49487049588.106598"/>
    <n v="181686258987278.66"/>
  </r>
  <r>
    <x v="212"/>
    <x v="27"/>
    <n v="32.489999999999995"/>
    <n v="185.19299999999996"/>
    <n v="1055.6000999999997"/>
    <x v="8"/>
    <n v="61.152400000000007"/>
    <n v="478.21176800000006"/>
    <n v="3739.6160257600009"/>
    <n v="14012"/>
    <n v="6628359.1936000064"/>
    <n v="-17065108445.474842"/>
    <n v="43935145599381.727"/>
    <x v="214"/>
    <n v="1154313.8720999986"/>
    <n v="-1240183281.045517"/>
    <n v="1332440515322.4919"/>
  </r>
  <r>
    <x v="213"/>
    <x v="34"/>
    <n v="176.89000000000001"/>
    <n v="-2352.6370000000002"/>
    <n v="31290.072100000005"/>
    <x v="34"/>
    <n v="173.7124"/>
    <n v="-2289.5294319999998"/>
    <n v="30175.997913760002"/>
    <n v="6745"/>
    <n v="96856303.23360002"/>
    <n v="-953217119651.6687"/>
    <n v="9381143476079078"/>
    <x v="176"/>
    <n v="95401907.412099987"/>
    <n v="-931827636437.87122"/>
    <n v="9101523937866898"/>
  </r>
  <r>
    <x v="214"/>
    <x v="11"/>
    <n v="68.890000000000015"/>
    <n v="-571.78700000000015"/>
    <n v="4745.8321000000024"/>
    <x v="12"/>
    <n v="1.3923999999999994"/>
    <n v="-1.6430319999999989"/>
    <n v="1.9387777599999985"/>
    <n v="23381"/>
    <n v="46164414.913599983"/>
    <n v="313661347265.56018"/>
    <n v="2131153204315012.5"/>
    <x v="215"/>
    <n v="76380782.952100009"/>
    <n v="667538254496.00281"/>
    <n v="5834024004375811"/>
  </r>
  <r>
    <x v="215"/>
    <x v="16"/>
    <n v="39.690000000000012"/>
    <n v="-250.04700000000011"/>
    <n v="1575.2961000000009"/>
    <x v="16"/>
    <n v="38.192399999999999"/>
    <n v="-236.02903199999997"/>
    <n v="1458.65941776"/>
    <n v="11600"/>
    <n v="24865780.633600011"/>
    <n v="-123994707076.2845"/>
    <n v="618307046518317.37"/>
    <x v="216"/>
    <n v="20461057.092099994"/>
    <n v="-92553341039.834183"/>
    <n v="418654857326175.5"/>
  </r>
  <r>
    <x v="216"/>
    <x v="27"/>
    <n v="32.489999999999995"/>
    <n v="185.19299999999996"/>
    <n v="1055.6000999999997"/>
    <x v="27"/>
    <n v="33.872400000000006"/>
    <n v="197.13736800000004"/>
    <n v="1147.3394817600004"/>
    <n v="9965"/>
    <n v="43845056.833600014"/>
    <n v="-290322674527.09259"/>
    <n v="1922389008741615.2"/>
    <x v="217"/>
    <n v="42881411.592099994"/>
    <n v="-280804206855.59167"/>
    <n v="1838815460131087.7"/>
  </r>
  <r>
    <x v="217"/>
    <x v="6"/>
    <n v="5.2900000000000036"/>
    <n v="-12.167000000000012"/>
    <n v="27.984100000000037"/>
    <x v="6"/>
    <n v="4.7523999999999988"/>
    <n v="-10.360231999999996"/>
    <n v="22.58530575999999"/>
    <n v="6455"/>
    <n v="102648508.03360003"/>
    <n v="-1039989518052.9009"/>
    <n v="1.053671620152405E+16"/>
    <x v="218"/>
    <n v="96361512.632099986"/>
    <n v="-945922188986.61987"/>
    <n v="9285541116746366"/>
  </r>
  <r>
    <x v="218"/>
    <x v="12"/>
    <n v="1.6900000000000019"/>
    <n v="-2.1970000000000036"/>
    <n v="2.8561000000000067"/>
    <x v="12"/>
    <n v="1.3923999999999994"/>
    <n v="-1.6430319999999989"/>
    <n v="1.9387777599999985"/>
    <n v="11785"/>
    <n v="23054978.433600012"/>
    <n v="-110699862247.63651"/>
    <n v="531532030573761.69"/>
    <x v="219"/>
    <n v="26547122.712099995"/>
    <n v="-136781129590.59688"/>
    <n v="704749724291295.37"/>
  </r>
  <r>
    <x v="31"/>
    <x v="14"/>
    <n v="349.69"/>
    <n v="6539.2029999999995"/>
    <n v="122283.0961"/>
    <x v="13"/>
    <n v="354.19240000000002"/>
    <n v="6665.9009680000008"/>
    <n v="125452.25621776002"/>
    <n v="28081"/>
    <n v="132122150.91359997"/>
    <n v="1518670136347.3198"/>
    <n v="1.7456262762036084E+16"/>
    <x v="220"/>
    <n v="115898358.67210001"/>
    <n v="1247716529103.9465"/>
    <n v="1.343242954288674E+16"/>
  </r>
  <r>
    <x v="219"/>
    <x v="19"/>
    <n v="86.490000000000009"/>
    <n v="-804.3570000000002"/>
    <n v="7480.5201000000015"/>
    <x v="19"/>
    <n v="84.27239999999999"/>
    <n v="-773.62063199999989"/>
    <n v="7101.8374017599981"/>
    <n v="5432"/>
    <n v="124424208.79360002"/>
    <n v="-1387897302440.7393"/>
    <n v="1.5481383733913374E+16"/>
    <x v="221"/>
    <n v="118949342.83209999"/>
    <n v="-1297307923170.5869"/>
    <n v="1.4148946160188458E+16"/>
  </r>
  <r>
    <x v="220"/>
    <x v="22"/>
    <n v="9.0000000000000427E-2"/>
    <n v="-2.7000000000000191E-2"/>
    <n v="8.1000000000000776E-3"/>
    <x v="22"/>
    <n v="3.2399999999999901E-2"/>
    <n v="-5.8319999999999726E-3"/>
    <n v="1.0497599999999936E-3"/>
    <n v="11964"/>
    <n v="21368060.953600012"/>
    <n v="-98775143841.673294"/>
    <n v="456594028916765.44"/>
    <x v="222"/>
    <n v="22919103.012099996"/>
    <n v="-109722684569.09738"/>
    <n v="525285282879251.12"/>
  </r>
  <r>
    <x v="221"/>
    <x v="38"/>
    <n v="127.69000000000001"/>
    <n v="-1442.8970000000002"/>
    <n v="16304.736100000004"/>
    <x v="28"/>
    <n v="124.99239999999999"/>
    <n v="-1397.4150319999999"/>
    <n v="15623.100057759997"/>
    <n v="11256"/>
    <n v="28414869.913600013"/>
    <n v="-151467168966.63971"/>
    <n v="807404832206811.25"/>
    <x v="223"/>
    <n v="29608725.132099994"/>
    <n v="-161112620846.55756"/>
    <n v="876676603948249.75"/>
  </r>
  <r>
    <x v="222"/>
    <x v="12"/>
    <n v="1.6900000000000019"/>
    <n v="-2.1970000000000036"/>
    <n v="2.8561000000000067"/>
    <x v="12"/>
    <n v="1.3923999999999994"/>
    <n v="-1.6430319999999989"/>
    <n v="1.9387777599999985"/>
    <n v="20932"/>
    <n v="18882848.793599989"/>
    <n v="82054286461.661118"/>
    <n v="356561978561960.56"/>
    <x v="224"/>
    <n v="21451811.192100007"/>
    <n v="99356423235.442322"/>
    <n v="460180203421507.12"/>
  </r>
  <r>
    <x v="223"/>
    <x v="29"/>
    <n v="13.689999999999994"/>
    <n v="50.65299999999997"/>
    <n v="187.41609999999983"/>
    <x v="29"/>
    <n v="14.592400000000001"/>
    <n v="55.742968000000012"/>
    <n v="212.93813776000005"/>
    <n v="10858"/>
    <n v="32816399.673600014"/>
    <n v="-187990714514.19815"/>
    <n v="1076916087537455.1"/>
    <x v="225"/>
    <n v="26536818.932099994"/>
    <n v="-136701503678.63057"/>
    <n v="704202759035060.62"/>
  </r>
  <r>
    <x v="224"/>
    <x v="15"/>
    <n v="94.089999999999989"/>
    <n v="912.67299999999977"/>
    <n v="8852.9280999999974"/>
    <x v="14"/>
    <n v="96.432400000000001"/>
    <n v="946.96616800000004"/>
    <n v="9299.2077697599998"/>
    <n v="17368"/>
    <n v="610648.47359999793"/>
    <n v="477185143.20998156"/>
    <n v="372891558310.00739"/>
    <x v="226"/>
    <n v="1873093.3321000016"/>
    <n v="2563534265.2453842"/>
    <n v="3508478630757.4868"/>
  </r>
  <r>
    <x v="225"/>
    <x v="18"/>
    <n v="53.290000000000013"/>
    <n v="-389.01700000000011"/>
    <n v="2839.8241000000016"/>
    <x v="11"/>
    <n v="66.912399999999991"/>
    <n v="-547.34343199999989"/>
    <n v="4477.2692737599991"/>
    <n v="6885"/>
    <n v="94120266.433600023"/>
    <n v="-913113412021.55676"/>
    <n v="8858624553531855"/>
    <x v="227"/>
    <n v="97543079.432099983"/>
    <n v="-963373494272.39795"/>
    <n v="9514652345096966"/>
  </r>
  <r>
    <x v="226"/>
    <x v="22"/>
    <n v="9.0000000000000427E-2"/>
    <n v="-2.7000000000000191E-2"/>
    <n v="8.1000000000000776E-3"/>
    <x v="6"/>
    <n v="4.7523999999999988"/>
    <n v="-10.360231999999996"/>
    <n v="22.58530575999999"/>
    <n v="9135"/>
    <n v="55525746.433600016"/>
    <n v="-413753431094.75659"/>
    <n v="3083108517008445"/>
    <x v="228"/>
    <n v="61612923.372099988"/>
    <n v="-483623864587.72791"/>
    <n v="3796152326456265"/>
  </r>
  <r>
    <x v="227"/>
    <x v="22"/>
    <n v="9.0000000000000427E-2"/>
    <n v="-2.7000000000000191E-2"/>
    <n v="8.1000000000000776E-3"/>
    <x v="22"/>
    <n v="3.2399999999999901E-2"/>
    <n v="-5.8319999999999726E-3"/>
    <n v="1.0497599999999936E-3"/>
    <n v="10748"/>
    <n v="34088782.873600014"/>
    <n v="-199029404134.48615"/>
    <n v="1162045117803445.5"/>
    <x v="229"/>
    <n v="32597134.172099993"/>
    <n v="-186109751870.84595"/>
    <n v="1062573156233889.1"/>
  </r>
  <r>
    <x v="228"/>
    <x v="34"/>
    <n v="176.89000000000001"/>
    <n v="-2352.6370000000002"/>
    <n v="31290.072100000005"/>
    <x v="34"/>
    <n v="173.7124"/>
    <n v="-2289.5294319999998"/>
    <n v="30175.997913760002"/>
    <n v="13452"/>
    <n v="9825466.3936000075"/>
    <n v="-30798513938.722851"/>
    <n v="96539789851763.141"/>
    <x v="230"/>
    <n v="7994134.2120999964"/>
    <n v="-22602535129.949406"/>
    <n v="63906181801067.633"/>
  </r>
  <r>
    <x v="229"/>
    <x v="16"/>
    <n v="39.690000000000012"/>
    <n v="-250.04700000000011"/>
    <n v="1575.2961000000009"/>
    <x v="16"/>
    <n v="38.192399999999999"/>
    <n v="-236.02903199999997"/>
    <n v="1458.65941776"/>
    <n v="11737"/>
    <n v="23518232.193600014"/>
    <n v="-114053078116.79491"/>
    <n v="553107245512084.12"/>
    <x v="231"/>
    <n v="17408838.312099997"/>
    <n v="-72636462885.022903"/>
    <n v="303067651376840.69"/>
  </r>
  <r>
    <x v="50"/>
    <x v="11"/>
    <n v="68.890000000000015"/>
    <n v="-571.78700000000015"/>
    <n v="4745.8321000000024"/>
    <x v="11"/>
    <n v="66.912399999999991"/>
    <n v="-547.34343199999989"/>
    <n v="4477.2692737599991"/>
    <n v="7851"/>
    <n v="76310008.513600022"/>
    <n v="-666610657971.06396"/>
    <n v="5823217399345708"/>
    <x v="232"/>
    <n v="69512072.012099996"/>
    <n v="-579549254072.9624"/>
    <n v="4831928155415376"/>
  </r>
  <r>
    <x v="230"/>
    <x v="12"/>
    <n v="1.6900000000000019"/>
    <n v="-2.1970000000000036"/>
    <n v="2.8561000000000067"/>
    <x v="12"/>
    <n v="1.3923999999999994"/>
    <n v="-1.6430319999999989"/>
    <n v="1.9387777599999985"/>
    <n v="9972"/>
    <n v="43752403.993600018"/>
    <n v="-289402901359.90698"/>
    <n v="1914272855219186.7"/>
    <x v="233"/>
    <n v="37056317.012099996"/>
    <n v="-225576253616.28738"/>
    <n v="1373170630501251.5"/>
  </r>
  <r>
    <x v="231"/>
    <x v="21"/>
    <n v="18.490000000000006"/>
    <n v="-79.507000000000033"/>
    <n v="341.8801000000002"/>
    <x v="21"/>
    <n v="17.472399999999997"/>
    <n v="-73.034631999999988"/>
    <n v="305.28476175999987"/>
    <n v="5681"/>
    <n v="118931238.91360003"/>
    <n v="-1297011761846.6001"/>
    <n v="1.414463958952381E+16"/>
    <x v="234"/>
    <n v="117926351.17209999"/>
    <n v="-1280608238654.7908"/>
    <n v="1.390662430076545E+16"/>
  </r>
  <r>
    <x v="232"/>
    <x v="38"/>
    <n v="127.69000000000001"/>
    <n v="-1442.8970000000002"/>
    <n v="16304.736100000004"/>
    <x v="28"/>
    <n v="124.99239999999999"/>
    <n v="-1397.4150319999999"/>
    <n v="15623.100057759997"/>
    <n v="5844"/>
    <n v="115402595.35360003"/>
    <n v="-1239719304741.7695"/>
    <n v="1.3317759014346746E+16"/>
    <x v="235"/>
    <n v="129672651.01209998"/>
    <n v="-1476633049408.6772"/>
    <n v="1.6814996420505874E+16"/>
  </r>
  <r>
    <x v="233"/>
    <x v="6"/>
    <n v="5.2900000000000036"/>
    <n v="-12.167000000000012"/>
    <n v="27.984100000000037"/>
    <x v="6"/>
    <n v="4.7523999999999988"/>
    <n v="-10.360231999999996"/>
    <n v="22.58530575999999"/>
    <n v="13564"/>
    <n v="9135868.953600008"/>
    <n v="-27613712064.393253"/>
    <n v="83464101537352.5"/>
    <x v="236"/>
    <n v="7658447.4120999966"/>
    <n v="-21193910783.771404"/>
    <n v="58651816763901.133"/>
  </r>
  <r>
    <x v="234"/>
    <x v="18"/>
    <n v="53.290000000000013"/>
    <n v="-389.01700000000011"/>
    <n v="2839.8241000000016"/>
    <x v="18"/>
    <n v="51.552399999999999"/>
    <n v="-370.146232"/>
    <n v="2657.6499457599998"/>
    <n v="11510"/>
    <n v="25771461.433600012"/>
    <n v="-130830370255.35651"/>
    <n v="664168224423532.75"/>
    <x v="237"/>
    <n v="24844143.672099993"/>
    <n v="-123832901277.77847"/>
    <n v="617231474799946.12"/>
  </r>
  <r>
    <x v="235"/>
    <x v="16"/>
    <n v="39.690000000000012"/>
    <n v="-250.04700000000011"/>
    <n v="1575.2961000000009"/>
    <x v="16"/>
    <n v="38.192399999999999"/>
    <n v="-236.02903199999997"/>
    <n v="1458.65941776"/>
    <n v="7889"/>
    <n v="75647549.953600019"/>
    <n v="-657949104574.43347"/>
    <n v="5722551813982410"/>
    <x v="238"/>
    <n v="72750493.772099987"/>
    <n v="-620517334074.81189"/>
    <n v="5292634344084359"/>
  </r>
  <r>
    <x v="236"/>
    <x v="34"/>
    <n v="176.89000000000001"/>
    <n v="-2352.6370000000002"/>
    <n v="31290.072100000005"/>
    <x v="34"/>
    <n v="173.7124"/>
    <n v="-2289.5294319999998"/>
    <n v="30175.997913760002"/>
    <n v="15000"/>
    <n v="2517172.633600004"/>
    <n v="-3993645413.5644255"/>
    <n v="6336158067344.7803"/>
    <x v="239"/>
    <n v="3668718.8520999979"/>
    <n v="-7027027402.1238127"/>
    <n v="13459498015753.926"/>
  </r>
  <r>
    <x v="237"/>
    <x v="38"/>
    <n v="127.69000000000001"/>
    <n v="-1442.8970000000002"/>
    <n v="16304.736100000004"/>
    <x v="28"/>
    <n v="124.99239999999999"/>
    <n v="-1397.4150319999999"/>
    <n v="15623.100057759997"/>
    <n v="9651"/>
    <n v="48101992.513600022"/>
    <n v="-333614255197.62384"/>
    <n v="2313801683778432.5"/>
    <x v="240"/>
    <n v="34708476.132099994"/>
    <n v="-204481169199.89255"/>
    <n v="1204678315412555"/>
  </r>
  <r>
    <x v="238"/>
    <x v="27"/>
    <n v="32.489999999999995"/>
    <n v="185.19299999999996"/>
    <n v="1055.6000999999997"/>
    <x v="36"/>
    <n v="46.512400000000007"/>
    <n v="317.21456800000004"/>
    <n v="2163.4033537600008"/>
    <n v="13305"/>
    <n v="10768636.033600008"/>
    <n v="-35337925262.420456"/>
    <n v="115963522024148.52"/>
    <x v="241"/>
    <n v="12484844.892099995"/>
    <n v="-44113826093.297195"/>
    <n v="155871351979795.34"/>
  </r>
  <r>
    <x v="239"/>
    <x v="27"/>
    <n v="32.489999999999995"/>
    <n v="185.19299999999996"/>
    <n v="1055.6000999999997"/>
    <x v="27"/>
    <n v="33.872400000000006"/>
    <n v="197.13736800000004"/>
    <n v="1147.3394817600004"/>
    <n v="22487"/>
    <n v="34815192.193599984"/>
    <n v="205424952626.80505"/>
    <n v="1212097607477305.2"/>
    <x v="242"/>
    <n v="39823798.572100006"/>
    <n v="251312461507.08005"/>
    <n v="1585934932711194.5"/>
  </r>
  <r>
    <x v="240"/>
    <x v="18"/>
    <n v="53.290000000000013"/>
    <n v="-389.01700000000011"/>
    <n v="2839.8241000000016"/>
    <x v="18"/>
    <n v="51.552399999999999"/>
    <n v="-370.146232"/>
    <n v="2657.6499457599998"/>
    <n v="12876"/>
    <n v="13768255.51360001"/>
    <n v="-51087938178.543671"/>
    <n v="189564859887777.09"/>
    <x v="243"/>
    <n v="13223332.232099995"/>
    <n v="-48085193095.486092"/>
    <n v="174856515320494.62"/>
  </r>
  <r>
    <x v="241"/>
    <x v="1"/>
    <n v="28.090000000000007"/>
    <n v="-148.87700000000007"/>
    <n v="789.04810000000043"/>
    <x v="16"/>
    <n v="38.192399999999999"/>
    <n v="-236.02903199999997"/>
    <n v="1458.65941776"/>
    <n v="9623"/>
    <n v="48491167.873600021"/>
    <n v="-337671156957.88623"/>
    <n v="2351393361745659"/>
    <x v="244"/>
    <n v="47367292.11209999"/>
    <n v="-326000177559.39581"/>
    <n v="2243660362033010"/>
  </r>
  <r>
    <x v="242"/>
    <x v="19"/>
    <n v="86.490000000000009"/>
    <n v="-804.3570000000002"/>
    <n v="7480.5201000000015"/>
    <x v="19"/>
    <n v="84.27239999999999"/>
    <n v="-773.62063199999989"/>
    <n v="7101.8374017599981"/>
    <n v="10359"/>
    <n v="38782503.553600013"/>
    <n v="-241520367830.25735"/>
    <n v="1504082581884997.7"/>
    <x v="245"/>
    <n v="37520402.652099989"/>
    <n v="-229827099201.14673"/>
    <n v="1407780615175712"/>
  </r>
  <r>
    <x v="243"/>
    <x v="49"/>
    <n v="1909.6900000000003"/>
    <n v="83453.453000000023"/>
    <n v="3646915.8961000009"/>
    <x v="49"/>
    <n v="1920.1924000000001"/>
    <n v="84142.830968000009"/>
    <n v="3687138.8530177604"/>
    <n v="56409"/>
    <n v="1585826727.5536001"/>
    <n v="63151489708399.586"/>
    <n v="2.51484640982336E+18"/>
    <x v="246"/>
    <n v="1959621295.1121001"/>
    <n v="86747751239717.359"/>
    <n v="3.8401156202568248E+18"/>
  </r>
  <r>
    <x v="244"/>
    <x v="6"/>
    <n v="5.2900000000000036"/>
    <n v="-12.167000000000012"/>
    <n v="27.984100000000037"/>
    <x v="5"/>
    <n v="10.112399999999997"/>
    <n v="-32.157431999999986"/>
    <n v="102.26063375999995"/>
    <n v="13521"/>
    <n v="9397658.1136000082"/>
    <n v="-28809084806.727654"/>
    <n v="88315978020112.062"/>
    <x v="247"/>
    <n v="8575467.9920999967"/>
    <n v="-25112314713.385704"/>
    <n v="73538651283531.547"/>
  </r>
  <r>
    <x v="245"/>
    <x v="16"/>
    <n v="39.690000000000012"/>
    <n v="-250.04700000000011"/>
    <n v="1575.2961000000009"/>
    <x v="16"/>
    <n v="38.192399999999999"/>
    <n v="-236.02903199999997"/>
    <n v="1458.65941776"/>
    <n v="10324"/>
    <n v="39219657.753600016"/>
    <n v="-245615459861.38538"/>
    <n v="1538181554309517.7"/>
    <x v="248"/>
    <n v="30829034.712099992"/>
    <n v="-171174824045.11685"/>
    <n v="950429381279866.25"/>
  </r>
  <r>
    <x v="246"/>
    <x v="38"/>
    <n v="127.69000000000001"/>
    <n v="-1442.8970000000002"/>
    <n v="16304.736100000004"/>
    <x v="28"/>
    <n v="124.99239999999999"/>
    <n v="-1397.4150319999999"/>
    <n v="15623.100057759997"/>
    <n v="7427"/>
    <n v="83897539.393600017"/>
    <n v="-768464545928.04309"/>
    <n v="7038797116300667"/>
    <x v="249"/>
    <n v="62526816.61209999"/>
    <n v="-494423924410.35333"/>
    <n v="3909602795643183.5"/>
  </r>
  <r>
    <x v="247"/>
    <x v="50"/>
    <n v="515.29"/>
    <n v="11697.082999999999"/>
    <n v="265523.78409999999"/>
    <x v="50"/>
    <n v="476.11240000000004"/>
    <n v="10388.772568"/>
    <n v="226683.01743376005"/>
    <n v="86435"/>
    <n v="4878804570.4336004"/>
    <n v="340776888309657.12"/>
    <n v="2.3802734036483789E+19"/>
    <x v="250"/>
    <n v="4961175156.0720997"/>
    <n v="349443398434783.56"/>
    <n v="2.4613258929227022E+19"/>
  </r>
  <r>
    <x v="248"/>
    <x v="38"/>
    <n v="127.69000000000001"/>
    <n v="-1442.8970000000002"/>
    <n v="16304.736100000004"/>
    <x v="28"/>
    <n v="124.99239999999999"/>
    <n v="-1397.4150319999999"/>
    <n v="15623.100057759997"/>
    <n v="6211"/>
    <n v="107652245.31360003"/>
    <n v="-1116952330385.9761"/>
    <n v="1.158900592105952E+16"/>
    <x v="251"/>
    <n v="111775430.31209999"/>
    <n v="-1181733441677.3428"/>
    <n v="1.2493746821455122E+16"/>
  </r>
  <r>
    <x v="249"/>
    <x v="5"/>
    <n v="10.890000000000004"/>
    <n v="-35.937000000000019"/>
    <n v="118.59210000000009"/>
    <x v="5"/>
    <n v="10.112399999999997"/>
    <n v="-32.157431999999986"/>
    <n v="102.26063375999995"/>
    <n v="11669"/>
    <n v="24182396.353600014"/>
    <n v="-118918385012.60931"/>
    <n v="584788293402607.25"/>
    <x v="252"/>
    <n v="20029115.652099993"/>
    <n v="-89638103898.25177"/>
    <n v="401165473805196.94"/>
  </r>
  <r>
    <x v="250"/>
    <x v="27"/>
    <n v="32.489999999999995"/>
    <n v="185.19299999999996"/>
    <n v="1055.6000999999997"/>
    <x v="27"/>
    <n v="33.872400000000006"/>
    <n v="197.13736800000004"/>
    <n v="1147.3394817600004"/>
    <n v="9487"/>
    <n v="50403752.193600021"/>
    <n v="-357844462923.59503"/>
    <n v="2540538235193839"/>
    <x v="253"/>
    <n v="42463338.632099994"/>
    <n v="-276707675228.83008"/>
    <n v="1803135127784395.7"/>
  </r>
  <r>
    <x v="251"/>
    <x v="1"/>
    <n v="28.090000000000007"/>
    <n v="-148.87700000000007"/>
    <n v="789.04810000000043"/>
    <x v="1"/>
    <n v="26.832399999999996"/>
    <n v="-138.99183199999996"/>
    <n v="719.97768975999975"/>
    <n v="7312"/>
    <n v="86017463.193600029"/>
    <n v="-797774123436.83521"/>
    <n v="7399003974262336"/>
    <x v="254"/>
    <n v="78630605.412099987"/>
    <n v="-697248244125.20129"/>
    <n v="6182772107473368"/>
  </r>
  <r>
    <x v="252"/>
    <x v="0"/>
    <n v="106.09000000000002"/>
    <n v="-1092.7270000000003"/>
    <n v="11255.088100000004"/>
    <x v="0"/>
    <n v="103.63239999999999"/>
    <n v="-1054.9778319999998"/>
    <n v="10739.674329759999"/>
    <n v="18984"/>
    <n v="5747718.5535999937"/>
    <n v="13779810369.142761"/>
    <n v="33036268571397.605"/>
    <x v="255"/>
    <n v="2189245.7521000016"/>
    <n v="3239229907.2646847"/>
    <n v="4792796963087.9014"/>
  </r>
  <r>
    <x v="253"/>
    <x v="9"/>
    <n v="7.2899999999999965"/>
    <n v="19.682999999999986"/>
    <n v="53.144099999999952"/>
    <x v="29"/>
    <n v="14.592400000000001"/>
    <n v="55.742968000000012"/>
    <n v="212.93813776000005"/>
    <n v="7683"/>
    <n v="79273380.673600018"/>
    <n v="-705815301230.23828"/>
    <n v="6284268883421501"/>
    <x v="256"/>
    <n v="81133074.61209999"/>
    <n v="-730797244930.28333"/>
    <n v="6582575796012584"/>
  </r>
  <r>
    <x v="254"/>
    <x v="18"/>
    <n v="53.290000000000013"/>
    <n v="-389.01700000000011"/>
    <n v="2839.8241000000016"/>
    <x v="11"/>
    <n v="66.912399999999991"/>
    <n v="-547.34343199999989"/>
    <n v="4477.2692737599991"/>
    <n v="6169"/>
    <n v="108525556.35360003"/>
    <n v="-1130571494847.0095"/>
    <n v="1.1777796381858414E+16"/>
    <x v="257"/>
    <n v="107856325.45209999"/>
    <n v="-1120130003786.9846"/>
    <n v="1.1632986940029312E+16"/>
  </r>
  <r>
    <x v="255"/>
    <x v="5"/>
    <n v="10.890000000000004"/>
    <n v="-35.937000000000019"/>
    <n v="118.59210000000009"/>
    <x v="21"/>
    <n v="17.472399999999997"/>
    <n v="-73.034631999999988"/>
    <n v="305.28476175999987"/>
    <n v="11168"/>
    <n v="29360792.473600015"/>
    <n v="-159093215665.75012"/>
    <n v="862056134677807.25"/>
    <x v="258"/>
    <n v="50586091.512099989"/>
    <n v="-359788011409.74481"/>
    <n v="2558952654470554.5"/>
  </r>
  <r>
    <x v="256"/>
    <x v="6"/>
    <n v="5.2900000000000036"/>
    <n v="-12.167000000000012"/>
    <n v="27.984100000000037"/>
    <x v="6"/>
    <n v="4.7523999999999988"/>
    <n v="-10.360231999999996"/>
    <n v="22.58530575999999"/>
    <n v="5261"/>
    <n v="128268309.31360003"/>
    <n v="-1452710433229.7361"/>
    <n v="1.6452759174169374E+16"/>
    <x v="259"/>
    <n v="133365311.59209998"/>
    <n v="-1540154630737.0913"/>
    <n v="1.7786306336057918E+16"/>
  </r>
  <r>
    <x v="257"/>
    <x v="28"/>
    <n v="0.48999999999999899"/>
    <n v="0.34299999999999897"/>
    <n v="0.24009999999999901"/>
    <x v="22"/>
    <n v="3.2399999999999901E-2"/>
    <n v="-5.8319999999999726E-3"/>
    <n v="1.0497599999999936E-3"/>
    <n v="9281"/>
    <n v="53371206.91360002"/>
    <n v="-389906554379.71985"/>
    <n v="2848485727414306.5"/>
    <x v="260"/>
    <n v="60970954.392099991"/>
    <n v="-476084990565.72961"/>
    <n v="3717457279483537"/>
  </r>
  <r>
    <x v="258"/>
    <x v="16"/>
    <n v="39.690000000000012"/>
    <n v="-250.04700000000011"/>
    <n v="1575.2961000000009"/>
    <x v="16"/>
    <n v="38.192399999999999"/>
    <n v="-236.02903199999997"/>
    <n v="1458.65941776"/>
    <n v="4238"/>
    <n v="152486934.07360002"/>
    <n v="-1882994054623.8945"/>
    <n v="2.325226506316644E+16"/>
    <x v="261"/>
    <n v="153695278.81209999"/>
    <n v="-1905420312592.3403"/>
    <n v="2.3622238729129152E+16"/>
  </r>
  <r>
    <x v="259"/>
    <x v="0"/>
    <n v="106.09000000000002"/>
    <n v="-1092.7270000000003"/>
    <n v="11255.088100000004"/>
    <x v="28"/>
    <n v="124.99239999999999"/>
    <n v="-1397.4150319999999"/>
    <n v="15623.100057759997"/>
    <n v="4907"/>
    <n v="136412121.79360002"/>
    <n v="-1593233561215.6592"/>
    <n v="1.8608266972231968E+16"/>
    <x v="262"/>
    <n v="138918989.23209998"/>
    <n v="-1637353385495.3308"/>
    <n v="1.9298485569268312E+16"/>
  </r>
  <r>
    <x v="260"/>
    <x v="43"/>
    <n v="151.29000000000002"/>
    <n v="-1860.8670000000004"/>
    <n v="22888.664100000005"/>
    <x v="34"/>
    <n v="173.7124"/>
    <n v="-2289.5294319999998"/>
    <n v="30175.997913760002"/>
    <n v="5704"/>
    <n v="118430112.15360002"/>
    <n v="-1288822801318.2815"/>
    <n v="1.402569146471428E+16"/>
    <x v="175"/>
    <n v="124264303.81209999"/>
    <n v="-1385222657671.9653"/>
    <n v="1.5441617201905888E+16"/>
  </r>
  <r>
    <x v="261"/>
    <x v="30"/>
    <n v="216.08999999999997"/>
    <n v="3176.5229999999997"/>
    <n v="46694.888099999989"/>
    <x v="31"/>
    <n v="219.63240000000002"/>
    <n v="3254.9521680000003"/>
    <n v="48238.391129760006"/>
    <n v="77806"/>
    <n v="3747819833.9136004"/>
    <n v="229439431453083.62"/>
    <n v="1.4046153507476167E+19"/>
    <x v="263"/>
    <n v="3243258079.1521001"/>
    <n v="184702282737061.22"/>
    <n v="1.0518722967985369E+19"/>
  </r>
  <r>
    <x v="262"/>
    <x v="9"/>
    <n v="7.2899999999999965"/>
    <n v="19.682999999999986"/>
    <n v="53.144099999999952"/>
    <x v="9"/>
    <n v="0.67240000000000044"/>
    <n v="0.55136800000000052"/>
    <n v="0.45212176000000059"/>
    <n v="11577"/>
    <n v="25095691.393600013"/>
    <n v="-125718371777.72292"/>
    <n v="629793726522809.75"/>
    <x v="264"/>
    <n v="29413159.092099994"/>
    <n v="-159519032888.50418"/>
    <n v="865133927777184.62"/>
  </r>
  <r>
    <x v="263"/>
    <x v="18"/>
    <n v="53.290000000000013"/>
    <n v="-389.01700000000011"/>
    <n v="2839.8241000000016"/>
    <x v="18"/>
    <n v="51.552399999999999"/>
    <n v="-370.146232"/>
    <n v="2657.6499457599998"/>
    <n v="12325"/>
    <n v="18160893.633600011"/>
    <n v="-77393737873.204483"/>
    <n v="329818057570933.44"/>
    <x v="265"/>
    <n v="20163602.352099996"/>
    <n v="-90542438365.846283"/>
    <n v="406570859813612.5"/>
  </r>
  <r>
    <x v="264"/>
    <x v="17"/>
    <n v="22.089999999999993"/>
    <n v="103.82299999999995"/>
    <n v="487.96809999999965"/>
    <x v="30"/>
    <n v="23.232400000000002"/>
    <n v="111.98016800000002"/>
    <n v="539.74440976000005"/>
    <n v="12452"/>
    <n v="17094586.393600009"/>
    <n v="-70678593119.522873"/>
    <n v="292224883968254.56"/>
    <x v="266"/>
    <n v="17200843.812099997"/>
    <n v="-71338607617.865402"/>
    <n v="295869027848258.75"/>
  </r>
  <r>
    <x v="265"/>
    <x v="5"/>
    <n v="10.890000000000004"/>
    <n v="-35.937000000000019"/>
    <n v="118.59210000000009"/>
    <x v="5"/>
    <n v="10.112399999999997"/>
    <n v="-32.157431999999986"/>
    <n v="102.26063375999995"/>
    <n v="8798"/>
    <n v="60661666.873600021"/>
    <n v="-472467032145.04626"/>
    <n v="3679837827883622"/>
    <x v="267"/>
    <n v="53412564.392099991"/>
    <n v="-390359851477.57965"/>
    <n v="2852902034940228"/>
  </r>
  <r>
    <x v="266"/>
    <x v="38"/>
    <n v="127.69000000000001"/>
    <n v="-1442.8970000000002"/>
    <n v="16304.736100000004"/>
    <x v="28"/>
    <n v="124.99239999999999"/>
    <n v="-1397.4150319999999"/>
    <n v="15623.100057759997"/>
    <n v="7490"/>
    <n v="82747403.833600029"/>
    <n v="-752716723816.57275"/>
    <n v="6847132841200885"/>
    <x v="268"/>
    <n v="75227694.092099994"/>
    <n v="-652479129661.47913"/>
    <n v="5659205958414576"/>
  </r>
  <r>
    <x v="267"/>
    <x v="17"/>
    <n v="22.089999999999993"/>
    <n v="103.82299999999995"/>
    <n v="487.96809999999965"/>
    <x v="30"/>
    <n v="23.232400000000002"/>
    <n v="111.98016800000002"/>
    <n v="539.74440976000005"/>
    <n v="15283"/>
    <n v="1699268.6736000034"/>
    <n v="-2215098672.1580224"/>
    <n v="2887514025078.3149"/>
    <x v="269"/>
    <n v="1858832.2920999983"/>
    <n v="-2534313358.7262158"/>
    <n v="3455257490153.7334"/>
  </r>
  <r>
    <x v="268"/>
    <x v="24"/>
    <n v="234.09000000000003"/>
    <n v="-3581.5770000000007"/>
    <n v="54798.128100000016"/>
    <x v="24"/>
    <n v="230.4324"/>
    <n v="-3497.9638319999999"/>
    <n v="53099.09096976"/>
    <n v="4619"/>
    <n v="143222492.35360003"/>
    <n v="-1714023770591.2498"/>
    <n v="2.0512682315977016E+16"/>
    <x v="270"/>
    <n v="138424401.85209998"/>
    <n v="-1628617073306.6785"/>
    <n v="1.916131502811166E+16"/>
  </r>
  <r>
    <x v="269"/>
    <x v="29"/>
    <n v="13.689999999999994"/>
    <n v="50.65299999999997"/>
    <n v="187.41609999999983"/>
    <x v="29"/>
    <n v="14.592400000000001"/>
    <n v="55.742968000000012"/>
    <n v="212.93813776000005"/>
    <n v="14540"/>
    <n v="4188407.8336000051"/>
    <n v="-8571827935.9324322"/>
    <n v="17542760180561.889"/>
    <x v="271"/>
    <n v="5935996.2320999969"/>
    <n v="-14462401859.926107"/>
    <n v="35236051267505.359"/>
  </r>
  <r>
    <x v="270"/>
    <x v="1"/>
    <n v="28.090000000000007"/>
    <n v="-148.87700000000007"/>
    <n v="789.04810000000043"/>
    <x v="1"/>
    <n v="26.832399999999996"/>
    <n v="-138.99183199999996"/>
    <n v="719.97768975999975"/>
    <n v="7162"/>
    <n v="88822331.193600029"/>
    <n v="-837111389673.9552"/>
    <n v="7889406518665573"/>
    <x v="272"/>
    <n v="82544311.452099994"/>
    <n v="-749947261823.79468"/>
    <n v="6813563353101286"/>
  </r>
  <r>
    <x v="271"/>
    <x v="28"/>
    <n v="0.48999999999999899"/>
    <n v="0.34299999999999897"/>
    <n v="0.24009999999999901"/>
    <x v="9"/>
    <n v="0.67240000000000044"/>
    <n v="0.55136800000000052"/>
    <n v="0.45212176000000059"/>
    <n v="11475"/>
    <n v="26128045.633600015"/>
    <n v="-133555072938.88452"/>
    <n v="682674768631484.87"/>
    <x v="273"/>
    <n v="18057315.372099996"/>
    <n v="-76732575369.047989"/>
    <n v="326066638447478.81"/>
  </r>
  <r>
    <x v="272"/>
    <x v="19"/>
    <n v="86.490000000000009"/>
    <n v="-804.3570000000002"/>
    <n v="7480.5201000000015"/>
    <x v="19"/>
    <n v="84.27239999999999"/>
    <n v="-773.62063199999989"/>
    <n v="7101.8374017599981"/>
    <n v="6379"/>
    <n v="104194281.15360002"/>
    <n v="-1063569376532.2416"/>
    <n v="1.0856448225115448E+16"/>
    <x v="274"/>
    <n v="103599622.99209999"/>
    <n v="-1054477366666.5605"/>
    <n v="1.0732881884105252E+16"/>
  </r>
  <r>
    <x v="273"/>
    <x v="5"/>
    <n v="10.890000000000004"/>
    <n v="-35.937000000000019"/>
    <n v="118.59210000000009"/>
    <x v="5"/>
    <n v="10.112399999999997"/>
    <n v="-32.157431999999986"/>
    <n v="102.26063375999995"/>
    <n v="7929"/>
    <n v="74953345.153600022"/>
    <n v="-648913082868.00146"/>
    <n v="5618003949714696"/>
    <x v="275"/>
    <n v="74052737.052099988"/>
    <n v="-637252682900.77063"/>
    <n v="5483807864907462"/>
  </r>
  <r>
    <x v="274"/>
    <x v="22"/>
    <n v="9.0000000000000427E-2"/>
    <n v="-2.7000000000000191E-2"/>
    <n v="8.1000000000000776E-3"/>
    <x v="22"/>
    <n v="3.2399999999999901E-2"/>
    <n v="-5.8319999999999726E-3"/>
    <n v="1.0497599999999936E-3"/>
    <n v="7985"/>
    <n v="73986834.433600023"/>
    <n v="-636402195590.67676"/>
    <n v="5474051669504942"/>
    <x v="276"/>
    <n v="89385490.272099987"/>
    <n v="-845085285373.63928"/>
    <n v="7989765871183681"/>
  </r>
  <r>
    <x v="275"/>
    <x v="17"/>
    <n v="22.089999999999993"/>
    <n v="103.82299999999995"/>
    <n v="487.96809999999965"/>
    <x v="30"/>
    <n v="23.232400000000002"/>
    <n v="111.98016800000002"/>
    <n v="539.74440976000005"/>
    <n v="15486"/>
    <n v="1211232.3136000028"/>
    <n v="-1333033835.0556207"/>
    <n v="1467083717508.8154"/>
    <x v="277"/>
    <n v="2230213.6920999982"/>
    <n v="-3330578825.645215"/>
    <n v="4973853112430.3057"/>
  </r>
  <r>
    <x v="276"/>
    <x v="6"/>
    <n v="5.2900000000000036"/>
    <n v="-12.167000000000012"/>
    <n v="27.984100000000037"/>
    <x v="6"/>
    <n v="4.7523999999999988"/>
    <n v="-10.360231999999996"/>
    <n v="22.58530575999999"/>
    <n v="7301"/>
    <n v="86221624.513600022"/>
    <n v="-800616067718.50391"/>
    <n v="7434168533764232"/>
    <x v="278"/>
    <n v="84997151.97209999"/>
    <n v="-783621892920.05884"/>
    <n v="7224515843368261"/>
  </r>
  <r>
    <x v="277"/>
    <x v="3"/>
    <n v="204.49"/>
    <n v="-2924.2070000000003"/>
    <n v="41816.160100000001"/>
    <x v="3"/>
    <n v="201.07239999999999"/>
    <n v="-2851.2066319999999"/>
    <n v="40430.110041759996"/>
    <n v="11519"/>
    <n v="25680164.353600014"/>
    <n v="-130135773671.72932"/>
    <n v="659470841227908.87"/>
    <x v="279"/>
    <n v="20298539.052099995"/>
    <n v="-91452834859.940781"/>
    <n v="412030687649628.56"/>
  </r>
  <r>
    <x v="278"/>
    <x v="1"/>
    <n v="28.090000000000007"/>
    <n v="-148.87700000000007"/>
    <n v="789.04810000000043"/>
    <x v="1"/>
    <n v="26.832399999999996"/>
    <n v="-138.99183199999996"/>
    <n v="719.97768975999975"/>
    <n v="12607"/>
    <n v="15836897.79360001"/>
    <n v="-63023884983.498878"/>
    <n v="250807331724932.84"/>
    <x v="280"/>
    <n v="17870826.212099995"/>
    <n v="-75546952020.769394"/>
    <n v="319366429503080.25"/>
  </r>
  <r>
    <x v="279"/>
    <x v="0"/>
    <n v="106.09000000000002"/>
    <n v="-1092.7270000000003"/>
    <n v="11255.088100000004"/>
    <x v="0"/>
    <n v="103.63239999999999"/>
    <n v="-1054.9778319999998"/>
    <n v="10739.674329759999"/>
    <n v="4619"/>
    <n v="143222492.35360003"/>
    <n v="-1714023770591.2498"/>
    <n v="2.0512682315977016E+16"/>
    <x v="281"/>
    <n v="142596795.13209999"/>
    <n v="-1702803943422.5073"/>
    <n v="2.0333845981946096E+16"/>
  </r>
  <r>
    <x v="280"/>
    <x v="21"/>
    <n v="18.490000000000006"/>
    <n v="-79.507000000000033"/>
    <n v="341.8801000000002"/>
    <x v="21"/>
    <n v="17.472399999999997"/>
    <n v="-73.034631999999988"/>
    <n v="305.28476175999987"/>
    <n v="6196"/>
    <n v="107963737.11360003"/>
    <n v="-1121803688303.0881"/>
    <n v="1.1656168531534536E+16"/>
    <x v="282"/>
    <n v="105809819.2321"/>
    <n v="-1088401066450.881"/>
    <n v="1.1195717845929678E+16"/>
  </r>
  <r>
    <x v="281"/>
    <x v="22"/>
    <n v="9.0000000000000427E-2"/>
    <n v="-2.7000000000000191E-2"/>
    <n v="8.1000000000000776E-3"/>
    <x v="12"/>
    <n v="1.3923999999999994"/>
    <n v="-1.6430319999999989"/>
    <n v="1.9387777599999985"/>
    <n v="14600"/>
    <n v="3946420.6336000054"/>
    <n v="-7839801373.8844318"/>
    <n v="15574235817303.869"/>
    <x v="283"/>
    <n v="4974639.5520999972"/>
    <n v="-11095386310.608311"/>
    <n v="24747038673317.66"/>
  </r>
  <r>
    <x v="282"/>
    <x v="6"/>
    <n v="5.2900000000000036"/>
    <n v="-12.167000000000012"/>
    <n v="27.984100000000037"/>
    <x v="6"/>
    <n v="4.7523999999999988"/>
    <n v="-10.360231999999996"/>
    <n v="22.58530575999999"/>
    <n v="9243"/>
    <n v="53927873.473600022"/>
    <n v="-396022574525.79022"/>
    <n v="2908215537384613"/>
    <x v="284"/>
    <n v="56736899.11209999"/>
    <n v="-427364451502.99078"/>
    <n v="3219075720856612.5"/>
  </r>
  <r>
    <x v="283"/>
    <x v="1"/>
    <n v="28.090000000000007"/>
    <n v="-148.87700000000007"/>
    <n v="789.04810000000043"/>
    <x v="1"/>
    <n v="26.832399999999996"/>
    <n v="-138.99183199999996"/>
    <n v="719.97768975999975"/>
    <n v="16180"/>
    <n v="165291.03360000107"/>
    <n v="-67200722.620416656"/>
    <n v="27321125788.556683"/>
    <x v="285"/>
    <n v="1219677.2720999988"/>
    <n v="-1346999382.534517"/>
    <n v="1487612648077.2944"/>
  </r>
  <r>
    <x v="284"/>
    <x v="22"/>
    <n v="9.0000000000000427E-2"/>
    <n v="-2.7000000000000191E-2"/>
    <n v="8.1000000000000776E-3"/>
    <x v="12"/>
    <n v="1.3923999999999994"/>
    <n v="-1.6430319999999989"/>
    <n v="1.9387777599999985"/>
    <n v="15552"/>
    <n v="1070314.3936000026"/>
    <n v="-1107304459.0428202"/>
    <n v="1145572901147.3413"/>
    <x v="286"/>
    <n v="3839209.1720999978"/>
    <n v="-7522508059.7210121"/>
    <n v="14739527067136.75"/>
  </r>
  <r>
    <x v="285"/>
    <x v="51"/>
    <n v="767.29"/>
    <n v="21253.932999999997"/>
    <n v="588733.94409999996"/>
    <x v="51"/>
    <n v="719.31240000000003"/>
    <n v="19291.958568000002"/>
    <n v="517410.32879376004"/>
    <n v="28758"/>
    <n v="148143951.67359996"/>
    <n v="1803125219158.1213"/>
    <n v="2.194663041746992E+16"/>
    <x v="287"/>
    <n v="111674381.11210001"/>
    <n v="1180131306584.0393"/>
    <n v="1.2471167396770558E+16"/>
  </r>
  <r>
    <x v="139"/>
    <x v="23"/>
    <n v="75.689999999999984"/>
    <n v="658.50299999999982"/>
    <n v="5728.9760999999971"/>
    <x v="23"/>
    <n v="77.792400000000001"/>
    <n v="686.12896799999999"/>
    <n v="6051.6574977600003"/>
    <n v="26399"/>
    <n v="96283978.753599972"/>
    <n v="944780764480.97437"/>
    <n v="9270604564623690"/>
    <x v="288"/>
    <n v="98418502.772100016"/>
    <n v="976371582785.92322"/>
    <n v="9686201687901858"/>
  </r>
  <r>
    <x v="286"/>
    <x v="6"/>
    <n v="5.2900000000000036"/>
    <n v="-12.167000000000012"/>
    <n v="27.984100000000037"/>
    <x v="5"/>
    <n v="10.112399999999997"/>
    <n v="-32.157431999999986"/>
    <n v="102.26063375999995"/>
    <n v="10611"/>
    <n v="35707317.313600019"/>
    <n v="-213371217046.45578"/>
    <n v="1275012509734119.7"/>
    <x v="289"/>
    <n v="39042377.592099994"/>
    <n v="-243952001722.70166"/>
    <n v="1524307248044111.7"/>
  </r>
  <r>
    <x v="287"/>
    <x v="27"/>
    <n v="32.489999999999995"/>
    <n v="185.19299999999996"/>
    <n v="1055.6000999999997"/>
    <x v="27"/>
    <n v="33.872400000000006"/>
    <n v="197.13736800000004"/>
    <n v="1147.3394817600004"/>
    <n v="9288"/>
    <n v="53268978.073600017"/>
    <n v="-388786832608.85419"/>
    <n v="2837584025005679.5"/>
    <x v="290"/>
    <n v="57933257.732099988"/>
    <n v="-440952618569.5285"/>
    <n v="3356262351453923"/>
  </r>
  <r>
    <x v="288"/>
    <x v="38"/>
    <n v="127.69000000000001"/>
    <n v="-1442.8970000000002"/>
    <n v="16304.736100000004"/>
    <x v="28"/>
    <n v="124.99239999999999"/>
    <n v="-1397.4150319999999"/>
    <n v="15623.100057759997"/>
    <n v="17492"/>
    <n v="819821.59359999758"/>
    <n v="742299263.70918071"/>
    <n v="672107445332.8396"/>
    <x v="291"/>
    <n v="7463.2320999998992"/>
    <n v="-644748.62111898698"/>
    <n v="55699833.378468908"/>
  </r>
  <r>
    <x v="289"/>
    <x v="0"/>
    <n v="106.09000000000002"/>
    <n v="-1092.7270000000003"/>
    <n v="11255.088100000004"/>
    <x v="0"/>
    <n v="103.63239999999999"/>
    <n v="-1054.9778319999998"/>
    <n v="10739.674329759999"/>
    <n v="5591"/>
    <n v="120902339.71360002"/>
    <n v="-1329388930461.272"/>
    <n v="1.4617375748222746E+16"/>
    <x v="292"/>
    <n v="119058431.73209998"/>
    <n v="-1299092981417.3184"/>
    <n v="1.4174910166507112E+16"/>
  </r>
  <r>
    <x v="290"/>
    <x v="12"/>
    <n v="1.6900000000000019"/>
    <n v="-2.1970000000000036"/>
    <n v="2.8561000000000067"/>
    <x v="6"/>
    <n v="4.7523999999999988"/>
    <n v="-10.360231999999996"/>
    <n v="22.58530575999999"/>
    <n v="17113"/>
    <n v="277139.07359999861"/>
    <n v="145897093.90598291"/>
    <n v="76806066115.865448"/>
    <x v="293"/>
    <n v="77067.31210000033"/>
    <n v="21394656.512081135"/>
    <n v="5939370594.3188572"/>
  </r>
  <r>
    <x v="291"/>
    <x v="1"/>
    <n v="28.090000000000007"/>
    <n v="-148.87700000000007"/>
    <n v="789.04810000000043"/>
    <x v="1"/>
    <n v="26.832399999999996"/>
    <n v="-138.99183199999996"/>
    <n v="719.97768975999975"/>
    <n v="10912"/>
    <n v="32200631.193600014"/>
    <n v="-182724413745.95493"/>
    <n v="1036880649266246.2"/>
    <x v="294"/>
    <n v="27002469.032099996"/>
    <n v="-140315360053.71408"/>
    <n v="729133333829519.25"/>
  </r>
  <r>
    <x v="292"/>
    <x v="11"/>
    <n v="68.890000000000015"/>
    <n v="-571.78700000000015"/>
    <n v="4745.8321000000024"/>
    <x v="11"/>
    <n v="66.912399999999991"/>
    <n v="-547.34343199999989"/>
    <n v="4477.2692737599991"/>
    <n v="5473"/>
    <n v="123511215.87360004"/>
    <n v="-1372649308284.2065"/>
    <n v="1.525502044657503E+16"/>
    <x v="295"/>
    <n v="118774904.59209999"/>
    <n v="-1294455232457.4966"/>
    <n v="1.4107477960862456E+16"/>
  </r>
  <r>
    <x v="245"/>
    <x v="5"/>
    <n v="10.890000000000004"/>
    <n v="-35.937000000000019"/>
    <n v="118.59210000000009"/>
    <x v="5"/>
    <n v="10.112399999999997"/>
    <n v="-32.157431999999986"/>
    <n v="102.26063375999995"/>
    <n v="6862"/>
    <n v="94567067.193600029"/>
    <n v="-919623118948.19519"/>
    <n v="8942930197598863"/>
    <x v="296"/>
    <n v="81169108.172099993"/>
    <n v="-731284151474.63586"/>
    <n v="6588424121454070"/>
  </r>
  <r>
    <x v="293"/>
    <x v="16"/>
    <n v="39.690000000000012"/>
    <n v="-250.04700000000011"/>
    <n v="1575.2961000000009"/>
    <x v="16"/>
    <n v="38.192399999999999"/>
    <n v="-236.02903199999997"/>
    <n v="1458.65941776"/>
    <n v="11034"/>
    <n v="30830922.553600013"/>
    <n v="-171190547334.21732"/>
    <n v="950545785506082"/>
    <x v="297"/>
    <n v="28147163.052099995"/>
    <n v="-149331677384.98077"/>
    <n v="792262787881503.12"/>
  </r>
  <r>
    <x v="294"/>
    <x v="19"/>
    <n v="86.490000000000009"/>
    <n v="-804.3570000000002"/>
    <n v="7480.5201000000015"/>
    <x v="19"/>
    <n v="84.27239999999999"/>
    <n v="-773.62063199999989"/>
    <n v="7101.8374017599981"/>
    <n v="6699"/>
    <n v="97763842.753600031"/>
    <n v="-966645861056.78564"/>
    <n v="9557768949950634"/>
    <x v="298"/>
    <n v="93709950.552099988"/>
    <n v="-907148868225.04309"/>
    <n v="8781554832477025"/>
  </r>
  <r>
    <x v="295"/>
    <x v="7"/>
    <n v="246.48999999999998"/>
    <n v="3869.8929999999996"/>
    <n v="60757.32009999999"/>
    <x v="25"/>
    <n v="282.91239999999999"/>
    <n v="4758.5865679999997"/>
    <n v="80039.426073759998"/>
    <n v="17284"/>
    <n v="486422.55359999818"/>
    <n v="339250545.78278208"/>
    <n v="236606900650.7431"/>
    <x v="299"/>
    <n v="2398192.9321000017"/>
    <n v="3713865556.5793853"/>
    <n v="5751329339574.4033"/>
  </r>
  <r>
    <x v="296"/>
    <x v="52"/>
    <n v="470.89"/>
    <n v="10218.313"/>
    <n v="221737.3921"/>
    <x v="43"/>
    <n v="317.55240000000003"/>
    <n v="5658.7837680000011"/>
    <n v="100839.52674576003"/>
    <n v="135990"/>
    <n v="14257181483.833601"/>
    <n v="1702356513874036.5"/>
    <n v="2.0326722386296766E+20"/>
    <x v="300"/>
    <n v="13242856323.312099"/>
    <n v="1523956255260143.7"/>
    <n v="1.7537324359988727E+20"/>
  </r>
  <r>
    <x v="81"/>
    <x v="23"/>
    <n v="75.689999999999984"/>
    <n v="658.50299999999982"/>
    <n v="5728.9760999999971"/>
    <x v="23"/>
    <n v="77.792400000000001"/>
    <n v="686.12896799999999"/>
    <n v="6051.6574977600003"/>
    <n v="14311"/>
    <n v="5178173.3136000056"/>
    <n v="-11783244065.495636"/>
    <n v="26813478865679.262"/>
    <x v="301"/>
    <n v="6192084.7920999974"/>
    <n v="-15408321875.813709"/>
    <n v="38341914072556.07"/>
  </r>
  <r>
    <x v="297"/>
    <x v="18"/>
    <n v="53.290000000000013"/>
    <n v="-389.01700000000011"/>
    <n v="2839.8241000000016"/>
    <x v="18"/>
    <n v="51.552399999999999"/>
    <n v="-370.146232"/>
    <n v="2657.6499457599998"/>
    <n v="6288"/>
    <n v="106060338.07360002"/>
    <n v="-1092268755271.2544"/>
    <n v="1.124879531228633E+16"/>
    <x v="302"/>
    <n v="102503272.8721"/>
    <n v="-1037783110833.5604"/>
    <n v="1.050692094949219E+16"/>
  </r>
  <r>
    <x v="298"/>
    <x v="11"/>
    <n v="68.890000000000015"/>
    <n v="-571.78700000000015"/>
    <n v="4745.8321000000024"/>
    <x v="11"/>
    <n v="66.912399999999991"/>
    <n v="-547.34343199999989"/>
    <n v="4477.2692737599991"/>
    <n v="3867"/>
    <n v="161787206.59360003"/>
    <n v="-2057862081499.6914"/>
    <n v="2.617510021736022E+16"/>
    <x v="303"/>
    <n v="158266212.55209997"/>
    <n v="-1991050677728.313"/>
    <n v="2.5048194035586488E+16"/>
  </r>
  <r>
    <x v="299"/>
    <x v="41"/>
    <n v="428.48999999999995"/>
    <n v="8869.7429999999986"/>
    <n v="183603.68009999997"/>
    <x v="39"/>
    <n v="433.47239999999999"/>
    <n v="9024.8953679999995"/>
    <n v="187898.32156176001"/>
    <n v="18506"/>
    <n v="3684249.913599995"/>
    <n v="7071696654.1603699"/>
    <n v="13573697425861.57"/>
    <x v="304"/>
    <n v="2919348.1321000019"/>
    <n v="4988027411.9873857"/>
    <n v="8522593516395.7705"/>
  </r>
  <r>
    <x v="300"/>
    <x v="28"/>
    <n v="0.48999999999999899"/>
    <n v="0.34299999999999897"/>
    <n v="0.24009999999999901"/>
    <x v="9"/>
    <n v="0.67240000000000044"/>
    <n v="0.55136800000000052"/>
    <n v="0.45212176000000059"/>
    <n v="6991"/>
    <n v="92074771.713600025"/>
    <n v="-883508996464.15198"/>
    <n v="8477763586111559"/>
    <x v="305"/>
    <n v="95440980.97209999"/>
    <n v="-932400165099.0238"/>
    <n v="9108980848916752"/>
  </r>
  <r>
    <x v="301"/>
    <x v="29"/>
    <n v="13.689999999999994"/>
    <n v="50.65299999999997"/>
    <n v="187.41609999999983"/>
    <x v="29"/>
    <n v="14.592400000000001"/>
    <n v="55.742968000000012"/>
    <n v="212.93813776000005"/>
    <n v="13877"/>
    <n v="7341715.3936000075"/>
    <n v="-19892818361.882847"/>
    <n v="53900784920623.312"/>
    <x v="306"/>
    <n v="6892672.6520999968"/>
    <n v="-18095953854.096806"/>
    <n v="47508936289007.203"/>
  </r>
  <r>
    <x v="302"/>
    <x v="22"/>
    <n v="9.0000000000000427E-2"/>
    <n v="-2.7000000000000191E-2"/>
    <n v="8.1000000000000776E-3"/>
    <x v="12"/>
    <n v="1.3923999999999994"/>
    <n v="-1.6430319999999989"/>
    <n v="1.9387777599999985"/>
    <n v="8154"/>
    <n v="71108068.153600022"/>
    <n v="-599623051189.32153"/>
    <n v="5056357356537026"/>
    <x v="307"/>
    <n v="74242176.632099986"/>
    <n v="-639699548311.05994"/>
    <n v="5511900791071933"/>
  </r>
  <r>
    <x v="303"/>
    <x v="2"/>
    <n v="136.88999999999999"/>
    <n v="1601.6129999999998"/>
    <n v="18738.872099999997"/>
    <x v="2"/>
    <n v="139.7124"/>
    <n v="1651.400568"/>
    <n v="19519.554713760001"/>
    <n v="12506"/>
    <n v="16650969.913600011"/>
    <n v="-67945281790.639679"/>
    <n v="277254799063612.75"/>
    <x v="308"/>
    <n v="14230926.312099995"/>
    <n v="-53684604110.502892"/>
    <n v="202519263700419.97"/>
  </r>
  <r>
    <x v="304"/>
    <x v="23"/>
    <n v="75.689999999999984"/>
    <n v="658.50299999999982"/>
    <n v="5728.9760999999971"/>
    <x v="23"/>
    <n v="77.792400000000001"/>
    <n v="686.12896799999999"/>
    <n v="6051.6574977600003"/>
    <n v="12070"/>
    <n v="20399314.233600013"/>
    <n v="-92134726694.908508"/>
    <n v="416132021201156.06"/>
    <x v="309"/>
    <n v="21200407.272099994"/>
    <n v="-97614943239.584473"/>
    <n v="449457268502910.31"/>
  </r>
  <r>
    <x v="144"/>
    <x v="53"/>
    <n v="660.49"/>
    <n v="16974.593000000001"/>
    <n v="436247.04009999998"/>
    <x v="52"/>
    <n v="666.67240000000004"/>
    <n v="17213.481368000001"/>
    <n v="444452.08892176003"/>
    <n v="16535"/>
    <n v="2658.4336000001349"/>
    <n v="-137068.83641601042"/>
    <n v="7067269.2056096774"/>
    <x v="310"/>
    <n v="41050.812100000236"/>
    <n v="8317305.0395810716"/>
    <n v="1685169174.0695257"/>
  </r>
  <r>
    <x v="305"/>
    <x v="13"/>
    <n v="2.8899999999999975"/>
    <n v="4.912999999999994"/>
    <n v="8.3520999999999859"/>
    <x v="17"/>
    <n v="3.3124000000000011"/>
    <n v="6.0285680000000026"/>
    <n v="10.971993760000007"/>
    <n v="10110"/>
    <n v="41945829.433600016"/>
    <n v="-271664681076.47656"/>
    <n v="1759452606872665.5"/>
    <x v="311"/>
    <n v="44547481.872099996"/>
    <n v="-297327267532.32544"/>
    <n v="1984478141145077.7"/>
  </r>
  <r>
    <x v="306"/>
    <x v="1"/>
    <n v="28.090000000000007"/>
    <n v="-148.87700000000007"/>
    <n v="789.04810000000043"/>
    <x v="1"/>
    <n v="26.832399999999996"/>
    <n v="-138.99183199999996"/>
    <n v="719.97768975999975"/>
    <n v="33995"/>
    <n v="303053783.23359996"/>
    <n v="5275693602195.1309"/>
    <n v="9.1841595532197792E+16"/>
    <x v="312"/>
    <n v="356213154.4321"/>
    <n v="6723028153621.2266"/>
    <n v="1.2688781139046712E+17"/>
  </r>
  <r>
    <x v="307"/>
    <x v="12"/>
    <n v="1.6900000000000019"/>
    <n v="-2.1970000000000036"/>
    <n v="2.8561000000000067"/>
    <x v="12"/>
    <n v="1.3923999999999994"/>
    <n v="-1.6430319999999989"/>
    <n v="1.9387777599999985"/>
    <n v="12684"/>
    <n v="15229974.55360001"/>
    <n v="-59435889493.89727"/>
    <n v="231952124903303.81"/>
    <x v="313"/>
    <n v="15779882.312099995"/>
    <n v="-62683846697.762894"/>
    <n v="249004685783726.28"/>
  </r>
  <r>
    <x v="308"/>
    <x v="23"/>
    <n v="75.689999999999984"/>
    <n v="658.50299999999982"/>
    <n v="5728.9760999999971"/>
    <x v="23"/>
    <n v="77.792400000000001"/>
    <n v="686.12896799999999"/>
    <n v="6051.6574977600003"/>
    <n v="12243"/>
    <n v="18866513.473600011"/>
    <n v="-81947833263.390091"/>
    <n v="355945330649530.75"/>
    <x v="314"/>
    <n v="16551797.192099996"/>
    <n v="-67339166178.367691"/>
    <n v="273961990288409.31"/>
  </r>
  <r>
    <x v="309"/>
    <x v="42"/>
    <n v="114.48999999999998"/>
    <n v="1225.0429999999997"/>
    <n v="13107.960099999995"/>
    <x v="38"/>
    <n v="117.0724"/>
    <n v="1266.7233680000002"/>
    <n v="13705.94684176"/>
    <n v="45927"/>
    <n v="860861419.39359987"/>
    <n v="25258052824032.754"/>
    <n v="7.4108238340036339E+17"/>
    <x v="315"/>
    <n v="868457913.55210006"/>
    <n v="25593116013794.105"/>
    <n v="7.5421914761126694E+17"/>
  </r>
  <r>
    <x v="310"/>
    <x v="1"/>
    <n v="28.090000000000007"/>
    <n v="-148.87700000000007"/>
    <n v="789.04810000000043"/>
    <x v="16"/>
    <n v="38.192399999999999"/>
    <n v="-236.02903199999997"/>
    <n v="1458.65941776"/>
    <n v="25108"/>
    <n v="72614939.673599973"/>
    <n v="618783851532.20166"/>
    <n v="5272929463800563"/>
    <x v="316"/>
    <n v="54709839.492100008"/>
    <n v="404667345885.66187"/>
    <n v="2993166537251345.5"/>
  </r>
  <r>
    <x v="311"/>
    <x v="37"/>
    <n v="44.889999999999993"/>
    <n v="300.76299999999992"/>
    <n v="2015.1120999999994"/>
    <x v="36"/>
    <n v="46.512400000000007"/>
    <n v="317.21456800000004"/>
    <n v="2163.4033537600008"/>
    <n v="12942"/>
    <n v="13282817.593600009"/>
    <n v="-48410025688.930862"/>
    <n v="176433243224849.94"/>
    <x v="317"/>
    <n v="12612370.932099996"/>
    <n v="-44791448004.550598"/>
    <n v="159071900528880.94"/>
  </r>
  <r>
    <x v="312"/>
    <x v="16"/>
    <n v="39.690000000000012"/>
    <n v="-250.04700000000011"/>
    <n v="1575.2961000000009"/>
    <x v="11"/>
    <n v="66.912399999999991"/>
    <n v="-547.34343199999989"/>
    <n v="4477.2692737599991"/>
    <n v="8183"/>
    <n v="70619820.673600018"/>
    <n v="-593457900219.83826"/>
    <n v="4987159071971425"/>
    <x v="318"/>
    <n v="75940593.072099984"/>
    <n v="-661775944861.57739"/>
    <n v="5766973676142280"/>
  </r>
  <r>
    <x v="313"/>
    <x v="16"/>
    <n v="39.690000000000012"/>
    <n v="-250.04700000000011"/>
    <n v="1575.2961000000009"/>
    <x v="16"/>
    <n v="38.192399999999999"/>
    <n v="-236.02903199999997"/>
    <n v="1458.65941776"/>
    <n v="5755"/>
    <n v="117322692.03360003"/>
    <n v="-1270787778123.4609"/>
    <n v="1.3764614066010956E+16"/>
    <x v="319"/>
    <n v="116367783.01209998"/>
    <n v="-1255304658786.8972"/>
    <n v="1.3541460923151184E+16"/>
  </r>
  <r>
    <x v="314"/>
    <x v="19"/>
    <n v="86.490000000000009"/>
    <n v="-804.3570000000002"/>
    <n v="7480.5201000000015"/>
    <x v="19"/>
    <n v="84.27239999999999"/>
    <n v="-773.62063199999989"/>
    <n v="7101.8374017599981"/>
    <n v="4399"/>
    <n v="148536618.75360003"/>
    <n v="-1810298953256.6257"/>
    <n v="2.2063127110752324E+16"/>
    <x v="320"/>
    <n v="142143383.31209999"/>
    <n v="-1694688851766.3477"/>
    <n v="2.0204741419410588E+16"/>
  </r>
  <r>
    <x v="315"/>
    <x v="6"/>
    <n v="5.2900000000000036"/>
    <n v="-12.167000000000012"/>
    <n v="27.984100000000037"/>
    <x v="6"/>
    <n v="4.7523999999999988"/>
    <n v="-10.360231999999996"/>
    <n v="22.58530575999999"/>
    <n v="6054"/>
    <n v="110934820.15360002"/>
    <n v="-1168427649357.0017"/>
    <n v="1.2306534322511582E+16"/>
    <x v="321"/>
    <n v="108688756.65209998"/>
    <n v="-1133122676713.2366"/>
    <n v="1.1813245822579408E+16"/>
  </r>
  <r>
    <x v="316"/>
    <x v="18"/>
    <n v="53.290000000000013"/>
    <n v="-389.01700000000011"/>
    <n v="2839.8241000000016"/>
    <x v="18"/>
    <n v="51.552399999999999"/>
    <n v="-370.146232"/>
    <n v="2657.6499457599998"/>
    <n v="4672"/>
    <n v="141956739.99360004"/>
    <n v="-1691352096058.1475"/>
    <n v="2.0151716029610564E+16"/>
    <x v="322"/>
    <n v="142740127.81209999"/>
    <n v="-1705371975621.0054"/>
    <n v="2.037474408781464E+16"/>
  </r>
  <r>
    <x v="317"/>
    <x v="38"/>
    <n v="127.69000000000001"/>
    <n v="-1442.8970000000002"/>
    <n v="16304.736100000004"/>
    <x v="28"/>
    <n v="124.99239999999999"/>
    <n v="-1397.4150319999999"/>
    <n v="15623.100057759997"/>
    <n v="13132"/>
    <n v="11933984.79360001"/>
    <n v="-41226666508.578865"/>
    <n v="142419993053876.28"/>
    <x v="323"/>
    <n v="14200763.192099996"/>
    <n v="-53514014005.477692"/>
    <n v="201661675238102.06"/>
  </r>
  <r>
    <x v="318"/>
    <x v="11"/>
    <n v="68.890000000000015"/>
    <n v="-571.78700000000015"/>
    <n v="4745.8321000000024"/>
    <x v="11"/>
    <n v="66.912399999999991"/>
    <n v="-547.34343199999989"/>
    <n v="4477.2692737599991"/>
    <n v="7145"/>
    <n v="89143055.23360002"/>
    <n v="-841649504571.34875"/>
    <n v="7946484296380664"/>
    <x v="324"/>
    <n v="88104317.232099995"/>
    <n v="-826981482224.21106"/>
    <n v="7762370714934512"/>
  </r>
  <r>
    <x v="319"/>
    <x v="6"/>
    <n v="5.2900000000000036"/>
    <n v="-12.167000000000012"/>
    <n v="27.984100000000037"/>
    <x v="6"/>
    <n v="4.7523999999999988"/>
    <n v="-10.360231999999996"/>
    <n v="22.58530575999999"/>
    <n v="8581"/>
    <n v="64088990.91360002"/>
    <n v="-513068262098.27985"/>
    <n v="4107398756323506"/>
    <x v="325"/>
    <n v="61158499.752099991"/>
    <n v="-478283319876.3252"/>
    <n v="3740362091927614.5"/>
  </r>
  <r>
    <x v="320"/>
    <x v="0"/>
    <n v="106.09000000000002"/>
    <n v="-1092.7270000000003"/>
    <n v="11255.088100000004"/>
    <x v="0"/>
    <n v="103.63239999999999"/>
    <n v="-1054.9778319999998"/>
    <n v="10739.674329759999"/>
    <n v="6891"/>
    <n v="94003883.713600025"/>
    <n v="-911420294778.23193"/>
    <n v="8836730153240036"/>
    <x v="326"/>
    <n v="95148124.272099987"/>
    <n v="-928111911918.5293"/>
    <n v="9053165552498982"/>
  </r>
  <r>
    <x v="321"/>
    <x v="12"/>
    <n v="1.6900000000000019"/>
    <n v="-2.1970000000000036"/>
    <n v="2.8561000000000067"/>
    <x v="12"/>
    <n v="1.3923999999999994"/>
    <n v="-1.6430319999999989"/>
    <n v="1.9387777599999985"/>
    <n v="10378"/>
    <n v="38546217.27360002"/>
    <n v="-239316502716.18219"/>
    <n v="1485810866103580.5"/>
    <x v="327"/>
    <n v="36546740.252099991"/>
    <n v="-220939298052.64273"/>
    <n v="1335664223054465.7"/>
  </r>
  <r>
    <x v="322"/>
    <x v="19"/>
    <n v="86.490000000000009"/>
    <n v="-804.3570000000002"/>
    <n v="7480.5201000000015"/>
    <x v="11"/>
    <n v="66.912399999999991"/>
    <n v="-547.34343199999989"/>
    <n v="4477.2692737599991"/>
    <n v="15798"/>
    <n v="621826.87360000203"/>
    <n v="-490347799.4460184"/>
    <n v="386668660731.15289"/>
    <x v="328"/>
    <n v="1631.352099999953"/>
    <n v="-65890.311318997148"/>
    <n v="2661309.6741742566"/>
  </r>
  <r>
    <x v="323"/>
    <x v="44"/>
    <n v="161.29"/>
    <n v="2048.3829999999998"/>
    <n v="26014.464099999997"/>
    <x v="42"/>
    <n v="164.35240000000002"/>
    <n v="2106.9977680000002"/>
    <n v="27011.711385760005"/>
    <n v="22673"/>
    <n v="37044751.873599984"/>
    <n v="225470659593.55383"/>
    <n v="1372313641376589.5"/>
    <x v="329"/>
    <n v="40076622.972100005"/>
    <n v="253709470153.40604"/>
    <n v="1606135708847853.7"/>
  </r>
  <r>
    <x v="324"/>
    <x v="34"/>
    <n v="176.89000000000001"/>
    <n v="-2352.6370000000002"/>
    <n v="31290.072100000005"/>
    <x v="34"/>
    <n v="173.7124"/>
    <n v="-2289.5294319999998"/>
    <n v="30175.997913760002"/>
    <n v="6586"/>
    <n v="100011200.31360003"/>
    <n v="-1000168009408.176"/>
    <n v="1.0002240188167032E+16"/>
    <x v="330"/>
    <n v="99030162.932099983"/>
    <n v="-985487773100.87036"/>
    <n v="9806973170358270"/>
  </r>
  <r>
    <x v="325"/>
    <x v="13"/>
    <n v="2.8899999999999975"/>
    <n v="4.912999999999994"/>
    <n v="8.3520999999999859"/>
    <x v="17"/>
    <n v="3.3124000000000011"/>
    <n v="6.0285680000000026"/>
    <n v="10.971993760000007"/>
    <n v="11101"/>
    <n v="30091368.513600014"/>
    <n v="-165068007463.46375"/>
    <n v="905490459021278.37"/>
    <x v="331"/>
    <n v="37581681.552099995"/>
    <n v="-230390364770.17825"/>
    <n v="1412382788283453"/>
  </r>
  <r>
    <x v="326"/>
    <x v="12"/>
    <n v="1.6900000000000019"/>
    <n v="-2.1970000000000036"/>
    <n v="2.8561000000000067"/>
    <x v="12"/>
    <n v="1.3923999999999994"/>
    <n v="-1.6430319999999989"/>
    <n v="1.9387777599999985"/>
    <n v="10777"/>
    <n v="33750987.393600017"/>
    <n v="-196078386322.36295"/>
    <n v="1139129150042947.2"/>
    <x v="332"/>
    <n v="24864085.232099995"/>
    <n v="-123982025960.49107"/>
    <n v="618222734429133.12"/>
  </r>
  <r>
    <x v="327"/>
    <x v="38"/>
    <n v="127.69000000000001"/>
    <n v="-1442.8970000000002"/>
    <n v="16304.736100000004"/>
    <x v="28"/>
    <n v="124.99239999999999"/>
    <n v="-1397.4150319999999"/>
    <n v="15623.100057759997"/>
    <n v="5223"/>
    <n v="129130495.87360004"/>
    <n v="-1467382137689.4065"/>
    <n v="1.6674684964561836E+16"/>
    <x v="333"/>
    <n v="128922172.27209999"/>
    <n v="-1463832623624.6094"/>
    <n v="1.6620926503357026E+16"/>
  </r>
  <r>
    <x v="328"/>
    <x v="9"/>
    <n v="7.2899999999999965"/>
    <n v="19.682999999999986"/>
    <n v="53.144099999999952"/>
    <x v="15"/>
    <n v="7.9524000000000017"/>
    <n v="22.425768000000009"/>
    <n v="63.240665760000027"/>
    <n v="12886"/>
    <n v="13694144.313600009"/>
    <n v="-50676002681.135666"/>
    <n v="187529588481703.47"/>
    <x v="334"/>
    <n v="12259731.932099996"/>
    <n v="-42926102789.735596"/>
    <n v="150301027046952.31"/>
  </r>
  <r>
    <x v="329"/>
    <x v="5"/>
    <n v="10.890000000000004"/>
    <n v="-35.937000000000019"/>
    <n v="118.59210000000009"/>
    <x v="5"/>
    <n v="10.112399999999997"/>
    <n v="-32.157431999999986"/>
    <n v="102.26063375999995"/>
    <n v="6749"/>
    <n v="96777586.753600031"/>
    <n v="-952055316343.74561"/>
    <n v="9365901297850580"/>
    <x v="335"/>
    <n v="91095380.47209999"/>
    <n v="-869449838424.10632"/>
    <n v="8298368343356656"/>
  </r>
  <r>
    <x v="330"/>
    <x v="11"/>
    <n v="68.890000000000015"/>
    <n v="-571.78700000000015"/>
    <n v="4745.8321000000024"/>
    <x v="11"/>
    <n v="66.912399999999991"/>
    <n v="-547.34343199999989"/>
    <n v="4477.2692737599991"/>
    <n v="12390"/>
    <n v="17611115.833600011"/>
    <n v="-73906104262.652481"/>
    <n v="310151400904477"/>
    <x v="336"/>
    <n v="12273741.492099997"/>
    <n v="-42999703206.008202"/>
    <n v="150644730214897.06"/>
  </r>
  <r>
    <x v="331"/>
    <x v="12"/>
    <n v="1.6900000000000019"/>
    <n v="-2.1970000000000036"/>
    <n v="2.8561000000000067"/>
    <x v="6"/>
    <n v="4.7523999999999988"/>
    <n v="-10.360231999999996"/>
    <n v="22.58530575999999"/>
    <n v="11810"/>
    <n v="22815525.433600012"/>
    <n v="-108979726165.1165"/>
    <n v="520548200811249"/>
    <x v="337"/>
    <n v="12428374.652099997"/>
    <n v="-43814867714.7668"/>
    <n v="154464496492961.72"/>
  </r>
  <r>
    <x v="47"/>
    <x v="16"/>
    <n v="39.690000000000012"/>
    <n v="-250.04700000000011"/>
    <n v="1575.2961000000009"/>
    <x v="16"/>
    <n v="38.192399999999999"/>
    <n v="-236.02903199999997"/>
    <n v="1458.65941776"/>
    <n v="7109"/>
    <n v="89824143.553600028"/>
    <n v="-851313709977.85754"/>
    <n v="8068376765137745"/>
    <x v="338"/>
    <n v="86813756.412099987"/>
    <n v="-808877625856.53625"/>
    <n v="7536628302379432"/>
  </r>
  <r>
    <x v="332"/>
    <x v="38"/>
    <n v="127.69000000000001"/>
    <n v="-1442.8970000000002"/>
    <n v="16304.736100000004"/>
    <x v="28"/>
    <n v="124.99239999999999"/>
    <n v="-1397.4150319999999"/>
    <n v="15623.100057759997"/>
    <n v="7689"/>
    <n v="79166573.953600019"/>
    <n v="-704389341746.59351"/>
    <n v="6267346431550821"/>
    <x v="339"/>
    <n v="77711100.852099985"/>
    <n v="-685053661340.59363"/>
    <n v="6039015195645255"/>
  </r>
  <r>
    <x v="333"/>
    <x v="27"/>
    <n v="32.489999999999995"/>
    <n v="185.19299999999996"/>
    <n v="1055.6000999999997"/>
    <x v="23"/>
    <n v="77.792400000000001"/>
    <n v="686.12896799999999"/>
    <n v="6051.6574977600003"/>
    <n v="34414"/>
    <n v="317817616.95359993"/>
    <n v="5665874497183.2852"/>
    <n v="1.0100803764606517E+17"/>
    <x v="340"/>
    <n v="387326409.97210002"/>
    <n v="7622820017361.0117"/>
    <n v="1.500217478618753E+17"/>
  </r>
  <r>
    <x v="334"/>
    <x v="22"/>
    <n v="9.0000000000000427E-2"/>
    <n v="-2.7000000000000191E-2"/>
    <n v="8.1000000000000776E-3"/>
    <x v="12"/>
    <n v="1.3923999999999994"/>
    <n v="-1.6430319999999989"/>
    <n v="1.9387777599999985"/>
    <n v="9415"/>
    <n v="51431272.833600022"/>
    <n v="-368842459002.53265"/>
    <n v="2645175825284203.5"/>
    <x v="341"/>
    <n v="49806753.61209999"/>
    <n v="-351505684874.49829"/>
    <n v="2480712705376435.5"/>
  </r>
  <r>
    <x v="335"/>
    <x v="19"/>
    <n v="86.490000000000009"/>
    <n v="-804.3570000000002"/>
    <n v="7480.5201000000015"/>
    <x v="19"/>
    <n v="84.27239999999999"/>
    <n v="-773.62063199999989"/>
    <n v="7101.8374017599981"/>
    <n v="13173"/>
    <n v="11652391.87360001"/>
    <n v="-39776138804.046066"/>
    <n v="135778236375939.55"/>
    <x v="342"/>
    <n v="16003120.152099995"/>
    <n v="-64018721825.259293"/>
    <n v="256099854602548.97"/>
  </r>
  <r>
    <x v="336"/>
    <x v="28"/>
    <n v="0.48999999999999899"/>
    <n v="0.34299999999999897"/>
    <n v="0.24009999999999901"/>
    <x v="9"/>
    <n v="0.67240000000000044"/>
    <n v="0.55136800000000052"/>
    <n v="0.45212176000000059"/>
    <n v="9511"/>
    <n v="50063549.313600019"/>
    <n v="-354227646981.33582"/>
    <n v="2506358969875261"/>
    <x v="343"/>
    <n v="46599600.432099991"/>
    <n v="-318107046393.68304"/>
    <n v="2171522760431373.7"/>
  </r>
  <r>
    <x v="337"/>
    <x v="3"/>
    <n v="204.49"/>
    <n v="-2924.2070000000003"/>
    <n v="41816.160100000001"/>
    <x v="3"/>
    <n v="201.07239999999999"/>
    <n v="-2851.2066319999999"/>
    <n v="40430.110041759996"/>
    <n v="16379"/>
    <n v="43081.153600000544"/>
    <n v="-8941924.2412161697"/>
    <n v="1855985795.5068398"/>
    <x v="344"/>
    <n v="230985.97210000057"/>
    <n v="111014168.0509814"/>
    <n v="53354519306.982239"/>
  </r>
  <r>
    <x v="338"/>
    <x v="1"/>
    <n v="28.090000000000007"/>
    <n v="-148.87700000000007"/>
    <n v="789.04810000000043"/>
    <x v="1"/>
    <n v="26.832399999999996"/>
    <n v="-138.99183199999996"/>
    <n v="719.97768975999975"/>
    <n v="11741"/>
    <n v="23479451.713600013"/>
    <n v="-113771092045.35172"/>
    <n v="551284652771274.62"/>
    <x v="345"/>
    <n v="40480006.512099996"/>
    <n v="-257549588632.51987"/>
    <n v="1638630927219658"/>
  </r>
  <r>
    <x v="339"/>
    <x v="34"/>
    <n v="176.89000000000001"/>
    <n v="-2352.6370000000002"/>
    <n v="31290.072100000005"/>
    <x v="34"/>
    <n v="173.7124"/>
    <n v="-2289.5294319999998"/>
    <n v="30175.997913760002"/>
    <n v="6913"/>
    <n v="93577763.073600024"/>
    <n v="-905230105758.25439"/>
    <n v="8756797741858820"/>
    <x v="346"/>
    <n v="90599748.192099988"/>
    <n v="-862363737194.20251"/>
    <n v="8208314372471925"/>
  </r>
  <r>
    <x v="340"/>
    <x v="22"/>
    <n v="9.0000000000000427E-2"/>
    <n v="-2.7000000000000191E-2"/>
    <n v="8.1000000000000776E-3"/>
    <x v="22"/>
    <n v="3.2399999999999901E-2"/>
    <n v="-5.8319999999999726E-3"/>
    <n v="1.0497599999999936E-3"/>
    <n v="15610"/>
    <n v="953669.43360000255"/>
    <n v="-931315422.07641971"/>
    <n v="909485388582.94971"/>
    <x v="347"/>
    <n v="36332.172100000222"/>
    <n v="6925275.3239810634"/>
    <n v="1320026729.5040345"/>
  </r>
  <r>
    <x v="341"/>
    <x v="5"/>
    <n v="10.890000000000004"/>
    <n v="-35.937000000000019"/>
    <n v="118.59210000000009"/>
    <x v="5"/>
    <n v="10.112399999999997"/>
    <n v="-32.157431999999986"/>
    <n v="102.26063375999995"/>
    <n v="18514"/>
    <n v="3715024.953599995"/>
    <n v="7160487696.5667696"/>
    <n v="13801410405870.645"/>
    <x v="348"/>
    <n v="5047256.4921000022"/>
    <n v="11339216907.716789"/>
    <n v="25474798097045.621"/>
  </r>
  <r>
    <x v="342"/>
    <x v="19"/>
    <n v="86.490000000000009"/>
    <n v="-804.3570000000002"/>
    <n v="7480.5201000000015"/>
    <x v="19"/>
    <n v="84.27239999999999"/>
    <n v="-773.62063199999989"/>
    <n v="7101.8374017599981"/>
    <n v="4933"/>
    <n v="135805460.67360002"/>
    <n v="-1582617084287.4385"/>
    <n v="1.844312314876872E+16"/>
    <x v="349"/>
    <n v="131661625.87209998"/>
    <n v="-1510736843290.5652"/>
    <n v="1.7334783727284828E+16"/>
  </r>
  <r>
    <x v="343"/>
    <x v="8"/>
    <n v="59.289999999999992"/>
    <n v="456.5329999999999"/>
    <n v="3515.3040999999989"/>
    <x v="8"/>
    <n v="61.152400000000007"/>
    <n v="478.21176800000006"/>
    <n v="3739.6160257600009"/>
    <n v="117645"/>
    <n v="10212808295.233601"/>
    <n v="1032090474335367.1"/>
    <n v="1.0430145327519225E+20"/>
    <x v="350"/>
    <n v="10361939036.8321"/>
    <n v="1054779181159062.4"/>
    <n v="1.0736978060302495E+20"/>
  </r>
  <r>
    <x v="344"/>
    <x v="9"/>
    <n v="7.2899999999999965"/>
    <n v="19.682999999999986"/>
    <n v="53.144099999999952"/>
    <x v="15"/>
    <n v="7.9524000000000017"/>
    <n v="22.425768000000009"/>
    <n v="63.240665760000027"/>
    <n v="45073"/>
    <n v="811477263.87359989"/>
    <n v="23116098388699.469"/>
    <n v="6.5849534978378406E+17"/>
    <x v="351"/>
    <n v="864454670.59210002"/>
    <n v="25416359087427.395"/>
    <n v="7.4728187750849613E+17"/>
  </r>
  <r>
    <x v="345"/>
    <x v="3"/>
    <n v="204.49"/>
    <n v="-2924.2070000000003"/>
    <n v="41816.160100000001"/>
    <x v="3"/>
    <n v="201.07239999999999"/>
    <n v="-2851.2066319999999"/>
    <n v="40430.110041759996"/>
    <n v="5855"/>
    <n v="115166380.03360003"/>
    <n v="-1235914917313.3809"/>
    <n v="1.3263295090043588E+16"/>
    <x v="352"/>
    <n v="94116967.932099983"/>
    <n v="-913065411526.79541"/>
    <n v="8858003652731937"/>
  </r>
  <r>
    <x v="346"/>
    <x v="38"/>
    <n v="127.69000000000001"/>
    <n v="-1442.8970000000002"/>
    <n v="16304.736100000004"/>
    <x v="0"/>
    <n v="103.63239999999999"/>
    <n v="-1054.9778319999998"/>
    <n v="10739.674329759999"/>
    <n v="10512"/>
    <n v="36900279.193600014"/>
    <n v="-224152959978.27496"/>
    <n v="1361630604565630"/>
    <x v="353"/>
    <n v="40200545.352099992"/>
    <n v="-254887135745.00125"/>
    <n v="1616083846606248.3"/>
  </r>
  <r>
    <x v="347"/>
    <x v="16"/>
    <n v="39.690000000000012"/>
    <n v="-250.04700000000011"/>
    <n v="1575.2961000000009"/>
    <x v="16"/>
    <n v="38.192399999999999"/>
    <n v="-236.02903199999997"/>
    <n v="1458.65941776"/>
    <n v="8231"/>
    <n v="69815382.913600028"/>
    <n v="-583346620857.55994"/>
    <n v="4874187691372595"/>
    <x v="354"/>
    <n v="65535339.252099991"/>
    <n v="-530534130028.05768"/>
    <n v="4294880690887838"/>
  </r>
  <r>
    <x v="348"/>
    <x v="16"/>
    <n v="39.690000000000012"/>
    <n v="-250.04700000000011"/>
    <n v="1575.2961000000009"/>
    <x v="16"/>
    <n v="38.192399999999999"/>
    <n v="-236.02903199999997"/>
    <n v="1458.65941776"/>
    <n v="8695"/>
    <n v="62276719.23360002"/>
    <n v="-491460466435.10864"/>
    <n v="3878389758500646.5"/>
    <x v="355"/>
    <n v="62795956.872099988"/>
    <n v="-497619652677.70038"/>
    <n v="3943332199482641.5"/>
  </r>
  <r>
    <x v="349"/>
    <x v="0"/>
    <n v="106.09000000000002"/>
    <n v="-1092.7270000000003"/>
    <n v="11255.088100000004"/>
    <x v="0"/>
    <n v="103.63239999999999"/>
    <n v="-1054.9778319999998"/>
    <n v="10739.674329759999"/>
    <n v="5199"/>
    <n v="129676522.75360003"/>
    <n v="-1476699183447.9858"/>
    <n v="1.6816000553464946E+16"/>
    <x v="356"/>
    <n v="128241808.87209998"/>
    <n v="-1452260257973.1201"/>
    <n v="1.6445961542788222E+16"/>
  </r>
  <r>
    <x v="350"/>
    <x v="13"/>
    <n v="2.8899999999999975"/>
    <n v="4.912999999999994"/>
    <n v="8.3520999999999859"/>
    <x v="17"/>
    <n v="3.3124000000000011"/>
    <n v="6.0285680000000026"/>
    <n v="10.971993760000007"/>
    <n v="8859"/>
    <n v="59715183.553600021"/>
    <n v="-461452663821.45746"/>
    <n v="3565903146840142.5"/>
    <x v="267"/>
    <n v="53412564.392099991"/>
    <n v="-390359851477.57965"/>
    <n v="2852902034940228"/>
  </r>
  <r>
    <x v="351"/>
    <x v="5"/>
    <n v="10.890000000000004"/>
    <n v="-35.937000000000019"/>
    <n v="118.59210000000009"/>
    <x v="5"/>
    <n v="10.112399999999997"/>
    <n v="-32.157431999999986"/>
    <n v="102.26063375999995"/>
    <n v="7225"/>
    <n v="87638805.633600026"/>
    <n v="-820435937267.28479"/>
    <n v="7680560252883924"/>
    <x v="357"/>
    <n v="83839477.832099989"/>
    <n v="-767666956427.06201"/>
    <n v="7029058043159185"/>
  </r>
  <r>
    <x v="352"/>
    <x v="12"/>
    <n v="1.6900000000000019"/>
    <n v="-2.1970000000000036"/>
    <n v="2.8561000000000067"/>
    <x v="12"/>
    <n v="1.3923999999999994"/>
    <n v="-1.6430319999999989"/>
    <n v="1.9387777599999985"/>
    <n v="12764"/>
    <n v="14611964.95360001"/>
    <n v="-55855112753.033272"/>
    <n v="213509519805234.94"/>
    <x v="358"/>
    <n v="13013262.612099996"/>
    <n v="-46943913414.263397"/>
    <n v="169345003811479.59"/>
  </r>
  <r>
    <x v="353"/>
    <x v="1"/>
    <n v="28.090000000000007"/>
    <n v="-148.87700000000007"/>
    <n v="789.04810000000043"/>
    <x v="21"/>
    <n v="17.472399999999997"/>
    <n v="-73.034631999999988"/>
    <n v="305.28476175999987"/>
    <n v="6258"/>
    <n v="106679151.67360003"/>
    <n v="-1101842018809.8784"/>
    <n v="1.138044140179896E+16"/>
    <x v="359"/>
    <n v="96008446.592099994"/>
    <n v="-940728203003.56665"/>
    <n v="9217621817028118"/>
  </r>
  <r>
    <x v="354"/>
    <x v="29"/>
    <n v="13.689999999999994"/>
    <n v="50.65299999999997"/>
    <n v="187.41609999999983"/>
    <x v="29"/>
    <n v="14.592400000000001"/>
    <n v="55.742968000000012"/>
    <n v="212.93813776000005"/>
    <n v="15804"/>
    <n v="612400.15360000206"/>
    <n v="-479239864.20121843"/>
    <n v="375033948129.30609"/>
    <x v="360"/>
    <n v="153186.13209999955"/>
    <n v="-59955520.242618732"/>
    <n v="23465991067.758514"/>
  </r>
  <r>
    <x v="355"/>
    <x v="34"/>
    <n v="176.89000000000001"/>
    <n v="-2352.6370000000002"/>
    <n v="31290.072100000005"/>
    <x v="34"/>
    <n v="173.7124"/>
    <n v="-2289.5294319999998"/>
    <n v="30175.997913760002"/>
    <n v="24026"/>
    <n v="55345267.513599977"/>
    <n v="411737796951.37616"/>
    <n v="3063098636151945"/>
    <x v="361"/>
    <n v="32908694.292100005"/>
    <n v="188784344763.00381"/>
    <n v="1082982160010895.5"/>
  </r>
  <r>
    <x v="356"/>
    <x v="43"/>
    <n v="151.29000000000002"/>
    <n v="-1860.8670000000004"/>
    <n v="22888.664100000005"/>
    <x v="40"/>
    <n v="148.35239999999999"/>
    <n v="-1806.9322319999999"/>
    <n v="22008.434585759998"/>
    <n v="9347"/>
    <n v="52411228.993600018"/>
    <n v="-379434236972.90704"/>
    <n v="2746936924619579"/>
    <x v="362"/>
    <n v="60332347.412099987"/>
    <n v="-468624871965.2713"/>
    <n v="3639992144254328"/>
  </r>
  <r>
    <x v="357"/>
    <x v="19"/>
    <n v="86.490000000000009"/>
    <n v="-804.3570000000002"/>
    <n v="7480.5201000000015"/>
    <x v="0"/>
    <n v="103.63239999999999"/>
    <n v="-1054.9778319999998"/>
    <n v="10739.674329759999"/>
    <n v="9087"/>
    <n v="56243400.193600021"/>
    <n v="-421800754355.91504"/>
    <n v="3163320065337447"/>
    <x v="363"/>
    <n v="66820651.872099988"/>
    <n v="-546218068456.77539"/>
    <n v="4464999516612379.5"/>
  </r>
  <r>
    <x v="358"/>
    <x v="3"/>
    <n v="204.49"/>
    <n v="-2924.2070000000003"/>
    <n v="41816.160100000001"/>
    <x v="3"/>
    <n v="201.07239999999999"/>
    <n v="-2851.2066319999999"/>
    <n v="40430.110041759996"/>
    <n v="4522"/>
    <n v="145553607.99360004"/>
    <n v="-1756040236855.2676"/>
    <n v="2.1185852799954588E+16"/>
    <x v="364"/>
    <n v="141666887.7121"/>
    <n v="-1686174547635.6218"/>
    <n v="2.0069507074032748E+16"/>
  </r>
  <r>
    <x v="359"/>
    <x v="0"/>
    <n v="106.09000000000002"/>
    <n v="-1092.7270000000003"/>
    <n v="11255.088100000004"/>
    <x v="0"/>
    <n v="103.63239999999999"/>
    <n v="-1054.9778319999998"/>
    <n v="10739.674329759999"/>
    <n v="6951"/>
    <n v="92844016.513600022"/>
    <n v="-894604091757.78394"/>
    <n v="8620011402377634"/>
    <x v="365"/>
    <n v="83949390.512099996"/>
    <n v="-769177056134.15979"/>
    <n v="7047500167353065"/>
  </r>
  <r>
    <x v="360"/>
    <x v="24"/>
    <n v="234.09000000000003"/>
    <n v="-3581.5770000000007"/>
    <n v="54798.128100000016"/>
    <x v="24"/>
    <n v="230.4324"/>
    <n v="-3497.9638319999999"/>
    <n v="53099.09096976"/>
    <n v="2710"/>
    <n v="192558917.43360004"/>
    <n v="-2672055371302.397"/>
    <n v="3.70789366832E+16"/>
    <x v="366"/>
    <n v="190726871.95209998"/>
    <n v="-2634012485138.562"/>
    <n v="3.6376739684632744E+16"/>
  </r>
  <r>
    <x v="361"/>
    <x v="24"/>
    <n v="234.09000000000003"/>
    <n v="-3581.5770000000007"/>
    <n v="54798.128100000016"/>
    <x v="24"/>
    <n v="230.4324"/>
    <n v="-3497.9638319999999"/>
    <n v="53099.09096976"/>
    <n v="3453"/>
    <n v="172490398.27360004"/>
    <n v="-2265412995150.2227"/>
    <n v="2.9752937496585164E+16"/>
    <x v="367"/>
    <n v="169843189.11209998"/>
    <n v="-2213462679352.6406"/>
    <n v="2.8846708887768556E+16"/>
  </r>
  <r>
    <x v="362"/>
    <x v="5"/>
    <n v="10.890000000000004"/>
    <n v="-35.937000000000019"/>
    <n v="118.59210000000009"/>
    <x v="5"/>
    <n v="10.112399999999997"/>
    <n v="-32.157431999999986"/>
    <n v="102.26063375999995"/>
    <n v="6842"/>
    <n v="94956449.59360002"/>
    <n v="-925308820451.81116"/>
    <n v="9016727319421902"/>
    <x v="368"/>
    <n v="94485981.752099991"/>
    <n v="-918440592163.29517"/>
    <n v="8927600747658172"/>
  </r>
  <r>
    <x v="363"/>
    <x v="1"/>
    <n v="28.090000000000007"/>
    <n v="-148.87700000000007"/>
    <n v="789.04810000000043"/>
    <x v="1"/>
    <n v="26.832399999999996"/>
    <n v="-138.99183199999996"/>
    <n v="719.97768975999975"/>
    <n v="8175"/>
    <n v="70754341.633600026"/>
    <n v="-595154389911.52478"/>
    <n v="5006176860004186"/>
    <x v="369"/>
    <n v="57401685.432099991"/>
    <n v="-434897555490.90802"/>
    <n v="3294953490445760.5"/>
  </r>
  <r>
    <x v="364"/>
    <x v="0"/>
    <n v="106.09000000000002"/>
    <n v="-1092.7270000000003"/>
    <n v="11255.088100000004"/>
    <x v="0"/>
    <n v="103.63239999999999"/>
    <n v="-1054.9778319999998"/>
    <n v="10739.674329759999"/>
    <n v="6339"/>
    <n v="105012485.95360003"/>
    <n v="-1076121750558.6737"/>
    <n v="1.1027622206155044E+16"/>
    <x v="370"/>
    <n v="101412754.75209999"/>
    <n v="-1021265991328.0001"/>
    <n v="1.028454682640958E+16"/>
  </r>
  <r>
    <x v="365"/>
    <x v="19"/>
    <n v="86.490000000000009"/>
    <n v="-804.3570000000002"/>
    <n v="7480.5201000000015"/>
    <x v="19"/>
    <n v="84.27239999999999"/>
    <n v="-773.62063199999989"/>
    <n v="7101.8374017599981"/>
    <n v="6254"/>
    <n v="106761796.15360002"/>
    <n v="-1103122664464.8416"/>
    <n v="1.1398081117942844E+16"/>
    <x v="371"/>
    <n v="90580712.412099987"/>
    <n v="-862091966503.79626"/>
    <n v="8204865461083565"/>
  </r>
  <r>
    <x v="366"/>
    <x v="43"/>
    <n v="151.29000000000002"/>
    <n v="-1860.8670000000004"/>
    <n v="22888.664100000005"/>
    <x v="40"/>
    <n v="148.35239999999999"/>
    <n v="-1806.9322319999999"/>
    <n v="22008.434585759998"/>
    <n v="3677"/>
    <n v="166656739.39360005"/>
    <n v="-2151465176606.0437"/>
    <n v="2.777446878530632E+16"/>
    <x v="372"/>
    <n v="163926795.49209997"/>
    <n v="-2098818694135.5977"/>
    <n v="2.6871994280308768E+16"/>
  </r>
  <r>
    <x v="367"/>
    <x v="37"/>
    <n v="44.889999999999993"/>
    <n v="300.76299999999992"/>
    <n v="2015.1120999999994"/>
    <x v="36"/>
    <n v="46.512400000000007"/>
    <n v="317.21456800000004"/>
    <n v="2163.4033537600008"/>
    <n v="13056"/>
    <n v="12464853.913600009"/>
    <n v="-44007914633.199661"/>
    <n v="155372583087389.47"/>
    <x v="373"/>
    <n v="11406763.212099995"/>
    <n v="-38525088004.914398"/>
    <n v="130114246976917.81"/>
  </r>
  <r>
    <x v="368"/>
    <x v="12"/>
    <n v="1.6900000000000019"/>
    <n v="-2.1970000000000036"/>
    <n v="2.8561000000000067"/>
    <x v="12"/>
    <n v="1.3923999999999994"/>
    <n v="-1.6430319999999989"/>
    <n v="1.9387777599999985"/>
    <n v="8712"/>
    <n v="62008695.193600021"/>
    <n v="-488291190823.71509"/>
    <n v="3845078279612794.5"/>
    <x v="374"/>
    <n v="56270851.932099991"/>
    <n v="-422109605974.93549"/>
    <n v="3166408777164321"/>
  </r>
  <r>
    <x v="369"/>
    <x v="5"/>
    <n v="10.890000000000004"/>
    <n v="-35.937000000000019"/>
    <n v="118.59210000000009"/>
    <x v="5"/>
    <n v="10.112399999999997"/>
    <n v="-32.157431999999986"/>
    <n v="102.26063375999995"/>
    <n v="40472"/>
    <n v="570514243.99359989"/>
    <n v="13626983744054.49"/>
    <n v="3.254865025995888E+17"/>
    <x v="375"/>
    <n v="539289615.21210003"/>
    <n v="12523712411120.666"/>
    <n v="2.9083328907561491E+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0">
  <r>
    <x v="0"/>
    <n v="7145"/>
  </r>
  <r>
    <x v="1"/>
    <n v="8229"/>
  </r>
  <r>
    <x v="2"/>
    <n v="6842"/>
  </r>
  <r>
    <x v="3"/>
    <n v="18422"/>
  </r>
  <r>
    <x v="4"/>
    <n v="26765"/>
  </r>
  <r>
    <x v="5"/>
    <n v="13872"/>
  </r>
  <r>
    <x v="6"/>
    <n v="3568"/>
  </r>
  <r>
    <x v="7"/>
    <n v="6211"/>
  </r>
  <r>
    <x v="8"/>
    <n v="14319"/>
  </r>
  <r>
    <x v="9"/>
    <n v="37270"/>
  </r>
  <r>
    <x v="10"/>
    <n v="8823"/>
  </r>
  <r>
    <x v="11"/>
    <n v="3282"/>
  </r>
  <r>
    <x v="12"/>
    <n v="14654"/>
  </r>
  <r>
    <x v="13"/>
    <n v="20053"/>
  </r>
  <r>
    <x v="14"/>
    <n v="14540"/>
  </r>
  <r>
    <x v="15"/>
    <n v="5199"/>
  </r>
  <r>
    <x v="16"/>
    <n v="12942"/>
  </r>
  <r>
    <x v="17"/>
    <n v="32169"/>
  </r>
  <r>
    <x v="18"/>
    <n v="4927"/>
  </r>
  <r>
    <x v="19"/>
    <n v="10090"/>
  </r>
  <r>
    <x v="20"/>
    <n v="8374"/>
  </r>
  <r>
    <x v="21"/>
    <n v="12684"/>
  </r>
  <r>
    <x v="22"/>
    <n v="9415"/>
  </r>
  <r>
    <x v="23"/>
    <n v="8183"/>
  </r>
  <r>
    <x v="24"/>
    <n v="10882"/>
  </r>
  <r>
    <x v="25"/>
    <n v="9651"/>
  </r>
  <r>
    <x v="26"/>
    <n v="10512"/>
  </r>
  <r>
    <x v="27"/>
    <n v="7683"/>
  </r>
  <r>
    <x v="28"/>
    <n v="30957"/>
  </r>
  <r>
    <x v="29"/>
    <n v="14208"/>
  </r>
  <r>
    <x v="30"/>
    <n v="27425"/>
  </r>
  <r>
    <x v="31"/>
    <n v="13305"/>
  </r>
  <r>
    <x v="32"/>
    <n v="15901"/>
  </r>
  <r>
    <x v="33"/>
    <n v="8231"/>
  </r>
  <r>
    <x v="34"/>
    <n v="7987"/>
  </r>
  <r>
    <x v="35"/>
    <n v="19337"/>
  </r>
  <r>
    <x v="36"/>
    <n v="6169"/>
  </r>
  <r>
    <x v="37"/>
    <n v="8859"/>
  </r>
  <r>
    <x v="38"/>
    <n v="15552"/>
  </r>
  <r>
    <x v="39"/>
    <n v="7225"/>
  </r>
  <r>
    <x v="40"/>
    <n v="9347"/>
  </r>
  <r>
    <x v="41"/>
    <n v="15357"/>
  </r>
  <r>
    <x v="42"/>
    <n v="12390"/>
  </r>
  <r>
    <x v="43"/>
    <n v="9087"/>
  </r>
  <r>
    <x v="44"/>
    <n v="16237"/>
  </r>
  <r>
    <x v="45"/>
    <n v="12607"/>
  </r>
  <r>
    <x v="46"/>
    <n v="6288"/>
  </r>
  <r>
    <x v="47"/>
    <n v="20932"/>
  </r>
  <r>
    <x v="48"/>
    <n v="11577"/>
  </r>
  <r>
    <x v="49"/>
    <n v="5755"/>
  </r>
  <r>
    <x v="50"/>
    <n v="2710"/>
  </r>
  <r>
    <x v="51"/>
    <n v="19569"/>
  </r>
  <r>
    <x v="52"/>
    <n v="6876"/>
  </r>
  <r>
    <x v="53"/>
    <n v="5555"/>
  </r>
  <r>
    <x v="54"/>
    <n v="11737"/>
  </r>
  <r>
    <x v="55"/>
    <n v="4619"/>
  </r>
  <r>
    <x v="56"/>
    <n v="5052"/>
  </r>
  <r>
    <x v="57"/>
    <n v="22770"/>
  </r>
  <r>
    <x v="58"/>
    <n v="11526"/>
  </r>
  <r>
    <x v="59"/>
    <n v="4399"/>
  </r>
  <r>
    <x v="60"/>
    <n v="12325"/>
  </r>
  <r>
    <x v="61"/>
    <n v="12452"/>
  </r>
  <r>
    <x v="62"/>
    <n v="6424"/>
  </r>
  <r>
    <x v="63"/>
    <n v="10115"/>
  </r>
  <r>
    <x v="64"/>
    <n v="12764"/>
  </r>
  <r>
    <x v="65"/>
    <n v="22673"/>
  </r>
  <r>
    <x v="66"/>
    <n v="8780"/>
  </r>
  <r>
    <x v="67"/>
    <n v="11600"/>
  </r>
  <r>
    <x v="68"/>
    <n v="17174"/>
  </r>
  <r>
    <x v="69"/>
    <n v="19015"/>
  </r>
  <r>
    <x v="70"/>
    <n v="7162"/>
  </r>
  <r>
    <x v="71"/>
    <n v="11475"/>
  </r>
  <r>
    <x v="72"/>
    <n v="9939"/>
  </r>
  <r>
    <x v="73"/>
    <n v="9965"/>
  </r>
  <r>
    <x v="74"/>
    <n v="6379"/>
  </r>
  <r>
    <x v="75"/>
    <n v="8798"/>
  </r>
  <r>
    <x v="76"/>
    <n v="11810"/>
  </r>
  <r>
    <x v="77"/>
    <n v="2534"/>
  </r>
  <r>
    <x v="78"/>
    <n v="13877"/>
  </r>
  <r>
    <x v="79"/>
    <n v="6455"/>
  </r>
  <r>
    <x v="80"/>
    <n v="8175"/>
  </r>
  <r>
    <x v="81"/>
    <n v="22675"/>
  </r>
  <r>
    <x v="82"/>
    <n v="8154"/>
  </r>
  <r>
    <x v="83"/>
    <n v="10910"/>
  </r>
  <r>
    <x v="84"/>
    <n v="28758"/>
  </r>
  <r>
    <x v="85"/>
    <n v="10285"/>
  </r>
  <r>
    <x v="86"/>
    <n v="4015"/>
  </r>
  <r>
    <x v="87"/>
    <n v="10858"/>
  </r>
  <r>
    <x v="88"/>
    <n v="11669"/>
  </r>
  <r>
    <x v="89"/>
    <n v="10714"/>
  </r>
  <r>
    <x v="90"/>
    <n v="17368"/>
  </r>
  <r>
    <x v="91"/>
    <n v="9487"/>
  </r>
  <r>
    <x v="92"/>
    <n v="9972"/>
  </r>
  <r>
    <x v="93"/>
    <n v="8695"/>
  </r>
  <r>
    <x v="94"/>
    <n v="9596"/>
  </r>
  <r>
    <x v="95"/>
    <n v="34582"/>
  </r>
  <r>
    <x v="96"/>
    <n v="12506"/>
  </r>
  <r>
    <x v="97"/>
    <n v="10156"/>
  </r>
  <r>
    <x v="98"/>
    <n v="15906"/>
  </r>
  <r>
    <x v="99"/>
    <n v="21338"/>
  </r>
  <r>
    <x v="100"/>
    <n v="11785"/>
  </r>
  <r>
    <x v="101"/>
    <n v="15313"/>
  </r>
  <r>
    <x v="102"/>
    <n v="11741"/>
  </r>
  <r>
    <x v="103"/>
    <n v="13551"/>
  </r>
  <r>
    <x v="104"/>
    <n v="6196"/>
  </r>
  <r>
    <x v="105"/>
    <n v="5290"/>
  </r>
  <r>
    <x v="106"/>
    <n v="5681"/>
  </r>
  <r>
    <x v="107"/>
    <n v="10282"/>
  </r>
  <r>
    <x v="108"/>
    <n v="13173"/>
  </r>
  <r>
    <x v="109"/>
    <n v="6339"/>
  </r>
  <r>
    <x v="110"/>
    <n v="21579"/>
  </r>
  <r>
    <x v="111"/>
    <n v="8581"/>
  </r>
  <r>
    <x v="112"/>
    <n v="5254"/>
  </r>
  <r>
    <x v="113"/>
    <n v="9007"/>
  </r>
  <r>
    <x v="114"/>
    <n v="7929"/>
  </r>
  <r>
    <x v="115"/>
    <n v="17099"/>
  </r>
  <r>
    <x v="116"/>
    <n v="22246"/>
  </r>
  <r>
    <x v="117"/>
    <n v="14600"/>
  </r>
  <r>
    <x v="118"/>
    <n v="11192"/>
  </r>
  <r>
    <x v="119"/>
    <n v="7985"/>
  </r>
  <r>
    <x v="120"/>
    <n v="15626"/>
  </r>
  <r>
    <x v="121"/>
    <n v="6517"/>
  </r>
  <r>
    <x v="122"/>
    <n v="7370"/>
  </r>
  <r>
    <x v="123"/>
    <n v="13274"/>
  </r>
  <r>
    <x v="124"/>
    <n v="5704"/>
  </r>
  <r>
    <x v="125"/>
    <n v="6166"/>
  </r>
  <r>
    <x v="126"/>
    <n v="3470"/>
  </r>
  <r>
    <x v="127"/>
    <n v="9273"/>
  </r>
  <r>
    <x v="128"/>
    <n v="7255"/>
  </r>
  <r>
    <x v="129"/>
    <n v="15273"/>
  </r>
  <r>
    <x v="130"/>
    <n v="449565"/>
  </r>
  <r>
    <x v="131"/>
    <n v="17784"/>
  </r>
  <r>
    <x v="132"/>
    <n v="40431"/>
  </r>
  <r>
    <x v="133"/>
    <n v="44873"/>
  </r>
  <r>
    <x v="134"/>
    <n v="45927"/>
  </r>
  <r>
    <x v="135"/>
    <n v="11797"/>
  </r>
  <r>
    <x v="136"/>
    <n v="11534"/>
  </r>
  <r>
    <x v="137"/>
    <n v="17619"/>
  </r>
  <r>
    <x v="138"/>
    <n v="41663"/>
  </r>
  <r>
    <x v="139"/>
    <n v="21176"/>
  </r>
  <r>
    <x v="140"/>
    <n v="24026"/>
  </r>
  <r>
    <x v="141"/>
    <n v="117645"/>
  </r>
  <r>
    <x v="142"/>
    <n v="45073"/>
  </r>
  <r>
    <x v="143"/>
    <n v="40153"/>
  </r>
  <r>
    <x v="144"/>
    <n v="24330"/>
  </r>
  <r>
    <x v="145"/>
    <n v="13132"/>
  </r>
  <r>
    <x v="146"/>
    <n v="25362"/>
  </r>
  <r>
    <x v="147"/>
    <n v="31145"/>
  </r>
  <r>
    <x v="148"/>
    <n v="11519"/>
  </r>
  <r>
    <x v="149"/>
    <n v="11256"/>
  </r>
  <r>
    <x v="150"/>
    <n v="84516"/>
  </r>
  <r>
    <x v="151"/>
    <n v="43437"/>
  </r>
  <r>
    <x v="152"/>
    <n v="13452"/>
  </r>
  <r>
    <x v="153"/>
    <n v="18984"/>
  </r>
  <r>
    <x v="154"/>
    <n v="217758"/>
  </r>
  <r>
    <x v="155"/>
    <n v="17060"/>
  </r>
  <r>
    <x v="156"/>
    <n v="16180"/>
  </r>
  <r>
    <x v="157"/>
    <n v="15000"/>
  </r>
  <r>
    <x v="158"/>
    <n v="78254"/>
  </r>
  <r>
    <x v="159"/>
    <n v="9531"/>
  </r>
  <r>
    <x v="160"/>
    <n v="118182"/>
  </r>
  <r>
    <x v="161"/>
    <n v="11242"/>
  </r>
  <r>
    <x v="162"/>
    <n v="21536"/>
  </r>
  <r>
    <x v="163"/>
    <n v="40472"/>
  </r>
  <r>
    <x v="164"/>
    <n v="33995"/>
  </r>
  <r>
    <x v="165"/>
    <n v="9036"/>
  </r>
  <r>
    <x v="166"/>
    <n v="7118"/>
  </r>
  <r>
    <x v="167"/>
    <n v="17290"/>
  </r>
  <r>
    <x v="168"/>
    <n v="32128"/>
  </r>
  <r>
    <x v="169"/>
    <n v="86435"/>
  </r>
  <r>
    <x v="170"/>
    <n v="6924"/>
  </r>
  <r>
    <x v="171"/>
    <n v="28661"/>
  </r>
  <r>
    <x v="172"/>
    <n v="15850"/>
  </r>
  <r>
    <x v="173"/>
    <n v="28592"/>
  </r>
  <r>
    <x v="174"/>
    <n v="38110"/>
  </r>
  <r>
    <x v="175"/>
    <n v="16577"/>
  </r>
  <r>
    <x v="176"/>
    <n v="10492"/>
  </r>
  <r>
    <x v="177"/>
    <n v="8493"/>
  </r>
  <r>
    <x v="178"/>
    <n v="16379"/>
  </r>
  <r>
    <x v="179"/>
    <n v="5855"/>
  </r>
  <r>
    <x v="180"/>
    <n v="37667"/>
  </r>
  <r>
    <x v="181"/>
    <n v="11487"/>
  </r>
  <r>
    <x v="182"/>
    <n v="77806"/>
  </r>
  <r>
    <x v="183"/>
    <n v="7713"/>
  </r>
  <r>
    <x v="184"/>
    <n v="4619"/>
  </r>
  <r>
    <x v="185"/>
    <n v="10654"/>
  </r>
  <r>
    <x v="186"/>
    <n v="22657"/>
  </r>
  <r>
    <x v="187"/>
    <n v="25108"/>
  </r>
  <r>
    <x v="188"/>
    <n v="23892"/>
  </r>
  <r>
    <x v="189"/>
    <n v="17492"/>
  </r>
  <r>
    <x v="190"/>
    <n v="15798"/>
  </r>
  <r>
    <x v="191"/>
    <n v="135990"/>
  </r>
  <r>
    <x v="192"/>
    <n v="28685"/>
  </r>
  <r>
    <x v="193"/>
    <n v="14264"/>
  </r>
  <r>
    <x v="194"/>
    <n v="23381"/>
  </r>
  <r>
    <x v="195"/>
    <n v="9917"/>
  </r>
  <r>
    <x v="196"/>
    <n v="5519"/>
  </r>
  <r>
    <x v="197"/>
    <n v="6913"/>
  </r>
  <r>
    <x v="198"/>
    <n v="6749"/>
  </r>
  <r>
    <x v="199"/>
    <n v="28938"/>
  </r>
  <r>
    <x v="200"/>
    <n v="5844"/>
  </r>
  <r>
    <x v="201"/>
    <n v="9251"/>
  </r>
  <r>
    <x v="202"/>
    <n v="16918"/>
  </r>
  <r>
    <x v="203"/>
    <n v="5591"/>
  </r>
  <r>
    <x v="204"/>
    <n v="28568"/>
  </r>
  <r>
    <x v="205"/>
    <n v="8023"/>
  </r>
  <r>
    <x v="206"/>
    <n v="6586"/>
  </r>
  <r>
    <x v="207"/>
    <n v="4951"/>
  </r>
  <r>
    <x v="208"/>
    <n v="6254"/>
  </r>
  <r>
    <x v="209"/>
    <n v="8017"/>
  </r>
  <r>
    <x v="210"/>
    <n v="17682"/>
  </r>
  <r>
    <x v="211"/>
    <n v="11168"/>
  </r>
  <r>
    <x v="212"/>
    <n v="11101"/>
  </r>
  <r>
    <x v="213"/>
    <n v="3867"/>
  </r>
  <r>
    <x v="214"/>
    <n v="3677"/>
  </r>
  <r>
    <x v="215"/>
    <n v="8450"/>
  </r>
  <r>
    <x v="216"/>
    <n v="18151"/>
  </r>
  <r>
    <x v="217"/>
    <n v="6258"/>
  </r>
  <r>
    <x v="218"/>
    <n v="31362"/>
  </r>
  <r>
    <x v="219"/>
    <n v="12726"/>
  </r>
  <r>
    <x v="220"/>
    <n v="28892"/>
  </r>
  <r>
    <x v="221"/>
    <n v="13564"/>
  </r>
  <r>
    <x v="222"/>
    <n v="18506"/>
  </r>
  <r>
    <x v="223"/>
    <n v="10359"/>
  </r>
  <r>
    <x v="224"/>
    <n v="4522"/>
  </r>
  <r>
    <x v="225"/>
    <n v="12070"/>
  </r>
  <r>
    <x v="226"/>
    <n v="17113"/>
  </r>
  <r>
    <x v="227"/>
    <n v="20891"/>
  </r>
  <r>
    <x v="228"/>
    <n v="13056"/>
  </r>
  <r>
    <x v="229"/>
    <n v="10912"/>
  </r>
  <r>
    <x v="230"/>
    <n v="6477"/>
  </r>
  <r>
    <x v="231"/>
    <n v="7942"/>
  </r>
  <r>
    <x v="232"/>
    <n v="25224"/>
  </r>
  <r>
    <x v="233"/>
    <n v="8376"/>
  </r>
  <r>
    <x v="234"/>
    <n v="13566"/>
  </r>
  <r>
    <x v="235"/>
    <n v="38482"/>
  </r>
  <r>
    <x v="236"/>
    <n v="15804"/>
  </r>
  <r>
    <x v="237"/>
    <n v="5432"/>
  </r>
  <r>
    <x v="238"/>
    <n v="31416"/>
  </r>
  <r>
    <x v="239"/>
    <n v="19257"/>
  </r>
  <r>
    <x v="240"/>
    <n v="14610"/>
  </r>
  <r>
    <x v="241"/>
    <n v="9196"/>
  </r>
  <r>
    <x v="242"/>
    <n v="4036"/>
  </r>
  <r>
    <x v="243"/>
    <n v="22287"/>
  </r>
  <r>
    <x v="244"/>
    <n v="22487"/>
  </r>
  <r>
    <x v="245"/>
    <n v="5935"/>
  </r>
  <r>
    <x v="246"/>
    <n v="11024"/>
  </r>
  <r>
    <x v="247"/>
    <n v="6951"/>
  </r>
  <r>
    <x v="248"/>
    <n v="11964"/>
  </r>
  <r>
    <x v="249"/>
    <n v="12857"/>
  </r>
  <r>
    <x v="250"/>
    <n v="11612"/>
  </r>
  <r>
    <x v="251"/>
    <n v="6172"/>
  </r>
  <r>
    <x v="252"/>
    <n v="7490"/>
  </r>
  <r>
    <x v="253"/>
    <n v="9243"/>
  </r>
  <r>
    <x v="254"/>
    <n v="56409"/>
  </r>
  <r>
    <x v="255"/>
    <n v="5400"/>
  </r>
  <r>
    <x v="256"/>
    <n v="6991"/>
  </r>
  <r>
    <x v="257"/>
    <n v="25532"/>
  </r>
  <r>
    <x v="258"/>
    <n v="6100"/>
  </r>
  <r>
    <x v="259"/>
    <n v="6521"/>
  </r>
  <r>
    <x v="260"/>
    <n v="9373"/>
  </r>
  <r>
    <x v="261"/>
    <n v="6260"/>
  </r>
  <r>
    <x v="262"/>
    <n v="18872"/>
  </r>
  <r>
    <x v="263"/>
    <n v="7689"/>
  </r>
  <r>
    <x v="264"/>
    <n v="24390"/>
  </r>
  <r>
    <x v="265"/>
    <n v="7258"/>
  </r>
  <r>
    <x v="266"/>
    <n v="5261"/>
  </r>
  <r>
    <x v="267"/>
    <n v="20348"/>
  </r>
  <r>
    <x v="268"/>
    <n v="17528"/>
  </r>
  <r>
    <x v="269"/>
    <n v="25192"/>
  </r>
  <r>
    <x v="270"/>
    <n v="6891"/>
  </r>
  <r>
    <x v="271"/>
    <n v="10556"/>
  </r>
  <r>
    <x v="272"/>
    <n v="11510"/>
  </r>
  <r>
    <x v="273"/>
    <n v="7533"/>
  </r>
  <r>
    <x v="274"/>
    <n v="10272"/>
  </r>
  <r>
    <x v="275"/>
    <n v="13783"/>
  </r>
  <r>
    <x v="276"/>
    <n v="7689"/>
  </r>
  <r>
    <x v="277"/>
    <n v="6054"/>
  </r>
  <r>
    <x v="278"/>
    <n v="24058"/>
  </r>
  <r>
    <x v="279"/>
    <n v="9216"/>
  </r>
  <r>
    <x v="280"/>
    <n v="15453"/>
  </r>
  <r>
    <x v="281"/>
    <n v="2398"/>
  </r>
  <r>
    <x v="282"/>
    <n v="5223"/>
  </r>
  <r>
    <x v="283"/>
    <n v="8341"/>
  </r>
  <r>
    <x v="284"/>
    <n v="6084"/>
  </r>
  <r>
    <x v="285"/>
    <n v="23515"/>
  </r>
  <r>
    <x v="286"/>
    <n v="8471"/>
  </r>
  <r>
    <x v="287"/>
    <n v="7980"/>
  </r>
  <r>
    <x v="288"/>
    <n v="4851"/>
  </r>
  <r>
    <x v="289"/>
    <n v="7312"/>
  </r>
  <r>
    <x v="290"/>
    <n v="6768"/>
  </r>
  <r>
    <x v="291"/>
    <n v="6885"/>
  </r>
  <r>
    <x v="292"/>
    <n v="9511"/>
  </r>
  <r>
    <x v="293"/>
    <n v="12227"/>
  </r>
  <r>
    <x v="294"/>
    <n v="6581"/>
  </r>
  <r>
    <x v="295"/>
    <n v="9138"/>
  </r>
  <r>
    <x v="296"/>
    <n v="18669"/>
  </r>
  <r>
    <x v="297"/>
    <n v="11416"/>
  </r>
  <r>
    <x v="298"/>
    <n v="15283"/>
  </r>
  <r>
    <x v="299"/>
    <n v="15610"/>
  </r>
  <r>
    <x v="300"/>
    <n v="8831"/>
  </r>
  <r>
    <x v="301"/>
    <n v="10110"/>
  </r>
  <r>
    <x v="302"/>
    <n v="5983"/>
  </r>
  <r>
    <x v="303"/>
    <n v="5473"/>
  </r>
  <r>
    <x v="304"/>
    <n v="10837"/>
  </r>
  <r>
    <x v="305"/>
    <n v="4108"/>
  </r>
  <r>
    <x v="306"/>
    <n v="13394"/>
  </r>
  <r>
    <x v="307"/>
    <n v="4359"/>
  </r>
  <r>
    <x v="308"/>
    <n v="13521"/>
  </r>
  <r>
    <x v="309"/>
    <n v="9281"/>
  </r>
  <r>
    <x v="310"/>
    <n v="8712"/>
  </r>
  <r>
    <x v="311"/>
    <n v="4933"/>
  </r>
  <r>
    <x v="312"/>
    <n v="4328"/>
  </r>
  <r>
    <x v="313"/>
    <n v="17186"/>
  </r>
  <r>
    <x v="314"/>
    <n v="7427"/>
  </r>
  <r>
    <x v="315"/>
    <n v="40397"/>
  </r>
  <r>
    <x v="316"/>
    <n v="4238"/>
  </r>
  <r>
    <x v="317"/>
    <n v="5767"/>
  </r>
  <r>
    <x v="318"/>
    <n v="12886"/>
  </r>
  <r>
    <x v="319"/>
    <n v="6243"/>
  </r>
  <r>
    <x v="320"/>
    <n v="24126"/>
  </r>
  <r>
    <x v="321"/>
    <n v="32606"/>
  </r>
  <r>
    <x v="322"/>
    <n v="8436"/>
  </r>
  <r>
    <x v="323"/>
    <n v="18514"/>
  </r>
  <r>
    <x v="324"/>
    <n v="30157"/>
  </r>
  <r>
    <x v="325"/>
    <n v="12243"/>
  </r>
  <r>
    <x v="326"/>
    <n v="11034"/>
  </r>
  <r>
    <x v="327"/>
    <n v="6749"/>
  </r>
  <r>
    <x v="328"/>
    <n v="9135"/>
  </r>
  <r>
    <x v="329"/>
    <n v="24615"/>
  </r>
  <r>
    <x v="330"/>
    <n v="10611"/>
  </r>
  <r>
    <x v="331"/>
    <n v="4907"/>
  </r>
  <r>
    <x v="332"/>
    <n v="14732"/>
  </r>
  <r>
    <x v="333"/>
    <n v="4672"/>
  </r>
  <r>
    <x v="334"/>
    <n v="12876"/>
  </r>
  <r>
    <x v="335"/>
    <n v="34414"/>
  </r>
  <r>
    <x v="336"/>
    <n v="3453"/>
  </r>
  <r>
    <x v="337"/>
    <n v="7849"/>
  </r>
  <r>
    <x v="338"/>
    <n v="19897"/>
  </r>
  <r>
    <x v="339"/>
    <n v="17352"/>
  </r>
  <r>
    <x v="340"/>
    <n v="6191"/>
  </r>
  <r>
    <x v="341"/>
    <n v="10378"/>
  </r>
  <r>
    <x v="342"/>
    <n v="7261"/>
  </r>
  <r>
    <x v="343"/>
    <n v="7381"/>
  </r>
  <r>
    <x v="344"/>
    <n v="25285"/>
  </r>
  <r>
    <x v="345"/>
    <n v="7889"/>
  </r>
  <r>
    <x v="346"/>
    <n v="34004"/>
  </r>
  <r>
    <x v="347"/>
    <n v="6699"/>
  </r>
  <r>
    <x v="348"/>
    <n v="17284"/>
  </r>
  <r>
    <x v="349"/>
    <n v="10748"/>
  </r>
  <r>
    <x v="350"/>
    <n v="6745"/>
  </r>
  <r>
    <x v="351"/>
    <n v="4590"/>
  </r>
  <r>
    <x v="352"/>
    <n v="9513"/>
  </r>
  <r>
    <x v="353"/>
    <n v="3809"/>
  </r>
  <r>
    <x v="354"/>
    <n v="12905"/>
  </r>
  <r>
    <x v="355"/>
    <n v="18702"/>
  </r>
  <r>
    <x v="356"/>
    <n v="9288"/>
  </r>
  <r>
    <x v="357"/>
    <n v="8634"/>
  </r>
  <r>
    <x v="358"/>
    <n v="21570"/>
  </r>
  <r>
    <x v="359"/>
    <n v="15486"/>
  </r>
  <r>
    <x v="360"/>
    <n v="13597"/>
  </r>
  <r>
    <x v="361"/>
    <n v="7301"/>
  </r>
  <r>
    <x v="362"/>
    <n v="9623"/>
  </r>
  <r>
    <x v="363"/>
    <n v="6661"/>
  </r>
  <r>
    <x v="364"/>
    <n v="12999"/>
  </r>
  <r>
    <x v="365"/>
    <n v="14012"/>
  </r>
  <r>
    <x v="366"/>
    <n v="10777"/>
  </r>
  <r>
    <x v="367"/>
    <n v="3667"/>
  </r>
  <r>
    <x v="368"/>
    <n v="10379"/>
  </r>
  <r>
    <x v="369"/>
    <n v="248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3" cacheId="1" dataOnRows="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rowHeaderCaption="Powiaty">
  <location ref="A3:B374" firstHeaderRow="1" firstDataRow="1" firstDataCol="1"/>
  <pivotFields count="5">
    <pivotField axis="axisRow" showAll="0">
      <items count="371">
        <item x="318"/>
        <item x="182"/>
        <item x="362"/>
        <item x="5"/>
        <item x="115"/>
        <item x="124"/>
        <item x="35"/>
        <item x="248"/>
        <item x="172"/>
        <item x="88"/>
        <item x="122"/>
        <item x="147"/>
        <item x="129"/>
        <item x="66"/>
        <item x="269"/>
        <item x="349"/>
        <item x="311"/>
        <item x="81"/>
        <item x="3"/>
        <item x="148"/>
        <item x="194"/>
        <item x="307"/>
        <item x="334"/>
        <item x="312"/>
        <item x="130"/>
        <item x="237"/>
        <item x="346"/>
        <item x="253"/>
        <item x="77"/>
        <item x="24"/>
        <item x="89"/>
        <item x="238"/>
        <item x="96"/>
        <item x="347"/>
        <item x="82"/>
        <item x="165"/>
        <item x="254"/>
        <item x="350"/>
        <item x="284"/>
        <item x="351"/>
        <item x="356"/>
        <item x="44"/>
        <item x="330"/>
        <item x="357"/>
        <item x="100"/>
        <item x="278"/>
        <item x="297"/>
        <item x="222"/>
        <item x="262"/>
        <item x="313"/>
        <item x="360"/>
        <item x="73"/>
        <item x="202"/>
        <item x="57"/>
        <item x="229"/>
        <item x="279"/>
        <item x="183"/>
        <item x="50"/>
        <item x="51"/>
        <item x="314"/>
        <item x="263"/>
        <item x="264"/>
        <item x="175"/>
        <item x="131"/>
        <item x="352"/>
        <item x="323"/>
        <item x="141"/>
        <item x="215"/>
        <item x="154"/>
        <item x="149"/>
        <item x="270"/>
        <item x="271"/>
        <item x="195"/>
        <item x="216"/>
        <item x="272"/>
        <item x="265"/>
        <item x="331"/>
        <item x="196"/>
        <item x="301"/>
        <item x="217"/>
        <item x="363"/>
        <item x="188"/>
        <item x="302"/>
        <item x="97"/>
        <item x="285"/>
        <item x="159"/>
        <item x="176"/>
        <item x="223"/>
        <item x="249"/>
        <item x="189"/>
        <item x="224"/>
        <item x="250"/>
        <item x="230"/>
        <item x="348"/>
        <item x="36"/>
        <item x="67"/>
        <item x="303"/>
        <item x="132"/>
        <item x="142"/>
        <item x="150"/>
        <item x="218"/>
        <item x="18"/>
        <item x="338"/>
        <item x="45"/>
        <item x="280"/>
        <item x="152"/>
        <item x="231"/>
        <item x="166"/>
        <item x="335"/>
        <item x="364"/>
        <item x="74"/>
        <item x="319"/>
        <item x="37"/>
        <item x="155"/>
        <item x="273"/>
        <item x="136"/>
        <item x="137"/>
        <item x="281"/>
        <item x="92"/>
        <item x="274"/>
        <item x="160"/>
        <item x="11"/>
        <item x="19"/>
        <item x="138"/>
        <item x="260"/>
        <item x="177"/>
        <item x="61"/>
        <item x="20"/>
        <item x="0"/>
        <item x="143"/>
        <item x="43"/>
        <item x="128"/>
        <item x="174"/>
        <item x="91"/>
        <item x="309"/>
        <item x="94"/>
        <item x="134"/>
        <item x="103"/>
        <item x="99"/>
        <item x="117"/>
        <item x="355"/>
        <item x="343"/>
        <item x="344"/>
        <item x="101"/>
        <item x="207"/>
        <item x="317"/>
        <item x="112"/>
        <item x="118"/>
        <item x="277"/>
        <item x="221"/>
        <item x="104"/>
        <item x="193"/>
        <item x="228"/>
        <item x="252"/>
        <item x="72"/>
        <item x="153"/>
        <item x="283"/>
        <item x="236"/>
        <item x="140"/>
        <item x="181"/>
        <item x="4"/>
        <item x="105"/>
        <item x="76"/>
        <item x="369"/>
        <item x="306"/>
        <item x="34"/>
        <item x="95"/>
        <item x="10"/>
        <item x="60"/>
        <item x="247"/>
        <item x="158"/>
        <item x="42"/>
        <item x="106"/>
        <item x="113"/>
        <item x="164"/>
        <item x="65"/>
        <item x="107"/>
        <item x="23"/>
        <item x="337"/>
        <item x="345"/>
        <item x="119"/>
        <item x="187"/>
        <item x="261"/>
        <item x="108"/>
        <item x="268"/>
        <item x="171"/>
        <item x="84"/>
        <item x="310"/>
        <item x="123"/>
        <item x="288"/>
        <item x="322"/>
        <item x="296"/>
        <item x="102"/>
        <item x="135"/>
        <item x="214"/>
        <item x="114"/>
        <item x="29"/>
        <item x="339"/>
        <item x="68"/>
        <item x="167"/>
        <item x="232"/>
        <item x="203"/>
        <item x="120"/>
        <item x="289"/>
        <item x="46"/>
        <item x="25"/>
        <item x="324"/>
        <item x="184"/>
        <item x="365"/>
        <item x="98"/>
        <item x="69"/>
        <item x="255"/>
        <item x="325"/>
        <item x="298"/>
        <item x="366"/>
        <item x="168"/>
        <item x="47"/>
        <item x="353"/>
        <item x="75"/>
        <item x="208"/>
        <item x="85"/>
        <item x="233"/>
        <item x="299"/>
        <item x="242"/>
        <item x="358"/>
        <item x="304"/>
        <item x="290"/>
        <item x="78"/>
        <item x="367"/>
        <item x="291"/>
        <item x="197"/>
        <item x="6"/>
        <item x="144"/>
        <item x="30"/>
        <item x="190"/>
        <item x="31"/>
        <item x="354"/>
        <item x="219"/>
        <item x="79"/>
        <item x="48"/>
        <item x="1"/>
        <item x="12"/>
        <item x="125"/>
        <item x="52"/>
        <item x="239"/>
        <item x="198"/>
        <item x="7"/>
        <item x="359"/>
        <item x="220"/>
        <item x="58"/>
        <item x="26"/>
        <item x="13"/>
        <item x="266"/>
        <item x="282"/>
        <item x="243"/>
        <item x="70"/>
        <item x="300"/>
        <item x="53"/>
        <item x="32"/>
        <item x="156"/>
        <item x="157"/>
        <item x="38"/>
        <item x="121"/>
        <item x="332"/>
        <item x="145"/>
        <item x="27"/>
        <item x="256"/>
        <item x="109"/>
        <item x="39"/>
        <item x="8"/>
        <item x="320"/>
        <item x="126"/>
        <item x="234"/>
        <item x="21"/>
        <item x="161"/>
        <item x="110"/>
        <item x="146"/>
        <item x="315"/>
        <item x="162"/>
        <item x="199"/>
        <item x="151"/>
        <item x="185"/>
        <item x="327"/>
        <item x="62"/>
        <item x="178"/>
        <item x="14"/>
        <item x="59"/>
        <item x="191"/>
        <item x="22"/>
        <item x="251"/>
        <item x="204"/>
        <item x="225"/>
        <item x="336"/>
        <item x="54"/>
        <item x="63"/>
        <item x="173"/>
        <item x="169"/>
        <item x="192"/>
        <item x="267"/>
        <item x="340"/>
        <item x="200"/>
        <item x="305"/>
        <item x="205"/>
        <item x="292"/>
        <item x="163"/>
        <item x="206"/>
        <item x="86"/>
        <item x="186"/>
        <item x="244"/>
        <item x="257"/>
        <item x="368"/>
        <item x="342"/>
        <item x="40"/>
        <item x="245"/>
        <item x="246"/>
        <item x="139"/>
        <item x="258"/>
        <item x="209"/>
        <item x="328"/>
        <item x="170"/>
        <item x="93"/>
        <item x="83"/>
        <item x="87"/>
        <item x="341"/>
        <item x="9"/>
        <item x="308"/>
        <item x="293"/>
        <item x="329"/>
        <item x="226"/>
        <item x="80"/>
        <item x="286"/>
        <item x="259"/>
        <item x="55"/>
        <item x="316"/>
        <item x="240"/>
        <item x="333"/>
        <item x="361"/>
        <item x="64"/>
        <item x="71"/>
        <item x="15"/>
        <item x="16"/>
        <item x="321"/>
        <item x="127"/>
        <item x="201"/>
        <item x="111"/>
        <item x="235"/>
        <item x="49"/>
        <item x="294"/>
        <item x="295"/>
        <item x="227"/>
        <item x="213"/>
        <item x="179"/>
        <item x="33"/>
        <item x="180"/>
        <item x="133"/>
        <item x="116"/>
        <item x="287"/>
        <item x="17"/>
        <item x="2"/>
        <item x="275"/>
        <item x="210"/>
        <item x="276"/>
        <item x="241"/>
        <item x="41"/>
        <item x="211"/>
        <item x="212"/>
        <item x="326"/>
        <item x="28"/>
        <item x="56"/>
        <item x="90"/>
        <item t="default"/>
      </items>
    </pivotField>
    <pivotField dataField="1" numFmtId="3" showAll="0">
      <items count="55">
        <item x="10"/>
        <item x="45"/>
        <item x="20"/>
        <item x="24"/>
        <item x="3"/>
        <item x="34"/>
        <item x="43"/>
        <item x="38"/>
        <item x="0"/>
        <item x="19"/>
        <item x="11"/>
        <item x="18"/>
        <item x="16"/>
        <item x="1"/>
        <item x="21"/>
        <item x="5"/>
        <item x="6"/>
        <item x="12"/>
        <item x="22"/>
        <item x="28"/>
        <item x="13"/>
        <item x="9"/>
        <item x="29"/>
        <item x="17"/>
        <item x="27"/>
        <item x="37"/>
        <item x="8"/>
        <item x="23"/>
        <item x="15"/>
        <item x="42"/>
        <item x="2"/>
        <item x="44"/>
        <item x="35"/>
        <item x="30"/>
        <item x="7"/>
        <item x="40"/>
        <item x="25"/>
        <item x="14"/>
        <item x="46"/>
        <item x="41"/>
        <item x="52"/>
        <item x="50"/>
        <item x="36"/>
        <item x="48"/>
        <item x="53"/>
        <item x="51"/>
        <item x="39"/>
        <item x="33"/>
        <item x="31"/>
        <item x="32"/>
        <item x="49"/>
        <item x="47"/>
        <item x="4"/>
        <item x="26"/>
        <item t="default"/>
      </items>
    </pivotField>
    <pivotField numFmtId="3" showAll="0"/>
    <pivotField numFmtId="3" showAll="0"/>
    <pivotField numFmtId="3" showAll="0"/>
  </pivotFields>
  <rowFields count="1">
    <field x="0"/>
  </rowFields>
  <rowItems count="3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 t="grand">
      <x/>
    </i>
  </rowItems>
  <colItems count="1">
    <i/>
  </colItems>
  <dataFields count="1">
    <dataField name="Liczba bibliotek w 2014 r.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9" rowHeaderCaption="Liczba bibliotek w 2014 r.">
  <location ref="A3:B57" firstHeaderRow="1" firstDataRow="1" firstDataCol="1"/>
  <pivotFields count="17">
    <pivotField dataField="1" showAll="0" sumSubtotal="1" avgSubtotal="1">
      <items count="372">
        <item x="318"/>
        <item x="182"/>
        <item x="362"/>
        <item x="5"/>
        <item x="115"/>
        <item x="124"/>
        <item x="35"/>
        <item x="248"/>
        <item x="172"/>
        <item x="88"/>
        <item x="122"/>
        <item x="147"/>
        <item x="129"/>
        <item x="66"/>
        <item x="269"/>
        <item x="349"/>
        <item x="311"/>
        <item x="81"/>
        <item x="3"/>
        <item x="148"/>
        <item x="194"/>
        <item x="307"/>
        <item x="334"/>
        <item x="312"/>
        <item x="130"/>
        <item x="237"/>
        <item x="346"/>
        <item x="253"/>
        <item x="77"/>
        <item x="24"/>
        <item x="89"/>
        <item x="238"/>
        <item x="96"/>
        <item x="347"/>
        <item x="82"/>
        <item x="165"/>
        <item x="254"/>
        <item x="350"/>
        <item x="284"/>
        <item x="351"/>
        <item x="356"/>
        <item x="44"/>
        <item x="330"/>
        <item x="357"/>
        <item x="100"/>
        <item x="278"/>
        <item x="297"/>
        <item x="222"/>
        <item x="262"/>
        <item x="313"/>
        <item x="360"/>
        <item x="73"/>
        <item x="202"/>
        <item x="57"/>
        <item x="229"/>
        <item x="279"/>
        <item x="183"/>
        <item x="50"/>
        <item x="51"/>
        <item x="314"/>
        <item x="263"/>
        <item x="264"/>
        <item x="175"/>
        <item x="131"/>
        <item x="352"/>
        <item x="323"/>
        <item x="141"/>
        <item x="215"/>
        <item x="154"/>
        <item x="149"/>
        <item x="270"/>
        <item x="271"/>
        <item x="195"/>
        <item x="216"/>
        <item x="272"/>
        <item x="265"/>
        <item x="331"/>
        <item x="196"/>
        <item x="301"/>
        <item x="217"/>
        <item x="363"/>
        <item x="188"/>
        <item x="302"/>
        <item x="97"/>
        <item x="285"/>
        <item x="159"/>
        <item x="176"/>
        <item x="223"/>
        <item x="249"/>
        <item x="189"/>
        <item x="224"/>
        <item x="250"/>
        <item x="230"/>
        <item x="348"/>
        <item x="36"/>
        <item x="67"/>
        <item x="303"/>
        <item x="132"/>
        <item x="142"/>
        <item x="150"/>
        <item x="218"/>
        <item x="18"/>
        <item x="338"/>
        <item x="45"/>
        <item x="280"/>
        <item x="152"/>
        <item x="231"/>
        <item x="166"/>
        <item x="335"/>
        <item x="364"/>
        <item x="74"/>
        <item x="319"/>
        <item x="37"/>
        <item x="155"/>
        <item x="273"/>
        <item x="136"/>
        <item x="137"/>
        <item x="281"/>
        <item x="92"/>
        <item x="274"/>
        <item x="160"/>
        <item x="11"/>
        <item x="19"/>
        <item x="138"/>
        <item x="260"/>
        <item x="177"/>
        <item x="61"/>
        <item x="20"/>
        <item x="0"/>
        <item x="143"/>
        <item x="43"/>
        <item x="128"/>
        <item x="174"/>
        <item x="91"/>
        <item x="309"/>
        <item x="94"/>
        <item x="134"/>
        <item x="103"/>
        <item x="99"/>
        <item x="117"/>
        <item x="355"/>
        <item x="343"/>
        <item x="344"/>
        <item x="101"/>
        <item x="207"/>
        <item x="317"/>
        <item x="112"/>
        <item x="118"/>
        <item x="277"/>
        <item x="221"/>
        <item x="104"/>
        <item x="193"/>
        <item x="228"/>
        <item x="252"/>
        <item x="72"/>
        <item x="153"/>
        <item x="283"/>
        <item x="236"/>
        <item x="140"/>
        <item x="181"/>
        <item x="4"/>
        <item x="105"/>
        <item x="76"/>
        <item x="369"/>
        <item x="306"/>
        <item x="34"/>
        <item x="95"/>
        <item x="10"/>
        <item x="60"/>
        <item x="247"/>
        <item x="158"/>
        <item x="42"/>
        <item x="106"/>
        <item x="113"/>
        <item x="164"/>
        <item x="65"/>
        <item x="107"/>
        <item x="23"/>
        <item x="337"/>
        <item x="345"/>
        <item x="119"/>
        <item x="187"/>
        <item x="261"/>
        <item x="108"/>
        <item x="268"/>
        <item x="171"/>
        <item x="84"/>
        <item x="310"/>
        <item x="123"/>
        <item x="288"/>
        <item x="322"/>
        <item x="296"/>
        <item x="102"/>
        <item x="135"/>
        <item x="214"/>
        <item x="114"/>
        <item x="29"/>
        <item x="339"/>
        <item x="68"/>
        <item x="167"/>
        <item x="232"/>
        <item x="203"/>
        <item x="120"/>
        <item x="289"/>
        <item x="46"/>
        <item x="25"/>
        <item x="324"/>
        <item x="184"/>
        <item x="365"/>
        <item x="98"/>
        <item x="69"/>
        <item x="255"/>
        <item x="325"/>
        <item x="298"/>
        <item x="366"/>
        <item x="168"/>
        <item x="47"/>
        <item x="353"/>
        <item x="75"/>
        <item x="208"/>
        <item x="85"/>
        <item x="233"/>
        <item x="299"/>
        <item x="242"/>
        <item x="358"/>
        <item x="304"/>
        <item x="290"/>
        <item x="78"/>
        <item x="367"/>
        <item x="291"/>
        <item x="197"/>
        <item x="6"/>
        <item x="144"/>
        <item x="30"/>
        <item x="190"/>
        <item x="31"/>
        <item x="354"/>
        <item x="219"/>
        <item x="79"/>
        <item x="48"/>
        <item x="1"/>
        <item x="12"/>
        <item x="125"/>
        <item x="52"/>
        <item x="239"/>
        <item x="198"/>
        <item x="7"/>
        <item x="359"/>
        <item x="220"/>
        <item x="58"/>
        <item x="26"/>
        <item x="13"/>
        <item x="266"/>
        <item x="282"/>
        <item x="243"/>
        <item x="70"/>
        <item x="300"/>
        <item x="53"/>
        <item x="32"/>
        <item x="156"/>
        <item x="157"/>
        <item x="38"/>
        <item x="121"/>
        <item x="332"/>
        <item x="145"/>
        <item x="27"/>
        <item x="256"/>
        <item x="109"/>
        <item x="39"/>
        <item x="8"/>
        <item x="320"/>
        <item x="126"/>
        <item x="234"/>
        <item x="21"/>
        <item x="161"/>
        <item x="110"/>
        <item x="146"/>
        <item x="315"/>
        <item x="162"/>
        <item x="199"/>
        <item x="151"/>
        <item x="185"/>
        <item x="327"/>
        <item x="62"/>
        <item x="178"/>
        <item x="14"/>
        <item x="59"/>
        <item x="191"/>
        <item x="22"/>
        <item x="251"/>
        <item x="204"/>
        <item x="225"/>
        <item x="336"/>
        <item x="54"/>
        <item x="63"/>
        <item x="173"/>
        <item x="169"/>
        <item x="192"/>
        <item x="267"/>
        <item x="340"/>
        <item x="200"/>
        <item x="305"/>
        <item x="205"/>
        <item x="292"/>
        <item x="163"/>
        <item x="206"/>
        <item x="86"/>
        <item x="186"/>
        <item x="244"/>
        <item x="257"/>
        <item x="368"/>
        <item x="342"/>
        <item x="40"/>
        <item x="245"/>
        <item x="246"/>
        <item x="139"/>
        <item x="258"/>
        <item x="209"/>
        <item x="328"/>
        <item x="170"/>
        <item x="93"/>
        <item x="83"/>
        <item x="87"/>
        <item x="341"/>
        <item x="9"/>
        <item x="308"/>
        <item x="293"/>
        <item x="329"/>
        <item x="226"/>
        <item x="80"/>
        <item x="286"/>
        <item x="259"/>
        <item x="55"/>
        <item x="316"/>
        <item x="240"/>
        <item x="333"/>
        <item x="361"/>
        <item x="64"/>
        <item x="71"/>
        <item x="15"/>
        <item x="16"/>
        <item x="321"/>
        <item x="127"/>
        <item x="201"/>
        <item x="111"/>
        <item x="235"/>
        <item x="49"/>
        <item x="294"/>
        <item x="295"/>
        <item x="227"/>
        <item x="213"/>
        <item x="179"/>
        <item x="33"/>
        <item x="180"/>
        <item x="133"/>
        <item x="116"/>
        <item x="287"/>
        <item x="17"/>
        <item x="2"/>
        <item x="275"/>
        <item x="210"/>
        <item x="276"/>
        <item x="241"/>
        <item x="41"/>
        <item x="211"/>
        <item x="212"/>
        <item x="326"/>
        <item x="28"/>
        <item x="56"/>
        <item x="90"/>
        <item t="avg"/>
        <item t="sum"/>
      </items>
    </pivotField>
    <pivotField numFmtId="3" showAll="0">
      <items count="55">
        <item x="10"/>
        <item x="45"/>
        <item x="20"/>
        <item x="24"/>
        <item x="3"/>
        <item x="34"/>
        <item x="43"/>
        <item x="38"/>
        <item x="0"/>
        <item x="19"/>
        <item x="11"/>
        <item x="18"/>
        <item x="16"/>
        <item x="1"/>
        <item x="21"/>
        <item x="5"/>
        <item x="6"/>
        <item x="12"/>
        <item x="22"/>
        <item x="28"/>
        <item x="13"/>
        <item x="9"/>
        <item x="29"/>
        <item x="17"/>
        <item x="27"/>
        <item x="37"/>
        <item x="8"/>
        <item x="23"/>
        <item x="15"/>
        <item x="42"/>
        <item x="2"/>
        <item x="44"/>
        <item x="35"/>
        <item x="30"/>
        <item x="7"/>
        <item x="40"/>
        <item x="25"/>
        <item x="14"/>
        <item x="46"/>
        <item x="41"/>
        <item x="52"/>
        <item x="50"/>
        <item x="36"/>
        <item x="48"/>
        <item x="53"/>
        <item x="51"/>
        <item x="39"/>
        <item x="33"/>
        <item x="31"/>
        <item x="32"/>
        <item x="49"/>
        <item x="47"/>
        <item x="4"/>
        <item x="26"/>
        <item t="default"/>
      </items>
    </pivotField>
    <pivotField numFmtId="3" showAll="0"/>
    <pivotField numFmtId="3" showAll="0"/>
    <pivotField numFmtId="3" showAll="0"/>
    <pivotField axis="axisRow" numFmtId="3" showAll="0">
      <items count="54">
        <item x="10"/>
        <item x="44"/>
        <item x="20"/>
        <item x="24"/>
        <item x="3"/>
        <item x="34"/>
        <item x="40"/>
        <item x="28"/>
        <item x="0"/>
        <item x="19"/>
        <item x="11"/>
        <item x="18"/>
        <item x="16"/>
        <item x="1"/>
        <item x="21"/>
        <item x="5"/>
        <item x="6"/>
        <item x="12"/>
        <item x="22"/>
        <item x="9"/>
        <item x="17"/>
        <item x="15"/>
        <item x="29"/>
        <item x="30"/>
        <item x="27"/>
        <item x="36"/>
        <item x="8"/>
        <item x="23"/>
        <item x="14"/>
        <item x="38"/>
        <item x="2"/>
        <item x="42"/>
        <item x="7"/>
        <item x="31"/>
        <item x="41"/>
        <item x="25"/>
        <item x="43"/>
        <item x="13"/>
        <item x="45"/>
        <item x="39"/>
        <item x="50"/>
        <item x="35"/>
        <item x="48"/>
        <item x="52"/>
        <item x="51"/>
        <item x="37"/>
        <item x="46"/>
        <item x="33"/>
        <item x="32"/>
        <item x="49"/>
        <item x="47"/>
        <item x="4"/>
        <item x="26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 avgSubtotal="1">
      <items count="377">
        <item x="186"/>
        <item x="366"/>
        <item x="197"/>
        <item x="367"/>
        <item x="372"/>
        <item x="35"/>
        <item x="61"/>
        <item x="148"/>
        <item x="177"/>
        <item x="181"/>
        <item x="303"/>
        <item x="28"/>
        <item x="125"/>
        <item x="3"/>
        <item x="261"/>
        <item x="40"/>
        <item x="187"/>
        <item x="180"/>
        <item x="207"/>
        <item x="322"/>
        <item x="281"/>
        <item x="320"/>
        <item x="364"/>
        <item x="262"/>
        <item x="270"/>
        <item x="259"/>
        <item x="349"/>
        <item x="184"/>
        <item x="22"/>
        <item x="235"/>
        <item x="153"/>
        <item x="333"/>
        <item x="356"/>
        <item x="185"/>
        <item x="37"/>
        <item x="57"/>
        <item x="175"/>
        <item x="70"/>
        <item x="211"/>
        <item x="292"/>
        <item x="221"/>
        <item x="295"/>
        <item x="234"/>
        <item x="319"/>
        <item x="29"/>
        <item x="199"/>
        <item x="251"/>
        <item x="206"/>
        <item x="179"/>
        <item x="171"/>
        <item x="203"/>
        <item x="321"/>
        <item x="257"/>
        <item x="13"/>
        <item x="16"/>
        <item x="282"/>
        <item x="178"/>
        <item x="63"/>
        <item x="274"/>
        <item x="198"/>
        <item x="302"/>
        <item x="157"/>
        <item x="11"/>
        <item x="370"/>
        <item x="32"/>
        <item x="330"/>
        <item x="38"/>
        <item x="227"/>
        <item x="218"/>
        <item x="359"/>
        <item x="205"/>
        <item x="305"/>
        <item x="176"/>
        <item x="41"/>
        <item x="326"/>
        <item x="368"/>
        <item x="352"/>
        <item x="95"/>
        <item x="298"/>
        <item x="127"/>
        <item x="335"/>
        <item x="346"/>
        <item x="371"/>
        <item x="202"/>
        <item x="276"/>
        <item x="324"/>
        <item x="338"/>
        <item x="68"/>
        <item x="278"/>
        <item x="365"/>
        <item x="19"/>
        <item x="357"/>
        <item x="21"/>
        <item x="272"/>
        <item x="0"/>
        <item x="27"/>
        <item x="296"/>
        <item x="256"/>
        <item x="108"/>
        <item x="209"/>
        <item x="254"/>
        <item x="339"/>
        <item x="318"/>
        <item x="25"/>
        <item x="268"/>
        <item x="307"/>
        <item x="275"/>
        <item x="64"/>
        <item x="98"/>
        <item x="192"/>
        <item x="238"/>
        <item x="59"/>
        <item x="6"/>
        <item x="195"/>
        <item x="232"/>
        <item x="147"/>
        <item x="82"/>
        <item x="17"/>
        <item x="62"/>
        <item x="363"/>
        <item x="354"/>
        <item x="34"/>
        <item x="183"/>
        <item x="122"/>
        <item x="355"/>
        <item x="249"/>
        <item x="228"/>
        <item x="325"/>
        <item x="23"/>
        <item x="173"/>
        <item x="260"/>
        <item x="200"/>
        <item x="362"/>
        <item x="30"/>
        <item x="169"/>
        <item x="94"/>
        <item x="142"/>
        <item x="290"/>
        <item x="369"/>
        <item x="87"/>
        <item x="284"/>
        <item x="374"/>
        <item x="201"/>
        <item x="145"/>
        <item x="12"/>
        <item x="267"/>
        <item x="182"/>
        <item x="258"/>
        <item x="159"/>
        <item x="341"/>
        <item x="33"/>
        <item x="36"/>
        <item x="244"/>
        <item x="343"/>
        <item x="20"/>
        <item x="131"/>
        <item x="311"/>
        <item x="156"/>
        <item x="149"/>
        <item x="217"/>
        <item x="253"/>
        <item x="167"/>
        <item x="196"/>
        <item x="132"/>
        <item x="158"/>
        <item x="345"/>
        <item x="353"/>
        <item x="107"/>
        <item x="289"/>
        <item x="162"/>
        <item x="204"/>
        <item x="31"/>
        <item x="331"/>
        <item x="245"/>
        <item x="114"/>
        <item x="233"/>
        <item x="160"/>
        <item x="327"/>
        <item x="172"/>
        <item x="190"/>
        <item x="164"/>
        <item x="240"/>
        <item x="229"/>
        <item x="105"/>
        <item x="47"/>
        <item x="92"/>
        <item x="248"/>
        <item x="7"/>
        <item x="223"/>
        <item x="264"/>
        <item x="130"/>
        <item x="97"/>
        <item x="297"/>
        <item x="294"/>
        <item x="126"/>
        <item x="188"/>
        <item x="219"/>
        <item x="225"/>
        <item x="193"/>
        <item x="56"/>
        <item x="332"/>
        <item x="237"/>
        <item x="212"/>
        <item x="26"/>
        <item x="222"/>
        <item x="51"/>
        <item x="309"/>
        <item x="216"/>
        <item x="279"/>
        <item x="265"/>
        <item x="252"/>
        <item x="58"/>
        <item x="273"/>
        <item x="280"/>
        <item x="231"/>
        <item x="266"/>
        <item x="54"/>
        <item x="314"/>
        <item x="342"/>
        <item x="313"/>
        <item x="210"/>
        <item x="308"/>
        <item x="323"/>
        <item x="213"/>
        <item x="243"/>
        <item x="358"/>
        <item x="317"/>
        <item x="241"/>
        <item x="337"/>
        <item x="336"/>
        <item x="334"/>
        <item x="373"/>
        <item x="45"/>
        <item x="134"/>
        <item x="86"/>
        <item x="135"/>
        <item x="191"/>
        <item x="247"/>
        <item x="139"/>
        <item x="151"/>
        <item x="230"/>
        <item x="124"/>
        <item x="236"/>
        <item x="110"/>
        <item x="306"/>
        <item x="24"/>
        <item x="140"/>
        <item x="136"/>
        <item x="301"/>
        <item x="271"/>
        <item x="283"/>
        <item x="9"/>
        <item x="144"/>
        <item x="129"/>
        <item x="286"/>
        <item x="239"/>
        <item x="18"/>
        <item x="55"/>
        <item x="277"/>
        <item x="269"/>
        <item x="161"/>
        <item x="106"/>
        <item x="1"/>
        <item x="285"/>
        <item x="214"/>
        <item x="143"/>
        <item x="152"/>
        <item x="96"/>
        <item x="133"/>
        <item x="44"/>
        <item x="65"/>
        <item x="360"/>
        <item x="50"/>
        <item x="100"/>
        <item x="291"/>
        <item x="328"/>
        <item x="155"/>
        <item x="154"/>
        <item x="10"/>
        <item x="347"/>
        <item x="310"/>
        <item x="293"/>
        <item x="103"/>
        <item x="15"/>
        <item x="344"/>
        <item x="39"/>
        <item x="128"/>
        <item x="137"/>
        <item x="120"/>
        <item x="150"/>
        <item x="81"/>
        <item x="170"/>
        <item x="226"/>
        <item x="255"/>
        <item x="299"/>
        <item x="304"/>
        <item x="5"/>
        <item x="69"/>
        <item x="166"/>
        <item x="121"/>
        <item x="348"/>
        <item x="48"/>
        <item x="116"/>
        <item x="66"/>
        <item x="73"/>
        <item x="109"/>
        <item x="71"/>
        <item x="74"/>
        <item x="224"/>
        <item x="117"/>
        <item x="78"/>
        <item x="2"/>
        <item x="76"/>
        <item x="361"/>
        <item x="123"/>
        <item x="84"/>
        <item x="242"/>
        <item x="189"/>
        <item x="329"/>
        <item x="208"/>
        <item x="14"/>
        <item x="163"/>
        <item x="93"/>
        <item x="138"/>
        <item x="112"/>
        <item x="316"/>
        <item x="146"/>
        <item x="52"/>
        <item x="90"/>
        <item x="80"/>
        <item x="53"/>
        <item x="111"/>
        <item x="215"/>
        <item x="8"/>
        <item x="115"/>
        <item x="288"/>
        <item x="113"/>
        <item x="287"/>
        <item x="220"/>
        <item x="42"/>
        <item x="102"/>
        <item x="89"/>
        <item x="168"/>
        <item x="46"/>
        <item x="77"/>
        <item x="118"/>
        <item x="79"/>
        <item x="60"/>
        <item x="75"/>
        <item x="83"/>
        <item x="88"/>
        <item x="85"/>
        <item x="49"/>
        <item x="312"/>
        <item x="340"/>
        <item x="67"/>
        <item x="119"/>
        <item x="165"/>
        <item x="375"/>
        <item x="99"/>
        <item x="174"/>
        <item x="194"/>
        <item x="101"/>
        <item x="91"/>
        <item x="351"/>
        <item x="315"/>
        <item x="246"/>
        <item x="263"/>
        <item x="104"/>
        <item x="141"/>
        <item x="250"/>
        <item x="4"/>
        <item x="350"/>
        <item x="300"/>
        <item x="72"/>
        <item x="43"/>
        <item t="avg"/>
      </items>
    </pivotField>
    <pivotField showAll="0"/>
    <pivotField numFmtId="2" showAll="0"/>
    <pivotField numFmtId="2" showAll="0"/>
  </pivotFields>
  <rowFields count="1">
    <field x="5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Liczba z Powiaty" fld="0" subtotal="count" baseField="0" baseItem="0"/>
  </dataFields>
  <chartFormats count="2">
    <chartFormat chart="0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58" firstHeaderRow="1" firstDataRow="1" firstDataCol="1"/>
  <pivotFields count="17">
    <pivotField dataField="1" showAll="0">
      <items count="371">
        <item x="318"/>
        <item x="182"/>
        <item x="362"/>
        <item x="5"/>
        <item x="115"/>
        <item x="124"/>
        <item x="35"/>
        <item x="248"/>
        <item x="172"/>
        <item x="88"/>
        <item x="122"/>
        <item x="147"/>
        <item x="129"/>
        <item x="66"/>
        <item x="269"/>
        <item x="349"/>
        <item x="311"/>
        <item x="81"/>
        <item x="3"/>
        <item x="148"/>
        <item x="194"/>
        <item x="307"/>
        <item x="334"/>
        <item x="312"/>
        <item x="130"/>
        <item x="237"/>
        <item x="346"/>
        <item x="253"/>
        <item x="77"/>
        <item x="24"/>
        <item x="89"/>
        <item x="238"/>
        <item x="96"/>
        <item x="347"/>
        <item x="82"/>
        <item x="165"/>
        <item x="254"/>
        <item x="350"/>
        <item x="284"/>
        <item x="351"/>
        <item x="356"/>
        <item x="44"/>
        <item x="330"/>
        <item x="357"/>
        <item x="100"/>
        <item x="278"/>
        <item x="297"/>
        <item x="222"/>
        <item x="262"/>
        <item x="313"/>
        <item x="360"/>
        <item x="73"/>
        <item x="202"/>
        <item x="57"/>
        <item x="229"/>
        <item x="279"/>
        <item x="183"/>
        <item x="50"/>
        <item x="51"/>
        <item x="314"/>
        <item x="263"/>
        <item x="264"/>
        <item x="175"/>
        <item x="131"/>
        <item x="352"/>
        <item x="323"/>
        <item x="141"/>
        <item x="215"/>
        <item x="154"/>
        <item x="149"/>
        <item x="270"/>
        <item x="271"/>
        <item x="195"/>
        <item x="216"/>
        <item x="272"/>
        <item x="265"/>
        <item x="331"/>
        <item x="196"/>
        <item x="301"/>
        <item x="217"/>
        <item x="363"/>
        <item x="188"/>
        <item x="302"/>
        <item x="97"/>
        <item x="285"/>
        <item x="159"/>
        <item x="176"/>
        <item x="223"/>
        <item x="249"/>
        <item x="189"/>
        <item x="224"/>
        <item x="250"/>
        <item x="230"/>
        <item x="348"/>
        <item x="36"/>
        <item x="67"/>
        <item x="303"/>
        <item x="132"/>
        <item x="142"/>
        <item x="150"/>
        <item x="218"/>
        <item x="18"/>
        <item x="338"/>
        <item x="45"/>
        <item x="280"/>
        <item x="152"/>
        <item x="231"/>
        <item x="166"/>
        <item x="335"/>
        <item x="364"/>
        <item x="74"/>
        <item x="319"/>
        <item x="37"/>
        <item x="155"/>
        <item x="273"/>
        <item x="136"/>
        <item x="137"/>
        <item x="281"/>
        <item x="92"/>
        <item x="274"/>
        <item x="160"/>
        <item x="11"/>
        <item x="19"/>
        <item x="138"/>
        <item x="260"/>
        <item x="177"/>
        <item x="61"/>
        <item x="20"/>
        <item x="0"/>
        <item x="143"/>
        <item x="43"/>
        <item x="128"/>
        <item x="174"/>
        <item x="91"/>
        <item x="309"/>
        <item x="94"/>
        <item x="134"/>
        <item x="103"/>
        <item x="99"/>
        <item x="117"/>
        <item x="355"/>
        <item x="343"/>
        <item x="344"/>
        <item x="101"/>
        <item x="207"/>
        <item x="317"/>
        <item x="112"/>
        <item x="118"/>
        <item x="277"/>
        <item x="221"/>
        <item x="104"/>
        <item x="193"/>
        <item x="228"/>
        <item x="252"/>
        <item x="72"/>
        <item x="153"/>
        <item x="283"/>
        <item x="236"/>
        <item x="140"/>
        <item x="181"/>
        <item x="4"/>
        <item x="105"/>
        <item x="76"/>
        <item x="369"/>
        <item x="306"/>
        <item x="34"/>
        <item x="95"/>
        <item x="10"/>
        <item x="60"/>
        <item x="247"/>
        <item x="158"/>
        <item x="42"/>
        <item x="106"/>
        <item x="113"/>
        <item x="164"/>
        <item x="65"/>
        <item x="107"/>
        <item x="23"/>
        <item x="337"/>
        <item x="345"/>
        <item x="119"/>
        <item x="187"/>
        <item x="261"/>
        <item x="108"/>
        <item x="268"/>
        <item x="171"/>
        <item x="84"/>
        <item x="310"/>
        <item x="123"/>
        <item x="288"/>
        <item x="322"/>
        <item x="296"/>
        <item x="102"/>
        <item x="135"/>
        <item x="214"/>
        <item x="114"/>
        <item x="29"/>
        <item x="339"/>
        <item x="68"/>
        <item x="167"/>
        <item x="232"/>
        <item x="203"/>
        <item x="120"/>
        <item x="289"/>
        <item x="46"/>
        <item x="25"/>
        <item x="324"/>
        <item x="184"/>
        <item x="365"/>
        <item x="98"/>
        <item x="69"/>
        <item x="255"/>
        <item x="325"/>
        <item x="298"/>
        <item x="366"/>
        <item x="168"/>
        <item x="47"/>
        <item x="353"/>
        <item x="75"/>
        <item x="208"/>
        <item x="85"/>
        <item x="233"/>
        <item x="299"/>
        <item x="242"/>
        <item x="358"/>
        <item x="304"/>
        <item x="290"/>
        <item x="78"/>
        <item x="367"/>
        <item x="291"/>
        <item x="197"/>
        <item x="6"/>
        <item x="144"/>
        <item x="30"/>
        <item x="190"/>
        <item x="31"/>
        <item x="354"/>
        <item x="219"/>
        <item x="79"/>
        <item x="48"/>
        <item x="1"/>
        <item x="12"/>
        <item x="125"/>
        <item x="52"/>
        <item x="239"/>
        <item x="198"/>
        <item x="7"/>
        <item x="359"/>
        <item x="220"/>
        <item x="58"/>
        <item x="26"/>
        <item x="13"/>
        <item x="266"/>
        <item x="282"/>
        <item x="243"/>
        <item x="70"/>
        <item x="300"/>
        <item x="53"/>
        <item x="32"/>
        <item x="156"/>
        <item x="157"/>
        <item x="38"/>
        <item x="121"/>
        <item x="332"/>
        <item x="145"/>
        <item x="27"/>
        <item x="256"/>
        <item x="109"/>
        <item x="39"/>
        <item x="8"/>
        <item x="320"/>
        <item x="126"/>
        <item x="234"/>
        <item x="21"/>
        <item x="161"/>
        <item x="110"/>
        <item x="146"/>
        <item x="315"/>
        <item x="162"/>
        <item x="199"/>
        <item x="151"/>
        <item x="185"/>
        <item x="327"/>
        <item x="62"/>
        <item x="178"/>
        <item x="14"/>
        <item x="59"/>
        <item x="191"/>
        <item x="22"/>
        <item x="251"/>
        <item x="204"/>
        <item x="225"/>
        <item x="336"/>
        <item x="54"/>
        <item x="63"/>
        <item x="173"/>
        <item x="169"/>
        <item x="192"/>
        <item x="267"/>
        <item x="340"/>
        <item x="200"/>
        <item x="305"/>
        <item x="205"/>
        <item x="292"/>
        <item x="163"/>
        <item x="206"/>
        <item x="86"/>
        <item x="186"/>
        <item x="244"/>
        <item x="257"/>
        <item x="368"/>
        <item x="342"/>
        <item x="40"/>
        <item x="245"/>
        <item x="246"/>
        <item x="139"/>
        <item x="258"/>
        <item x="209"/>
        <item x="328"/>
        <item x="170"/>
        <item x="93"/>
        <item x="83"/>
        <item x="87"/>
        <item x="341"/>
        <item x="9"/>
        <item x="308"/>
        <item x="293"/>
        <item x="329"/>
        <item x="226"/>
        <item x="80"/>
        <item x="286"/>
        <item x="259"/>
        <item x="55"/>
        <item x="316"/>
        <item x="240"/>
        <item x="333"/>
        <item x="361"/>
        <item x="64"/>
        <item x="71"/>
        <item x="15"/>
        <item x="16"/>
        <item x="321"/>
        <item x="127"/>
        <item x="201"/>
        <item x="111"/>
        <item x="235"/>
        <item x="49"/>
        <item x="294"/>
        <item x="295"/>
        <item x="227"/>
        <item x="213"/>
        <item x="179"/>
        <item x="33"/>
        <item x="180"/>
        <item x="133"/>
        <item x="116"/>
        <item x="287"/>
        <item x="17"/>
        <item x="2"/>
        <item x="275"/>
        <item x="210"/>
        <item x="276"/>
        <item x="241"/>
        <item x="41"/>
        <item x="211"/>
        <item x="212"/>
        <item x="326"/>
        <item x="28"/>
        <item x="56"/>
        <item x="90"/>
        <item t="default"/>
      </items>
    </pivotField>
    <pivotField axis="axisRow" numFmtId="3" showAll="0">
      <items count="55">
        <item x="10"/>
        <item x="45"/>
        <item x="20"/>
        <item x="24"/>
        <item x="3"/>
        <item x="34"/>
        <item x="43"/>
        <item x="38"/>
        <item x="0"/>
        <item x="19"/>
        <item x="11"/>
        <item x="18"/>
        <item x="16"/>
        <item x="1"/>
        <item x="21"/>
        <item x="5"/>
        <item x="6"/>
        <item x="12"/>
        <item x="22"/>
        <item x="28"/>
        <item x="13"/>
        <item x="9"/>
        <item x="29"/>
        <item x="17"/>
        <item x="27"/>
        <item x="37"/>
        <item x="8"/>
        <item x="23"/>
        <item x="15"/>
        <item x="42"/>
        <item x="2"/>
        <item x="44"/>
        <item x="35"/>
        <item x="30"/>
        <item x="7"/>
        <item x="40"/>
        <item x="25"/>
        <item x="14"/>
        <item x="46"/>
        <item x="41"/>
        <item x="52"/>
        <item x="50"/>
        <item x="36"/>
        <item x="48"/>
        <item x="53"/>
        <item x="51"/>
        <item x="39"/>
        <item x="33"/>
        <item x="31"/>
        <item x="32"/>
        <item x="49"/>
        <item x="47"/>
        <item x="4"/>
        <item x="26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numFmtId="2" showAll="0"/>
    <pivotField numFmtId="2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Liczba z Powiaty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rowHeaderCaption="Powiaty w Polsce">
  <location ref="A3:B374" firstHeaderRow="1" firstDataRow="1" firstDataCol="1"/>
  <pivotFields count="17">
    <pivotField axis="axisRow" showAll="0" avgSubtotal="1">
      <items count="371">
        <item x="318"/>
        <item x="182"/>
        <item x="362"/>
        <item x="5"/>
        <item x="115"/>
        <item x="124"/>
        <item x="35"/>
        <item x="248"/>
        <item x="172"/>
        <item x="88"/>
        <item x="122"/>
        <item x="147"/>
        <item x="129"/>
        <item x="66"/>
        <item x="269"/>
        <item x="349"/>
        <item x="311"/>
        <item x="81"/>
        <item x="3"/>
        <item x="148"/>
        <item x="194"/>
        <item x="307"/>
        <item x="334"/>
        <item x="312"/>
        <item x="130"/>
        <item x="237"/>
        <item x="346"/>
        <item x="253"/>
        <item x="77"/>
        <item x="24"/>
        <item x="89"/>
        <item x="238"/>
        <item x="96"/>
        <item x="347"/>
        <item x="82"/>
        <item x="165"/>
        <item x="254"/>
        <item x="350"/>
        <item x="284"/>
        <item x="351"/>
        <item x="356"/>
        <item x="44"/>
        <item x="330"/>
        <item x="357"/>
        <item x="100"/>
        <item x="278"/>
        <item x="297"/>
        <item x="222"/>
        <item x="262"/>
        <item x="313"/>
        <item x="360"/>
        <item x="73"/>
        <item x="202"/>
        <item x="57"/>
        <item x="229"/>
        <item x="279"/>
        <item x="183"/>
        <item x="50"/>
        <item x="51"/>
        <item x="314"/>
        <item x="263"/>
        <item x="264"/>
        <item x="175"/>
        <item x="131"/>
        <item x="352"/>
        <item x="323"/>
        <item x="141"/>
        <item x="215"/>
        <item x="154"/>
        <item x="149"/>
        <item x="270"/>
        <item x="271"/>
        <item x="195"/>
        <item x="216"/>
        <item x="272"/>
        <item x="265"/>
        <item x="331"/>
        <item x="196"/>
        <item x="301"/>
        <item x="217"/>
        <item x="363"/>
        <item x="188"/>
        <item x="302"/>
        <item x="97"/>
        <item x="285"/>
        <item x="159"/>
        <item x="176"/>
        <item x="223"/>
        <item x="249"/>
        <item x="189"/>
        <item x="224"/>
        <item x="250"/>
        <item x="230"/>
        <item x="348"/>
        <item x="36"/>
        <item x="67"/>
        <item x="303"/>
        <item x="132"/>
        <item x="142"/>
        <item x="150"/>
        <item x="218"/>
        <item x="18"/>
        <item x="338"/>
        <item x="45"/>
        <item x="280"/>
        <item x="152"/>
        <item x="231"/>
        <item x="166"/>
        <item x="335"/>
        <item x="364"/>
        <item x="74"/>
        <item x="319"/>
        <item x="37"/>
        <item x="155"/>
        <item x="273"/>
        <item x="136"/>
        <item x="137"/>
        <item x="281"/>
        <item x="92"/>
        <item x="274"/>
        <item x="160"/>
        <item x="11"/>
        <item x="19"/>
        <item x="138"/>
        <item x="260"/>
        <item x="177"/>
        <item x="61"/>
        <item x="20"/>
        <item x="0"/>
        <item x="143"/>
        <item x="43"/>
        <item x="128"/>
        <item x="174"/>
        <item x="91"/>
        <item x="309"/>
        <item x="94"/>
        <item x="134"/>
        <item x="103"/>
        <item x="99"/>
        <item x="117"/>
        <item x="355"/>
        <item x="343"/>
        <item x="344"/>
        <item x="101"/>
        <item x="207"/>
        <item x="317"/>
        <item x="112"/>
        <item x="118"/>
        <item x="277"/>
        <item x="221"/>
        <item x="104"/>
        <item x="193"/>
        <item x="228"/>
        <item x="252"/>
        <item x="72"/>
        <item x="153"/>
        <item x="283"/>
        <item x="236"/>
        <item x="140"/>
        <item x="181"/>
        <item x="4"/>
        <item x="105"/>
        <item x="76"/>
        <item x="369"/>
        <item x="306"/>
        <item x="34"/>
        <item x="95"/>
        <item x="10"/>
        <item x="60"/>
        <item x="247"/>
        <item x="158"/>
        <item x="42"/>
        <item x="106"/>
        <item x="113"/>
        <item x="164"/>
        <item x="65"/>
        <item x="107"/>
        <item x="23"/>
        <item x="337"/>
        <item x="345"/>
        <item x="119"/>
        <item x="187"/>
        <item x="261"/>
        <item x="108"/>
        <item x="268"/>
        <item x="171"/>
        <item x="84"/>
        <item x="310"/>
        <item x="123"/>
        <item x="288"/>
        <item x="322"/>
        <item x="296"/>
        <item x="102"/>
        <item x="135"/>
        <item x="214"/>
        <item x="114"/>
        <item x="29"/>
        <item x="339"/>
        <item x="68"/>
        <item x="167"/>
        <item x="232"/>
        <item x="203"/>
        <item x="120"/>
        <item x="289"/>
        <item x="46"/>
        <item x="25"/>
        <item x="324"/>
        <item x="184"/>
        <item x="365"/>
        <item x="98"/>
        <item x="69"/>
        <item x="255"/>
        <item x="325"/>
        <item x="298"/>
        <item x="366"/>
        <item x="168"/>
        <item x="47"/>
        <item x="353"/>
        <item x="75"/>
        <item x="208"/>
        <item x="85"/>
        <item x="233"/>
        <item x="299"/>
        <item x="242"/>
        <item x="358"/>
        <item x="304"/>
        <item x="290"/>
        <item x="78"/>
        <item x="367"/>
        <item x="291"/>
        <item x="197"/>
        <item x="6"/>
        <item x="144"/>
        <item x="30"/>
        <item x="190"/>
        <item x="31"/>
        <item x="354"/>
        <item x="219"/>
        <item x="79"/>
        <item x="48"/>
        <item x="1"/>
        <item x="12"/>
        <item x="125"/>
        <item x="52"/>
        <item x="239"/>
        <item x="198"/>
        <item x="7"/>
        <item x="359"/>
        <item x="220"/>
        <item x="58"/>
        <item x="26"/>
        <item x="13"/>
        <item x="266"/>
        <item x="282"/>
        <item x="243"/>
        <item x="70"/>
        <item x="300"/>
        <item x="53"/>
        <item x="32"/>
        <item x="156"/>
        <item x="157"/>
        <item x="38"/>
        <item x="121"/>
        <item x="332"/>
        <item x="145"/>
        <item x="27"/>
        <item x="256"/>
        <item x="109"/>
        <item x="39"/>
        <item x="8"/>
        <item x="320"/>
        <item x="126"/>
        <item x="234"/>
        <item x="21"/>
        <item x="161"/>
        <item x="110"/>
        <item x="146"/>
        <item x="315"/>
        <item x="162"/>
        <item x="199"/>
        <item x="151"/>
        <item x="185"/>
        <item x="327"/>
        <item x="62"/>
        <item x="178"/>
        <item x="14"/>
        <item x="59"/>
        <item x="191"/>
        <item x="22"/>
        <item x="251"/>
        <item x="204"/>
        <item x="225"/>
        <item x="336"/>
        <item x="54"/>
        <item x="63"/>
        <item x="173"/>
        <item x="169"/>
        <item x="192"/>
        <item x="267"/>
        <item x="340"/>
        <item x="200"/>
        <item x="305"/>
        <item x="205"/>
        <item x="292"/>
        <item x="163"/>
        <item x="206"/>
        <item x="86"/>
        <item x="186"/>
        <item x="244"/>
        <item x="257"/>
        <item x="368"/>
        <item x="342"/>
        <item x="40"/>
        <item x="245"/>
        <item x="246"/>
        <item x="139"/>
        <item x="258"/>
        <item x="209"/>
        <item x="328"/>
        <item x="170"/>
        <item x="93"/>
        <item x="83"/>
        <item x="87"/>
        <item x="341"/>
        <item x="9"/>
        <item x="308"/>
        <item x="293"/>
        <item x="329"/>
        <item x="226"/>
        <item x="80"/>
        <item x="286"/>
        <item x="259"/>
        <item x="55"/>
        <item x="316"/>
        <item x="240"/>
        <item x="333"/>
        <item x="361"/>
        <item x="64"/>
        <item x="71"/>
        <item x="15"/>
        <item x="16"/>
        <item x="321"/>
        <item x="127"/>
        <item x="201"/>
        <item x="111"/>
        <item x="235"/>
        <item x="49"/>
        <item x="294"/>
        <item x="295"/>
        <item x="227"/>
        <item x="213"/>
        <item x="179"/>
        <item x="33"/>
        <item x="180"/>
        <item x="133"/>
        <item x="116"/>
        <item x="287"/>
        <item x="17"/>
        <item x="2"/>
        <item x="275"/>
        <item x="210"/>
        <item x="276"/>
        <item x="241"/>
        <item x="41"/>
        <item x="211"/>
        <item x="212"/>
        <item x="326"/>
        <item x="28"/>
        <item x="56"/>
        <item x="90"/>
        <item t="avg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>
      <items count="377">
        <item x="186"/>
        <item x="366"/>
        <item x="197"/>
        <item x="367"/>
        <item x="372"/>
        <item x="35"/>
        <item x="61"/>
        <item x="148"/>
        <item x="177"/>
        <item x="181"/>
        <item x="303"/>
        <item x="28"/>
        <item x="125"/>
        <item x="3"/>
        <item x="261"/>
        <item x="40"/>
        <item x="187"/>
        <item x="180"/>
        <item x="207"/>
        <item x="322"/>
        <item x="281"/>
        <item x="320"/>
        <item x="364"/>
        <item x="262"/>
        <item x="270"/>
        <item x="259"/>
        <item x="349"/>
        <item x="184"/>
        <item x="22"/>
        <item x="235"/>
        <item x="153"/>
        <item x="333"/>
        <item x="356"/>
        <item x="185"/>
        <item x="37"/>
        <item x="57"/>
        <item x="175"/>
        <item x="70"/>
        <item x="211"/>
        <item x="292"/>
        <item x="221"/>
        <item x="295"/>
        <item x="234"/>
        <item x="319"/>
        <item x="29"/>
        <item x="199"/>
        <item x="251"/>
        <item x="206"/>
        <item x="179"/>
        <item x="171"/>
        <item x="203"/>
        <item x="321"/>
        <item x="257"/>
        <item x="13"/>
        <item x="16"/>
        <item x="282"/>
        <item x="178"/>
        <item x="63"/>
        <item x="274"/>
        <item x="198"/>
        <item x="302"/>
        <item x="157"/>
        <item x="11"/>
        <item x="370"/>
        <item x="32"/>
        <item x="330"/>
        <item x="38"/>
        <item x="227"/>
        <item x="218"/>
        <item x="359"/>
        <item x="205"/>
        <item x="305"/>
        <item x="176"/>
        <item x="41"/>
        <item x="326"/>
        <item x="368"/>
        <item x="352"/>
        <item x="95"/>
        <item x="298"/>
        <item x="127"/>
        <item x="335"/>
        <item x="346"/>
        <item x="371"/>
        <item x="202"/>
        <item x="276"/>
        <item x="324"/>
        <item x="338"/>
        <item x="68"/>
        <item x="278"/>
        <item x="365"/>
        <item x="19"/>
        <item x="357"/>
        <item x="21"/>
        <item x="272"/>
        <item x="0"/>
        <item x="27"/>
        <item x="296"/>
        <item x="256"/>
        <item x="108"/>
        <item x="209"/>
        <item x="254"/>
        <item x="339"/>
        <item x="318"/>
        <item x="25"/>
        <item x="268"/>
        <item x="307"/>
        <item x="275"/>
        <item x="64"/>
        <item x="98"/>
        <item x="192"/>
        <item x="238"/>
        <item x="59"/>
        <item x="6"/>
        <item x="195"/>
        <item x="232"/>
        <item x="147"/>
        <item x="82"/>
        <item x="17"/>
        <item x="62"/>
        <item x="363"/>
        <item x="354"/>
        <item x="34"/>
        <item x="183"/>
        <item x="122"/>
        <item x="355"/>
        <item x="249"/>
        <item x="228"/>
        <item x="325"/>
        <item x="23"/>
        <item x="173"/>
        <item x="260"/>
        <item x="200"/>
        <item x="362"/>
        <item x="30"/>
        <item x="169"/>
        <item x="94"/>
        <item x="142"/>
        <item x="290"/>
        <item x="369"/>
        <item x="87"/>
        <item x="284"/>
        <item x="374"/>
        <item x="201"/>
        <item x="145"/>
        <item x="12"/>
        <item x="267"/>
        <item x="182"/>
        <item x="258"/>
        <item x="159"/>
        <item x="341"/>
        <item x="33"/>
        <item x="36"/>
        <item x="244"/>
        <item x="343"/>
        <item x="20"/>
        <item x="131"/>
        <item x="311"/>
        <item x="156"/>
        <item x="149"/>
        <item x="217"/>
        <item x="253"/>
        <item x="167"/>
        <item x="196"/>
        <item x="132"/>
        <item x="158"/>
        <item x="345"/>
        <item x="353"/>
        <item x="107"/>
        <item x="289"/>
        <item x="162"/>
        <item x="204"/>
        <item x="31"/>
        <item x="331"/>
        <item x="245"/>
        <item x="114"/>
        <item x="233"/>
        <item x="160"/>
        <item x="327"/>
        <item x="172"/>
        <item x="190"/>
        <item x="164"/>
        <item x="240"/>
        <item x="229"/>
        <item x="105"/>
        <item x="47"/>
        <item x="92"/>
        <item x="248"/>
        <item x="7"/>
        <item x="223"/>
        <item x="264"/>
        <item x="130"/>
        <item x="97"/>
        <item x="297"/>
        <item x="294"/>
        <item x="126"/>
        <item x="188"/>
        <item x="219"/>
        <item x="225"/>
        <item x="193"/>
        <item x="56"/>
        <item x="332"/>
        <item x="237"/>
        <item x="212"/>
        <item x="26"/>
        <item x="222"/>
        <item x="51"/>
        <item x="309"/>
        <item x="216"/>
        <item x="279"/>
        <item x="265"/>
        <item x="252"/>
        <item x="58"/>
        <item x="273"/>
        <item x="280"/>
        <item x="231"/>
        <item x="266"/>
        <item x="54"/>
        <item x="314"/>
        <item x="342"/>
        <item x="313"/>
        <item x="210"/>
        <item x="308"/>
        <item x="323"/>
        <item x="213"/>
        <item x="243"/>
        <item x="358"/>
        <item x="317"/>
        <item x="241"/>
        <item x="337"/>
        <item x="336"/>
        <item x="334"/>
        <item x="373"/>
        <item x="45"/>
        <item x="134"/>
        <item x="86"/>
        <item x="135"/>
        <item x="191"/>
        <item x="247"/>
        <item x="139"/>
        <item x="151"/>
        <item x="230"/>
        <item x="124"/>
        <item x="236"/>
        <item x="110"/>
        <item x="306"/>
        <item x="24"/>
        <item x="140"/>
        <item x="136"/>
        <item x="301"/>
        <item x="271"/>
        <item x="283"/>
        <item x="9"/>
        <item x="144"/>
        <item x="129"/>
        <item x="286"/>
        <item x="239"/>
        <item x="18"/>
        <item x="55"/>
        <item x="277"/>
        <item x="269"/>
        <item x="161"/>
        <item x="106"/>
        <item x="1"/>
        <item x="285"/>
        <item x="214"/>
        <item x="143"/>
        <item x="152"/>
        <item x="96"/>
        <item x="133"/>
        <item x="44"/>
        <item x="65"/>
        <item x="360"/>
        <item x="50"/>
        <item x="100"/>
        <item x="291"/>
        <item x="328"/>
        <item x="155"/>
        <item x="154"/>
        <item x="10"/>
        <item x="347"/>
        <item x="310"/>
        <item x="293"/>
        <item x="103"/>
        <item x="15"/>
        <item x="344"/>
        <item x="39"/>
        <item x="128"/>
        <item x="137"/>
        <item x="120"/>
        <item x="150"/>
        <item x="81"/>
        <item x="170"/>
        <item x="226"/>
        <item x="255"/>
        <item x="299"/>
        <item x="304"/>
        <item x="5"/>
        <item x="69"/>
        <item x="166"/>
        <item x="121"/>
        <item x="348"/>
        <item x="48"/>
        <item x="116"/>
        <item x="66"/>
        <item x="73"/>
        <item x="109"/>
        <item x="71"/>
        <item x="74"/>
        <item x="224"/>
        <item x="117"/>
        <item x="78"/>
        <item x="2"/>
        <item x="76"/>
        <item x="361"/>
        <item x="123"/>
        <item x="84"/>
        <item x="242"/>
        <item x="189"/>
        <item x="329"/>
        <item x="208"/>
        <item x="14"/>
        <item x="163"/>
        <item x="93"/>
        <item x="138"/>
        <item x="112"/>
        <item x="316"/>
        <item x="146"/>
        <item x="52"/>
        <item x="90"/>
        <item x="80"/>
        <item x="53"/>
        <item x="111"/>
        <item x="215"/>
        <item x="8"/>
        <item x="115"/>
        <item x="288"/>
        <item x="113"/>
        <item x="287"/>
        <item x="220"/>
        <item x="42"/>
        <item x="102"/>
        <item x="89"/>
        <item x="168"/>
        <item x="46"/>
        <item x="77"/>
        <item x="118"/>
        <item x="79"/>
        <item x="60"/>
        <item x="75"/>
        <item x="83"/>
        <item x="88"/>
        <item x="85"/>
        <item x="49"/>
        <item x="312"/>
        <item x="340"/>
        <item x="67"/>
        <item x="119"/>
        <item x="165"/>
        <item x="375"/>
        <item x="99"/>
        <item x="174"/>
        <item x="194"/>
        <item x="101"/>
        <item x="91"/>
        <item x="351"/>
        <item x="315"/>
        <item x="246"/>
        <item x="263"/>
        <item x="104"/>
        <item x="141"/>
        <item x="250"/>
        <item x="4"/>
        <item x="350"/>
        <item x="300"/>
        <item x="72"/>
        <item x="43"/>
        <item t="default"/>
      </items>
    </pivotField>
    <pivotField showAll="0"/>
    <pivotField numFmtId="2" showAll="0"/>
    <pivotField numFmtId="2" showAll="0"/>
  </pivotFields>
  <rowFields count="1">
    <field x="0"/>
  </rowFields>
  <rowItems count="3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 t="grand">
      <x/>
    </i>
  </rowItems>
  <colItems count="1">
    <i/>
  </colItems>
  <dataFields count="1">
    <dataField name="Liczba czytelników w 2015r.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3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rowHeaderCaption="Powiaty">
  <location ref="A2:B373" firstHeaderRow="1" firstDataRow="1" firstDataCol="1"/>
  <pivotFields count="17">
    <pivotField axis="axisRow" showAll="0">
      <items count="371">
        <item x="318"/>
        <item x="182"/>
        <item x="362"/>
        <item x="5"/>
        <item x="115"/>
        <item x="124"/>
        <item x="35"/>
        <item x="248"/>
        <item x="172"/>
        <item x="88"/>
        <item x="122"/>
        <item x="147"/>
        <item x="129"/>
        <item x="66"/>
        <item x="269"/>
        <item x="349"/>
        <item x="311"/>
        <item x="81"/>
        <item x="3"/>
        <item x="148"/>
        <item x="194"/>
        <item x="307"/>
        <item x="334"/>
        <item x="312"/>
        <item x="130"/>
        <item x="237"/>
        <item x="346"/>
        <item x="253"/>
        <item x="77"/>
        <item x="24"/>
        <item x="89"/>
        <item x="238"/>
        <item x="96"/>
        <item x="347"/>
        <item x="82"/>
        <item x="165"/>
        <item x="254"/>
        <item x="350"/>
        <item x="284"/>
        <item x="351"/>
        <item x="356"/>
        <item x="44"/>
        <item x="330"/>
        <item x="357"/>
        <item x="100"/>
        <item x="278"/>
        <item x="297"/>
        <item x="222"/>
        <item x="262"/>
        <item x="313"/>
        <item x="360"/>
        <item x="73"/>
        <item x="202"/>
        <item x="57"/>
        <item x="229"/>
        <item x="279"/>
        <item x="183"/>
        <item x="50"/>
        <item x="51"/>
        <item x="314"/>
        <item x="263"/>
        <item x="264"/>
        <item x="175"/>
        <item x="131"/>
        <item x="352"/>
        <item x="323"/>
        <item x="141"/>
        <item x="215"/>
        <item x="154"/>
        <item x="149"/>
        <item x="270"/>
        <item x="271"/>
        <item x="195"/>
        <item x="216"/>
        <item x="272"/>
        <item x="265"/>
        <item x="331"/>
        <item x="196"/>
        <item x="301"/>
        <item x="217"/>
        <item x="363"/>
        <item x="188"/>
        <item x="302"/>
        <item x="97"/>
        <item x="285"/>
        <item x="159"/>
        <item x="176"/>
        <item x="223"/>
        <item x="249"/>
        <item x="189"/>
        <item x="224"/>
        <item x="250"/>
        <item x="230"/>
        <item x="348"/>
        <item x="36"/>
        <item x="67"/>
        <item x="303"/>
        <item x="132"/>
        <item x="142"/>
        <item x="150"/>
        <item x="218"/>
        <item x="18"/>
        <item x="338"/>
        <item x="45"/>
        <item x="280"/>
        <item x="152"/>
        <item x="231"/>
        <item x="166"/>
        <item x="335"/>
        <item x="364"/>
        <item x="74"/>
        <item x="319"/>
        <item x="37"/>
        <item x="155"/>
        <item x="273"/>
        <item x="136"/>
        <item x="137"/>
        <item x="281"/>
        <item x="92"/>
        <item x="274"/>
        <item x="160"/>
        <item x="11"/>
        <item x="19"/>
        <item x="138"/>
        <item x="260"/>
        <item x="177"/>
        <item x="61"/>
        <item x="20"/>
        <item x="0"/>
        <item x="143"/>
        <item x="43"/>
        <item x="128"/>
        <item x="174"/>
        <item x="91"/>
        <item x="309"/>
        <item x="94"/>
        <item x="134"/>
        <item x="103"/>
        <item x="99"/>
        <item x="117"/>
        <item x="355"/>
        <item x="343"/>
        <item x="344"/>
        <item x="101"/>
        <item x="207"/>
        <item x="317"/>
        <item x="112"/>
        <item x="118"/>
        <item x="277"/>
        <item x="221"/>
        <item x="104"/>
        <item x="193"/>
        <item x="228"/>
        <item x="252"/>
        <item x="72"/>
        <item x="153"/>
        <item x="283"/>
        <item x="236"/>
        <item x="140"/>
        <item x="181"/>
        <item x="4"/>
        <item x="105"/>
        <item x="76"/>
        <item x="369"/>
        <item x="306"/>
        <item x="34"/>
        <item x="95"/>
        <item x="10"/>
        <item x="60"/>
        <item x="247"/>
        <item x="158"/>
        <item x="42"/>
        <item x="106"/>
        <item x="113"/>
        <item x="164"/>
        <item x="65"/>
        <item x="107"/>
        <item x="23"/>
        <item x="337"/>
        <item x="345"/>
        <item x="119"/>
        <item x="187"/>
        <item x="261"/>
        <item x="108"/>
        <item x="268"/>
        <item x="171"/>
        <item x="84"/>
        <item x="310"/>
        <item x="123"/>
        <item x="288"/>
        <item x="322"/>
        <item x="296"/>
        <item x="102"/>
        <item x="135"/>
        <item x="214"/>
        <item x="114"/>
        <item x="29"/>
        <item x="339"/>
        <item x="68"/>
        <item x="167"/>
        <item x="232"/>
        <item x="203"/>
        <item x="120"/>
        <item x="289"/>
        <item x="46"/>
        <item x="25"/>
        <item x="324"/>
        <item x="184"/>
        <item x="365"/>
        <item x="98"/>
        <item x="69"/>
        <item x="255"/>
        <item x="325"/>
        <item x="298"/>
        <item x="366"/>
        <item x="168"/>
        <item x="47"/>
        <item x="353"/>
        <item x="75"/>
        <item x="208"/>
        <item x="85"/>
        <item x="233"/>
        <item x="299"/>
        <item x="242"/>
        <item x="358"/>
        <item x="304"/>
        <item x="290"/>
        <item x="78"/>
        <item x="367"/>
        <item x="291"/>
        <item x="197"/>
        <item x="6"/>
        <item x="144"/>
        <item x="30"/>
        <item x="190"/>
        <item x="31"/>
        <item x="354"/>
        <item x="219"/>
        <item x="79"/>
        <item x="48"/>
        <item x="1"/>
        <item x="12"/>
        <item x="125"/>
        <item x="52"/>
        <item x="239"/>
        <item x="198"/>
        <item x="7"/>
        <item x="359"/>
        <item x="220"/>
        <item x="58"/>
        <item x="26"/>
        <item x="13"/>
        <item x="266"/>
        <item x="282"/>
        <item x="243"/>
        <item x="70"/>
        <item x="300"/>
        <item x="53"/>
        <item x="32"/>
        <item x="156"/>
        <item x="157"/>
        <item x="38"/>
        <item x="121"/>
        <item x="332"/>
        <item x="145"/>
        <item x="27"/>
        <item x="256"/>
        <item x="109"/>
        <item x="39"/>
        <item x="8"/>
        <item x="320"/>
        <item x="126"/>
        <item x="234"/>
        <item x="21"/>
        <item x="161"/>
        <item x="110"/>
        <item x="146"/>
        <item x="315"/>
        <item x="162"/>
        <item x="199"/>
        <item x="151"/>
        <item x="185"/>
        <item x="327"/>
        <item x="62"/>
        <item x="178"/>
        <item x="14"/>
        <item x="59"/>
        <item x="191"/>
        <item x="22"/>
        <item x="251"/>
        <item x="204"/>
        <item x="225"/>
        <item x="336"/>
        <item x="54"/>
        <item x="63"/>
        <item x="173"/>
        <item x="169"/>
        <item x="192"/>
        <item x="267"/>
        <item x="340"/>
        <item x="200"/>
        <item x="305"/>
        <item x="205"/>
        <item x="292"/>
        <item x="163"/>
        <item x="206"/>
        <item x="86"/>
        <item x="186"/>
        <item x="244"/>
        <item x="257"/>
        <item x="368"/>
        <item x="342"/>
        <item x="40"/>
        <item x="245"/>
        <item x="246"/>
        <item x="139"/>
        <item x="258"/>
        <item x="209"/>
        <item x="328"/>
        <item x="170"/>
        <item x="93"/>
        <item x="83"/>
        <item x="87"/>
        <item x="341"/>
        <item x="9"/>
        <item x="308"/>
        <item x="293"/>
        <item x="329"/>
        <item x="226"/>
        <item x="80"/>
        <item x="286"/>
        <item x="259"/>
        <item x="55"/>
        <item x="316"/>
        <item x="240"/>
        <item x="333"/>
        <item x="361"/>
        <item x="64"/>
        <item x="71"/>
        <item x="15"/>
        <item x="16"/>
        <item x="321"/>
        <item x="127"/>
        <item x="201"/>
        <item x="111"/>
        <item x="235"/>
        <item x="49"/>
        <item x="294"/>
        <item x="295"/>
        <item x="227"/>
        <item x="213"/>
        <item x="179"/>
        <item x="33"/>
        <item x="180"/>
        <item x="133"/>
        <item x="116"/>
        <item x="287"/>
        <item x="17"/>
        <item x="2"/>
        <item x="275"/>
        <item x="210"/>
        <item x="276"/>
        <item x="241"/>
        <item x="41"/>
        <item x="211"/>
        <item x="212"/>
        <item x="326"/>
        <item x="28"/>
        <item x="56"/>
        <item x="90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3" showAll="0"/>
    <pivotField numFmtId="3" showAll="0"/>
    <pivotField numFmtId="3" showAll="0"/>
    <pivotField showAll="0"/>
    <pivotField numFmtId="2" showAll="0"/>
    <pivotField numFmtId="2" showAll="0"/>
  </pivotFields>
  <rowFields count="1">
    <field x="0"/>
  </rowFields>
  <rowItems count="3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 t="grand">
      <x/>
    </i>
  </rowItems>
  <colItems count="1">
    <i/>
  </colItems>
  <dataFields count="1">
    <dataField name="Łączna liczba czytelników w 2014 r. w Pols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4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">
  <location ref="A1:B372" firstHeaderRow="1" firstDataRow="1" firstDataCol="1"/>
  <pivotFields count="2">
    <pivotField axis="axisRow" showAll="0">
      <items count="3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dataField="1" showAll="0"/>
  </pivotFields>
  <rowFields count="1">
    <field x="0"/>
  </rowFields>
  <rowItems count="3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 t="grand">
      <x/>
    </i>
  </rowItems>
  <colItems count="1">
    <i/>
  </colItems>
  <dataFields count="1">
    <dataField name=" Łączna liczba czytelników w 2014 r. w Pols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6" sqref="B16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3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3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3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"/>
  <sheetViews>
    <sheetView workbookViewId="0">
      <selection activeCell="J30" sqref="J30"/>
    </sheetView>
  </sheetViews>
  <sheetFormatPr defaultRowHeight="15" x14ac:dyDescent="0.25"/>
  <cols>
    <col min="1" max="1" width="29.7109375" bestFit="1" customWidth="1"/>
    <col min="2" max="2" width="47.28515625" bestFit="1" customWidth="1"/>
  </cols>
  <sheetData>
    <row r="1" spans="1:2" x14ac:dyDescent="0.25">
      <c r="A1" s="9" t="s">
        <v>486</v>
      </c>
      <c r="B1" t="s">
        <v>499</v>
      </c>
    </row>
    <row r="2" spans="1:2" x14ac:dyDescent="0.25">
      <c r="A2" s="12" t="s">
        <v>340</v>
      </c>
      <c r="B2" s="13">
        <v>7145</v>
      </c>
    </row>
    <row r="3" spans="1:2" x14ac:dyDescent="0.25">
      <c r="A3" s="12" t="s">
        <v>204</v>
      </c>
      <c r="B3" s="13">
        <v>8229</v>
      </c>
    </row>
    <row r="4" spans="1:2" x14ac:dyDescent="0.25">
      <c r="A4" s="12" t="s">
        <v>384</v>
      </c>
      <c r="B4" s="13">
        <v>6842</v>
      </c>
    </row>
    <row r="5" spans="1:2" x14ac:dyDescent="0.25">
      <c r="A5" s="12" t="s">
        <v>27</v>
      </c>
      <c r="B5" s="13">
        <v>18422</v>
      </c>
    </row>
    <row r="6" spans="1:2" x14ac:dyDescent="0.25">
      <c r="A6" s="12" t="s">
        <v>137</v>
      </c>
      <c r="B6" s="13">
        <v>26765</v>
      </c>
    </row>
    <row r="7" spans="1:2" x14ac:dyDescent="0.25">
      <c r="A7" s="12" t="s">
        <v>146</v>
      </c>
      <c r="B7" s="13">
        <v>13872</v>
      </c>
    </row>
    <row r="8" spans="1:2" x14ac:dyDescent="0.25">
      <c r="A8" s="12" t="s">
        <v>57</v>
      </c>
      <c r="B8" s="13">
        <v>3568</v>
      </c>
    </row>
    <row r="9" spans="1:2" x14ac:dyDescent="0.25">
      <c r="A9" s="12" t="s">
        <v>270</v>
      </c>
      <c r="B9" s="13">
        <v>6211</v>
      </c>
    </row>
    <row r="10" spans="1:2" x14ac:dyDescent="0.25">
      <c r="A10" s="12" t="s">
        <v>194</v>
      </c>
      <c r="B10" s="13">
        <v>14319</v>
      </c>
    </row>
    <row r="11" spans="1:2" x14ac:dyDescent="0.25">
      <c r="A11" s="12" t="s">
        <v>110</v>
      </c>
      <c r="B11" s="13">
        <v>37270</v>
      </c>
    </row>
    <row r="12" spans="1:2" x14ac:dyDescent="0.25">
      <c r="A12" s="12" t="s">
        <v>144</v>
      </c>
      <c r="B12" s="13">
        <v>8823</v>
      </c>
    </row>
    <row r="13" spans="1:2" x14ac:dyDescent="0.25">
      <c r="A13" s="12" t="s">
        <v>169</v>
      </c>
      <c r="B13" s="13">
        <v>3282</v>
      </c>
    </row>
    <row r="14" spans="1:2" x14ac:dyDescent="0.25">
      <c r="A14" s="12" t="s">
        <v>151</v>
      </c>
      <c r="B14" s="13">
        <v>14654</v>
      </c>
    </row>
    <row r="15" spans="1:2" x14ac:dyDescent="0.25">
      <c r="A15" s="12" t="s">
        <v>88</v>
      </c>
      <c r="B15" s="13">
        <v>20053</v>
      </c>
    </row>
    <row r="16" spans="1:2" x14ac:dyDescent="0.25">
      <c r="A16" s="12" t="s">
        <v>291</v>
      </c>
      <c r="B16" s="13">
        <v>14540</v>
      </c>
    </row>
    <row r="17" spans="1:2" x14ac:dyDescent="0.25">
      <c r="A17" s="12" t="s">
        <v>371</v>
      </c>
      <c r="B17" s="13">
        <v>5199</v>
      </c>
    </row>
    <row r="18" spans="1:2" x14ac:dyDescent="0.25">
      <c r="A18" s="12" t="s">
        <v>333</v>
      </c>
      <c r="B18" s="13">
        <v>12942</v>
      </c>
    </row>
    <row r="19" spans="1:2" x14ac:dyDescent="0.25">
      <c r="A19" s="12" t="s">
        <v>103</v>
      </c>
      <c r="B19" s="13">
        <v>32169</v>
      </c>
    </row>
    <row r="20" spans="1:2" x14ac:dyDescent="0.25">
      <c r="A20" s="12" t="s">
        <v>25</v>
      </c>
      <c r="B20" s="13">
        <v>4927</v>
      </c>
    </row>
    <row r="21" spans="1:2" x14ac:dyDescent="0.25">
      <c r="A21" s="12" t="s">
        <v>170</v>
      </c>
      <c r="B21" s="13">
        <v>10090</v>
      </c>
    </row>
    <row r="22" spans="1:2" x14ac:dyDescent="0.25">
      <c r="A22" s="12" t="s">
        <v>216</v>
      </c>
      <c r="B22" s="13">
        <v>8374</v>
      </c>
    </row>
    <row r="23" spans="1:2" x14ac:dyDescent="0.25">
      <c r="A23" s="12" t="s">
        <v>329</v>
      </c>
      <c r="B23" s="13">
        <v>12684</v>
      </c>
    </row>
    <row r="24" spans="1:2" x14ac:dyDescent="0.25">
      <c r="A24" s="12" t="s">
        <v>356</v>
      </c>
      <c r="B24" s="13">
        <v>9415</v>
      </c>
    </row>
    <row r="25" spans="1:2" x14ac:dyDescent="0.25">
      <c r="A25" s="12" t="s">
        <v>334</v>
      </c>
      <c r="B25" s="13">
        <v>8183</v>
      </c>
    </row>
    <row r="26" spans="1:2" x14ac:dyDescent="0.25">
      <c r="A26" s="12" t="s">
        <v>152</v>
      </c>
      <c r="B26" s="13">
        <v>10882</v>
      </c>
    </row>
    <row r="27" spans="1:2" x14ac:dyDescent="0.25">
      <c r="A27" s="12" t="s">
        <v>259</v>
      </c>
      <c r="B27" s="13">
        <v>9651</v>
      </c>
    </row>
    <row r="28" spans="1:2" x14ac:dyDescent="0.25">
      <c r="A28" s="12" t="s">
        <v>368</v>
      </c>
      <c r="B28" s="13">
        <v>10512</v>
      </c>
    </row>
    <row r="29" spans="1:2" x14ac:dyDescent="0.25">
      <c r="A29" s="12" t="s">
        <v>275</v>
      </c>
      <c r="B29" s="13">
        <v>7683</v>
      </c>
    </row>
    <row r="30" spans="1:2" x14ac:dyDescent="0.25">
      <c r="A30" s="12" t="s">
        <v>99</v>
      </c>
      <c r="B30" s="13">
        <v>30957</v>
      </c>
    </row>
    <row r="31" spans="1:2" x14ac:dyDescent="0.25">
      <c r="A31" s="12" t="s">
        <v>46</v>
      </c>
      <c r="B31" s="13">
        <v>14208</v>
      </c>
    </row>
    <row r="32" spans="1:2" x14ac:dyDescent="0.25">
      <c r="A32" s="12" t="s">
        <v>111</v>
      </c>
      <c r="B32" s="13">
        <v>27425</v>
      </c>
    </row>
    <row r="33" spans="1:2" x14ac:dyDescent="0.25">
      <c r="A33" s="12" t="s">
        <v>260</v>
      </c>
      <c r="B33" s="13">
        <v>13305</v>
      </c>
    </row>
    <row r="34" spans="1:2" x14ac:dyDescent="0.25">
      <c r="A34" s="12" t="s">
        <v>118</v>
      </c>
      <c r="B34" s="13">
        <v>15901</v>
      </c>
    </row>
    <row r="35" spans="1:2" x14ac:dyDescent="0.25">
      <c r="A35" s="12" t="s">
        <v>369</v>
      </c>
      <c r="B35" s="13">
        <v>8231</v>
      </c>
    </row>
    <row r="36" spans="1:2" x14ac:dyDescent="0.25">
      <c r="A36" s="12" t="s">
        <v>104</v>
      </c>
      <c r="B36" s="13">
        <v>7987</v>
      </c>
    </row>
    <row r="37" spans="1:2" x14ac:dyDescent="0.25">
      <c r="A37" s="12" t="s">
        <v>187</v>
      </c>
      <c r="B37" s="13">
        <v>19337</v>
      </c>
    </row>
    <row r="38" spans="1:2" x14ac:dyDescent="0.25">
      <c r="A38" s="12" t="s">
        <v>276</v>
      </c>
      <c r="B38" s="13">
        <v>6169</v>
      </c>
    </row>
    <row r="39" spans="1:2" x14ac:dyDescent="0.25">
      <c r="A39" s="12" t="s">
        <v>372</v>
      </c>
      <c r="B39" s="13">
        <v>8859</v>
      </c>
    </row>
    <row r="40" spans="1:2" x14ac:dyDescent="0.25">
      <c r="A40" s="12" t="s">
        <v>306</v>
      </c>
      <c r="B40" s="13">
        <v>15552</v>
      </c>
    </row>
    <row r="41" spans="1:2" x14ac:dyDescent="0.25">
      <c r="A41" s="12" t="s">
        <v>373</v>
      </c>
      <c r="B41" s="13">
        <v>7225</v>
      </c>
    </row>
    <row r="42" spans="1:2" x14ac:dyDescent="0.25">
      <c r="A42" s="12" t="s">
        <v>378</v>
      </c>
      <c r="B42" s="13">
        <v>9347</v>
      </c>
    </row>
    <row r="43" spans="1:2" x14ac:dyDescent="0.25">
      <c r="A43" s="12" t="s">
        <v>66</v>
      </c>
      <c r="B43" s="13">
        <v>15357</v>
      </c>
    </row>
    <row r="44" spans="1:2" x14ac:dyDescent="0.25">
      <c r="A44" s="12" t="s">
        <v>352</v>
      </c>
      <c r="B44" s="13">
        <v>12390</v>
      </c>
    </row>
    <row r="45" spans="1:2" x14ac:dyDescent="0.25">
      <c r="A45" s="12" t="s">
        <v>379</v>
      </c>
      <c r="B45" s="13">
        <v>9087</v>
      </c>
    </row>
    <row r="46" spans="1:2" x14ac:dyDescent="0.25">
      <c r="A46" s="12" t="s">
        <v>122</v>
      </c>
      <c r="B46" s="13">
        <v>16237</v>
      </c>
    </row>
    <row r="47" spans="1:2" x14ac:dyDescent="0.25">
      <c r="A47" s="12" t="s">
        <v>300</v>
      </c>
      <c r="B47" s="13">
        <v>12607</v>
      </c>
    </row>
    <row r="48" spans="1:2" x14ac:dyDescent="0.25">
      <c r="A48" s="12" t="s">
        <v>319</v>
      </c>
      <c r="B48" s="13">
        <v>6288</v>
      </c>
    </row>
    <row r="49" spans="1:2" x14ac:dyDescent="0.25">
      <c r="A49" s="12" t="s">
        <v>244</v>
      </c>
      <c r="B49" s="13">
        <v>20932</v>
      </c>
    </row>
    <row r="50" spans="1:2" x14ac:dyDescent="0.25">
      <c r="A50" s="12" t="s">
        <v>284</v>
      </c>
      <c r="B50" s="13">
        <v>11577</v>
      </c>
    </row>
    <row r="51" spans="1:2" x14ac:dyDescent="0.25">
      <c r="A51" s="12" t="s">
        <v>335</v>
      </c>
      <c r="B51" s="13">
        <v>5755</v>
      </c>
    </row>
    <row r="52" spans="1:2" x14ac:dyDescent="0.25">
      <c r="A52" s="12" t="s">
        <v>382</v>
      </c>
      <c r="B52" s="13">
        <v>2710</v>
      </c>
    </row>
    <row r="53" spans="1:2" x14ac:dyDescent="0.25">
      <c r="A53" s="12" t="s">
        <v>95</v>
      </c>
      <c r="B53" s="13">
        <v>19569</v>
      </c>
    </row>
    <row r="54" spans="1:2" x14ac:dyDescent="0.25">
      <c r="A54" s="12" t="s">
        <v>224</v>
      </c>
      <c r="B54" s="13">
        <v>6876</v>
      </c>
    </row>
    <row r="55" spans="1:2" x14ac:dyDescent="0.25">
      <c r="A55" s="12" t="s">
        <v>79</v>
      </c>
      <c r="B55" s="13">
        <v>5555</v>
      </c>
    </row>
    <row r="56" spans="1:2" x14ac:dyDescent="0.25">
      <c r="A56" s="12" t="s">
        <v>251</v>
      </c>
      <c r="B56" s="13">
        <v>11737</v>
      </c>
    </row>
    <row r="57" spans="1:2" x14ac:dyDescent="0.25">
      <c r="A57" s="12" t="s">
        <v>301</v>
      </c>
      <c r="B57" s="13">
        <v>4619</v>
      </c>
    </row>
    <row r="58" spans="1:2" x14ac:dyDescent="0.25">
      <c r="A58" s="12" t="s">
        <v>205</v>
      </c>
      <c r="B58" s="13">
        <v>5052</v>
      </c>
    </row>
    <row r="59" spans="1:2" x14ac:dyDescent="0.25">
      <c r="A59" s="12" t="s">
        <v>72</v>
      </c>
      <c r="B59" s="13">
        <v>22770</v>
      </c>
    </row>
    <row r="60" spans="1:2" x14ac:dyDescent="0.25">
      <c r="A60" s="12" t="s">
        <v>73</v>
      </c>
      <c r="B60" s="13">
        <v>11526</v>
      </c>
    </row>
    <row r="61" spans="1:2" x14ac:dyDescent="0.25">
      <c r="A61" s="12" t="s">
        <v>336</v>
      </c>
      <c r="B61" s="13">
        <v>4399</v>
      </c>
    </row>
    <row r="62" spans="1:2" x14ac:dyDescent="0.25">
      <c r="A62" s="12" t="s">
        <v>285</v>
      </c>
      <c r="B62" s="13">
        <v>12325</v>
      </c>
    </row>
    <row r="63" spans="1:2" x14ac:dyDescent="0.25">
      <c r="A63" s="12" t="s">
        <v>286</v>
      </c>
      <c r="B63" s="13">
        <v>12452</v>
      </c>
    </row>
    <row r="64" spans="1:2" x14ac:dyDescent="0.25">
      <c r="A64" s="12" t="s">
        <v>197</v>
      </c>
      <c r="B64" s="13">
        <v>6424</v>
      </c>
    </row>
    <row r="65" spans="1:2" x14ac:dyDescent="0.25">
      <c r="A65" s="12" t="s">
        <v>153</v>
      </c>
      <c r="B65" s="13">
        <v>10115</v>
      </c>
    </row>
    <row r="66" spans="1:2" x14ac:dyDescent="0.25">
      <c r="A66" s="12" t="s">
        <v>374</v>
      </c>
      <c r="B66" s="13">
        <v>12764</v>
      </c>
    </row>
    <row r="67" spans="1:2" x14ac:dyDescent="0.25">
      <c r="A67" s="12" t="s">
        <v>345</v>
      </c>
      <c r="B67" s="13">
        <v>22673</v>
      </c>
    </row>
    <row r="68" spans="1:2" x14ac:dyDescent="0.25">
      <c r="A68" s="12" t="s">
        <v>163</v>
      </c>
      <c r="B68" s="13">
        <v>8780</v>
      </c>
    </row>
    <row r="69" spans="1:2" x14ac:dyDescent="0.25">
      <c r="A69" s="12" t="s">
        <v>237</v>
      </c>
      <c r="B69" s="13">
        <v>11600</v>
      </c>
    </row>
    <row r="70" spans="1:2" x14ac:dyDescent="0.25">
      <c r="A70" s="12" t="s">
        <v>176</v>
      </c>
      <c r="B70" s="13">
        <v>17174</v>
      </c>
    </row>
    <row r="71" spans="1:2" x14ac:dyDescent="0.25">
      <c r="A71" s="12" t="s">
        <v>171</v>
      </c>
      <c r="B71" s="13">
        <v>19015</v>
      </c>
    </row>
    <row r="72" spans="1:2" x14ac:dyDescent="0.25">
      <c r="A72" s="12" t="s">
        <v>292</v>
      </c>
      <c r="B72" s="13">
        <v>7162</v>
      </c>
    </row>
    <row r="73" spans="1:2" x14ac:dyDescent="0.25">
      <c r="A73" s="12" t="s">
        <v>293</v>
      </c>
      <c r="B73" s="13">
        <v>11475</v>
      </c>
    </row>
    <row r="74" spans="1:2" x14ac:dyDescent="0.25">
      <c r="A74" s="12" t="s">
        <v>217</v>
      </c>
      <c r="B74" s="13">
        <v>9939</v>
      </c>
    </row>
    <row r="75" spans="1:2" x14ac:dyDescent="0.25">
      <c r="A75" s="12" t="s">
        <v>238</v>
      </c>
      <c r="B75" s="13">
        <v>9965</v>
      </c>
    </row>
    <row r="76" spans="1:2" x14ac:dyDescent="0.25">
      <c r="A76" s="12" t="s">
        <v>294</v>
      </c>
      <c r="B76" s="13">
        <v>6379</v>
      </c>
    </row>
    <row r="77" spans="1:2" x14ac:dyDescent="0.25">
      <c r="A77" s="12" t="s">
        <v>287</v>
      </c>
      <c r="B77" s="13">
        <v>8798</v>
      </c>
    </row>
    <row r="78" spans="1:2" x14ac:dyDescent="0.25">
      <c r="A78" s="12" t="s">
        <v>353</v>
      </c>
      <c r="B78" s="13">
        <v>11810</v>
      </c>
    </row>
    <row r="79" spans="1:2" x14ac:dyDescent="0.25">
      <c r="A79" s="12" t="s">
        <v>218</v>
      </c>
      <c r="B79" s="13">
        <v>2534</v>
      </c>
    </row>
    <row r="80" spans="1:2" x14ac:dyDescent="0.25">
      <c r="A80" s="12" t="s">
        <v>323</v>
      </c>
      <c r="B80" s="13">
        <v>13877</v>
      </c>
    </row>
    <row r="81" spans="1:2" x14ac:dyDescent="0.25">
      <c r="A81" s="12" t="s">
        <v>239</v>
      </c>
      <c r="B81" s="13">
        <v>6455</v>
      </c>
    </row>
    <row r="82" spans="1:2" x14ac:dyDescent="0.25">
      <c r="A82" s="12" t="s">
        <v>385</v>
      </c>
      <c r="B82" s="13">
        <v>8175</v>
      </c>
    </row>
    <row r="83" spans="1:2" x14ac:dyDescent="0.25">
      <c r="A83" s="12" t="s">
        <v>210</v>
      </c>
      <c r="B83" s="13">
        <v>22675</v>
      </c>
    </row>
    <row r="84" spans="1:2" x14ac:dyDescent="0.25">
      <c r="A84" s="12" t="s">
        <v>324</v>
      </c>
      <c r="B84" s="13">
        <v>8154</v>
      </c>
    </row>
    <row r="85" spans="1:2" x14ac:dyDescent="0.25">
      <c r="A85" s="12" t="s">
        <v>119</v>
      </c>
      <c r="B85" s="13">
        <v>10910</v>
      </c>
    </row>
    <row r="86" spans="1:2" x14ac:dyDescent="0.25">
      <c r="A86" s="12" t="s">
        <v>307</v>
      </c>
      <c r="B86" s="13">
        <v>28758</v>
      </c>
    </row>
    <row r="87" spans="1:2" x14ac:dyDescent="0.25">
      <c r="A87" s="12" t="s">
        <v>181</v>
      </c>
      <c r="B87" s="13">
        <v>10285</v>
      </c>
    </row>
    <row r="88" spans="1:2" x14ac:dyDescent="0.25">
      <c r="A88" s="12" t="s">
        <v>198</v>
      </c>
      <c r="B88" s="13">
        <v>4015</v>
      </c>
    </row>
    <row r="89" spans="1:2" x14ac:dyDescent="0.25">
      <c r="A89" s="12" t="s">
        <v>245</v>
      </c>
      <c r="B89" s="13">
        <v>10858</v>
      </c>
    </row>
    <row r="90" spans="1:2" x14ac:dyDescent="0.25">
      <c r="A90" s="12" t="s">
        <v>271</v>
      </c>
      <c r="B90" s="13">
        <v>11669</v>
      </c>
    </row>
    <row r="91" spans="1:2" x14ac:dyDescent="0.25">
      <c r="A91" s="12" t="s">
        <v>211</v>
      </c>
      <c r="B91" s="13">
        <v>10714</v>
      </c>
    </row>
    <row r="92" spans="1:2" x14ac:dyDescent="0.25">
      <c r="A92" s="12" t="s">
        <v>246</v>
      </c>
      <c r="B92" s="13">
        <v>17368</v>
      </c>
    </row>
    <row r="93" spans="1:2" x14ac:dyDescent="0.25">
      <c r="A93" s="12" t="s">
        <v>272</v>
      </c>
      <c r="B93" s="13">
        <v>9487</v>
      </c>
    </row>
    <row r="94" spans="1:2" x14ac:dyDescent="0.25">
      <c r="A94" s="12" t="s">
        <v>252</v>
      </c>
      <c r="B94" s="13">
        <v>9972</v>
      </c>
    </row>
    <row r="95" spans="1:2" x14ac:dyDescent="0.25">
      <c r="A95" s="12" t="s">
        <v>370</v>
      </c>
      <c r="B95" s="13">
        <v>8695</v>
      </c>
    </row>
    <row r="96" spans="1:2" x14ac:dyDescent="0.25">
      <c r="A96" s="12" t="s">
        <v>58</v>
      </c>
      <c r="B96" s="13">
        <v>9596</v>
      </c>
    </row>
    <row r="97" spans="1:2" x14ac:dyDescent="0.25">
      <c r="A97" s="12" t="s">
        <v>89</v>
      </c>
      <c r="B97" s="13">
        <v>34582</v>
      </c>
    </row>
    <row r="98" spans="1:2" x14ac:dyDescent="0.25">
      <c r="A98" s="12" t="s">
        <v>325</v>
      </c>
      <c r="B98" s="13">
        <v>12506</v>
      </c>
    </row>
    <row r="99" spans="1:2" x14ac:dyDescent="0.25">
      <c r="A99" s="12" t="s">
        <v>154</v>
      </c>
      <c r="B99" s="13">
        <v>10156</v>
      </c>
    </row>
    <row r="100" spans="1:2" x14ac:dyDescent="0.25">
      <c r="A100" s="12" t="s">
        <v>164</v>
      </c>
      <c r="B100" s="13">
        <v>15906</v>
      </c>
    </row>
    <row r="101" spans="1:2" x14ac:dyDescent="0.25">
      <c r="A101" s="12" t="s">
        <v>172</v>
      </c>
      <c r="B101" s="13">
        <v>21338</v>
      </c>
    </row>
    <row r="102" spans="1:2" x14ac:dyDescent="0.25">
      <c r="A102" s="12" t="s">
        <v>240</v>
      </c>
      <c r="B102" s="13">
        <v>11785</v>
      </c>
    </row>
    <row r="103" spans="1:2" x14ac:dyDescent="0.25">
      <c r="A103" s="12" t="s">
        <v>40</v>
      </c>
      <c r="B103" s="13">
        <v>15313</v>
      </c>
    </row>
    <row r="104" spans="1:2" x14ac:dyDescent="0.25">
      <c r="A104" s="12" t="s">
        <v>360</v>
      </c>
      <c r="B104" s="13">
        <v>11741</v>
      </c>
    </row>
    <row r="105" spans="1:2" x14ac:dyDescent="0.25">
      <c r="A105" s="12" t="s">
        <v>67</v>
      </c>
      <c r="B105" s="13">
        <v>13551</v>
      </c>
    </row>
    <row r="106" spans="1:2" x14ac:dyDescent="0.25">
      <c r="A106" s="12" t="s">
        <v>302</v>
      </c>
      <c r="B106" s="13">
        <v>6196</v>
      </c>
    </row>
    <row r="107" spans="1:2" x14ac:dyDescent="0.25">
      <c r="A107" s="12" t="s">
        <v>174</v>
      </c>
      <c r="B107" s="13">
        <v>5290</v>
      </c>
    </row>
    <row r="108" spans="1:2" x14ac:dyDescent="0.25">
      <c r="A108" s="12" t="s">
        <v>253</v>
      </c>
      <c r="B108" s="13">
        <v>5681</v>
      </c>
    </row>
    <row r="109" spans="1:2" x14ac:dyDescent="0.25">
      <c r="A109" s="12" t="s">
        <v>188</v>
      </c>
      <c r="B109" s="13">
        <v>10282</v>
      </c>
    </row>
    <row r="110" spans="1:2" x14ac:dyDescent="0.25">
      <c r="A110" s="12" t="s">
        <v>357</v>
      </c>
      <c r="B110" s="13">
        <v>13173</v>
      </c>
    </row>
    <row r="111" spans="1:2" x14ac:dyDescent="0.25">
      <c r="A111" s="12" t="s">
        <v>386</v>
      </c>
      <c r="B111" s="13">
        <v>6339</v>
      </c>
    </row>
    <row r="112" spans="1:2" x14ac:dyDescent="0.25">
      <c r="A112" s="12" t="s">
        <v>96</v>
      </c>
      <c r="B112" s="13">
        <v>21579</v>
      </c>
    </row>
    <row r="113" spans="1:2" x14ac:dyDescent="0.25">
      <c r="A113" s="12" t="s">
        <v>341</v>
      </c>
      <c r="B113" s="13">
        <v>8581</v>
      </c>
    </row>
    <row r="114" spans="1:2" x14ac:dyDescent="0.25">
      <c r="A114" s="12" t="s">
        <v>59</v>
      </c>
      <c r="B114" s="13">
        <v>5254</v>
      </c>
    </row>
    <row r="115" spans="1:2" x14ac:dyDescent="0.25">
      <c r="A115" s="12" t="s">
        <v>177</v>
      </c>
      <c r="B115" s="13">
        <v>9007</v>
      </c>
    </row>
    <row r="116" spans="1:2" x14ac:dyDescent="0.25">
      <c r="A116" s="12" t="s">
        <v>295</v>
      </c>
      <c r="B116" s="13">
        <v>7929</v>
      </c>
    </row>
    <row r="117" spans="1:2" x14ac:dyDescent="0.25">
      <c r="A117" s="12" t="s">
        <v>158</v>
      </c>
      <c r="B117" s="13">
        <v>17099</v>
      </c>
    </row>
    <row r="118" spans="1:2" x14ac:dyDescent="0.25">
      <c r="A118" s="12" t="s">
        <v>159</v>
      </c>
      <c r="B118" s="13">
        <v>22246</v>
      </c>
    </row>
    <row r="119" spans="1:2" x14ac:dyDescent="0.25">
      <c r="A119" s="12" t="s">
        <v>303</v>
      </c>
      <c r="B119" s="13">
        <v>14600</v>
      </c>
    </row>
    <row r="120" spans="1:2" x14ac:dyDescent="0.25">
      <c r="A120" s="12" t="s">
        <v>114</v>
      </c>
      <c r="B120" s="13">
        <v>11192</v>
      </c>
    </row>
    <row r="121" spans="1:2" x14ac:dyDescent="0.25">
      <c r="A121" s="12" t="s">
        <v>296</v>
      </c>
      <c r="B121" s="13">
        <v>7985</v>
      </c>
    </row>
    <row r="122" spans="1:2" x14ac:dyDescent="0.25">
      <c r="A122" s="12" t="s">
        <v>182</v>
      </c>
      <c r="B122" s="13">
        <v>15626</v>
      </c>
    </row>
    <row r="123" spans="1:2" x14ac:dyDescent="0.25">
      <c r="A123" s="12" t="s">
        <v>33</v>
      </c>
      <c r="B123" s="13">
        <v>6517</v>
      </c>
    </row>
    <row r="124" spans="1:2" x14ac:dyDescent="0.25">
      <c r="A124" s="12" t="s">
        <v>41</v>
      </c>
      <c r="B124" s="13">
        <v>7370</v>
      </c>
    </row>
    <row r="125" spans="1:2" x14ac:dyDescent="0.25">
      <c r="A125" s="12" t="s">
        <v>160</v>
      </c>
      <c r="B125" s="13">
        <v>13274</v>
      </c>
    </row>
    <row r="126" spans="1:2" x14ac:dyDescent="0.25">
      <c r="A126" s="12" t="s">
        <v>282</v>
      </c>
      <c r="B126" s="13">
        <v>5704</v>
      </c>
    </row>
    <row r="127" spans="1:2" x14ac:dyDescent="0.25">
      <c r="A127" s="12" t="s">
        <v>199</v>
      </c>
      <c r="B127" s="13">
        <v>6166</v>
      </c>
    </row>
    <row r="128" spans="1:2" x14ac:dyDescent="0.25">
      <c r="A128" s="12" t="s">
        <v>83</v>
      </c>
      <c r="B128" s="13">
        <v>3470</v>
      </c>
    </row>
    <row r="129" spans="1:2" x14ac:dyDescent="0.25">
      <c r="A129" s="12" t="s">
        <v>42</v>
      </c>
      <c r="B129" s="13">
        <v>9273</v>
      </c>
    </row>
    <row r="130" spans="1:2" x14ac:dyDescent="0.25">
      <c r="A130" s="12" t="s">
        <v>22</v>
      </c>
      <c r="B130" s="13">
        <v>7255</v>
      </c>
    </row>
    <row r="131" spans="1:2" x14ac:dyDescent="0.25">
      <c r="A131" s="12" t="s">
        <v>165</v>
      </c>
      <c r="B131" s="13">
        <v>15273</v>
      </c>
    </row>
    <row r="132" spans="1:2" x14ac:dyDescent="0.25">
      <c r="A132" s="12" t="s">
        <v>65</v>
      </c>
      <c r="B132" s="13">
        <v>449565</v>
      </c>
    </row>
    <row r="133" spans="1:2" x14ac:dyDescent="0.25">
      <c r="A133" s="12" t="s">
        <v>150</v>
      </c>
      <c r="B133" s="13">
        <v>17784</v>
      </c>
    </row>
    <row r="134" spans="1:2" x14ac:dyDescent="0.25">
      <c r="A134" s="12" t="s">
        <v>196</v>
      </c>
      <c r="B134" s="13">
        <v>40431</v>
      </c>
    </row>
    <row r="135" spans="1:2" x14ac:dyDescent="0.25">
      <c r="A135" s="12" t="s">
        <v>113</v>
      </c>
      <c r="B135" s="13">
        <v>44873</v>
      </c>
    </row>
    <row r="136" spans="1:2" x14ac:dyDescent="0.25">
      <c r="A136" s="12" t="s">
        <v>331</v>
      </c>
      <c r="B136" s="13">
        <v>45927</v>
      </c>
    </row>
    <row r="137" spans="1:2" x14ac:dyDescent="0.25">
      <c r="A137" s="12" t="s">
        <v>116</v>
      </c>
      <c r="B137" s="13">
        <v>11797</v>
      </c>
    </row>
    <row r="138" spans="1:2" x14ac:dyDescent="0.25">
      <c r="A138" s="12" t="s">
        <v>156</v>
      </c>
      <c r="B138" s="13">
        <v>11534</v>
      </c>
    </row>
    <row r="139" spans="1:2" x14ac:dyDescent="0.25">
      <c r="A139" s="12" t="s">
        <v>125</v>
      </c>
      <c r="B139" s="13">
        <v>17619</v>
      </c>
    </row>
    <row r="140" spans="1:2" x14ac:dyDescent="0.25">
      <c r="A140" s="12" t="s">
        <v>121</v>
      </c>
      <c r="B140" s="13">
        <v>41663</v>
      </c>
    </row>
    <row r="141" spans="1:2" x14ac:dyDescent="0.25">
      <c r="A141" s="12" t="s">
        <v>139</v>
      </c>
      <c r="B141" s="13">
        <v>21176</v>
      </c>
    </row>
    <row r="142" spans="1:2" x14ac:dyDescent="0.25">
      <c r="A142" s="12" t="s">
        <v>377</v>
      </c>
      <c r="B142" s="13">
        <v>24026</v>
      </c>
    </row>
    <row r="143" spans="1:2" x14ac:dyDescent="0.25">
      <c r="A143" s="12" t="s">
        <v>365</v>
      </c>
      <c r="B143" s="13">
        <v>117645</v>
      </c>
    </row>
    <row r="144" spans="1:2" x14ac:dyDescent="0.25">
      <c r="A144" s="12" t="s">
        <v>366</v>
      </c>
      <c r="B144" s="13">
        <v>45073</v>
      </c>
    </row>
    <row r="145" spans="1:2" x14ac:dyDescent="0.25">
      <c r="A145" s="12" t="s">
        <v>123</v>
      </c>
      <c r="B145" s="13">
        <v>40153</v>
      </c>
    </row>
    <row r="146" spans="1:2" x14ac:dyDescent="0.25">
      <c r="A146" s="12" t="s">
        <v>229</v>
      </c>
      <c r="B146" s="13">
        <v>24330</v>
      </c>
    </row>
    <row r="147" spans="1:2" x14ac:dyDescent="0.25">
      <c r="A147" s="12" t="s">
        <v>339</v>
      </c>
      <c r="B147" s="13">
        <v>13132</v>
      </c>
    </row>
    <row r="148" spans="1:2" x14ac:dyDescent="0.25">
      <c r="A148" s="12" t="s">
        <v>134</v>
      </c>
      <c r="B148" s="13">
        <v>25362</v>
      </c>
    </row>
    <row r="149" spans="1:2" x14ac:dyDescent="0.25">
      <c r="A149" s="12" t="s">
        <v>140</v>
      </c>
      <c r="B149" s="13">
        <v>31145</v>
      </c>
    </row>
    <row r="150" spans="1:2" x14ac:dyDescent="0.25">
      <c r="A150" s="12" t="s">
        <v>299</v>
      </c>
      <c r="B150" s="13">
        <v>11519</v>
      </c>
    </row>
    <row r="151" spans="1:2" x14ac:dyDescent="0.25">
      <c r="A151" s="12" t="s">
        <v>243</v>
      </c>
      <c r="B151" s="13">
        <v>11256</v>
      </c>
    </row>
    <row r="152" spans="1:2" x14ac:dyDescent="0.25">
      <c r="A152" s="12" t="s">
        <v>126</v>
      </c>
      <c r="B152" s="13">
        <v>84516</v>
      </c>
    </row>
    <row r="153" spans="1:2" x14ac:dyDescent="0.25">
      <c r="A153" s="12" t="s">
        <v>215</v>
      </c>
      <c r="B153" s="13">
        <v>43437</v>
      </c>
    </row>
    <row r="154" spans="1:2" x14ac:dyDescent="0.25">
      <c r="A154" s="12" t="s">
        <v>250</v>
      </c>
      <c r="B154" s="13">
        <v>13452</v>
      </c>
    </row>
    <row r="155" spans="1:2" x14ac:dyDescent="0.25">
      <c r="A155" s="12" t="s">
        <v>274</v>
      </c>
      <c r="B155" s="13">
        <v>18984</v>
      </c>
    </row>
    <row r="156" spans="1:2" x14ac:dyDescent="0.25">
      <c r="A156" s="12" t="s">
        <v>94</v>
      </c>
      <c r="B156" s="13">
        <v>217758</v>
      </c>
    </row>
    <row r="157" spans="1:2" x14ac:dyDescent="0.25">
      <c r="A157" s="12" t="s">
        <v>175</v>
      </c>
      <c r="B157" s="13">
        <v>17060</v>
      </c>
    </row>
    <row r="158" spans="1:2" x14ac:dyDescent="0.25">
      <c r="A158" s="12" t="s">
        <v>305</v>
      </c>
      <c r="B158" s="13">
        <v>16180</v>
      </c>
    </row>
    <row r="159" spans="1:2" x14ac:dyDescent="0.25">
      <c r="A159" s="12" t="s">
        <v>258</v>
      </c>
      <c r="B159" s="13">
        <v>15000</v>
      </c>
    </row>
    <row r="160" spans="1:2" x14ac:dyDescent="0.25">
      <c r="A160" s="12" t="s">
        <v>162</v>
      </c>
      <c r="B160" s="13">
        <v>78254</v>
      </c>
    </row>
    <row r="161" spans="1:2" x14ac:dyDescent="0.25">
      <c r="A161" s="12" t="s">
        <v>203</v>
      </c>
      <c r="B161" s="13">
        <v>9531</v>
      </c>
    </row>
    <row r="162" spans="1:2" x14ac:dyDescent="0.25">
      <c r="A162" s="12" t="s">
        <v>26</v>
      </c>
      <c r="B162" s="13">
        <v>118182</v>
      </c>
    </row>
    <row r="163" spans="1:2" x14ac:dyDescent="0.25">
      <c r="A163" s="12" t="s">
        <v>127</v>
      </c>
      <c r="B163" s="13">
        <v>11242</v>
      </c>
    </row>
    <row r="164" spans="1:2" x14ac:dyDescent="0.25">
      <c r="A164" s="12" t="s">
        <v>98</v>
      </c>
      <c r="B164" s="13">
        <v>21536</v>
      </c>
    </row>
    <row r="165" spans="1:2" x14ac:dyDescent="0.25">
      <c r="A165" s="12" t="s">
        <v>391</v>
      </c>
      <c r="B165" s="13">
        <v>40472</v>
      </c>
    </row>
    <row r="166" spans="1:2" x14ac:dyDescent="0.25">
      <c r="A166" s="12" t="s">
        <v>328</v>
      </c>
      <c r="B166" s="13">
        <v>33995</v>
      </c>
    </row>
    <row r="167" spans="1:2" x14ac:dyDescent="0.25">
      <c r="A167" s="12" t="s">
        <v>56</v>
      </c>
      <c r="B167" s="13">
        <v>9036</v>
      </c>
    </row>
    <row r="168" spans="1:2" x14ac:dyDescent="0.25">
      <c r="A168" s="12" t="s">
        <v>117</v>
      </c>
      <c r="B168" s="13">
        <v>7118</v>
      </c>
    </row>
    <row r="169" spans="1:2" x14ac:dyDescent="0.25">
      <c r="A169" s="12" t="s">
        <v>32</v>
      </c>
      <c r="B169" s="13">
        <v>17290</v>
      </c>
    </row>
    <row r="170" spans="1:2" x14ac:dyDescent="0.25">
      <c r="A170" s="12" t="s">
        <v>82</v>
      </c>
      <c r="B170" s="13">
        <v>32128</v>
      </c>
    </row>
    <row r="171" spans="1:2" x14ac:dyDescent="0.25">
      <c r="A171" s="12" t="s">
        <v>269</v>
      </c>
      <c r="B171" s="13">
        <v>86435</v>
      </c>
    </row>
    <row r="172" spans="1:2" x14ac:dyDescent="0.25">
      <c r="A172" s="12" t="s">
        <v>180</v>
      </c>
      <c r="B172" s="13">
        <v>6924</v>
      </c>
    </row>
    <row r="173" spans="1:2" x14ac:dyDescent="0.25">
      <c r="A173" s="12" t="s">
        <v>64</v>
      </c>
      <c r="B173" s="13">
        <v>28661</v>
      </c>
    </row>
    <row r="174" spans="1:2" x14ac:dyDescent="0.25">
      <c r="A174" s="12" t="s">
        <v>128</v>
      </c>
      <c r="B174" s="13">
        <v>15850</v>
      </c>
    </row>
    <row r="175" spans="1:2" x14ac:dyDescent="0.25">
      <c r="A175" s="12" t="s">
        <v>135</v>
      </c>
      <c r="B175" s="13">
        <v>28592</v>
      </c>
    </row>
    <row r="176" spans="1:2" x14ac:dyDescent="0.25">
      <c r="A176" s="12" t="s">
        <v>186</v>
      </c>
      <c r="B176" s="13">
        <v>38110</v>
      </c>
    </row>
    <row r="177" spans="1:2" x14ac:dyDescent="0.25">
      <c r="A177" s="12" t="s">
        <v>87</v>
      </c>
      <c r="B177" s="13">
        <v>16577</v>
      </c>
    </row>
    <row r="178" spans="1:2" x14ac:dyDescent="0.25">
      <c r="A178" s="12" t="s">
        <v>129</v>
      </c>
      <c r="B178" s="13">
        <v>10492</v>
      </c>
    </row>
    <row r="179" spans="1:2" x14ac:dyDescent="0.25">
      <c r="A179" s="12" t="s">
        <v>45</v>
      </c>
      <c r="B179" s="13">
        <v>8493</v>
      </c>
    </row>
    <row r="180" spans="1:2" x14ac:dyDescent="0.25">
      <c r="A180" s="12" t="s">
        <v>359</v>
      </c>
      <c r="B180" s="13">
        <v>16379</v>
      </c>
    </row>
    <row r="181" spans="1:2" x14ac:dyDescent="0.25">
      <c r="A181" s="12" t="s">
        <v>367</v>
      </c>
      <c r="B181" s="13">
        <v>5855</v>
      </c>
    </row>
    <row r="182" spans="1:2" x14ac:dyDescent="0.25">
      <c r="A182" s="12" t="s">
        <v>141</v>
      </c>
      <c r="B182" s="13">
        <v>37667</v>
      </c>
    </row>
    <row r="183" spans="1:2" x14ac:dyDescent="0.25">
      <c r="A183" s="12" t="s">
        <v>209</v>
      </c>
      <c r="B183" s="13">
        <v>11487</v>
      </c>
    </row>
    <row r="184" spans="1:2" x14ac:dyDescent="0.25">
      <c r="A184" s="12" t="s">
        <v>283</v>
      </c>
      <c r="B184" s="13">
        <v>77806</v>
      </c>
    </row>
    <row r="185" spans="1:2" x14ac:dyDescent="0.25">
      <c r="A185" s="12" t="s">
        <v>130</v>
      </c>
      <c r="B185" s="13">
        <v>7713</v>
      </c>
    </row>
    <row r="186" spans="1:2" x14ac:dyDescent="0.25">
      <c r="A186" s="12" t="s">
        <v>290</v>
      </c>
      <c r="B186" s="13">
        <v>4619</v>
      </c>
    </row>
    <row r="187" spans="1:2" x14ac:dyDescent="0.25">
      <c r="A187" s="12" t="s">
        <v>193</v>
      </c>
      <c r="B187" s="13">
        <v>10654</v>
      </c>
    </row>
    <row r="188" spans="1:2" x14ac:dyDescent="0.25">
      <c r="A188" s="12" t="s">
        <v>106</v>
      </c>
      <c r="B188" s="13">
        <v>22657</v>
      </c>
    </row>
    <row r="189" spans="1:2" x14ac:dyDescent="0.25">
      <c r="A189" s="12" t="s">
        <v>332</v>
      </c>
      <c r="B189" s="13">
        <v>25108</v>
      </c>
    </row>
    <row r="190" spans="1:2" x14ac:dyDescent="0.25">
      <c r="A190" s="12" t="s">
        <v>145</v>
      </c>
      <c r="B190" s="13">
        <v>23892</v>
      </c>
    </row>
    <row r="191" spans="1:2" x14ac:dyDescent="0.25">
      <c r="A191" s="12" t="s">
        <v>310</v>
      </c>
      <c r="B191" s="13">
        <v>17492</v>
      </c>
    </row>
    <row r="192" spans="1:2" x14ac:dyDescent="0.25">
      <c r="A192" s="12" t="s">
        <v>344</v>
      </c>
      <c r="B192" s="13">
        <v>15798</v>
      </c>
    </row>
    <row r="193" spans="1:2" x14ac:dyDescent="0.25">
      <c r="A193" s="12" t="s">
        <v>318</v>
      </c>
      <c r="B193" s="13">
        <v>135990</v>
      </c>
    </row>
    <row r="194" spans="1:2" x14ac:dyDescent="0.25">
      <c r="A194" s="12" t="s">
        <v>124</v>
      </c>
      <c r="B194" s="13">
        <v>28685</v>
      </c>
    </row>
    <row r="195" spans="1:2" x14ac:dyDescent="0.25">
      <c r="A195" s="12" t="s">
        <v>157</v>
      </c>
      <c r="B195" s="13">
        <v>14264</v>
      </c>
    </row>
    <row r="196" spans="1:2" x14ac:dyDescent="0.25">
      <c r="A196" s="12" t="s">
        <v>236</v>
      </c>
      <c r="B196" s="13">
        <v>23381</v>
      </c>
    </row>
    <row r="197" spans="1:2" x14ac:dyDescent="0.25">
      <c r="A197" s="12" t="s">
        <v>136</v>
      </c>
      <c r="B197" s="13">
        <v>9917</v>
      </c>
    </row>
    <row r="198" spans="1:2" x14ac:dyDescent="0.25">
      <c r="A198" s="12" t="s">
        <v>51</v>
      </c>
      <c r="B198" s="13">
        <v>5519</v>
      </c>
    </row>
    <row r="199" spans="1:2" x14ac:dyDescent="0.25">
      <c r="A199" s="12" t="s">
        <v>361</v>
      </c>
      <c r="B199" s="13">
        <v>6913</v>
      </c>
    </row>
    <row r="200" spans="1:2" x14ac:dyDescent="0.25">
      <c r="A200" s="12" t="s">
        <v>90</v>
      </c>
      <c r="B200" s="13">
        <v>6749</v>
      </c>
    </row>
    <row r="201" spans="1:2" x14ac:dyDescent="0.25">
      <c r="A201" s="12" t="s">
        <v>189</v>
      </c>
      <c r="B201" s="13">
        <v>28938</v>
      </c>
    </row>
    <row r="202" spans="1:2" x14ac:dyDescent="0.25">
      <c r="A202" s="12" t="s">
        <v>254</v>
      </c>
      <c r="B202" s="13">
        <v>5844</v>
      </c>
    </row>
    <row r="203" spans="1:2" x14ac:dyDescent="0.25">
      <c r="A203" s="12" t="s">
        <v>225</v>
      </c>
      <c r="B203" s="13">
        <v>9251</v>
      </c>
    </row>
    <row r="204" spans="1:2" x14ac:dyDescent="0.25">
      <c r="A204" s="12" t="s">
        <v>142</v>
      </c>
      <c r="B204" s="13">
        <v>16918</v>
      </c>
    </row>
    <row r="205" spans="1:2" x14ac:dyDescent="0.25">
      <c r="A205" s="12" t="s">
        <v>311</v>
      </c>
      <c r="B205" s="13">
        <v>5591</v>
      </c>
    </row>
    <row r="206" spans="1:2" x14ac:dyDescent="0.25">
      <c r="A206" s="12" t="s">
        <v>68</v>
      </c>
      <c r="B206" s="13">
        <v>28568</v>
      </c>
    </row>
    <row r="207" spans="1:2" x14ac:dyDescent="0.25">
      <c r="A207" s="12" t="s">
        <v>47</v>
      </c>
      <c r="B207" s="13">
        <v>8023</v>
      </c>
    </row>
    <row r="208" spans="1:2" x14ac:dyDescent="0.25">
      <c r="A208" s="12" t="s">
        <v>346</v>
      </c>
      <c r="B208" s="13">
        <v>6586</v>
      </c>
    </row>
    <row r="209" spans="1:2" x14ac:dyDescent="0.25">
      <c r="A209" s="12" t="s">
        <v>206</v>
      </c>
      <c r="B209" s="13">
        <v>4951</v>
      </c>
    </row>
    <row r="210" spans="1:2" x14ac:dyDescent="0.25">
      <c r="A210" s="12" t="s">
        <v>387</v>
      </c>
      <c r="B210" s="13">
        <v>6254</v>
      </c>
    </row>
    <row r="211" spans="1:2" x14ac:dyDescent="0.25">
      <c r="A211" s="12" t="s">
        <v>120</v>
      </c>
      <c r="B211" s="13">
        <v>8017</v>
      </c>
    </row>
    <row r="212" spans="1:2" x14ac:dyDescent="0.25">
      <c r="A212" s="12" t="s">
        <v>91</v>
      </c>
      <c r="B212" s="13">
        <v>17682</v>
      </c>
    </row>
    <row r="213" spans="1:2" x14ac:dyDescent="0.25">
      <c r="A213" s="12" t="s">
        <v>277</v>
      </c>
      <c r="B213" s="13">
        <v>11168</v>
      </c>
    </row>
    <row r="214" spans="1:2" x14ac:dyDescent="0.25">
      <c r="A214" s="12" t="s">
        <v>347</v>
      </c>
      <c r="B214" s="13">
        <v>11101</v>
      </c>
    </row>
    <row r="215" spans="1:2" x14ac:dyDescent="0.25">
      <c r="A215" s="12" t="s">
        <v>320</v>
      </c>
      <c r="B215" s="13">
        <v>3867</v>
      </c>
    </row>
    <row r="216" spans="1:2" x14ac:dyDescent="0.25">
      <c r="A216" s="12" t="s">
        <v>388</v>
      </c>
      <c r="B216" s="13">
        <v>3677</v>
      </c>
    </row>
    <row r="217" spans="1:2" x14ac:dyDescent="0.25">
      <c r="A217" s="12" t="s">
        <v>190</v>
      </c>
      <c r="B217" s="13">
        <v>8450</v>
      </c>
    </row>
    <row r="218" spans="1:2" x14ac:dyDescent="0.25">
      <c r="A218" s="12" t="s">
        <v>69</v>
      </c>
      <c r="B218" s="13">
        <v>18151</v>
      </c>
    </row>
    <row r="219" spans="1:2" x14ac:dyDescent="0.25">
      <c r="A219" s="12" t="s">
        <v>375</v>
      </c>
      <c r="B219" s="13">
        <v>6258</v>
      </c>
    </row>
    <row r="220" spans="1:2" x14ac:dyDescent="0.25">
      <c r="A220" s="12" t="s">
        <v>97</v>
      </c>
      <c r="B220" s="13">
        <v>31362</v>
      </c>
    </row>
    <row r="221" spans="1:2" x14ac:dyDescent="0.25">
      <c r="A221" s="12" t="s">
        <v>230</v>
      </c>
      <c r="B221" s="13">
        <v>12726</v>
      </c>
    </row>
    <row r="222" spans="1:2" x14ac:dyDescent="0.25">
      <c r="A222" s="12" t="s">
        <v>107</v>
      </c>
      <c r="B222" s="13">
        <v>28892</v>
      </c>
    </row>
    <row r="223" spans="1:2" x14ac:dyDescent="0.25">
      <c r="A223" s="12" t="s">
        <v>255</v>
      </c>
      <c r="B223" s="13">
        <v>13564</v>
      </c>
    </row>
    <row r="224" spans="1:2" x14ac:dyDescent="0.25">
      <c r="A224" s="12" t="s">
        <v>321</v>
      </c>
      <c r="B224" s="13">
        <v>18506</v>
      </c>
    </row>
    <row r="225" spans="1:2" x14ac:dyDescent="0.25">
      <c r="A225" s="12" t="s">
        <v>264</v>
      </c>
      <c r="B225" s="13">
        <v>10359</v>
      </c>
    </row>
    <row r="226" spans="1:2" x14ac:dyDescent="0.25">
      <c r="A226" s="12" t="s">
        <v>380</v>
      </c>
      <c r="B226" s="13">
        <v>4522</v>
      </c>
    </row>
    <row r="227" spans="1:2" x14ac:dyDescent="0.25">
      <c r="A227" s="12" t="s">
        <v>326</v>
      </c>
      <c r="B227" s="13">
        <v>12070</v>
      </c>
    </row>
    <row r="228" spans="1:2" x14ac:dyDescent="0.25">
      <c r="A228" s="12" t="s">
        <v>312</v>
      </c>
      <c r="B228" s="13">
        <v>17113</v>
      </c>
    </row>
    <row r="229" spans="1:2" x14ac:dyDescent="0.25">
      <c r="A229" s="12" t="s">
        <v>100</v>
      </c>
      <c r="B229" s="13">
        <v>20891</v>
      </c>
    </row>
    <row r="230" spans="1:2" x14ac:dyDescent="0.25">
      <c r="A230" s="12" t="s">
        <v>389</v>
      </c>
      <c r="B230" s="13">
        <v>13056</v>
      </c>
    </row>
    <row r="231" spans="1:2" x14ac:dyDescent="0.25">
      <c r="A231" s="12" t="s">
        <v>313</v>
      </c>
      <c r="B231" s="13">
        <v>10912</v>
      </c>
    </row>
    <row r="232" spans="1:2" x14ac:dyDescent="0.25">
      <c r="A232" s="12" t="s">
        <v>219</v>
      </c>
      <c r="B232" s="13">
        <v>6477</v>
      </c>
    </row>
    <row r="233" spans="1:2" x14ac:dyDescent="0.25">
      <c r="A233" s="12" t="s">
        <v>28</v>
      </c>
      <c r="B233" s="13">
        <v>7942</v>
      </c>
    </row>
    <row r="234" spans="1:2" x14ac:dyDescent="0.25">
      <c r="A234" s="12" t="s">
        <v>166</v>
      </c>
      <c r="B234" s="13">
        <v>25224</v>
      </c>
    </row>
    <row r="235" spans="1:2" x14ac:dyDescent="0.25">
      <c r="A235" s="12" t="s">
        <v>52</v>
      </c>
      <c r="B235" s="13">
        <v>8376</v>
      </c>
    </row>
    <row r="236" spans="1:2" x14ac:dyDescent="0.25">
      <c r="A236" s="12" t="s">
        <v>212</v>
      </c>
      <c r="B236" s="13">
        <v>13566</v>
      </c>
    </row>
    <row r="237" spans="1:2" x14ac:dyDescent="0.25">
      <c r="A237" s="12" t="s">
        <v>53</v>
      </c>
      <c r="B237" s="13">
        <v>38482</v>
      </c>
    </row>
    <row r="238" spans="1:2" x14ac:dyDescent="0.25">
      <c r="A238" s="12" t="s">
        <v>376</v>
      </c>
      <c r="B238" s="13">
        <v>15804</v>
      </c>
    </row>
    <row r="239" spans="1:2" x14ac:dyDescent="0.25">
      <c r="A239" s="12" t="s">
        <v>241</v>
      </c>
      <c r="B239" s="13">
        <v>5432</v>
      </c>
    </row>
    <row r="240" spans="1:2" x14ac:dyDescent="0.25">
      <c r="A240" s="12" t="s">
        <v>101</v>
      </c>
      <c r="B240" s="13">
        <v>31416</v>
      </c>
    </row>
    <row r="241" spans="1:2" x14ac:dyDescent="0.25">
      <c r="A241" s="12" t="s">
        <v>70</v>
      </c>
      <c r="B241" s="13">
        <v>19257</v>
      </c>
    </row>
    <row r="242" spans="1:2" x14ac:dyDescent="0.25">
      <c r="A242" s="12" t="s">
        <v>23</v>
      </c>
      <c r="B242" s="13">
        <v>14610</v>
      </c>
    </row>
    <row r="243" spans="1:2" x14ac:dyDescent="0.25">
      <c r="A243" s="12" t="s">
        <v>34</v>
      </c>
      <c r="B243" s="13">
        <v>9196</v>
      </c>
    </row>
    <row r="244" spans="1:2" x14ac:dyDescent="0.25">
      <c r="A244" s="12" t="s">
        <v>147</v>
      </c>
      <c r="B244" s="13">
        <v>4036</v>
      </c>
    </row>
    <row r="245" spans="1:2" x14ac:dyDescent="0.25">
      <c r="A245" s="12" t="s">
        <v>74</v>
      </c>
      <c r="B245" s="13">
        <v>22287</v>
      </c>
    </row>
    <row r="246" spans="1:2" x14ac:dyDescent="0.25">
      <c r="A246" s="12" t="s">
        <v>261</v>
      </c>
      <c r="B246" s="13">
        <v>22487</v>
      </c>
    </row>
    <row r="247" spans="1:2" x14ac:dyDescent="0.25">
      <c r="A247" s="12" t="s">
        <v>220</v>
      </c>
      <c r="B247" s="13">
        <v>5935</v>
      </c>
    </row>
    <row r="248" spans="1:2" x14ac:dyDescent="0.25">
      <c r="A248" s="12" t="s">
        <v>29</v>
      </c>
      <c r="B248" s="13">
        <v>11024</v>
      </c>
    </row>
    <row r="249" spans="1:2" x14ac:dyDescent="0.25">
      <c r="A249" s="12" t="s">
        <v>381</v>
      </c>
      <c r="B249" s="13">
        <v>6951</v>
      </c>
    </row>
    <row r="250" spans="1:2" x14ac:dyDescent="0.25">
      <c r="A250" s="12" t="s">
        <v>242</v>
      </c>
      <c r="B250" s="13">
        <v>11964</v>
      </c>
    </row>
    <row r="251" spans="1:2" x14ac:dyDescent="0.25">
      <c r="A251" s="12" t="s">
        <v>80</v>
      </c>
      <c r="B251" s="13">
        <v>12857</v>
      </c>
    </row>
    <row r="252" spans="1:2" x14ac:dyDescent="0.25">
      <c r="A252" s="12" t="s">
        <v>48</v>
      </c>
      <c r="B252" s="13">
        <v>11612</v>
      </c>
    </row>
    <row r="253" spans="1:2" x14ac:dyDescent="0.25">
      <c r="A253" s="12" t="s">
        <v>35</v>
      </c>
      <c r="B253" s="13">
        <v>6172</v>
      </c>
    </row>
    <row r="254" spans="1:2" x14ac:dyDescent="0.25">
      <c r="A254" s="12" t="s">
        <v>288</v>
      </c>
      <c r="B254" s="13">
        <v>7490</v>
      </c>
    </row>
    <row r="255" spans="1:2" x14ac:dyDescent="0.25">
      <c r="A255" s="12" t="s">
        <v>304</v>
      </c>
      <c r="B255" s="13">
        <v>9243</v>
      </c>
    </row>
    <row r="256" spans="1:2" x14ac:dyDescent="0.25">
      <c r="A256" s="12" t="s">
        <v>265</v>
      </c>
      <c r="B256" s="13">
        <v>56409</v>
      </c>
    </row>
    <row r="257" spans="1:2" x14ac:dyDescent="0.25">
      <c r="A257" s="12" t="s">
        <v>92</v>
      </c>
      <c r="B257" s="13">
        <v>5400</v>
      </c>
    </row>
    <row r="258" spans="1:2" x14ac:dyDescent="0.25">
      <c r="A258" s="12" t="s">
        <v>322</v>
      </c>
      <c r="B258" s="13">
        <v>6991</v>
      </c>
    </row>
    <row r="259" spans="1:2" x14ac:dyDescent="0.25">
      <c r="A259" s="12" t="s">
        <v>75</v>
      </c>
      <c r="B259" s="13">
        <v>25532</v>
      </c>
    </row>
    <row r="260" spans="1:2" x14ac:dyDescent="0.25">
      <c r="A260" s="12" t="s">
        <v>54</v>
      </c>
      <c r="B260" s="13">
        <v>6100</v>
      </c>
    </row>
    <row r="261" spans="1:2" x14ac:dyDescent="0.25">
      <c r="A261" s="12" t="s">
        <v>178</v>
      </c>
      <c r="B261" s="13">
        <v>6521</v>
      </c>
    </row>
    <row r="262" spans="1:2" x14ac:dyDescent="0.25">
      <c r="A262" s="12" t="s">
        <v>179</v>
      </c>
      <c r="B262" s="13">
        <v>9373</v>
      </c>
    </row>
    <row r="263" spans="1:2" x14ac:dyDescent="0.25">
      <c r="A263" s="12" t="s">
        <v>60</v>
      </c>
      <c r="B263" s="13">
        <v>6260</v>
      </c>
    </row>
    <row r="264" spans="1:2" x14ac:dyDescent="0.25">
      <c r="A264" s="12" t="s">
        <v>143</v>
      </c>
      <c r="B264" s="13">
        <v>18872</v>
      </c>
    </row>
    <row r="265" spans="1:2" x14ac:dyDescent="0.25">
      <c r="A265" s="12" t="s">
        <v>354</v>
      </c>
      <c r="B265" s="13">
        <v>7689</v>
      </c>
    </row>
    <row r="266" spans="1:2" x14ac:dyDescent="0.25">
      <c r="A266" s="12" t="s">
        <v>167</v>
      </c>
      <c r="B266" s="13">
        <v>24390</v>
      </c>
    </row>
    <row r="267" spans="1:2" x14ac:dyDescent="0.25">
      <c r="A267" s="12" t="s">
        <v>49</v>
      </c>
      <c r="B267" s="13">
        <v>7258</v>
      </c>
    </row>
    <row r="268" spans="1:2" x14ac:dyDescent="0.25">
      <c r="A268" s="12" t="s">
        <v>278</v>
      </c>
      <c r="B268" s="13">
        <v>5261</v>
      </c>
    </row>
    <row r="269" spans="1:2" x14ac:dyDescent="0.25">
      <c r="A269" s="12" t="s">
        <v>131</v>
      </c>
      <c r="B269" s="13">
        <v>20348</v>
      </c>
    </row>
    <row r="270" spans="1:2" x14ac:dyDescent="0.25">
      <c r="A270" s="12" t="s">
        <v>61</v>
      </c>
      <c r="B270" s="13">
        <v>17528</v>
      </c>
    </row>
    <row r="271" spans="1:2" x14ac:dyDescent="0.25">
      <c r="A271" s="12" t="s">
        <v>30</v>
      </c>
      <c r="B271" s="13">
        <v>25192</v>
      </c>
    </row>
    <row r="272" spans="1:2" x14ac:dyDescent="0.25">
      <c r="A272" s="12" t="s">
        <v>342</v>
      </c>
      <c r="B272" s="13">
        <v>6891</v>
      </c>
    </row>
    <row r="273" spans="1:2" x14ac:dyDescent="0.25">
      <c r="A273" s="12" t="s">
        <v>148</v>
      </c>
      <c r="B273" s="13">
        <v>10556</v>
      </c>
    </row>
    <row r="274" spans="1:2" x14ac:dyDescent="0.25">
      <c r="A274" s="12" t="s">
        <v>256</v>
      </c>
      <c r="B274" s="13">
        <v>11510</v>
      </c>
    </row>
    <row r="275" spans="1:2" x14ac:dyDescent="0.25">
      <c r="A275" s="12" t="s">
        <v>43</v>
      </c>
      <c r="B275" s="13">
        <v>7533</v>
      </c>
    </row>
    <row r="276" spans="1:2" x14ac:dyDescent="0.25">
      <c r="A276" s="12" t="s">
        <v>183</v>
      </c>
      <c r="B276" s="13">
        <v>10272</v>
      </c>
    </row>
    <row r="277" spans="1:2" x14ac:dyDescent="0.25">
      <c r="A277" s="12" t="s">
        <v>132</v>
      </c>
      <c r="B277" s="13">
        <v>13783</v>
      </c>
    </row>
    <row r="278" spans="1:2" x14ac:dyDescent="0.25">
      <c r="A278" s="12" t="s">
        <v>168</v>
      </c>
      <c r="B278" s="13">
        <v>7689</v>
      </c>
    </row>
    <row r="279" spans="1:2" x14ac:dyDescent="0.25">
      <c r="A279" s="12" t="s">
        <v>337</v>
      </c>
      <c r="B279" s="13">
        <v>6054</v>
      </c>
    </row>
    <row r="280" spans="1:2" x14ac:dyDescent="0.25">
      <c r="A280" s="12" t="s">
        <v>184</v>
      </c>
      <c r="B280" s="13">
        <v>24058</v>
      </c>
    </row>
    <row r="281" spans="1:2" x14ac:dyDescent="0.25">
      <c r="A281" s="12" t="s">
        <v>221</v>
      </c>
      <c r="B281" s="13">
        <v>9216</v>
      </c>
    </row>
    <row r="282" spans="1:2" x14ac:dyDescent="0.25">
      <c r="A282" s="12" t="s">
        <v>173</v>
      </c>
      <c r="B282" s="13">
        <v>15453</v>
      </c>
    </row>
    <row r="283" spans="1:2" x14ac:dyDescent="0.25">
      <c r="A283" s="12" t="s">
        <v>207</v>
      </c>
      <c r="B283" s="13">
        <v>2398</v>
      </c>
    </row>
    <row r="284" spans="1:2" x14ac:dyDescent="0.25">
      <c r="A284" s="12" t="s">
        <v>349</v>
      </c>
      <c r="B284" s="13">
        <v>5223</v>
      </c>
    </row>
    <row r="285" spans="1:2" x14ac:dyDescent="0.25">
      <c r="A285" s="12" t="s">
        <v>84</v>
      </c>
      <c r="B285" s="13">
        <v>8341</v>
      </c>
    </row>
    <row r="286" spans="1:2" x14ac:dyDescent="0.25">
      <c r="A286" s="12" t="s">
        <v>200</v>
      </c>
      <c r="B286" s="13">
        <v>6084</v>
      </c>
    </row>
    <row r="287" spans="1:2" x14ac:dyDescent="0.25">
      <c r="A287" s="12" t="s">
        <v>36</v>
      </c>
      <c r="B287" s="13">
        <v>23515</v>
      </c>
    </row>
    <row r="288" spans="1:2" x14ac:dyDescent="0.25">
      <c r="A288" s="12" t="s">
        <v>81</v>
      </c>
      <c r="B288" s="13">
        <v>8471</v>
      </c>
    </row>
    <row r="289" spans="1:2" x14ac:dyDescent="0.25">
      <c r="A289" s="12" t="s">
        <v>213</v>
      </c>
      <c r="B289" s="13">
        <v>7980</v>
      </c>
    </row>
    <row r="290" spans="1:2" x14ac:dyDescent="0.25">
      <c r="A290" s="12" t="s">
        <v>44</v>
      </c>
      <c r="B290" s="13">
        <v>4851</v>
      </c>
    </row>
    <row r="291" spans="1:2" x14ac:dyDescent="0.25">
      <c r="A291" s="12" t="s">
        <v>273</v>
      </c>
      <c r="B291" s="13">
        <v>7312</v>
      </c>
    </row>
    <row r="292" spans="1:2" x14ac:dyDescent="0.25">
      <c r="A292" s="12" t="s">
        <v>226</v>
      </c>
      <c r="B292" s="13">
        <v>6768</v>
      </c>
    </row>
    <row r="293" spans="1:2" x14ac:dyDescent="0.25">
      <c r="A293" s="12" t="s">
        <v>247</v>
      </c>
      <c r="B293" s="13">
        <v>6885</v>
      </c>
    </row>
    <row r="294" spans="1:2" x14ac:dyDescent="0.25">
      <c r="A294" s="12" t="s">
        <v>358</v>
      </c>
      <c r="B294" s="13">
        <v>9511</v>
      </c>
    </row>
    <row r="295" spans="1:2" x14ac:dyDescent="0.25">
      <c r="A295" s="12" t="s">
        <v>76</v>
      </c>
      <c r="B295" s="13">
        <v>12227</v>
      </c>
    </row>
    <row r="296" spans="1:2" x14ac:dyDescent="0.25">
      <c r="A296" s="12" t="s">
        <v>85</v>
      </c>
      <c r="B296" s="13">
        <v>6581</v>
      </c>
    </row>
    <row r="297" spans="1:2" x14ac:dyDescent="0.25">
      <c r="A297" s="12" t="s">
        <v>195</v>
      </c>
      <c r="B297" s="13">
        <v>9138</v>
      </c>
    </row>
    <row r="298" spans="1:2" x14ac:dyDescent="0.25">
      <c r="A298" s="12" t="s">
        <v>191</v>
      </c>
      <c r="B298" s="13">
        <v>18669</v>
      </c>
    </row>
    <row r="299" spans="1:2" x14ac:dyDescent="0.25">
      <c r="A299" s="12" t="s">
        <v>214</v>
      </c>
      <c r="B299" s="13">
        <v>11416</v>
      </c>
    </row>
    <row r="300" spans="1:2" x14ac:dyDescent="0.25">
      <c r="A300" s="12" t="s">
        <v>289</v>
      </c>
      <c r="B300" s="13">
        <v>15283</v>
      </c>
    </row>
    <row r="301" spans="1:2" x14ac:dyDescent="0.25">
      <c r="A301" s="12" t="s">
        <v>362</v>
      </c>
      <c r="B301" s="13">
        <v>15610</v>
      </c>
    </row>
    <row r="302" spans="1:2" x14ac:dyDescent="0.25">
      <c r="A302" s="12" t="s">
        <v>222</v>
      </c>
      <c r="B302" s="13">
        <v>8831</v>
      </c>
    </row>
    <row r="303" spans="1:2" x14ac:dyDescent="0.25">
      <c r="A303" s="12" t="s">
        <v>327</v>
      </c>
      <c r="B303" s="13">
        <v>10110</v>
      </c>
    </row>
    <row r="304" spans="1:2" x14ac:dyDescent="0.25">
      <c r="A304" s="12" t="s">
        <v>227</v>
      </c>
      <c r="B304" s="13">
        <v>5983</v>
      </c>
    </row>
    <row r="305" spans="1:2" x14ac:dyDescent="0.25">
      <c r="A305" s="12" t="s">
        <v>314</v>
      </c>
      <c r="B305" s="13">
        <v>5473</v>
      </c>
    </row>
    <row r="306" spans="1:2" x14ac:dyDescent="0.25">
      <c r="A306" s="12" t="s">
        <v>185</v>
      </c>
      <c r="B306" s="13">
        <v>10837</v>
      </c>
    </row>
    <row r="307" spans="1:2" x14ac:dyDescent="0.25">
      <c r="A307" s="12" t="s">
        <v>228</v>
      </c>
      <c r="B307" s="13">
        <v>4108</v>
      </c>
    </row>
    <row r="308" spans="1:2" x14ac:dyDescent="0.25">
      <c r="A308" s="12" t="s">
        <v>108</v>
      </c>
      <c r="B308" s="13">
        <v>13394</v>
      </c>
    </row>
    <row r="309" spans="1:2" x14ac:dyDescent="0.25">
      <c r="A309" s="12" t="s">
        <v>208</v>
      </c>
      <c r="B309" s="13">
        <v>4359</v>
      </c>
    </row>
    <row r="310" spans="1:2" x14ac:dyDescent="0.25">
      <c r="A310" s="12" t="s">
        <v>266</v>
      </c>
      <c r="B310" s="13">
        <v>13521</v>
      </c>
    </row>
    <row r="311" spans="1:2" x14ac:dyDescent="0.25">
      <c r="A311" s="12" t="s">
        <v>279</v>
      </c>
      <c r="B311" s="13">
        <v>9281</v>
      </c>
    </row>
    <row r="312" spans="1:2" x14ac:dyDescent="0.25">
      <c r="A312" s="12" t="s">
        <v>390</v>
      </c>
      <c r="B312" s="13">
        <v>8712</v>
      </c>
    </row>
    <row r="313" spans="1:2" x14ac:dyDescent="0.25">
      <c r="A313" s="12" t="s">
        <v>364</v>
      </c>
      <c r="B313" s="13">
        <v>4933</v>
      </c>
    </row>
    <row r="314" spans="1:2" x14ac:dyDescent="0.25">
      <c r="A314" s="12" t="s">
        <v>62</v>
      </c>
      <c r="B314" s="13">
        <v>4328</v>
      </c>
    </row>
    <row r="315" spans="1:2" x14ac:dyDescent="0.25">
      <c r="A315" s="12" t="s">
        <v>267</v>
      </c>
      <c r="B315" s="13">
        <v>17186</v>
      </c>
    </row>
    <row r="316" spans="1:2" x14ac:dyDescent="0.25">
      <c r="A316" s="12" t="s">
        <v>268</v>
      </c>
      <c r="B316" s="13">
        <v>7427</v>
      </c>
    </row>
    <row r="317" spans="1:2" x14ac:dyDescent="0.25">
      <c r="A317" s="12" t="s">
        <v>161</v>
      </c>
      <c r="B317" s="13">
        <v>40397</v>
      </c>
    </row>
    <row r="318" spans="1:2" x14ac:dyDescent="0.25">
      <c r="A318" s="12" t="s">
        <v>280</v>
      </c>
      <c r="B318" s="13">
        <v>4238</v>
      </c>
    </row>
    <row r="319" spans="1:2" x14ac:dyDescent="0.25">
      <c r="A319" s="12" t="s">
        <v>231</v>
      </c>
      <c r="B319" s="13">
        <v>5767</v>
      </c>
    </row>
    <row r="320" spans="1:2" x14ac:dyDescent="0.25">
      <c r="A320" s="12" t="s">
        <v>350</v>
      </c>
      <c r="B320" s="13">
        <v>12886</v>
      </c>
    </row>
    <row r="321" spans="1:2" x14ac:dyDescent="0.25">
      <c r="A321" s="12" t="s">
        <v>192</v>
      </c>
      <c r="B321" s="13">
        <v>6243</v>
      </c>
    </row>
    <row r="322" spans="1:2" x14ac:dyDescent="0.25">
      <c r="A322" s="12" t="s">
        <v>115</v>
      </c>
      <c r="B322" s="13">
        <v>24126</v>
      </c>
    </row>
    <row r="323" spans="1:2" x14ac:dyDescent="0.25">
      <c r="A323" s="12" t="s">
        <v>105</v>
      </c>
      <c r="B323" s="13">
        <v>32606</v>
      </c>
    </row>
    <row r="324" spans="1:2" x14ac:dyDescent="0.25">
      <c r="A324" s="12" t="s">
        <v>109</v>
      </c>
      <c r="B324" s="13">
        <v>8436</v>
      </c>
    </row>
    <row r="325" spans="1:2" x14ac:dyDescent="0.25">
      <c r="A325" s="12" t="s">
        <v>363</v>
      </c>
      <c r="B325" s="13">
        <v>18514</v>
      </c>
    </row>
    <row r="326" spans="1:2" x14ac:dyDescent="0.25">
      <c r="A326" s="12" t="s">
        <v>31</v>
      </c>
      <c r="B326" s="13">
        <v>30157</v>
      </c>
    </row>
    <row r="327" spans="1:2" x14ac:dyDescent="0.25">
      <c r="A327" s="12" t="s">
        <v>330</v>
      </c>
      <c r="B327" s="13">
        <v>12243</v>
      </c>
    </row>
    <row r="328" spans="1:2" x14ac:dyDescent="0.25">
      <c r="A328" s="12" t="s">
        <v>315</v>
      </c>
      <c r="B328" s="13">
        <v>11034</v>
      </c>
    </row>
    <row r="329" spans="1:2" x14ac:dyDescent="0.25">
      <c r="A329" s="12" t="s">
        <v>351</v>
      </c>
      <c r="B329" s="13">
        <v>6749</v>
      </c>
    </row>
    <row r="330" spans="1:2" x14ac:dyDescent="0.25">
      <c r="A330" s="12" t="s">
        <v>248</v>
      </c>
      <c r="B330" s="13">
        <v>9135</v>
      </c>
    </row>
    <row r="331" spans="1:2" x14ac:dyDescent="0.25">
      <c r="A331" s="12" t="s">
        <v>102</v>
      </c>
      <c r="B331" s="13">
        <v>24615</v>
      </c>
    </row>
    <row r="332" spans="1:2" x14ac:dyDescent="0.25">
      <c r="A332" s="12" t="s">
        <v>308</v>
      </c>
      <c r="B332" s="13">
        <v>10611</v>
      </c>
    </row>
    <row r="333" spans="1:2" x14ac:dyDescent="0.25">
      <c r="A333" s="12" t="s">
        <v>281</v>
      </c>
      <c r="B333" s="13">
        <v>4907</v>
      </c>
    </row>
    <row r="334" spans="1:2" x14ac:dyDescent="0.25">
      <c r="A334" s="12" t="s">
        <v>77</v>
      </c>
      <c r="B334" s="13">
        <v>14732</v>
      </c>
    </row>
    <row r="335" spans="1:2" x14ac:dyDescent="0.25">
      <c r="A335" s="12" t="s">
        <v>338</v>
      </c>
      <c r="B335" s="13">
        <v>4672</v>
      </c>
    </row>
    <row r="336" spans="1:2" x14ac:dyDescent="0.25">
      <c r="A336" s="12" t="s">
        <v>262</v>
      </c>
      <c r="B336" s="13">
        <v>12876</v>
      </c>
    </row>
    <row r="337" spans="1:2" x14ac:dyDescent="0.25">
      <c r="A337" s="12" t="s">
        <v>355</v>
      </c>
      <c r="B337" s="13">
        <v>34414</v>
      </c>
    </row>
    <row r="338" spans="1:2" x14ac:dyDescent="0.25">
      <c r="A338" s="12" t="s">
        <v>383</v>
      </c>
      <c r="B338" s="13">
        <v>3453</v>
      </c>
    </row>
    <row r="339" spans="1:2" x14ac:dyDescent="0.25">
      <c r="A339" s="12" t="s">
        <v>86</v>
      </c>
      <c r="B339" s="13">
        <v>7849</v>
      </c>
    </row>
    <row r="340" spans="1:2" x14ac:dyDescent="0.25">
      <c r="A340" s="12" t="s">
        <v>93</v>
      </c>
      <c r="B340" s="13">
        <v>19897</v>
      </c>
    </row>
    <row r="341" spans="1:2" x14ac:dyDescent="0.25">
      <c r="A341" s="12" t="s">
        <v>37</v>
      </c>
      <c r="B341" s="13">
        <v>17352</v>
      </c>
    </row>
    <row r="342" spans="1:2" x14ac:dyDescent="0.25">
      <c r="A342" s="12" t="s">
        <v>38</v>
      </c>
      <c r="B342" s="13">
        <v>6191</v>
      </c>
    </row>
    <row r="343" spans="1:2" x14ac:dyDescent="0.25">
      <c r="A343" s="12" t="s">
        <v>343</v>
      </c>
      <c r="B343" s="13">
        <v>10378</v>
      </c>
    </row>
    <row r="344" spans="1:2" x14ac:dyDescent="0.25">
      <c r="A344" s="12" t="s">
        <v>149</v>
      </c>
      <c r="B344" s="13">
        <v>7261</v>
      </c>
    </row>
    <row r="345" spans="1:2" x14ac:dyDescent="0.25">
      <c r="A345" s="12" t="s">
        <v>223</v>
      </c>
      <c r="B345" s="13">
        <v>7381</v>
      </c>
    </row>
    <row r="346" spans="1:2" x14ac:dyDescent="0.25">
      <c r="A346" s="12" t="s">
        <v>133</v>
      </c>
      <c r="B346" s="13">
        <v>25285</v>
      </c>
    </row>
    <row r="347" spans="1:2" x14ac:dyDescent="0.25">
      <c r="A347" s="12" t="s">
        <v>257</v>
      </c>
      <c r="B347" s="13">
        <v>7889</v>
      </c>
    </row>
    <row r="348" spans="1:2" x14ac:dyDescent="0.25">
      <c r="A348" s="12" t="s">
        <v>71</v>
      </c>
      <c r="B348" s="13">
        <v>34004</v>
      </c>
    </row>
    <row r="349" spans="1:2" x14ac:dyDescent="0.25">
      <c r="A349" s="12" t="s">
        <v>316</v>
      </c>
      <c r="B349" s="13">
        <v>6699</v>
      </c>
    </row>
    <row r="350" spans="1:2" x14ac:dyDescent="0.25">
      <c r="A350" s="12" t="s">
        <v>317</v>
      </c>
      <c r="B350" s="13">
        <v>17284</v>
      </c>
    </row>
    <row r="351" spans="1:2" x14ac:dyDescent="0.25">
      <c r="A351" s="12" t="s">
        <v>249</v>
      </c>
      <c r="B351" s="13">
        <v>10748</v>
      </c>
    </row>
    <row r="352" spans="1:2" x14ac:dyDescent="0.25">
      <c r="A352" s="12" t="s">
        <v>235</v>
      </c>
      <c r="B352" s="13">
        <v>6745</v>
      </c>
    </row>
    <row r="353" spans="1:2" x14ac:dyDescent="0.25">
      <c r="A353" s="12" t="s">
        <v>201</v>
      </c>
      <c r="B353" s="13">
        <v>4590</v>
      </c>
    </row>
    <row r="354" spans="1:2" x14ac:dyDescent="0.25">
      <c r="A354" s="12" t="s">
        <v>55</v>
      </c>
      <c r="B354" s="13">
        <v>9513</v>
      </c>
    </row>
    <row r="355" spans="1:2" x14ac:dyDescent="0.25">
      <c r="A355" s="12" t="s">
        <v>202</v>
      </c>
      <c r="B355" s="13">
        <v>3809</v>
      </c>
    </row>
    <row r="356" spans="1:2" x14ac:dyDescent="0.25">
      <c r="A356" s="12" t="s">
        <v>155</v>
      </c>
      <c r="B356" s="13">
        <v>12905</v>
      </c>
    </row>
    <row r="357" spans="1:2" x14ac:dyDescent="0.25">
      <c r="A357" s="12" t="s">
        <v>138</v>
      </c>
      <c r="B357" s="13">
        <v>18702</v>
      </c>
    </row>
    <row r="358" spans="1:2" x14ac:dyDescent="0.25">
      <c r="A358" s="12" t="s">
        <v>309</v>
      </c>
      <c r="B358" s="13">
        <v>9288</v>
      </c>
    </row>
    <row r="359" spans="1:2" x14ac:dyDescent="0.25">
      <c r="A359" s="12" t="s">
        <v>39</v>
      </c>
      <c r="B359" s="13">
        <v>8634</v>
      </c>
    </row>
    <row r="360" spans="1:2" x14ac:dyDescent="0.25">
      <c r="A360" s="12" t="s">
        <v>24</v>
      </c>
      <c r="B360" s="13">
        <v>21570</v>
      </c>
    </row>
    <row r="361" spans="1:2" x14ac:dyDescent="0.25">
      <c r="A361" s="12" t="s">
        <v>297</v>
      </c>
      <c r="B361" s="13">
        <v>15486</v>
      </c>
    </row>
    <row r="362" spans="1:2" x14ac:dyDescent="0.25">
      <c r="A362" s="12" t="s">
        <v>232</v>
      </c>
      <c r="B362" s="13">
        <v>13597</v>
      </c>
    </row>
    <row r="363" spans="1:2" x14ac:dyDescent="0.25">
      <c r="A363" s="12" t="s">
        <v>298</v>
      </c>
      <c r="B363" s="13">
        <v>7301</v>
      </c>
    </row>
    <row r="364" spans="1:2" x14ac:dyDescent="0.25">
      <c r="A364" s="12" t="s">
        <v>263</v>
      </c>
      <c r="B364" s="13">
        <v>9623</v>
      </c>
    </row>
    <row r="365" spans="1:2" x14ac:dyDescent="0.25">
      <c r="A365" s="12" t="s">
        <v>63</v>
      </c>
      <c r="B365" s="13">
        <v>6661</v>
      </c>
    </row>
    <row r="366" spans="1:2" x14ac:dyDescent="0.25">
      <c r="A366" s="12" t="s">
        <v>233</v>
      </c>
      <c r="B366" s="13">
        <v>12999</v>
      </c>
    </row>
    <row r="367" spans="1:2" x14ac:dyDescent="0.25">
      <c r="A367" s="12" t="s">
        <v>234</v>
      </c>
      <c r="B367" s="13">
        <v>14012</v>
      </c>
    </row>
    <row r="368" spans="1:2" x14ac:dyDescent="0.25">
      <c r="A368" s="12" t="s">
        <v>348</v>
      </c>
      <c r="B368" s="13">
        <v>10777</v>
      </c>
    </row>
    <row r="369" spans="1:2" x14ac:dyDescent="0.25">
      <c r="A369" s="12" t="s">
        <v>50</v>
      </c>
      <c r="B369" s="13">
        <v>3667</v>
      </c>
    </row>
    <row r="370" spans="1:2" x14ac:dyDescent="0.25">
      <c r="A370" s="12" t="s">
        <v>78</v>
      </c>
      <c r="B370" s="13">
        <v>10379</v>
      </c>
    </row>
    <row r="371" spans="1:2" x14ac:dyDescent="0.25">
      <c r="A371" s="12" t="s">
        <v>112</v>
      </c>
      <c r="B371" s="13">
        <v>24833</v>
      </c>
    </row>
    <row r="372" spans="1:2" x14ac:dyDescent="0.25">
      <c r="A372" s="12" t="s">
        <v>431</v>
      </c>
      <c r="B372" s="13">
        <v>6302511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1"/>
  <sheetViews>
    <sheetView workbookViewId="0">
      <selection activeCell="H27" sqref="H27"/>
    </sheetView>
  </sheetViews>
  <sheetFormatPr defaultRowHeight="15" x14ac:dyDescent="0.25"/>
  <cols>
    <col min="1" max="1" width="19.28515625" customWidth="1"/>
    <col min="2" max="2" width="16.5703125" customWidth="1"/>
  </cols>
  <sheetData>
    <row r="1" spans="1:2" x14ac:dyDescent="0.25">
      <c r="A1" t="s">
        <v>392</v>
      </c>
      <c r="B1" t="s">
        <v>498</v>
      </c>
    </row>
    <row r="2" spans="1:2" x14ac:dyDescent="0.25">
      <c r="A2" t="s">
        <v>340</v>
      </c>
      <c r="B2">
        <v>7145</v>
      </c>
    </row>
    <row r="3" spans="1:2" x14ac:dyDescent="0.25">
      <c r="A3" t="s">
        <v>204</v>
      </c>
      <c r="B3">
        <v>8229</v>
      </c>
    </row>
    <row r="4" spans="1:2" x14ac:dyDescent="0.25">
      <c r="A4" t="s">
        <v>384</v>
      </c>
      <c r="B4">
        <v>6842</v>
      </c>
    </row>
    <row r="5" spans="1:2" x14ac:dyDescent="0.25">
      <c r="A5" t="s">
        <v>27</v>
      </c>
      <c r="B5">
        <v>18422</v>
      </c>
    </row>
    <row r="6" spans="1:2" x14ac:dyDescent="0.25">
      <c r="A6" t="s">
        <v>137</v>
      </c>
      <c r="B6">
        <v>26765</v>
      </c>
    </row>
    <row r="7" spans="1:2" x14ac:dyDescent="0.25">
      <c r="A7" t="s">
        <v>146</v>
      </c>
      <c r="B7">
        <v>13872</v>
      </c>
    </row>
    <row r="8" spans="1:2" x14ac:dyDescent="0.25">
      <c r="A8" t="s">
        <v>57</v>
      </c>
      <c r="B8">
        <v>3568</v>
      </c>
    </row>
    <row r="9" spans="1:2" x14ac:dyDescent="0.25">
      <c r="A9" t="s">
        <v>270</v>
      </c>
      <c r="B9">
        <v>6211</v>
      </c>
    </row>
    <row r="10" spans="1:2" x14ac:dyDescent="0.25">
      <c r="A10" t="s">
        <v>194</v>
      </c>
      <c r="B10">
        <v>14319</v>
      </c>
    </row>
    <row r="11" spans="1:2" x14ac:dyDescent="0.25">
      <c r="A11" t="s">
        <v>110</v>
      </c>
      <c r="B11">
        <v>37270</v>
      </c>
    </row>
    <row r="12" spans="1:2" x14ac:dyDescent="0.25">
      <c r="A12" t="s">
        <v>144</v>
      </c>
      <c r="B12">
        <v>8823</v>
      </c>
    </row>
    <row r="13" spans="1:2" x14ac:dyDescent="0.25">
      <c r="A13" t="s">
        <v>169</v>
      </c>
      <c r="B13">
        <v>3282</v>
      </c>
    </row>
    <row r="14" spans="1:2" x14ac:dyDescent="0.25">
      <c r="A14" t="s">
        <v>151</v>
      </c>
      <c r="B14">
        <v>14654</v>
      </c>
    </row>
    <row r="15" spans="1:2" x14ac:dyDescent="0.25">
      <c r="A15" t="s">
        <v>88</v>
      </c>
      <c r="B15">
        <v>20053</v>
      </c>
    </row>
    <row r="16" spans="1:2" x14ac:dyDescent="0.25">
      <c r="A16" t="s">
        <v>291</v>
      </c>
      <c r="B16">
        <v>14540</v>
      </c>
    </row>
    <row r="17" spans="1:2" x14ac:dyDescent="0.25">
      <c r="A17" t="s">
        <v>371</v>
      </c>
      <c r="B17">
        <v>5199</v>
      </c>
    </row>
    <row r="18" spans="1:2" x14ac:dyDescent="0.25">
      <c r="A18" t="s">
        <v>333</v>
      </c>
      <c r="B18">
        <v>12942</v>
      </c>
    </row>
    <row r="19" spans="1:2" x14ac:dyDescent="0.25">
      <c r="A19" t="s">
        <v>103</v>
      </c>
      <c r="B19">
        <v>32169</v>
      </c>
    </row>
    <row r="20" spans="1:2" x14ac:dyDescent="0.25">
      <c r="A20" t="s">
        <v>25</v>
      </c>
      <c r="B20">
        <v>4927</v>
      </c>
    </row>
    <row r="21" spans="1:2" x14ac:dyDescent="0.25">
      <c r="A21" t="s">
        <v>170</v>
      </c>
      <c r="B21">
        <v>10090</v>
      </c>
    </row>
    <row r="22" spans="1:2" x14ac:dyDescent="0.25">
      <c r="A22" t="s">
        <v>216</v>
      </c>
      <c r="B22">
        <v>8374</v>
      </c>
    </row>
    <row r="23" spans="1:2" x14ac:dyDescent="0.25">
      <c r="A23" t="s">
        <v>329</v>
      </c>
      <c r="B23">
        <v>12684</v>
      </c>
    </row>
    <row r="24" spans="1:2" x14ac:dyDescent="0.25">
      <c r="A24" t="s">
        <v>356</v>
      </c>
      <c r="B24">
        <v>9415</v>
      </c>
    </row>
    <row r="25" spans="1:2" x14ac:dyDescent="0.25">
      <c r="A25" t="s">
        <v>334</v>
      </c>
      <c r="B25">
        <v>8183</v>
      </c>
    </row>
    <row r="26" spans="1:2" x14ac:dyDescent="0.25">
      <c r="A26" t="s">
        <v>152</v>
      </c>
      <c r="B26">
        <v>10882</v>
      </c>
    </row>
    <row r="27" spans="1:2" x14ac:dyDescent="0.25">
      <c r="A27" t="s">
        <v>259</v>
      </c>
      <c r="B27">
        <v>9651</v>
      </c>
    </row>
    <row r="28" spans="1:2" x14ac:dyDescent="0.25">
      <c r="A28" t="s">
        <v>368</v>
      </c>
      <c r="B28">
        <v>10512</v>
      </c>
    </row>
    <row r="29" spans="1:2" x14ac:dyDescent="0.25">
      <c r="A29" t="s">
        <v>275</v>
      </c>
      <c r="B29">
        <v>7683</v>
      </c>
    </row>
    <row r="30" spans="1:2" x14ac:dyDescent="0.25">
      <c r="A30" t="s">
        <v>99</v>
      </c>
      <c r="B30">
        <v>30957</v>
      </c>
    </row>
    <row r="31" spans="1:2" x14ac:dyDescent="0.25">
      <c r="A31" t="s">
        <v>46</v>
      </c>
      <c r="B31">
        <v>14208</v>
      </c>
    </row>
    <row r="32" spans="1:2" x14ac:dyDescent="0.25">
      <c r="A32" t="s">
        <v>111</v>
      </c>
      <c r="B32">
        <v>27425</v>
      </c>
    </row>
    <row r="33" spans="1:2" x14ac:dyDescent="0.25">
      <c r="A33" t="s">
        <v>260</v>
      </c>
      <c r="B33">
        <v>13305</v>
      </c>
    </row>
    <row r="34" spans="1:2" x14ac:dyDescent="0.25">
      <c r="A34" t="s">
        <v>118</v>
      </c>
      <c r="B34">
        <v>15901</v>
      </c>
    </row>
    <row r="35" spans="1:2" x14ac:dyDescent="0.25">
      <c r="A35" t="s">
        <v>369</v>
      </c>
      <c r="B35">
        <v>8231</v>
      </c>
    </row>
    <row r="36" spans="1:2" x14ac:dyDescent="0.25">
      <c r="A36" t="s">
        <v>104</v>
      </c>
      <c r="B36">
        <v>7987</v>
      </c>
    </row>
    <row r="37" spans="1:2" x14ac:dyDescent="0.25">
      <c r="A37" t="s">
        <v>187</v>
      </c>
      <c r="B37">
        <v>19337</v>
      </c>
    </row>
    <row r="38" spans="1:2" x14ac:dyDescent="0.25">
      <c r="A38" t="s">
        <v>276</v>
      </c>
      <c r="B38">
        <v>6169</v>
      </c>
    </row>
    <row r="39" spans="1:2" x14ac:dyDescent="0.25">
      <c r="A39" t="s">
        <v>372</v>
      </c>
      <c r="B39">
        <v>8859</v>
      </c>
    </row>
    <row r="40" spans="1:2" x14ac:dyDescent="0.25">
      <c r="A40" t="s">
        <v>306</v>
      </c>
      <c r="B40">
        <v>15552</v>
      </c>
    </row>
    <row r="41" spans="1:2" x14ac:dyDescent="0.25">
      <c r="A41" t="s">
        <v>373</v>
      </c>
      <c r="B41">
        <v>7225</v>
      </c>
    </row>
    <row r="42" spans="1:2" x14ac:dyDescent="0.25">
      <c r="A42" t="s">
        <v>378</v>
      </c>
      <c r="B42">
        <v>9347</v>
      </c>
    </row>
    <row r="43" spans="1:2" x14ac:dyDescent="0.25">
      <c r="A43" t="s">
        <v>66</v>
      </c>
      <c r="B43">
        <v>15357</v>
      </c>
    </row>
    <row r="44" spans="1:2" x14ac:dyDescent="0.25">
      <c r="A44" t="s">
        <v>352</v>
      </c>
      <c r="B44">
        <v>12390</v>
      </c>
    </row>
    <row r="45" spans="1:2" x14ac:dyDescent="0.25">
      <c r="A45" t="s">
        <v>379</v>
      </c>
      <c r="B45">
        <v>9087</v>
      </c>
    </row>
    <row r="46" spans="1:2" x14ac:dyDescent="0.25">
      <c r="A46" t="s">
        <v>122</v>
      </c>
      <c r="B46">
        <v>16237</v>
      </c>
    </row>
    <row r="47" spans="1:2" x14ac:dyDescent="0.25">
      <c r="A47" t="s">
        <v>300</v>
      </c>
      <c r="B47">
        <v>12607</v>
      </c>
    </row>
    <row r="48" spans="1:2" x14ac:dyDescent="0.25">
      <c r="A48" t="s">
        <v>319</v>
      </c>
      <c r="B48">
        <v>6288</v>
      </c>
    </row>
    <row r="49" spans="1:2" x14ac:dyDescent="0.25">
      <c r="A49" t="s">
        <v>244</v>
      </c>
      <c r="B49">
        <v>20932</v>
      </c>
    </row>
    <row r="50" spans="1:2" x14ac:dyDescent="0.25">
      <c r="A50" t="s">
        <v>284</v>
      </c>
      <c r="B50">
        <v>11577</v>
      </c>
    </row>
    <row r="51" spans="1:2" x14ac:dyDescent="0.25">
      <c r="A51" t="s">
        <v>335</v>
      </c>
      <c r="B51">
        <v>5755</v>
      </c>
    </row>
    <row r="52" spans="1:2" x14ac:dyDescent="0.25">
      <c r="A52" t="s">
        <v>382</v>
      </c>
      <c r="B52">
        <v>2710</v>
      </c>
    </row>
    <row r="53" spans="1:2" x14ac:dyDescent="0.25">
      <c r="A53" t="s">
        <v>95</v>
      </c>
      <c r="B53">
        <v>19569</v>
      </c>
    </row>
    <row r="54" spans="1:2" x14ac:dyDescent="0.25">
      <c r="A54" t="s">
        <v>224</v>
      </c>
      <c r="B54">
        <v>6876</v>
      </c>
    </row>
    <row r="55" spans="1:2" x14ac:dyDescent="0.25">
      <c r="A55" t="s">
        <v>79</v>
      </c>
      <c r="B55">
        <v>5555</v>
      </c>
    </row>
    <row r="56" spans="1:2" x14ac:dyDescent="0.25">
      <c r="A56" t="s">
        <v>251</v>
      </c>
      <c r="B56">
        <v>11737</v>
      </c>
    </row>
    <row r="57" spans="1:2" x14ac:dyDescent="0.25">
      <c r="A57" t="s">
        <v>301</v>
      </c>
      <c r="B57">
        <v>4619</v>
      </c>
    </row>
    <row r="58" spans="1:2" x14ac:dyDescent="0.25">
      <c r="A58" t="s">
        <v>205</v>
      </c>
      <c r="B58">
        <v>5052</v>
      </c>
    </row>
    <row r="59" spans="1:2" x14ac:dyDescent="0.25">
      <c r="A59" t="s">
        <v>72</v>
      </c>
      <c r="B59">
        <v>22770</v>
      </c>
    </row>
    <row r="60" spans="1:2" x14ac:dyDescent="0.25">
      <c r="A60" t="s">
        <v>73</v>
      </c>
      <c r="B60">
        <v>11526</v>
      </c>
    </row>
    <row r="61" spans="1:2" x14ac:dyDescent="0.25">
      <c r="A61" t="s">
        <v>336</v>
      </c>
      <c r="B61">
        <v>4399</v>
      </c>
    </row>
    <row r="62" spans="1:2" x14ac:dyDescent="0.25">
      <c r="A62" t="s">
        <v>285</v>
      </c>
      <c r="B62">
        <v>12325</v>
      </c>
    </row>
    <row r="63" spans="1:2" x14ac:dyDescent="0.25">
      <c r="A63" t="s">
        <v>286</v>
      </c>
      <c r="B63">
        <v>12452</v>
      </c>
    </row>
    <row r="64" spans="1:2" x14ac:dyDescent="0.25">
      <c r="A64" t="s">
        <v>197</v>
      </c>
      <c r="B64">
        <v>6424</v>
      </c>
    </row>
    <row r="65" spans="1:2" x14ac:dyDescent="0.25">
      <c r="A65" t="s">
        <v>153</v>
      </c>
      <c r="B65">
        <v>10115</v>
      </c>
    </row>
    <row r="66" spans="1:2" x14ac:dyDescent="0.25">
      <c r="A66" t="s">
        <v>374</v>
      </c>
      <c r="B66">
        <v>12764</v>
      </c>
    </row>
    <row r="67" spans="1:2" x14ac:dyDescent="0.25">
      <c r="A67" t="s">
        <v>345</v>
      </c>
      <c r="B67">
        <v>22673</v>
      </c>
    </row>
    <row r="68" spans="1:2" x14ac:dyDescent="0.25">
      <c r="A68" t="s">
        <v>163</v>
      </c>
      <c r="B68">
        <v>8780</v>
      </c>
    </row>
    <row r="69" spans="1:2" x14ac:dyDescent="0.25">
      <c r="A69" t="s">
        <v>237</v>
      </c>
      <c r="B69">
        <v>11600</v>
      </c>
    </row>
    <row r="70" spans="1:2" x14ac:dyDescent="0.25">
      <c r="A70" t="s">
        <v>176</v>
      </c>
      <c r="B70">
        <v>17174</v>
      </c>
    </row>
    <row r="71" spans="1:2" x14ac:dyDescent="0.25">
      <c r="A71" t="s">
        <v>171</v>
      </c>
      <c r="B71">
        <v>19015</v>
      </c>
    </row>
    <row r="72" spans="1:2" x14ac:dyDescent="0.25">
      <c r="A72" t="s">
        <v>292</v>
      </c>
      <c r="B72">
        <v>7162</v>
      </c>
    </row>
    <row r="73" spans="1:2" x14ac:dyDescent="0.25">
      <c r="A73" t="s">
        <v>293</v>
      </c>
      <c r="B73">
        <v>11475</v>
      </c>
    </row>
    <row r="74" spans="1:2" x14ac:dyDescent="0.25">
      <c r="A74" t="s">
        <v>217</v>
      </c>
      <c r="B74">
        <v>9939</v>
      </c>
    </row>
    <row r="75" spans="1:2" x14ac:dyDescent="0.25">
      <c r="A75" t="s">
        <v>238</v>
      </c>
      <c r="B75">
        <v>9965</v>
      </c>
    </row>
    <row r="76" spans="1:2" x14ac:dyDescent="0.25">
      <c r="A76" t="s">
        <v>294</v>
      </c>
      <c r="B76">
        <v>6379</v>
      </c>
    </row>
    <row r="77" spans="1:2" x14ac:dyDescent="0.25">
      <c r="A77" t="s">
        <v>287</v>
      </c>
      <c r="B77">
        <v>8798</v>
      </c>
    </row>
    <row r="78" spans="1:2" x14ac:dyDescent="0.25">
      <c r="A78" t="s">
        <v>353</v>
      </c>
      <c r="B78">
        <v>11810</v>
      </c>
    </row>
    <row r="79" spans="1:2" x14ac:dyDescent="0.25">
      <c r="A79" t="s">
        <v>218</v>
      </c>
      <c r="B79">
        <v>2534</v>
      </c>
    </row>
    <row r="80" spans="1:2" x14ac:dyDescent="0.25">
      <c r="A80" t="s">
        <v>323</v>
      </c>
      <c r="B80">
        <v>13877</v>
      </c>
    </row>
    <row r="81" spans="1:2" x14ac:dyDescent="0.25">
      <c r="A81" t="s">
        <v>239</v>
      </c>
      <c r="B81">
        <v>6455</v>
      </c>
    </row>
    <row r="82" spans="1:2" x14ac:dyDescent="0.25">
      <c r="A82" t="s">
        <v>385</v>
      </c>
      <c r="B82">
        <v>8175</v>
      </c>
    </row>
    <row r="83" spans="1:2" x14ac:dyDescent="0.25">
      <c r="A83" t="s">
        <v>210</v>
      </c>
      <c r="B83">
        <v>22675</v>
      </c>
    </row>
    <row r="84" spans="1:2" x14ac:dyDescent="0.25">
      <c r="A84" t="s">
        <v>324</v>
      </c>
      <c r="B84">
        <v>8154</v>
      </c>
    </row>
    <row r="85" spans="1:2" x14ac:dyDescent="0.25">
      <c r="A85" t="s">
        <v>119</v>
      </c>
      <c r="B85">
        <v>10910</v>
      </c>
    </row>
    <row r="86" spans="1:2" x14ac:dyDescent="0.25">
      <c r="A86" t="s">
        <v>307</v>
      </c>
      <c r="B86">
        <v>28758</v>
      </c>
    </row>
    <row r="87" spans="1:2" x14ac:dyDescent="0.25">
      <c r="A87" t="s">
        <v>181</v>
      </c>
      <c r="B87">
        <v>10285</v>
      </c>
    </row>
    <row r="88" spans="1:2" x14ac:dyDescent="0.25">
      <c r="A88" t="s">
        <v>198</v>
      </c>
      <c r="B88">
        <v>4015</v>
      </c>
    </row>
    <row r="89" spans="1:2" x14ac:dyDescent="0.25">
      <c r="A89" t="s">
        <v>245</v>
      </c>
      <c r="B89">
        <v>10858</v>
      </c>
    </row>
    <row r="90" spans="1:2" x14ac:dyDescent="0.25">
      <c r="A90" t="s">
        <v>271</v>
      </c>
      <c r="B90">
        <v>11669</v>
      </c>
    </row>
    <row r="91" spans="1:2" x14ac:dyDescent="0.25">
      <c r="A91" t="s">
        <v>211</v>
      </c>
      <c r="B91">
        <v>10714</v>
      </c>
    </row>
    <row r="92" spans="1:2" x14ac:dyDescent="0.25">
      <c r="A92" t="s">
        <v>246</v>
      </c>
      <c r="B92">
        <v>17368</v>
      </c>
    </row>
    <row r="93" spans="1:2" x14ac:dyDescent="0.25">
      <c r="A93" t="s">
        <v>272</v>
      </c>
      <c r="B93">
        <v>9487</v>
      </c>
    </row>
    <row r="94" spans="1:2" x14ac:dyDescent="0.25">
      <c r="A94" t="s">
        <v>252</v>
      </c>
      <c r="B94">
        <v>9972</v>
      </c>
    </row>
    <row r="95" spans="1:2" x14ac:dyDescent="0.25">
      <c r="A95" t="s">
        <v>370</v>
      </c>
      <c r="B95">
        <v>8695</v>
      </c>
    </row>
    <row r="96" spans="1:2" x14ac:dyDescent="0.25">
      <c r="A96" t="s">
        <v>58</v>
      </c>
      <c r="B96">
        <v>9596</v>
      </c>
    </row>
    <row r="97" spans="1:2" x14ac:dyDescent="0.25">
      <c r="A97" t="s">
        <v>89</v>
      </c>
      <c r="B97">
        <v>34582</v>
      </c>
    </row>
    <row r="98" spans="1:2" x14ac:dyDescent="0.25">
      <c r="A98" t="s">
        <v>325</v>
      </c>
      <c r="B98">
        <v>12506</v>
      </c>
    </row>
    <row r="99" spans="1:2" x14ac:dyDescent="0.25">
      <c r="A99" t="s">
        <v>154</v>
      </c>
      <c r="B99">
        <v>10156</v>
      </c>
    </row>
    <row r="100" spans="1:2" x14ac:dyDescent="0.25">
      <c r="A100" t="s">
        <v>164</v>
      </c>
      <c r="B100">
        <v>15906</v>
      </c>
    </row>
    <row r="101" spans="1:2" x14ac:dyDescent="0.25">
      <c r="A101" t="s">
        <v>172</v>
      </c>
      <c r="B101">
        <v>21338</v>
      </c>
    </row>
    <row r="102" spans="1:2" x14ac:dyDescent="0.25">
      <c r="A102" t="s">
        <v>240</v>
      </c>
      <c r="B102">
        <v>11785</v>
      </c>
    </row>
    <row r="103" spans="1:2" x14ac:dyDescent="0.25">
      <c r="A103" t="s">
        <v>40</v>
      </c>
      <c r="B103">
        <v>15313</v>
      </c>
    </row>
    <row r="104" spans="1:2" x14ac:dyDescent="0.25">
      <c r="A104" t="s">
        <v>360</v>
      </c>
      <c r="B104">
        <v>11741</v>
      </c>
    </row>
    <row r="105" spans="1:2" x14ac:dyDescent="0.25">
      <c r="A105" t="s">
        <v>67</v>
      </c>
      <c r="B105">
        <v>13551</v>
      </c>
    </row>
    <row r="106" spans="1:2" x14ac:dyDescent="0.25">
      <c r="A106" t="s">
        <v>302</v>
      </c>
      <c r="B106">
        <v>6196</v>
      </c>
    </row>
    <row r="107" spans="1:2" x14ac:dyDescent="0.25">
      <c r="A107" t="s">
        <v>174</v>
      </c>
      <c r="B107">
        <v>5290</v>
      </c>
    </row>
    <row r="108" spans="1:2" x14ac:dyDescent="0.25">
      <c r="A108" t="s">
        <v>253</v>
      </c>
      <c r="B108">
        <v>5681</v>
      </c>
    </row>
    <row r="109" spans="1:2" x14ac:dyDescent="0.25">
      <c r="A109" t="s">
        <v>188</v>
      </c>
      <c r="B109">
        <v>10282</v>
      </c>
    </row>
    <row r="110" spans="1:2" x14ac:dyDescent="0.25">
      <c r="A110" t="s">
        <v>357</v>
      </c>
      <c r="B110">
        <v>13173</v>
      </c>
    </row>
    <row r="111" spans="1:2" x14ac:dyDescent="0.25">
      <c r="A111" t="s">
        <v>386</v>
      </c>
      <c r="B111">
        <v>6339</v>
      </c>
    </row>
    <row r="112" spans="1:2" x14ac:dyDescent="0.25">
      <c r="A112" t="s">
        <v>96</v>
      </c>
      <c r="B112">
        <v>21579</v>
      </c>
    </row>
    <row r="113" spans="1:2" x14ac:dyDescent="0.25">
      <c r="A113" t="s">
        <v>341</v>
      </c>
      <c r="B113">
        <v>8581</v>
      </c>
    </row>
    <row r="114" spans="1:2" x14ac:dyDescent="0.25">
      <c r="A114" t="s">
        <v>59</v>
      </c>
      <c r="B114">
        <v>5254</v>
      </c>
    </row>
    <row r="115" spans="1:2" x14ac:dyDescent="0.25">
      <c r="A115" t="s">
        <v>177</v>
      </c>
      <c r="B115">
        <v>9007</v>
      </c>
    </row>
    <row r="116" spans="1:2" x14ac:dyDescent="0.25">
      <c r="A116" t="s">
        <v>295</v>
      </c>
      <c r="B116">
        <v>7929</v>
      </c>
    </row>
    <row r="117" spans="1:2" x14ac:dyDescent="0.25">
      <c r="A117" t="s">
        <v>158</v>
      </c>
      <c r="B117">
        <v>17099</v>
      </c>
    </row>
    <row r="118" spans="1:2" x14ac:dyDescent="0.25">
      <c r="A118" t="s">
        <v>159</v>
      </c>
      <c r="B118">
        <v>22246</v>
      </c>
    </row>
    <row r="119" spans="1:2" x14ac:dyDescent="0.25">
      <c r="A119" t="s">
        <v>303</v>
      </c>
      <c r="B119">
        <v>14600</v>
      </c>
    </row>
    <row r="120" spans="1:2" x14ac:dyDescent="0.25">
      <c r="A120" t="s">
        <v>114</v>
      </c>
      <c r="B120">
        <v>11192</v>
      </c>
    </row>
    <row r="121" spans="1:2" x14ac:dyDescent="0.25">
      <c r="A121" t="s">
        <v>296</v>
      </c>
      <c r="B121">
        <v>7985</v>
      </c>
    </row>
    <row r="122" spans="1:2" x14ac:dyDescent="0.25">
      <c r="A122" t="s">
        <v>182</v>
      </c>
      <c r="B122">
        <v>15626</v>
      </c>
    </row>
    <row r="123" spans="1:2" x14ac:dyDescent="0.25">
      <c r="A123" t="s">
        <v>33</v>
      </c>
      <c r="B123">
        <v>6517</v>
      </c>
    </row>
    <row r="124" spans="1:2" x14ac:dyDescent="0.25">
      <c r="A124" t="s">
        <v>41</v>
      </c>
      <c r="B124">
        <v>7370</v>
      </c>
    </row>
    <row r="125" spans="1:2" x14ac:dyDescent="0.25">
      <c r="A125" t="s">
        <v>160</v>
      </c>
      <c r="B125">
        <v>13274</v>
      </c>
    </row>
    <row r="126" spans="1:2" x14ac:dyDescent="0.25">
      <c r="A126" t="s">
        <v>282</v>
      </c>
      <c r="B126">
        <v>5704</v>
      </c>
    </row>
    <row r="127" spans="1:2" x14ac:dyDescent="0.25">
      <c r="A127" t="s">
        <v>199</v>
      </c>
      <c r="B127">
        <v>6166</v>
      </c>
    </row>
    <row r="128" spans="1:2" x14ac:dyDescent="0.25">
      <c r="A128" t="s">
        <v>83</v>
      </c>
      <c r="B128">
        <v>3470</v>
      </c>
    </row>
    <row r="129" spans="1:2" x14ac:dyDescent="0.25">
      <c r="A129" t="s">
        <v>42</v>
      </c>
      <c r="B129">
        <v>9273</v>
      </c>
    </row>
    <row r="130" spans="1:2" x14ac:dyDescent="0.25">
      <c r="A130" t="s">
        <v>22</v>
      </c>
      <c r="B130">
        <v>7255</v>
      </c>
    </row>
    <row r="131" spans="1:2" x14ac:dyDescent="0.25">
      <c r="A131" t="s">
        <v>165</v>
      </c>
      <c r="B131">
        <v>15273</v>
      </c>
    </row>
    <row r="132" spans="1:2" x14ac:dyDescent="0.25">
      <c r="A132" t="s">
        <v>65</v>
      </c>
      <c r="B132">
        <v>449565</v>
      </c>
    </row>
    <row r="133" spans="1:2" x14ac:dyDescent="0.25">
      <c r="A133" t="s">
        <v>150</v>
      </c>
      <c r="B133">
        <v>17784</v>
      </c>
    </row>
    <row r="134" spans="1:2" x14ac:dyDescent="0.25">
      <c r="A134" t="s">
        <v>196</v>
      </c>
      <c r="B134">
        <v>40431</v>
      </c>
    </row>
    <row r="135" spans="1:2" x14ac:dyDescent="0.25">
      <c r="A135" t="s">
        <v>113</v>
      </c>
      <c r="B135">
        <v>44873</v>
      </c>
    </row>
    <row r="136" spans="1:2" x14ac:dyDescent="0.25">
      <c r="A136" t="s">
        <v>331</v>
      </c>
      <c r="B136">
        <v>45927</v>
      </c>
    </row>
    <row r="137" spans="1:2" x14ac:dyDescent="0.25">
      <c r="A137" t="s">
        <v>116</v>
      </c>
      <c r="B137">
        <v>11797</v>
      </c>
    </row>
    <row r="138" spans="1:2" x14ac:dyDescent="0.25">
      <c r="A138" t="s">
        <v>156</v>
      </c>
      <c r="B138">
        <v>11534</v>
      </c>
    </row>
    <row r="139" spans="1:2" x14ac:dyDescent="0.25">
      <c r="A139" t="s">
        <v>125</v>
      </c>
      <c r="B139">
        <v>17619</v>
      </c>
    </row>
    <row r="140" spans="1:2" x14ac:dyDescent="0.25">
      <c r="A140" t="s">
        <v>121</v>
      </c>
      <c r="B140">
        <v>41663</v>
      </c>
    </row>
    <row r="141" spans="1:2" x14ac:dyDescent="0.25">
      <c r="A141" t="s">
        <v>139</v>
      </c>
      <c r="B141">
        <v>21176</v>
      </c>
    </row>
    <row r="142" spans="1:2" x14ac:dyDescent="0.25">
      <c r="A142" t="s">
        <v>377</v>
      </c>
      <c r="B142">
        <v>24026</v>
      </c>
    </row>
    <row r="143" spans="1:2" x14ac:dyDescent="0.25">
      <c r="A143" t="s">
        <v>365</v>
      </c>
      <c r="B143">
        <v>117645</v>
      </c>
    </row>
    <row r="144" spans="1:2" x14ac:dyDescent="0.25">
      <c r="A144" t="s">
        <v>366</v>
      </c>
      <c r="B144">
        <v>45073</v>
      </c>
    </row>
    <row r="145" spans="1:2" x14ac:dyDescent="0.25">
      <c r="A145" t="s">
        <v>123</v>
      </c>
      <c r="B145">
        <v>40153</v>
      </c>
    </row>
    <row r="146" spans="1:2" x14ac:dyDescent="0.25">
      <c r="A146" t="s">
        <v>229</v>
      </c>
      <c r="B146">
        <v>24330</v>
      </c>
    </row>
    <row r="147" spans="1:2" x14ac:dyDescent="0.25">
      <c r="A147" t="s">
        <v>339</v>
      </c>
      <c r="B147">
        <v>13132</v>
      </c>
    </row>
    <row r="148" spans="1:2" x14ac:dyDescent="0.25">
      <c r="A148" t="s">
        <v>134</v>
      </c>
      <c r="B148">
        <v>25362</v>
      </c>
    </row>
    <row r="149" spans="1:2" x14ac:dyDescent="0.25">
      <c r="A149" t="s">
        <v>140</v>
      </c>
      <c r="B149">
        <v>31145</v>
      </c>
    </row>
    <row r="150" spans="1:2" x14ac:dyDescent="0.25">
      <c r="A150" t="s">
        <v>299</v>
      </c>
      <c r="B150">
        <v>11519</v>
      </c>
    </row>
    <row r="151" spans="1:2" x14ac:dyDescent="0.25">
      <c r="A151" t="s">
        <v>243</v>
      </c>
      <c r="B151">
        <v>11256</v>
      </c>
    </row>
    <row r="152" spans="1:2" x14ac:dyDescent="0.25">
      <c r="A152" t="s">
        <v>126</v>
      </c>
      <c r="B152">
        <v>84516</v>
      </c>
    </row>
    <row r="153" spans="1:2" x14ac:dyDescent="0.25">
      <c r="A153" t="s">
        <v>215</v>
      </c>
      <c r="B153">
        <v>43437</v>
      </c>
    </row>
    <row r="154" spans="1:2" x14ac:dyDescent="0.25">
      <c r="A154" t="s">
        <v>250</v>
      </c>
      <c r="B154">
        <v>13452</v>
      </c>
    </row>
    <row r="155" spans="1:2" x14ac:dyDescent="0.25">
      <c r="A155" t="s">
        <v>274</v>
      </c>
      <c r="B155">
        <v>18984</v>
      </c>
    </row>
    <row r="156" spans="1:2" x14ac:dyDescent="0.25">
      <c r="A156" t="s">
        <v>94</v>
      </c>
      <c r="B156">
        <v>217758</v>
      </c>
    </row>
    <row r="157" spans="1:2" x14ac:dyDescent="0.25">
      <c r="A157" t="s">
        <v>175</v>
      </c>
      <c r="B157">
        <v>17060</v>
      </c>
    </row>
    <row r="158" spans="1:2" x14ac:dyDescent="0.25">
      <c r="A158" t="s">
        <v>305</v>
      </c>
      <c r="B158">
        <v>16180</v>
      </c>
    </row>
    <row r="159" spans="1:2" x14ac:dyDescent="0.25">
      <c r="A159" t="s">
        <v>258</v>
      </c>
      <c r="B159">
        <v>15000</v>
      </c>
    </row>
    <row r="160" spans="1:2" x14ac:dyDescent="0.25">
      <c r="A160" t="s">
        <v>162</v>
      </c>
      <c r="B160">
        <v>78254</v>
      </c>
    </row>
    <row r="161" spans="1:2" x14ac:dyDescent="0.25">
      <c r="A161" t="s">
        <v>203</v>
      </c>
      <c r="B161">
        <v>9531</v>
      </c>
    </row>
    <row r="162" spans="1:2" x14ac:dyDescent="0.25">
      <c r="A162" t="s">
        <v>26</v>
      </c>
      <c r="B162">
        <v>118182</v>
      </c>
    </row>
    <row r="163" spans="1:2" x14ac:dyDescent="0.25">
      <c r="A163" t="s">
        <v>127</v>
      </c>
      <c r="B163">
        <v>11242</v>
      </c>
    </row>
    <row r="164" spans="1:2" x14ac:dyDescent="0.25">
      <c r="A164" t="s">
        <v>98</v>
      </c>
      <c r="B164">
        <v>21536</v>
      </c>
    </row>
    <row r="165" spans="1:2" x14ac:dyDescent="0.25">
      <c r="A165" t="s">
        <v>391</v>
      </c>
      <c r="B165">
        <v>40472</v>
      </c>
    </row>
    <row r="166" spans="1:2" x14ac:dyDescent="0.25">
      <c r="A166" t="s">
        <v>328</v>
      </c>
      <c r="B166">
        <v>33995</v>
      </c>
    </row>
    <row r="167" spans="1:2" x14ac:dyDescent="0.25">
      <c r="A167" t="s">
        <v>56</v>
      </c>
      <c r="B167">
        <v>9036</v>
      </c>
    </row>
    <row r="168" spans="1:2" x14ac:dyDescent="0.25">
      <c r="A168" t="s">
        <v>117</v>
      </c>
      <c r="B168">
        <v>7118</v>
      </c>
    </row>
    <row r="169" spans="1:2" x14ac:dyDescent="0.25">
      <c r="A169" t="s">
        <v>32</v>
      </c>
      <c r="B169">
        <v>17290</v>
      </c>
    </row>
    <row r="170" spans="1:2" x14ac:dyDescent="0.25">
      <c r="A170" t="s">
        <v>82</v>
      </c>
      <c r="B170">
        <v>32128</v>
      </c>
    </row>
    <row r="171" spans="1:2" x14ac:dyDescent="0.25">
      <c r="A171" t="s">
        <v>269</v>
      </c>
      <c r="B171">
        <v>86435</v>
      </c>
    </row>
    <row r="172" spans="1:2" x14ac:dyDescent="0.25">
      <c r="A172" t="s">
        <v>180</v>
      </c>
      <c r="B172">
        <v>6924</v>
      </c>
    </row>
    <row r="173" spans="1:2" x14ac:dyDescent="0.25">
      <c r="A173" t="s">
        <v>64</v>
      </c>
      <c r="B173">
        <v>28661</v>
      </c>
    </row>
    <row r="174" spans="1:2" x14ac:dyDescent="0.25">
      <c r="A174" t="s">
        <v>128</v>
      </c>
      <c r="B174">
        <v>15850</v>
      </c>
    </row>
    <row r="175" spans="1:2" x14ac:dyDescent="0.25">
      <c r="A175" t="s">
        <v>135</v>
      </c>
      <c r="B175">
        <v>28592</v>
      </c>
    </row>
    <row r="176" spans="1:2" x14ac:dyDescent="0.25">
      <c r="A176" t="s">
        <v>186</v>
      </c>
      <c r="B176">
        <v>38110</v>
      </c>
    </row>
    <row r="177" spans="1:2" x14ac:dyDescent="0.25">
      <c r="A177" t="s">
        <v>87</v>
      </c>
      <c r="B177">
        <v>16577</v>
      </c>
    </row>
    <row r="178" spans="1:2" x14ac:dyDescent="0.25">
      <c r="A178" t="s">
        <v>129</v>
      </c>
      <c r="B178">
        <v>10492</v>
      </c>
    </row>
    <row r="179" spans="1:2" x14ac:dyDescent="0.25">
      <c r="A179" t="s">
        <v>45</v>
      </c>
      <c r="B179">
        <v>8493</v>
      </c>
    </row>
    <row r="180" spans="1:2" x14ac:dyDescent="0.25">
      <c r="A180" t="s">
        <v>359</v>
      </c>
      <c r="B180">
        <v>16379</v>
      </c>
    </row>
    <row r="181" spans="1:2" x14ac:dyDescent="0.25">
      <c r="A181" t="s">
        <v>367</v>
      </c>
      <c r="B181">
        <v>5855</v>
      </c>
    </row>
    <row r="182" spans="1:2" x14ac:dyDescent="0.25">
      <c r="A182" t="s">
        <v>141</v>
      </c>
      <c r="B182">
        <v>37667</v>
      </c>
    </row>
    <row r="183" spans="1:2" x14ac:dyDescent="0.25">
      <c r="A183" t="s">
        <v>209</v>
      </c>
      <c r="B183">
        <v>11487</v>
      </c>
    </row>
    <row r="184" spans="1:2" x14ac:dyDescent="0.25">
      <c r="A184" t="s">
        <v>283</v>
      </c>
      <c r="B184">
        <v>77806</v>
      </c>
    </row>
    <row r="185" spans="1:2" x14ac:dyDescent="0.25">
      <c r="A185" t="s">
        <v>130</v>
      </c>
      <c r="B185">
        <v>7713</v>
      </c>
    </row>
    <row r="186" spans="1:2" x14ac:dyDescent="0.25">
      <c r="A186" t="s">
        <v>290</v>
      </c>
      <c r="B186">
        <v>4619</v>
      </c>
    </row>
    <row r="187" spans="1:2" x14ac:dyDescent="0.25">
      <c r="A187" t="s">
        <v>193</v>
      </c>
      <c r="B187">
        <v>10654</v>
      </c>
    </row>
    <row r="188" spans="1:2" x14ac:dyDescent="0.25">
      <c r="A188" t="s">
        <v>106</v>
      </c>
      <c r="B188">
        <v>22657</v>
      </c>
    </row>
    <row r="189" spans="1:2" x14ac:dyDescent="0.25">
      <c r="A189" t="s">
        <v>332</v>
      </c>
      <c r="B189">
        <v>25108</v>
      </c>
    </row>
    <row r="190" spans="1:2" x14ac:dyDescent="0.25">
      <c r="A190" t="s">
        <v>145</v>
      </c>
      <c r="B190">
        <v>23892</v>
      </c>
    </row>
    <row r="191" spans="1:2" x14ac:dyDescent="0.25">
      <c r="A191" t="s">
        <v>310</v>
      </c>
      <c r="B191">
        <v>17492</v>
      </c>
    </row>
    <row r="192" spans="1:2" x14ac:dyDescent="0.25">
      <c r="A192" t="s">
        <v>344</v>
      </c>
      <c r="B192">
        <v>15798</v>
      </c>
    </row>
    <row r="193" spans="1:2" x14ac:dyDescent="0.25">
      <c r="A193" t="s">
        <v>318</v>
      </c>
      <c r="B193">
        <v>135990</v>
      </c>
    </row>
    <row r="194" spans="1:2" x14ac:dyDescent="0.25">
      <c r="A194" t="s">
        <v>124</v>
      </c>
      <c r="B194">
        <v>28685</v>
      </c>
    </row>
    <row r="195" spans="1:2" x14ac:dyDescent="0.25">
      <c r="A195" t="s">
        <v>157</v>
      </c>
      <c r="B195">
        <v>14264</v>
      </c>
    </row>
    <row r="196" spans="1:2" x14ac:dyDescent="0.25">
      <c r="A196" t="s">
        <v>236</v>
      </c>
      <c r="B196">
        <v>23381</v>
      </c>
    </row>
    <row r="197" spans="1:2" x14ac:dyDescent="0.25">
      <c r="A197" t="s">
        <v>136</v>
      </c>
      <c r="B197">
        <v>9917</v>
      </c>
    </row>
    <row r="198" spans="1:2" x14ac:dyDescent="0.25">
      <c r="A198" t="s">
        <v>51</v>
      </c>
      <c r="B198">
        <v>5519</v>
      </c>
    </row>
    <row r="199" spans="1:2" x14ac:dyDescent="0.25">
      <c r="A199" t="s">
        <v>361</v>
      </c>
      <c r="B199">
        <v>6913</v>
      </c>
    </row>
    <row r="200" spans="1:2" x14ac:dyDescent="0.25">
      <c r="A200" t="s">
        <v>90</v>
      </c>
      <c r="B200">
        <v>6749</v>
      </c>
    </row>
    <row r="201" spans="1:2" x14ac:dyDescent="0.25">
      <c r="A201" t="s">
        <v>189</v>
      </c>
      <c r="B201">
        <v>28938</v>
      </c>
    </row>
    <row r="202" spans="1:2" x14ac:dyDescent="0.25">
      <c r="A202" t="s">
        <v>254</v>
      </c>
      <c r="B202">
        <v>5844</v>
      </c>
    </row>
    <row r="203" spans="1:2" x14ac:dyDescent="0.25">
      <c r="A203" t="s">
        <v>225</v>
      </c>
      <c r="B203">
        <v>9251</v>
      </c>
    </row>
    <row r="204" spans="1:2" x14ac:dyDescent="0.25">
      <c r="A204" t="s">
        <v>142</v>
      </c>
      <c r="B204">
        <v>16918</v>
      </c>
    </row>
    <row r="205" spans="1:2" x14ac:dyDescent="0.25">
      <c r="A205" t="s">
        <v>311</v>
      </c>
      <c r="B205">
        <v>5591</v>
      </c>
    </row>
    <row r="206" spans="1:2" x14ac:dyDescent="0.25">
      <c r="A206" t="s">
        <v>68</v>
      </c>
      <c r="B206">
        <v>28568</v>
      </c>
    </row>
    <row r="207" spans="1:2" x14ac:dyDescent="0.25">
      <c r="A207" t="s">
        <v>47</v>
      </c>
      <c r="B207">
        <v>8023</v>
      </c>
    </row>
    <row r="208" spans="1:2" x14ac:dyDescent="0.25">
      <c r="A208" t="s">
        <v>346</v>
      </c>
      <c r="B208">
        <v>6586</v>
      </c>
    </row>
    <row r="209" spans="1:2" x14ac:dyDescent="0.25">
      <c r="A209" t="s">
        <v>206</v>
      </c>
      <c r="B209">
        <v>4951</v>
      </c>
    </row>
    <row r="210" spans="1:2" x14ac:dyDescent="0.25">
      <c r="A210" t="s">
        <v>387</v>
      </c>
      <c r="B210">
        <v>6254</v>
      </c>
    </row>
    <row r="211" spans="1:2" x14ac:dyDescent="0.25">
      <c r="A211" t="s">
        <v>120</v>
      </c>
      <c r="B211">
        <v>8017</v>
      </c>
    </row>
    <row r="212" spans="1:2" x14ac:dyDescent="0.25">
      <c r="A212" t="s">
        <v>91</v>
      </c>
      <c r="B212">
        <v>17682</v>
      </c>
    </row>
    <row r="213" spans="1:2" x14ac:dyDescent="0.25">
      <c r="A213" t="s">
        <v>277</v>
      </c>
      <c r="B213">
        <v>11168</v>
      </c>
    </row>
    <row r="214" spans="1:2" x14ac:dyDescent="0.25">
      <c r="A214" t="s">
        <v>347</v>
      </c>
      <c r="B214">
        <v>11101</v>
      </c>
    </row>
    <row r="215" spans="1:2" x14ac:dyDescent="0.25">
      <c r="A215" t="s">
        <v>320</v>
      </c>
      <c r="B215">
        <v>3867</v>
      </c>
    </row>
    <row r="216" spans="1:2" x14ac:dyDescent="0.25">
      <c r="A216" t="s">
        <v>388</v>
      </c>
      <c r="B216">
        <v>3677</v>
      </c>
    </row>
    <row r="217" spans="1:2" x14ac:dyDescent="0.25">
      <c r="A217" t="s">
        <v>190</v>
      </c>
      <c r="B217">
        <v>8450</v>
      </c>
    </row>
    <row r="218" spans="1:2" x14ac:dyDescent="0.25">
      <c r="A218" t="s">
        <v>69</v>
      </c>
      <c r="B218">
        <v>18151</v>
      </c>
    </row>
    <row r="219" spans="1:2" x14ac:dyDescent="0.25">
      <c r="A219" t="s">
        <v>375</v>
      </c>
      <c r="B219">
        <v>6258</v>
      </c>
    </row>
    <row r="220" spans="1:2" x14ac:dyDescent="0.25">
      <c r="A220" t="s">
        <v>97</v>
      </c>
      <c r="B220">
        <v>31362</v>
      </c>
    </row>
    <row r="221" spans="1:2" x14ac:dyDescent="0.25">
      <c r="A221" t="s">
        <v>230</v>
      </c>
      <c r="B221">
        <v>12726</v>
      </c>
    </row>
    <row r="222" spans="1:2" x14ac:dyDescent="0.25">
      <c r="A222" t="s">
        <v>107</v>
      </c>
      <c r="B222">
        <v>28892</v>
      </c>
    </row>
    <row r="223" spans="1:2" x14ac:dyDescent="0.25">
      <c r="A223" t="s">
        <v>255</v>
      </c>
      <c r="B223">
        <v>13564</v>
      </c>
    </row>
    <row r="224" spans="1:2" x14ac:dyDescent="0.25">
      <c r="A224" t="s">
        <v>321</v>
      </c>
      <c r="B224">
        <v>18506</v>
      </c>
    </row>
    <row r="225" spans="1:2" x14ac:dyDescent="0.25">
      <c r="A225" t="s">
        <v>264</v>
      </c>
      <c r="B225">
        <v>10359</v>
      </c>
    </row>
    <row r="226" spans="1:2" x14ac:dyDescent="0.25">
      <c r="A226" t="s">
        <v>380</v>
      </c>
      <c r="B226">
        <v>4522</v>
      </c>
    </row>
    <row r="227" spans="1:2" x14ac:dyDescent="0.25">
      <c r="A227" t="s">
        <v>326</v>
      </c>
      <c r="B227">
        <v>12070</v>
      </c>
    </row>
    <row r="228" spans="1:2" x14ac:dyDescent="0.25">
      <c r="A228" t="s">
        <v>312</v>
      </c>
      <c r="B228">
        <v>17113</v>
      </c>
    </row>
    <row r="229" spans="1:2" x14ac:dyDescent="0.25">
      <c r="A229" t="s">
        <v>100</v>
      </c>
      <c r="B229">
        <v>20891</v>
      </c>
    </row>
    <row r="230" spans="1:2" x14ac:dyDescent="0.25">
      <c r="A230" t="s">
        <v>389</v>
      </c>
      <c r="B230">
        <v>13056</v>
      </c>
    </row>
    <row r="231" spans="1:2" x14ac:dyDescent="0.25">
      <c r="A231" t="s">
        <v>313</v>
      </c>
      <c r="B231">
        <v>10912</v>
      </c>
    </row>
    <row r="232" spans="1:2" x14ac:dyDescent="0.25">
      <c r="A232" t="s">
        <v>219</v>
      </c>
      <c r="B232">
        <v>6477</v>
      </c>
    </row>
    <row r="233" spans="1:2" x14ac:dyDescent="0.25">
      <c r="A233" t="s">
        <v>28</v>
      </c>
      <c r="B233">
        <v>7942</v>
      </c>
    </row>
    <row r="234" spans="1:2" x14ac:dyDescent="0.25">
      <c r="A234" t="s">
        <v>166</v>
      </c>
      <c r="B234">
        <v>25224</v>
      </c>
    </row>
    <row r="235" spans="1:2" x14ac:dyDescent="0.25">
      <c r="A235" t="s">
        <v>52</v>
      </c>
      <c r="B235">
        <v>8376</v>
      </c>
    </row>
    <row r="236" spans="1:2" x14ac:dyDescent="0.25">
      <c r="A236" t="s">
        <v>212</v>
      </c>
      <c r="B236">
        <v>13566</v>
      </c>
    </row>
    <row r="237" spans="1:2" x14ac:dyDescent="0.25">
      <c r="A237" t="s">
        <v>53</v>
      </c>
      <c r="B237">
        <v>38482</v>
      </c>
    </row>
    <row r="238" spans="1:2" x14ac:dyDescent="0.25">
      <c r="A238" t="s">
        <v>376</v>
      </c>
      <c r="B238">
        <v>15804</v>
      </c>
    </row>
    <row r="239" spans="1:2" x14ac:dyDescent="0.25">
      <c r="A239" t="s">
        <v>241</v>
      </c>
      <c r="B239">
        <v>5432</v>
      </c>
    </row>
    <row r="240" spans="1:2" x14ac:dyDescent="0.25">
      <c r="A240" t="s">
        <v>101</v>
      </c>
      <c r="B240">
        <v>31416</v>
      </c>
    </row>
    <row r="241" spans="1:2" x14ac:dyDescent="0.25">
      <c r="A241" t="s">
        <v>70</v>
      </c>
      <c r="B241">
        <v>19257</v>
      </c>
    </row>
    <row r="242" spans="1:2" x14ac:dyDescent="0.25">
      <c r="A242" t="s">
        <v>23</v>
      </c>
      <c r="B242">
        <v>14610</v>
      </c>
    </row>
    <row r="243" spans="1:2" x14ac:dyDescent="0.25">
      <c r="A243" t="s">
        <v>34</v>
      </c>
      <c r="B243">
        <v>9196</v>
      </c>
    </row>
    <row r="244" spans="1:2" x14ac:dyDescent="0.25">
      <c r="A244" t="s">
        <v>147</v>
      </c>
      <c r="B244">
        <v>4036</v>
      </c>
    </row>
    <row r="245" spans="1:2" x14ac:dyDescent="0.25">
      <c r="A245" t="s">
        <v>74</v>
      </c>
      <c r="B245">
        <v>22287</v>
      </c>
    </row>
    <row r="246" spans="1:2" x14ac:dyDescent="0.25">
      <c r="A246" t="s">
        <v>261</v>
      </c>
      <c r="B246">
        <v>22487</v>
      </c>
    </row>
    <row r="247" spans="1:2" x14ac:dyDescent="0.25">
      <c r="A247" t="s">
        <v>220</v>
      </c>
      <c r="B247">
        <v>5935</v>
      </c>
    </row>
    <row r="248" spans="1:2" x14ac:dyDescent="0.25">
      <c r="A248" t="s">
        <v>29</v>
      </c>
      <c r="B248">
        <v>11024</v>
      </c>
    </row>
    <row r="249" spans="1:2" x14ac:dyDescent="0.25">
      <c r="A249" t="s">
        <v>381</v>
      </c>
      <c r="B249">
        <v>6951</v>
      </c>
    </row>
    <row r="250" spans="1:2" x14ac:dyDescent="0.25">
      <c r="A250" t="s">
        <v>242</v>
      </c>
      <c r="B250">
        <v>11964</v>
      </c>
    </row>
    <row r="251" spans="1:2" x14ac:dyDescent="0.25">
      <c r="A251" t="s">
        <v>80</v>
      </c>
      <c r="B251">
        <v>12857</v>
      </c>
    </row>
    <row r="252" spans="1:2" x14ac:dyDescent="0.25">
      <c r="A252" t="s">
        <v>48</v>
      </c>
      <c r="B252">
        <v>11612</v>
      </c>
    </row>
    <row r="253" spans="1:2" x14ac:dyDescent="0.25">
      <c r="A253" t="s">
        <v>35</v>
      </c>
      <c r="B253">
        <v>6172</v>
      </c>
    </row>
    <row r="254" spans="1:2" x14ac:dyDescent="0.25">
      <c r="A254" t="s">
        <v>288</v>
      </c>
      <c r="B254">
        <v>7490</v>
      </c>
    </row>
    <row r="255" spans="1:2" x14ac:dyDescent="0.25">
      <c r="A255" t="s">
        <v>304</v>
      </c>
      <c r="B255">
        <v>9243</v>
      </c>
    </row>
    <row r="256" spans="1:2" x14ac:dyDescent="0.25">
      <c r="A256" t="s">
        <v>265</v>
      </c>
      <c r="B256">
        <v>56409</v>
      </c>
    </row>
    <row r="257" spans="1:2" x14ac:dyDescent="0.25">
      <c r="A257" t="s">
        <v>92</v>
      </c>
      <c r="B257">
        <v>5400</v>
      </c>
    </row>
    <row r="258" spans="1:2" x14ac:dyDescent="0.25">
      <c r="A258" t="s">
        <v>322</v>
      </c>
      <c r="B258">
        <v>6991</v>
      </c>
    </row>
    <row r="259" spans="1:2" x14ac:dyDescent="0.25">
      <c r="A259" t="s">
        <v>75</v>
      </c>
      <c r="B259">
        <v>25532</v>
      </c>
    </row>
    <row r="260" spans="1:2" x14ac:dyDescent="0.25">
      <c r="A260" t="s">
        <v>54</v>
      </c>
      <c r="B260">
        <v>6100</v>
      </c>
    </row>
    <row r="261" spans="1:2" x14ac:dyDescent="0.25">
      <c r="A261" t="s">
        <v>178</v>
      </c>
      <c r="B261">
        <v>6521</v>
      </c>
    </row>
    <row r="262" spans="1:2" x14ac:dyDescent="0.25">
      <c r="A262" t="s">
        <v>179</v>
      </c>
      <c r="B262">
        <v>9373</v>
      </c>
    </row>
    <row r="263" spans="1:2" x14ac:dyDescent="0.25">
      <c r="A263" t="s">
        <v>60</v>
      </c>
      <c r="B263">
        <v>6260</v>
      </c>
    </row>
    <row r="264" spans="1:2" x14ac:dyDescent="0.25">
      <c r="A264" t="s">
        <v>143</v>
      </c>
      <c r="B264">
        <v>18872</v>
      </c>
    </row>
    <row r="265" spans="1:2" x14ac:dyDescent="0.25">
      <c r="A265" t="s">
        <v>354</v>
      </c>
      <c r="B265">
        <v>7689</v>
      </c>
    </row>
    <row r="266" spans="1:2" x14ac:dyDescent="0.25">
      <c r="A266" t="s">
        <v>167</v>
      </c>
      <c r="B266">
        <v>24390</v>
      </c>
    </row>
    <row r="267" spans="1:2" x14ac:dyDescent="0.25">
      <c r="A267" t="s">
        <v>49</v>
      </c>
      <c r="B267">
        <v>7258</v>
      </c>
    </row>
    <row r="268" spans="1:2" x14ac:dyDescent="0.25">
      <c r="A268" t="s">
        <v>278</v>
      </c>
      <c r="B268">
        <v>5261</v>
      </c>
    </row>
    <row r="269" spans="1:2" x14ac:dyDescent="0.25">
      <c r="A269" t="s">
        <v>131</v>
      </c>
      <c r="B269">
        <v>20348</v>
      </c>
    </row>
    <row r="270" spans="1:2" x14ac:dyDescent="0.25">
      <c r="A270" t="s">
        <v>61</v>
      </c>
      <c r="B270">
        <v>17528</v>
      </c>
    </row>
    <row r="271" spans="1:2" x14ac:dyDescent="0.25">
      <c r="A271" t="s">
        <v>30</v>
      </c>
      <c r="B271">
        <v>25192</v>
      </c>
    </row>
    <row r="272" spans="1:2" x14ac:dyDescent="0.25">
      <c r="A272" t="s">
        <v>342</v>
      </c>
      <c r="B272">
        <v>6891</v>
      </c>
    </row>
    <row r="273" spans="1:2" x14ac:dyDescent="0.25">
      <c r="A273" t="s">
        <v>148</v>
      </c>
      <c r="B273">
        <v>10556</v>
      </c>
    </row>
    <row r="274" spans="1:2" x14ac:dyDescent="0.25">
      <c r="A274" t="s">
        <v>256</v>
      </c>
      <c r="B274">
        <v>11510</v>
      </c>
    </row>
    <row r="275" spans="1:2" x14ac:dyDescent="0.25">
      <c r="A275" t="s">
        <v>43</v>
      </c>
      <c r="B275">
        <v>7533</v>
      </c>
    </row>
    <row r="276" spans="1:2" x14ac:dyDescent="0.25">
      <c r="A276" t="s">
        <v>183</v>
      </c>
      <c r="B276">
        <v>10272</v>
      </c>
    </row>
    <row r="277" spans="1:2" x14ac:dyDescent="0.25">
      <c r="A277" t="s">
        <v>132</v>
      </c>
      <c r="B277">
        <v>13783</v>
      </c>
    </row>
    <row r="278" spans="1:2" x14ac:dyDescent="0.25">
      <c r="A278" t="s">
        <v>168</v>
      </c>
      <c r="B278">
        <v>7689</v>
      </c>
    </row>
    <row r="279" spans="1:2" x14ac:dyDescent="0.25">
      <c r="A279" t="s">
        <v>337</v>
      </c>
      <c r="B279">
        <v>6054</v>
      </c>
    </row>
    <row r="280" spans="1:2" x14ac:dyDescent="0.25">
      <c r="A280" t="s">
        <v>184</v>
      </c>
      <c r="B280">
        <v>24058</v>
      </c>
    </row>
    <row r="281" spans="1:2" x14ac:dyDescent="0.25">
      <c r="A281" t="s">
        <v>221</v>
      </c>
      <c r="B281">
        <v>9216</v>
      </c>
    </row>
    <row r="282" spans="1:2" x14ac:dyDescent="0.25">
      <c r="A282" t="s">
        <v>173</v>
      </c>
      <c r="B282">
        <v>15453</v>
      </c>
    </row>
    <row r="283" spans="1:2" x14ac:dyDescent="0.25">
      <c r="A283" t="s">
        <v>207</v>
      </c>
      <c r="B283">
        <v>2398</v>
      </c>
    </row>
    <row r="284" spans="1:2" x14ac:dyDescent="0.25">
      <c r="A284" t="s">
        <v>349</v>
      </c>
      <c r="B284">
        <v>5223</v>
      </c>
    </row>
    <row r="285" spans="1:2" x14ac:dyDescent="0.25">
      <c r="A285" t="s">
        <v>84</v>
      </c>
      <c r="B285">
        <v>8341</v>
      </c>
    </row>
    <row r="286" spans="1:2" x14ac:dyDescent="0.25">
      <c r="A286" t="s">
        <v>200</v>
      </c>
      <c r="B286">
        <v>6084</v>
      </c>
    </row>
    <row r="287" spans="1:2" x14ac:dyDescent="0.25">
      <c r="A287" t="s">
        <v>36</v>
      </c>
      <c r="B287">
        <v>23515</v>
      </c>
    </row>
    <row r="288" spans="1:2" x14ac:dyDescent="0.25">
      <c r="A288" t="s">
        <v>81</v>
      </c>
      <c r="B288">
        <v>8471</v>
      </c>
    </row>
    <row r="289" spans="1:2" x14ac:dyDescent="0.25">
      <c r="A289" t="s">
        <v>213</v>
      </c>
      <c r="B289">
        <v>7980</v>
      </c>
    </row>
    <row r="290" spans="1:2" x14ac:dyDescent="0.25">
      <c r="A290" t="s">
        <v>44</v>
      </c>
      <c r="B290">
        <v>4851</v>
      </c>
    </row>
    <row r="291" spans="1:2" x14ac:dyDescent="0.25">
      <c r="A291" t="s">
        <v>273</v>
      </c>
      <c r="B291">
        <v>7312</v>
      </c>
    </row>
    <row r="292" spans="1:2" x14ac:dyDescent="0.25">
      <c r="A292" t="s">
        <v>226</v>
      </c>
      <c r="B292">
        <v>6768</v>
      </c>
    </row>
    <row r="293" spans="1:2" x14ac:dyDescent="0.25">
      <c r="A293" t="s">
        <v>247</v>
      </c>
      <c r="B293">
        <v>6885</v>
      </c>
    </row>
    <row r="294" spans="1:2" x14ac:dyDescent="0.25">
      <c r="A294" t="s">
        <v>358</v>
      </c>
      <c r="B294">
        <v>9511</v>
      </c>
    </row>
    <row r="295" spans="1:2" x14ac:dyDescent="0.25">
      <c r="A295" t="s">
        <v>76</v>
      </c>
      <c r="B295">
        <v>12227</v>
      </c>
    </row>
    <row r="296" spans="1:2" x14ac:dyDescent="0.25">
      <c r="A296" t="s">
        <v>85</v>
      </c>
      <c r="B296">
        <v>6581</v>
      </c>
    </row>
    <row r="297" spans="1:2" x14ac:dyDescent="0.25">
      <c r="A297" t="s">
        <v>195</v>
      </c>
      <c r="B297">
        <v>9138</v>
      </c>
    </row>
    <row r="298" spans="1:2" x14ac:dyDescent="0.25">
      <c r="A298" t="s">
        <v>191</v>
      </c>
      <c r="B298">
        <v>18669</v>
      </c>
    </row>
    <row r="299" spans="1:2" x14ac:dyDescent="0.25">
      <c r="A299" t="s">
        <v>214</v>
      </c>
      <c r="B299">
        <v>11416</v>
      </c>
    </row>
    <row r="300" spans="1:2" x14ac:dyDescent="0.25">
      <c r="A300" t="s">
        <v>289</v>
      </c>
      <c r="B300">
        <v>15283</v>
      </c>
    </row>
    <row r="301" spans="1:2" x14ac:dyDescent="0.25">
      <c r="A301" t="s">
        <v>362</v>
      </c>
      <c r="B301">
        <v>15610</v>
      </c>
    </row>
    <row r="302" spans="1:2" x14ac:dyDescent="0.25">
      <c r="A302" t="s">
        <v>222</v>
      </c>
      <c r="B302">
        <v>8831</v>
      </c>
    </row>
    <row r="303" spans="1:2" x14ac:dyDescent="0.25">
      <c r="A303" t="s">
        <v>327</v>
      </c>
      <c r="B303">
        <v>10110</v>
      </c>
    </row>
    <row r="304" spans="1:2" x14ac:dyDescent="0.25">
      <c r="A304" t="s">
        <v>227</v>
      </c>
      <c r="B304">
        <v>5983</v>
      </c>
    </row>
    <row r="305" spans="1:2" x14ac:dyDescent="0.25">
      <c r="A305" t="s">
        <v>314</v>
      </c>
      <c r="B305">
        <v>5473</v>
      </c>
    </row>
    <row r="306" spans="1:2" x14ac:dyDescent="0.25">
      <c r="A306" t="s">
        <v>185</v>
      </c>
      <c r="B306">
        <v>10837</v>
      </c>
    </row>
    <row r="307" spans="1:2" x14ac:dyDescent="0.25">
      <c r="A307" t="s">
        <v>228</v>
      </c>
      <c r="B307">
        <v>4108</v>
      </c>
    </row>
    <row r="308" spans="1:2" x14ac:dyDescent="0.25">
      <c r="A308" t="s">
        <v>108</v>
      </c>
      <c r="B308">
        <v>13394</v>
      </c>
    </row>
    <row r="309" spans="1:2" x14ac:dyDescent="0.25">
      <c r="A309" t="s">
        <v>208</v>
      </c>
      <c r="B309">
        <v>4359</v>
      </c>
    </row>
    <row r="310" spans="1:2" x14ac:dyDescent="0.25">
      <c r="A310" t="s">
        <v>266</v>
      </c>
      <c r="B310">
        <v>13521</v>
      </c>
    </row>
    <row r="311" spans="1:2" x14ac:dyDescent="0.25">
      <c r="A311" t="s">
        <v>279</v>
      </c>
      <c r="B311">
        <v>9281</v>
      </c>
    </row>
    <row r="312" spans="1:2" x14ac:dyDescent="0.25">
      <c r="A312" t="s">
        <v>390</v>
      </c>
      <c r="B312">
        <v>8712</v>
      </c>
    </row>
    <row r="313" spans="1:2" x14ac:dyDescent="0.25">
      <c r="A313" t="s">
        <v>364</v>
      </c>
      <c r="B313">
        <v>4933</v>
      </c>
    </row>
    <row r="314" spans="1:2" x14ac:dyDescent="0.25">
      <c r="A314" t="s">
        <v>62</v>
      </c>
      <c r="B314">
        <v>4328</v>
      </c>
    </row>
    <row r="315" spans="1:2" x14ac:dyDescent="0.25">
      <c r="A315" t="s">
        <v>267</v>
      </c>
      <c r="B315">
        <v>17186</v>
      </c>
    </row>
    <row r="316" spans="1:2" x14ac:dyDescent="0.25">
      <c r="A316" t="s">
        <v>268</v>
      </c>
      <c r="B316">
        <v>7427</v>
      </c>
    </row>
    <row r="317" spans="1:2" x14ac:dyDescent="0.25">
      <c r="A317" t="s">
        <v>161</v>
      </c>
      <c r="B317">
        <v>40397</v>
      </c>
    </row>
    <row r="318" spans="1:2" x14ac:dyDescent="0.25">
      <c r="A318" t="s">
        <v>280</v>
      </c>
      <c r="B318">
        <v>4238</v>
      </c>
    </row>
    <row r="319" spans="1:2" x14ac:dyDescent="0.25">
      <c r="A319" t="s">
        <v>231</v>
      </c>
      <c r="B319">
        <v>5767</v>
      </c>
    </row>
    <row r="320" spans="1:2" x14ac:dyDescent="0.25">
      <c r="A320" t="s">
        <v>350</v>
      </c>
      <c r="B320">
        <v>12886</v>
      </c>
    </row>
    <row r="321" spans="1:2" x14ac:dyDescent="0.25">
      <c r="A321" t="s">
        <v>192</v>
      </c>
      <c r="B321">
        <v>6243</v>
      </c>
    </row>
    <row r="322" spans="1:2" x14ac:dyDescent="0.25">
      <c r="A322" t="s">
        <v>115</v>
      </c>
      <c r="B322">
        <v>24126</v>
      </c>
    </row>
    <row r="323" spans="1:2" x14ac:dyDescent="0.25">
      <c r="A323" t="s">
        <v>105</v>
      </c>
      <c r="B323">
        <v>32606</v>
      </c>
    </row>
    <row r="324" spans="1:2" x14ac:dyDescent="0.25">
      <c r="A324" t="s">
        <v>109</v>
      </c>
      <c r="B324">
        <v>8436</v>
      </c>
    </row>
    <row r="325" spans="1:2" x14ac:dyDescent="0.25">
      <c r="A325" t="s">
        <v>363</v>
      </c>
      <c r="B325">
        <v>18514</v>
      </c>
    </row>
    <row r="326" spans="1:2" x14ac:dyDescent="0.25">
      <c r="A326" t="s">
        <v>31</v>
      </c>
      <c r="B326">
        <v>30157</v>
      </c>
    </row>
    <row r="327" spans="1:2" x14ac:dyDescent="0.25">
      <c r="A327" t="s">
        <v>330</v>
      </c>
      <c r="B327">
        <v>12243</v>
      </c>
    </row>
    <row r="328" spans="1:2" x14ac:dyDescent="0.25">
      <c r="A328" t="s">
        <v>315</v>
      </c>
      <c r="B328">
        <v>11034</v>
      </c>
    </row>
    <row r="329" spans="1:2" x14ac:dyDescent="0.25">
      <c r="A329" t="s">
        <v>351</v>
      </c>
      <c r="B329">
        <v>6749</v>
      </c>
    </row>
    <row r="330" spans="1:2" x14ac:dyDescent="0.25">
      <c r="A330" t="s">
        <v>248</v>
      </c>
      <c r="B330">
        <v>9135</v>
      </c>
    </row>
    <row r="331" spans="1:2" x14ac:dyDescent="0.25">
      <c r="A331" t="s">
        <v>102</v>
      </c>
      <c r="B331">
        <v>24615</v>
      </c>
    </row>
    <row r="332" spans="1:2" x14ac:dyDescent="0.25">
      <c r="A332" t="s">
        <v>308</v>
      </c>
      <c r="B332">
        <v>10611</v>
      </c>
    </row>
    <row r="333" spans="1:2" x14ac:dyDescent="0.25">
      <c r="A333" t="s">
        <v>281</v>
      </c>
      <c r="B333">
        <v>4907</v>
      </c>
    </row>
    <row r="334" spans="1:2" x14ac:dyDescent="0.25">
      <c r="A334" t="s">
        <v>77</v>
      </c>
      <c r="B334">
        <v>14732</v>
      </c>
    </row>
    <row r="335" spans="1:2" x14ac:dyDescent="0.25">
      <c r="A335" t="s">
        <v>338</v>
      </c>
      <c r="B335">
        <v>4672</v>
      </c>
    </row>
    <row r="336" spans="1:2" x14ac:dyDescent="0.25">
      <c r="A336" t="s">
        <v>262</v>
      </c>
      <c r="B336">
        <v>12876</v>
      </c>
    </row>
    <row r="337" spans="1:2" x14ac:dyDescent="0.25">
      <c r="A337" t="s">
        <v>355</v>
      </c>
      <c r="B337">
        <v>34414</v>
      </c>
    </row>
    <row r="338" spans="1:2" x14ac:dyDescent="0.25">
      <c r="A338" t="s">
        <v>383</v>
      </c>
      <c r="B338">
        <v>3453</v>
      </c>
    </row>
    <row r="339" spans="1:2" x14ac:dyDescent="0.25">
      <c r="A339" t="s">
        <v>86</v>
      </c>
      <c r="B339">
        <v>7849</v>
      </c>
    </row>
    <row r="340" spans="1:2" x14ac:dyDescent="0.25">
      <c r="A340" t="s">
        <v>93</v>
      </c>
      <c r="B340">
        <v>19897</v>
      </c>
    </row>
    <row r="341" spans="1:2" x14ac:dyDescent="0.25">
      <c r="A341" t="s">
        <v>37</v>
      </c>
      <c r="B341">
        <v>17352</v>
      </c>
    </row>
    <row r="342" spans="1:2" x14ac:dyDescent="0.25">
      <c r="A342" t="s">
        <v>38</v>
      </c>
      <c r="B342">
        <v>6191</v>
      </c>
    </row>
    <row r="343" spans="1:2" x14ac:dyDescent="0.25">
      <c r="A343" t="s">
        <v>343</v>
      </c>
      <c r="B343">
        <v>10378</v>
      </c>
    </row>
    <row r="344" spans="1:2" x14ac:dyDescent="0.25">
      <c r="A344" t="s">
        <v>149</v>
      </c>
      <c r="B344">
        <v>7261</v>
      </c>
    </row>
    <row r="345" spans="1:2" x14ac:dyDescent="0.25">
      <c r="A345" t="s">
        <v>223</v>
      </c>
      <c r="B345">
        <v>7381</v>
      </c>
    </row>
    <row r="346" spans="1:2" x14ac:dyDescent="0.25">
      <c r="A346" t="s">
        <v>133</v>
      </c>
      <c r="B346">
        <v>25285</v>
      </c>
    </row>
    <row r="347" spans="1:2" x14ac:dyDescent="0.25">
      <c r="A347" t="s">
        <v>257</v>
      </c>
      <c r="B347">
        <v>7889</v>
      </c>
    </row>
    <row r="348" spans="1:2" x14ac:dyDescent="0.25">
      <c r="A348" t="s">
        <v>71</v>
      </c>
      <c r="B348">
        <v>34004</v>
      </c>
    </row>
    <row r="349" spans="1:2" x14ac:dyDescent="0.25">
      <c r="A349" t="s">
        <v>316</v>
      </c>
      <c r="B349">
        <v>6699</v>
      </c>
    </row>
    <row r="350" spans="1:2" x14ac:dyDescent="0.25">
      <c r="A350" t="s">
        <v>317</v>
      </c>
      <c r="B350">
        <v>17284</v>
      </c>
    </row>
    <row r="351" spans="1:2" x14ac:dyDescent="0.25">
      <c r="A351" t="s">
        <v>249</v>
      </c>
      <c r="B351">
        <v>10748</v>
      </c>
    </row>
    <row r="352" spans="1:2" x14ac:dyDescent="0.25">
      <c r="A352" t="s">
        <v>235</v>
      </c>
      <c r="B352">
        <v>6745</v>
      </c>
    </row>
    <row r="353" spans="1:2" x14ac:dyDescent="0.25">
      <c r="A353" t="s">
        <v>201</v>
      </c>
      <c r="B353">
        <v>4590</v>
      </c>
    </row>
    <row r="354" spans="1:2" x14ac:dyDescent="0.25">
      <c r="A354" t="s">
        <v>55</v>
      </c>
      <c r="B354">
        <v>9513</v>
      </c>
    </row>
    <row r="355" spans="1:2" x14ac:dyDescent="0.25">
      <c r="A355" t="s">
        <v>202</v>
      </c>
      <c r="B355">
        <v>3809</v>
      </c>
    </row>
    <row r="356" spans="1:2" x14ac:dyDescent="0.25">
      <c r="A356" t="s">
        <v>155</v>
      </c>
      <c r="B356">
        <v>12905</v>
      </c>
    </row>
    <row r="357" spans="1:2" x14ac:dyDescent="0.25">
      <c r="A357" t="s">
        <v>138</v>
      </c>
      <c r="B357">
        <v>18702</v>
      </c>
    </row>
    <row r="358" spans="1:2" x14ac:dyDescent="0.25">
      <c r="A358" t="s">
        <v>309</v>
      </c>
      <c r="B358">
        <v>9288</v>
      </c>
    </row>
    <row r="359" spans="1:2" x14ac:dyDescent="0.25">
      <c r="A359" t="s">
        <v>39</v>
      </c>
      <c r="B359">
        <v>8634</v>
      </c>
    </row>
    <row r="360" spans="1:2" x14ac:dyDescent="0.25">
      <c r="A360" t="s">
        <v>24</v>
      </c>
      <c r="B360">
        <v>21570</v>
      </c>
    </row>
    <row r="361" spans="1:2" x14ac:dyDescent="0.25">
      <c r="A361" t="s">
        <v>297</v>
      </c>
      <c r="B361">
        <v>15486</v>
      </c>
    </row>
    <row r="362" spans="1:2" x14ac:dyDescent="0.25">
      <c r="A362" t="s">
        <v>232</v>
      </c>
      <c r="B362">
        <v>13597</v>
      </c>
    </row>
    <row r="363" spans="1:2" x14ac:dyDescent="0.25">
      <c r="A363" t="s">
        <v>298</v>
      </c>
      <c r="B363">
        <v>7301</v>
      </c>
    </row>
    <row r="364" spans="1:2" x14ac:dyDescent="0.25">
      <c r="A364" t="s">
        <v>263</v>
      </c>
      <c r="B364">
        <v>9623</v>
      </c>
    </row>
    <row r="365" spans="1:2" x14ac:dyDescent="0.25">
      <c r="A365" t="s">
        <v>63</v>
      </c>
      <c r="B365">
        <v>6661</v>
      </c>
    </row>
    <row r="366" spans="1:2" x14ac:dyDescent="0.25">
      <c r="A366" t="s">
        <v>233</v>
      </c>
      <c r="B366">
        <v>12999</v>
      </c>
    </row>
    <row r="367" spans="1:2" x14ac:dyDescent="0.25">
      <c r="A367" t="s">
        <v>234</v>
      </c>
      <c r="B367">
        <v>14012</v>
      </c>
    </row>
    <row r="368" spans="1:2" x14ac:dyDescent="0.25">
      <c r="A368" t="s">
        <v>348</v>
      </c>
      <c r="B368">
        <v>10777</v>
      </c>
    </row>
    <row r="369" spans="1:2" x14ac:dyDescent="0.25">
      <c r="A369" t="s">
        <v>50</v>
      </c>
      <c r="B369">
        <v>3667</v>
      </c>
    </row>
    <row r="370" spans="1:2" x14ac:dyDescent="0.25">
      <c r="A370" t="s">
        <v>78</v>
      </c>
      <c r="B370">
        <v>10379</v>
      </c>
    </row>
    <row r="371" spans="1:2" x14ac:dyDescent="0.25">
      <c r="A371" t="s">
        <v>112</v>
      </c>
      <c r="B371">
        <v>24833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4"/>
  <sheetViews>
    <sheetView workbookViewId="0">
      <selection activeCell="I179" sqref="I179:I180"/>
    </sheetView>
  </sheetViews>
  <sheetFormatPr defaultRowHeight="15" x14ac:dyDescent="0.25"/>
  <cols>
    <col min="1" max="1" width="28.7109375" customWidth="1"/>
    <col min="2" max="2" width="12.42578125" customWidth="1"/>
    <col min="3" max="3" width="12.7109375" customWidth="1"/>
    <col min="4" max="4" width="11.85546875" customWidth="1"/>
    <col min="5" max="5" width="12.28515625" customWidth="1"/>
    <col min="6" max="6" width="11.5703125" customWidth="1"/>
    <col min="7" max="7" width="14.5703125" customWidth="1"/>
    <col min="12" max="12" width="23.7109375" customWidth="1"/>
    <col min="14" max="14" width="20.28515625" customWidth="1"/>
    <col min="15" max="15" width="2.5703125" hidden="1" customWidth="1"/>
    <col min="23" max="23" width="10.5703125" customWidth="1"/>
  </cols>
  <sheetData>
    <row r="1" spans="1:20" x14ac:dyDescent="0.25">
      <c r="A1" s="34" t="s">
        <v>392</v>
      </c>
      <c r="B1" s="34" t="s">
        <v>15</v>
      </c>
      <c r="C1" s="34"/>
      <c r="D1" s="34" t="s">
        <v>16</v>
      </c>
      <c r="E1" s="34"/>
      <c r="F1" s="34" t="s">
        <v>17</v>
      </c>
      <c r="G1" s="34"/>
      <c r="Q1" t="s">
        <v>403</v>
      </c>
    </row>
    <row r="2" spans="1:20" x14ac:dyDescent="0.25">
      <c r="A2" s="34"/>
      <c r="B2" s="1" t="s">
        <v>18</v>
      </c>
      <c r="C2" s="1" t="s">
        <v>19</v>
      </c>
      <c r="D2" s="1" t="s">
        <v>18</v>
      </c>
      <c r="E2" s="1" t="s">
        <v>19</v>
      </c>
      <c r="F2" s="1" t="s">
        <v>18</v>
      </c>
      <c r="G2" s="1" t="s">
        <v>19</v>
      </c>
      <c r="K2" t="s">
        <v>394</v>
      </c>
      <c r="Q2" t="s">
        <v>409</v>
      </c>
    </row>
    <row r="3" spans="1:20" x14ac:dyDescent="0.25">
      <c r="A3" s="34"/>
      <c r="B3" s="1" t="s">
        <v>20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21</v>
      </c>
    </row>
    <row r="4" spans="1:20" x14ac:dyDescent="0.25">
      <c r="A4" s="1" t="s">
        <v>407</v>
      </c>
      <c r="B4" s="5">
        <f t="shared" ref="B4:G4" si="0">SUM(B5:B384)</f>
        <v>8094</v>
      </c>
      <c r="C4" s="5">
        <f t="shared" si="0"/>
        <v>8050</v>
      </c>
      <c r="D4" s="5">
        <f t="shared" si="0"/>
        <v>23515</v>
      </c>
      <c r="E4" s="5">
        <f t="shared" si="0"/>
        <v>23594</v>
      </c>
      <c r="F4" s="5">
        <f t="shared" si="0"/>
        <v>6302511</v>
      </c>
      <c r="G4" s="5">
        <f t="shared" si="0"/>
        <v>6232907</v>
      </c>
      <c r="K4" t="s">
        <v>395</v>
      </c>
      <c r="Q4" t="s">
        <v>414</v>
      </c>
    </row>
    <row r="5" spans="1:20" x14ac:dyDescent="0.25">
      <c r="A5" t="s">
        <v>22</v>
      </c>
      <c r="B5" s="4">
        <v>11</v>
      </c>
      <c r="C5" s="4">
        <v>11</v>
      </c>
      <c r="D5" s="4">
        <v>24</v>
      </c>
      <c r="E5" s="4">
        <v>24</v>
      </c>
      <c r="F5" s="4">
        <v>7255</v>
      </c>
      <c r="G5" s="4">
        <v>7345</v>
      </c>
      <c r="K5" t="s">
        <v>396</v>
      </c>
      <c r="N5" s="15">
        <f>AVERAGE(B5:B384)</f>
        <v>21.3</v>
      </c>
      <c r="Q5" t="s">
        <v>396</v>
      </c>
      <c r="T5" s="4">
        <f>MEDIAN(B5:B384)</f>
        <v>18</v>
      </c>
    </row>
    <row r="6" spans="1:20" x14ac:dyDescent="0.25">
      <c r="A6" t="s">
        <v>23</v>
      </c>
      <c r="B6" s="4">
        <v>16</v>
      </c>
      <c r="C6" s="4">
        <v>16</v>
      </c>
      <c r="D6" s="4">
        <v>47</v>
      </c>
      <c r="E6" s="4">
        <v>47</v>
      </c>
      <c r="F6" s="4">
        <v>14610</v>
      </c>
      <c r="G6" s="4">
        <v>15187</v>
      </c>
      <c r="K6" t="s">
        <v>397</v>
      </c>
      <c r="N6" s="15">
        <f>AVERAGE(C5:C384)</f>
        <v>21.184210526315791</v>
      </c>
      <c r="Q6" t="s">
        <v>397</v>
      </c>
      <c r="T6" s="4">
        <f>MEDIAN(C5:C384)</f>
        <v>18</v>
      </c>
    </row>
    <row r="7" spans="1:20" x14ac:dyDescent="0.25">
      <c r="A7" t="s">
        <v>24</v>
      </c>
      <c r="B7" s="4">
        <v>33</v>
      </c>
      <c r="C7" s="4">
        <v>33</v>
      </c>
      <c r="D7" s="4">
        <v>81</v>
      </c>
      <c r="E7" s="4">
        <v>77</v>
      </c>
      <c r="F7" s="4">
        <v>21570</v>
      </c>
      <c r="G7" s="4">
        <v>21350</v>
      </c>
      <c r="K7" t="s">
        <v>398</v>
      </c>
      <c r="N7" s="15">
        <f>AVERAGE(D5:D384)</f>
        <v>61.881578947368418</v>
      </c>
      <c r="O7" s="4"/>
      <c r="Q7" t="s">
        <v>398</v>
      </c>
      <c r="T7" s="4">
        <f>MEDIAN(D5:D384)</f>
        <v>46</v>
      </c>
    </row>
    <row r="8" spans="1:20" x14ac:dyDescent="0.25">
      <c r="A8" t="s">
        <v>25</v>
      </c>
      <c r="B8" s="4">
        <v>7</v>
      </c>
      <c r="C8" s="4">
        <v>7</v>
      </c>
      <c r="D8" s="4">
        <v>21</v>
      </c>
      <c r="E8" s="4">
        <v>22</v>
      </c>
      <c r="F8" s="4">
        <v>4927</v>
      </c>
      <c r="G8" s="4">
        <v>4004</v>
      </c>
      <c r="K8" t="s">
        <v>399</v>
      </c>
      <c r="N8" s="15">
        <f>AVERAGE(E5:E384)</f>
        <v>62.089473684210525</v>
      </c>
      <c r="Q8" t="s">
        <v>399</v>
      </c>
      <c r="T8" s="4">
        <f>MEDIAN(E5:E384)</f>
        <v>47</v>
      </c>
    </row>
    <row r="9" spans="1:20" x14ac:dyDescent="0.25">
      <c r="A9" t="s">
        <v>26</v>
      </c>
      <c r="B9" s="4">
        <v>83</v>
      </c>
      <c r="C9" s="4">
        <v>83</v>
      </c>
      <c r="D9" s="4">
        <v>433</v>
      </c>
      <c r="E9" s="4">
        <v>437</v>
      </c>
      <c r="F9" s="4">
        <v>118182</v>
      </c>
      <c r="G9" s="4">
        <v>116474</v>
      </c>
      <c r="K9" t="s">
        <v>400</v>
      </c>
      <c r="N9" s="15">
        <f>AVERAGE(F5:F384)</f>
        <v>16585.555263157894</v>
      </c>
      <c r="Q9" t="s">
        <v>400</v>
      </c>
      <c r="T9" s="13">
        <f>MEDIAN(F5:F384)</f>
        <v>10968</v>
      </c>
    </row>
    <row r="10" spans="1:20" x14ac:dyDescent="0.25">
      <c r="A10" t="s">
        <v>27</v>
      </c>
      <c r="B10" s="4">
        <v>18</v>
      </c>
      <c r="C10" s="4">
        <v>18</v>
      </c>
      <c r="D10" s="4">
        <v>63</v>
      </c>
      <c r="E10" s="4">
        <v>66</v>
      </c>
      <c r="F10" s="4">
        <v>18422</v>
      </c>
      <c r="G10" s="4">
        <v>18351</v>
      </c>
      <c r="K10" t="s">
        <v>401</v>
      </c>
      <c r="N10" s="15">
        <f>AVERAGE(G5:G384)</f>
        <v>16402.386842105265</v>
      </c>
      <c r="Q10" t="s">
        <v>401</v>
      </c>
      <c r="T10" s="13">
        <f>MEDIAN(G5:G384)</f>
        <v>10888.5</v>
      </c>
    </row>
    <row r="11" spans="1:20" x14ac:dyDescent="0.25">
      <c r="A11" t="s">
        <v>28</v>
      </c>
      <c r="B11" s="4">
        <v>19</v>
      </c>
      <c r="C11" s="4">
        <v>19</v>
      </c>
      <c r="D11" s="4">
        <v>33</v>
      </c>
      <c r="E11" s="4">
        <v>34</v>
      </c>
      <c r="F11" s="4">
        <v>7942</v>
      </c>
      <c r="G11" s="4">
        <v>7964</v>
      </c>
    </row>
    <row r="12" spans="1:20" x14ac:dyDescent="0.25">
      <c r="A12" t="s">
        <v>29</v>
      </c>
      <c r="B12" s="4">
        <v>37</v>
      </c>
      <c r="C12" s="4">
        <v>35</v>
      </c>
      <c r="D12" s="4">
        <v>56</v>
      </c>
      <c r="E12" s="4">
        <v>53</v>
      </c>
      <c r="F12" s="4">
        <v>11024</v>
      </c>
      <c r="G12" s="4">
        <v>10927</v>
      </c>
      <c r="K12" t="s">
        <v>402</v>
      </c>
      <c r="Q12" t="s">
        <v>412</v>
      </c>
    </row>
    <row r="13" spans="1:20" x14ac:dyDescent="0.25">
      <c r="A13" t="s">
        <v>30</v>
      </c>
      <c r="B13" s="4">
        <v>29</v>
      </c>
      <c r="C13" s="4">
        <v>29</v>
      </c>
      <c r="D13" s="4">
        <v>72</v>
      </c>
      <c r="E13" s="4">
        <v>68</v>
      </c>
      <c r="F13" s="4">
        <v>25192</v>
      </c>
      <c r="G13" s="4">
        <v>25417</v>
      </c>
      <c r="K13" t="s">
        <v>396</v>
      </c>
      <c r="N13" s="15">
        <f>AVERAGE(B13:B392)</f>
        <v>21.155913978494624</v>
      </c>
      <c r="Q13" t="s">
        <v>396</v>
      </c>
      <c r="T13">
        <f>_xlfn.MODE.SNGL(B5:B384)</f>
        <v>18</v>
      </c>
    </row>
    <row r="14" spans="1:20" x14ac:dyDescent="0.25">
      <c r="A14" t="s">
        <v>31</v>
      </c>
      <c r="B14" s="4">
        <v>24</v>
      </c>
      <c r="C14" s="4">
        <v>22</v>
      </c>
      <c r="D14" s="4">
        <v>61</v>
      </c>
      <c r="E14" s="4">
        <v>55</v>
      </c>
      <c r="F14" s="4">
        <v>14906</v>
      </c>
      <c r="G14" s="4">
        <v>14259</v>
      </c>
      <c r="K14" t="s">
        <v>397</v>
      </c>
      <c r="N14" s="14">
        <v>14.66</v>
      </c>
      <c r="Q14" t="s">
        <v>397</v>
      </c>
      <c r="T14">
        <f>_xlfn.MODE.SNGL(C5:C384)</f>
        <v>18</v>
      </c>
    </row>
    <row r="15" spans="1:20" x14ac:dyDescent="0.25">
      <c r="A15" t="s">
        <v>32</v>
      </c>
      <c r="B15" s="4">
        <v>3</v>
      </c>
      <c r="C15" s="4">
        <v>3</v>
      </c>
      <c r="D15" s="4">
        <v>45</v>
      </c>
      <c r="E15" s="4">
        <v>47</v>
      </c>
      <c r="F15" s="4">
        <v>17290</v>
      </c>
      <c r="G15" s="4">
        <v>16493</v>
      </c>
      <c r="K15" t="s">
        <v>398</v>
      </c>
      <c r="N15" s="14" t="s">
        <v>448</v>
      </c>
      <c r="Q15" t="s">
        <v>398</v>
      </c>
      <c r="T15">
        <f>_xlfn.MODE.SNGL(D5:D384)</f>
        <v>32</v>
      </c>
    </row>
    <row r="16" spans="1:20" x14ac:dyDescent="0.25">
      <c r="A16" t="s">
        <v>33</v>
      </c>
      <c r="B16" s="4">
        <v>13</v>
      </c>
      <c r="C16" s="4">
        <v>13</v>
      </c>
      <c r="D16" s="4">
        <v>37</v>
      </c>
      <c r="E16" s="4">
        <v>36</v>
      </c>
      <c r="F16" s="4">
        <v>6517</v>
      </c>
      <c r="G16" s="4">
        <v>6306</v>
      </c>
      <c r="K16" t="s">
        <v>399</v>
      </c>
      <c r="N16" s="14" t="s">
        <v>448</v>
      </c>
      <c r="Q16" t="s">
        <v>399</v>
      </c>
      <c r="T16">
        <f>_xlfn.MODE.SNGL(E5:E384)</f>
        <v>50</v>
      </c>
    </row>
    <row r="17" spans="1:20" x14ac:dyDescent="0.25">
      <c r="A17" t="s">
        <v>34</v>
      </c>
      <c r="B17" s="4">
        <v>20</v>
      </c>
      <c r="C17" s="4">
        <v>20</v>
      </c>
      <c r="D17" s="4">
        <v>42</v>
      </c>
      <c r="E17" s="4">
        <v>47</v>
      </c>
      <c r="F17" s="4">
        <v>9196</v>
      </c>
      <c r="G17" s="4">
        <v>9076</v>
      </c>
      <c r="K17" t="s">
        <v>400</v>
      </c>
      <c r="N17" s="14">
        <v>28638.61</v>
      </c>
      <c r="Q17" t="s">
        <v>400</v>
      </c>
      <c r="T17">
        <f>_xlfn.MODE.SNGL(F5:F384)</f>
        <v>6749</v>
      </c>
    </row>
    <row r="18" spans="1:20" x14ac:dyDescent="0.25">
      <c r="A18" t="s">
        <v>35</v>
      </c>
      <c r="B18" s="4">
        <v>23</v>
      </c>
      <c r="C18" s="4">
        <v>18</v>
      </c>
      <c r="D18" s="4">
        <v>38</v>
      </c>
      <c r="E18" s="4">
        <v>37</v>
      </c>
      <c r="F18" s="4">
        <v>6172</v>
      </c>
      <c r="G18" s="4">
        <v>6071</v>
      </c>
      <c r="K18" t="s">
        <v>401</v>
      </c>
      <c r="N18" s="14">
        <v>28158.52</v>
      </c>
      <c r="Q18" t="s">
        <v>401</v>
      </c>
      <c r="T18">
        <f>_xlfn.MODE.SNGL(G5:G384)</f>
        <v>14259</v>
      </c>
    </row>
    <row r="19" spans="1:20" x14ac:dyDescent="0.25">
      <c r="A19" t="s">
        <v>36</v>
      </c>
      <c r="B19" s="4">
        <v>40</v>
      </c>
      <c r="C19" s="4">
        <v>40</v>
      </c>
      <c r="D19" s="4">
        <v>85</v>
      </c>
      <c r="E19" s="4">
        <v>87</v>
      </c>
      <c r="F19" s="4">
        <v>23515</v>
      </c>
      <c r="G19" s="4">
        <v>23066</v>
      </c>
    </row>
    <row r="20" spans="1:20" x14ac:dyDescent="0.25">
      <c r="A20" t="s">
        <v>37</v>
      </c>
      <c r="B20" s="4">
        <v>31</v>
      </c>
      <c r="C20" s="4">
        <v>31</v>
      </c>
      <c r="D20" s="4">
        <v>67</v>
      </c>
      <c r="E20" s="4">
        <v>63</v>
      </c>
      <c r="F20" s="4">
        <v>17352</v>
      </c>
      <c r="G20" s="4">
        <v>16858</v>
      </c>
      <c r="K20" t="s">
        <v>404</v>
      </c>
      <c r="Q20" t="s">
        <v>413</v>
      </c>
    </row>
    <row r="21" spans="1:20" x14ac:dyDescent="0.25">
      <c r="A21" t="s">
        <v>38</v>
      </c>
      <c r="B21" s="4">
        <v>24</v>
      </c>
      <c r="C21" s="4">
        <v>24</v>
      </c>
      <c r="D21" s="4">
        <v>33</v>
      </c>
      <c r="E21" s="4">
        <v>33</v>
      </c>
      <c r="F21" s="4">
        <v>6191</v>
      </c>
      <c r="G21" s="4">
        <v>6101</v>
      </c>
      <c r="K21" t="s">
        <v>396</v>
      </c>
      <c r="N21" s="14">
        <v>210.51</v>
      </c>
      <c r="Q21" t="s">
        <v>396</v>
      </c>
      <c r="T21">
        <f>QUARTILE(B5:B384,1)</f>
        <v>13</v>
      </c>
    </row>
    <row r="22" spans="1:20" x14ac:dyDescent="0.25">
      <c r="A22" t="s">
        <v>39</v>
      </c>
      <c r="B22" s="4">
        <v>15</v>
      </c>
      <c r="C22" s="4">
        <v>15</v>
      </c>
      <c r="D22" s="4">
        <v>33</v>
      </c>
      <c r="E22" s="4">
        <v>31</v>
      </c>
      <c r="F22" s="4">
        <v>8634</v>
      </c>
      <c r="G22" s="4">
        <v>8141</v>
      </c>
      <c r="K22" t="s">
        <v>397</v>
      </c>
      <c r="N22" s="14">
        <v>214.97</v>
      </c>
      <c r="Q22" t="s">
        <v>397</v>
      </c>
      <c r="T22">
        <f>QUARTILE(C5:C384,1)</f>
        <v>13</v>
      </c>
    </row>
    <row r="23" spans="1:20" x14ac:dyDescent="0.25">
      <c r="A23" t="s">
        <v>40</v>
      </c>
      <c r="B23" s="4">
        <v>26</v>
      </c>
      <c r="C23" s="4">
        <v>23</v>
      </c>
      <c r="D23" s="4">
        <v>60</v>
      </c>
      <c r="E23" s="4">
        <v>60</v>
      </c>
      <c r="F23" s="4">
        <v>15313</v>
      </c>
      <c r="G23" s="4">
        <v>14507</v>
      </c>
      <c r="K23" t="s">
        <v>398</v>
      </c>
      <c r="N23" s="14" t="s">
        <v>448</v>
      </c>
      <c r="Q23" t="s">
        <v>398</v>
      </c>
      <c r="T23">
        <f>QUARTILE(D5:D384,1)</f>
        <v>33</v>
      </c>
    </row>
    <row r="24" spans="1:20" x14ac:dyDescent="0.25">
      <c r="A24" t="s">
        <v>41</v>
      </c>
      <c r="B24" s="4">
        <v>14</v>
      </c>
      <c r="C24" s="4">
        <v>14</v>
      </c>
      <c r="D24" s="4">
        <v>30</v>
      </c>
      <c r="E24" s="4">
        <v>31</v>
      </c>
      <c r="F24" s="4">
        <v>7370</v>
      </c>
      <c r="G24" s="4">
        <v>7242</v>
      </c>
      <c r="K24" t="s">
        <v>399</v>
      </c>
      <c r="N24" s="14" t="s">
        <v>448</v>
      </c>
      <c r="Q24" t="s">
        <v>399</v>
      </c>
      <c r="T24">
        <f>QUARTILE(E5:E384,1)</f>
        <v>34</v>
      </c>
    </row>
    <row r="25" spans="1:20" x14ac:dyDescent="0.25">
      <c r="A25" t="s">
        <v>42</v>
      </c>
      <c r="B25" s="4">
        <v>19</v>
      </c>
      <c r="C25" s="4">
        <v>19</v>
      </c>
      <c r="D25" s="4">
        <v>56</v>
      </c>
      <c r="E25" s="4">
        <v>56</v>
      </c>
      <c r="F25" s="4">
        <v>9273</v>
      </c>
      <c r="G25" s="4">
        <v>9630</v>
      </c>
      <c r="K25" t="s">
        <v>400</v>
      </c>
      <c r="N25" s="17">
        <f>'Tablica do tabeli przestawnych'!$W$18</f>
        <v>820170037.84065354</v>
      </c>
      <c r="Q25" t="s">
        <v>400</v>
      </c>
      <c r="T25">
        <f>QUARTILE(F5:F384,1)</f>
        <v>7291</v>
      </c>
    </row>
    <row r="26" spans="1:20" x14ac:dyDescent="0.25">
      <c r="A26" t="s">
        <v>43</v>
      </c>
      <c r="B26" s="4">
        <v>12</v>
      </c>
      <c r="C26" s="4">
        <v>12</v>
      </c>
      <c r="D26" s="4">
        <v>35</v>
      </c>
      <c r="E26" s="4">
        <v>37</v>
      </c>
      <c r="F26" s="4">
        <v>7533</v>
      </c>
      <c r="G26" s="4">
        <v>7285</v>
      </c>
      <c r="K26" t="s">
        <v>401</v>
      </c>
      <c r="N26" s="17">
        <f>'Tablica do tabeli przestawnych'!$W$19</f>
        <v>792902123.54773045</v>
      </c>
      <c r="Q26" t="s">
        <v>401</v>
      </c>
      <c r="T26">
        <f>QUARTILE(G5:G384,1)</f>
        <v>7309</v>
      </c>
    </row>
    <row r="27" spans="1:20" x14ac:dyDescent="0.25">
      <c r="A27" t="s">
        <v>44</v>
      </c>
      <c r="B27" s="4">
        <v>20</v>
      </c>
      <c r="C27" s="4">
        <v>20</v>
      </c>
      <c r="D27" s="4">
        <v>30</v>
      </c>
      <c r="E27" s="4">
        <v>29</v>
      </c>
      <c r="F27" s="4">
        <v>4851</v>
      </c>
      <c r="G27" s="4">
        <v>4972</v>
      </c>
    </row>
    <row r="28" spans="1:20" x14ac:dyDescent="0.25">
      <c r="A28" t="s">
        <v>45</v>
      </c>
      <c r="B28" s="4">
        <v>5</v>
      </c>
      <c r="C28" s="4">
        <v>5</v>
      </c>
      <c r="D28" s="4">
        <v>32</v>
      </c>
      <c r="E28" s="4">
        <v>31</v>
      </c>
      <c r="F28" s="4">
        <v>8493</v>
      </c>
      <c r="G28" s="4">
        <v>8586</v>
      </c>
      <c r="K28" t="s">
        <v>405</v>
      </c>
      <c r="Q28" t="s">
        <v>415</v>
      </c>
    </row>
    <row r="29" spans="1:20" x14ac:dyDescent="0.25">
      <c r="A29" t="s">
        <v>46</v>
      </c>
      <c r="B29" s="4">
        <v>18</v>
      </c>
      <c r="C29" s="4">
        <v>18</v>
      </c>
      <c r="D29" s="4">
        <v>50</v>
      </c>
      <c r="E29" s="4">
        <v>50</v>
      </c>
      <c r="F29" s="4">
        <v>14208</v>
      </c>
      <c r="G29" s="4">
        <v>13799</v>
      </c>
      <c r="K29" t="s">
        <v>396</v>
      </c>
      <c r="N29" s="16">
        <f>N13/N5</f>
        <v>0.99323539805139072</v>
      </c>
      <c r="Q29" t="s">
        <v>396</v>
      </c>
      <c r="T29">
        <f>QUARTILE(B5:B384,3)</f>
        <v>26</v>
      </c>
    </row>
    <row r="30" spans="1:20" x14ac:dyDescent="0.25">
      <c r="A30" t="s">
        <v>47</v>
      </c>
      <c r="B30" s="4">
        <v>17</v>
      </c>
      <c r="C30" s="4">
        <v>17</v>
      </c>
      <c r="D30" s="4">
        <v>32</v>
      </c>
      <c r="E30" s="4">
        <v>32</v>
      </c>
      <c r="F30" s="4">
        <v>8023</v>
      </c>
      <c r="G30" s="4">
        <v>7702</v>
      </c>
      <c r="K30" t="s">
        <v>397</v>
      </c>
      <c r="N30" s="16">
        <f>N14/N6</f>
        <v>0.69202484472049686</v>
      </c>
      <c r="Q30" t="s">
        <v>397</v>
      </c>
      <c r="T30">
        <f>QUARTILE(C5:C384,3)</f>
        <v>26</v>
      </c>
    </row>
    <row r="31" spans="1:20" x14ac:dyDescent="0.25">
      <c r="A31" t="s">
        <v>48</v>
      </c>
      <c r="B31" s="4">
        <v>16</v>
      </c>
      <c r="C31" s="4">
        <v>15</v>
      </c>
      <c r="D31" s="4">
        <v>30</v>
      </c>
      <c r="E31" s="4">
        <v>29</v>
      </c>
      <c r="F31" s="4">
        <v>11612</v>
      </c>
      <c r="G31" s="4">
        <v>11538</v>
      </c>
      <c r="K31" t="s">
        <v>398</v>
      </c>
      <c r="N31" s="14" t="s">
        <v>448</v>
      </c>
      <c r="Q31" t="s">
        <v>398</v>
      </c>
      <c r="T31">
        <f>QUARTILE(D5:D384,3)</f>
        <v>64.25</v>
      </c>
    </row>
    <row r="32" spans="1:20" x14ac:dyDescent="0.25">
      <c r="A32" t="s">
        <v>49</v>
      </c>
      <c r="B32" s="4">
        <v>14</v>
      </c>
      <c r="C32" s="4">
        <v>14</v>
      </c>
      <c r="D32" s="4">
        <v>32</v>
      </c>
      <c r="E32" s="4">
        <v>31</v>
      </c>
      <c r="F32" s="4">
        <v>7258</v>
      </c>
      <c r="G32" s="4">
        <v>7360</v>
      </c>
      <c r="K32" t="s">
        <v>399</v>
      </c>
      <c r="N32" s="14" t="s">
        <v>448</v>
      </c>
      <c r="Q32" t="s">
        <v>399</v>
      </c>
      <c r="T32">
        <f>QUARTILE(E5:E384,3)</f>
        <v>66</v>
      </c>
    </row>
    <row r="33" spans="1:20" x14ac:dyDescent="0.25">
      <c r="A33" t="s">
        <v>50</v>
      </c>
      <c r="B33" s="4">
        <v>11</v>
      </c>
      <c r="C33" s="4">
        <v>11</v>
      </c>
      <c r="D33" s="4">
        <v>21</v>
      </c>
      <c r="E33" s="4">
        <v>22</v>
      </c>
      <c r="F33" s="4">
        <v>3667</v>
      </c>
      <c r="G33" s="4">
        <v>3899</v>
      </c>
      <c r="K33" t="s">
        <v>400</v>
      </c>
      <c r="N33" s="16">
        <f>N17/N9</f>
        <v>1.726720000964695</v>
      </c>
      <c r="Q33" t="s">
        <v>400</v>
      </c>
      <c r="T33">
        <f>QUARTILE(F5:F384,3)</f>
        <v>17102.5</v>
      </c>
    </row>
    <row r="34" spans="1:20" x14ac:dyDescent="0.25">
      <c r="A34" t="s">
        <v>51</v>
      </c>
      <c r="B34" s="4">
        <v>21</v>
      </c>
      <c r="C34" s="4">
        <v>21</v>
      </c>
      <c r="D34" s="4">
        <v>37</v>
      </c>
      <c r="E34" s="4">
        <v>37</v>
      </c>
      <c r="F34" s="4">
        <v>5519</v>
      </c>
      <c r="G34" s="4">
        <v>5665</v>
      </c>
      <c r="K34" t="s">
        <v>401</v>
      </c>
      <c r="N34" s="16">
        <f>N18/N10</f>
        <v>1.7167330749520247</v>
      </c>
      <c r="Q34" t="s">
        <v>401</v>
      </c>
      <c r="T34">
        <f>QUARTILE(G5:G384,3)</f>
        <v>16623.75</v>
      </c>
    </row>
    <row r="35" spans="1:20" x14ac:dyDescent="0.25">
      <c r="A35" t="s">
        <v>52</v>
      </c>
      <c r="B35" s="4">
        <v>30</v>
      </c>
      <c r="C35" s="4">
        <v>30</v>
      </c>
      <c r="D35" s="4">
        <v>49</v>
      </c>
      <c r="E35" s="4">
        <v>50</v>
      </c>
      <c r="F35" s="4">
        <v>8376</v>
      </c>
      <c r="G35" s="4">
        <v>8661</v>
      </c>
    </row>
    <row r="36" spans="1:20" x14ac:dyDescent="0.25">
      <c r="A36" t="s">
        <v>53</v>
      </c>
      <c r="B36" s="4">
        <v>18</v>
      </c>
      <c r="C36" s="4">
        <v>18</v>
      </c>
      <c r="D36" s="4">
        <v>43</v>
      </c>
      <c r="E36" s="4">
        <v>40</v>
      </c>
      <c r="F36" s="4">
        <v>10401</v>
      </c>
      <c r="G36" s="4">
        <v>10237</v>
      </c>
      <c r="K36" t="s">
        <v>406</v>
      </c>
      <c r="N36" t="s">
        <v>457</v>
      </c>
      <c r="O36" t="s">
        <v>458</v>
      </c>
      <c r="Q36" t="s">
        <v>416</v>
      </c>
    </row>
    <row r="37" spans="1:20" x14ac:dyDescent="0.25">
      <c r="A37" t="s">
        <v>54</v>
      </c>
      <c r="B37" s="4">
        <v>18</v>
      </c>
      <c r="C37" s="4">
        <v>18</v>
      </c>
      <c r="D37" s="4">
        <v>40</v>
      </c>
      <c r="E37" s="4">
        <v>41</v>
      </c>
      <c r="F37" s="4">
        <v>6100</v>
      </c>
      <c r="G37" s="4">
        <v>6340</v>
      </c>
      <c r="K37" t="s">
        <v>396</v>
      </c>
      <c r="N37" s="15">
        <f>N5-N13</f>
        <v>0.14408602150537675</v>
      </c>
      <c r="O37" s="15">
        <f>N5+N13</f>
        <v>42.455913978494621</v>
      </c>
      <c r="Q37" t="s">
        <v>396</v>
      </c>
      <c r="T37">
        <f t="shared" ref="T37:T42" si="1">T29-T21</f>
        <v>13</v>
      </c>
    </row>
    <row r="38" spans="1:20" x14ac:dyDescent="0.25">
      <c r="A38" t="s">
        <v>55</v>
      </c>
      <c r="B38" s="4">
        <v>20</v>
      </c>
      <c r="C38" s="4">
        <v>20</v>
      </c>
      <c r="D38" s="4">
        <v>43</v>
      </c>
      <c r="E38" s="4">
        <v>40</v>
      </c>
      <c r="F38" s="4">
        <v>9513</v>
      </c>
      <c r="G38" s="4">
        <v>9386</v>
      </c>
      <c r="K38" t="s">
        <v>397</v>
      </c>
      <c r="N38" s="15">
        <f>N6-N14</f>
        <v>6.524210526315791</v>
      </c>
      <c r="O38" s="15">
        <f>N6+N14</f>
        <v>35.844210526315791</v>
      </c>
      <c r="Q38" t="s">
        <v>397</v>
      </c>
      <c r="T38">
        <f t="shared" si="1"/>
        <v>13</v>
      </c>
    </row>
    <row r="39" spans="1:20" x14ac:dyDescent="0.25">
      <c r="A39" t="s">
        <v>56</v>
      </c>
      <c r="B39" s="4">
        <v>6</v>
      </c>
      <c r="C39" s="4">
        <v>6</v>
      </c>
      <c r="D39" s="4">
        <v>40</v>
      </c>
      <c r="E39" s="4">
        <v>40</v>
      </c>
      <c r="F39" s="4">
        <v>9036</v>
      </c>
      <c r="G39" s="4">
        <v>8392</v>
      </c>
      <c r="K39" t="s">
        <v>398</v>
      </c>
      <c r="N39" s="14" t="s">
        <v>448</v>
      </c>
      <c r="Q39" t="s">
        <v>398</v>
      </c>
      <c r="T39">
        <f t="shared" si="1"/>
        <v>31.25</v>
      </c>
    </row>
    <row r="40" spans="1:20" x14ac:dyDescent="0.25">
      <c r="A40" t="s">
        <v>57</v>
      </c>
      <c r="B40" s="4">
        <v>11</v>
      </c>
      <c r="C40" s="4">
        <v>11</v>
      </c>
      <c r="D40" s="4">
        <v>25</v>
      </c>
      <c r="E40" s="4">
        <v>24</v>
      </c>
      <c r="F40" s="4">
        <v>3568</v>
      </c>
      <c r="G40" s="4">
        <v>3682</v>
      </c>
      <c r="K40" t="s">
        <v>399</v>
      </c>
      <c r="N40" s="14" t="s">
        <v>448</v>
      </c>
      <c r="Q40" t="s">
        <v>399</v>
      </c>
      <c r="T40">
        <f t="shared" si="1"/>
        <v>32</v>
      </c>
    </row>
    <row r="41" spans="1:20" x14ac:dyDescent="0.25">
      <c r="A41" t="s">
        <v>58</v>
      </c>
      <c r="B41" s="4">
        <v>17</v>
      </c>
      <c r="C41" s="4">
        <v>18</v>
      </c>
      <c r="D41" s="4">
        <v>39</v>
      </c>
      <c r="E41" s="4">
        <v>37</v>
      </c>
      <c r="F41" s="4">
        <v>9596</v>
      </c>
      <c r="G41" s="4">
        <v>9514</v>
      </c>
      <c r="K41" t="s">
        <v>400</v>
      </c>
      <c r="N41" s="15">
        <f>N9-N17</f>
        <v>-12053.054736842107</v>
      </c>
      <c r="O41" s="15">
        <f>N9+N17</f>
        <v>45224.165263157891</v>
      </c>
      <c r="Q41" t="s">
        <v>400</v>
      </c>
      <c r="T41">
        <f t="shared" si="1"/>
        <v>9811.5</v>
      </c>
    </row>
    <row r="42" spans="1:20" x14ac:dyDescent="0.25">
      <c r="A42" t="s">
        <v>59</v>
      </c>
      <c r="B42" s="4">
        <v>11</v>
      </c>
      <c r="C42" s="4">
        <v>11</v>
      </c>
      <c r="D42" s="4">
        <v>22</v>
      </c>
      <c r="E42" s="4">
        <v>21</v>
      </c>
      <c r="F42" s="4">
        <v>5254</v>
      </c>
      <c r="G42" s="4">
        <v>5201</v>
      </c>
      <c r="K42" t="s">
        <v>401</v>
      </c>
      <c r="N42" s="15">
        <f>N10-N18</f>
        <v>-11756.133157894736</v>
      </c>
      <c r="O42" s="15">
        <f>N10+N18</f>
        <v>44560.906842105265</v>
      </c>
      <c r="Q42" t="s">
        <v>401</v>
      </c>
      <c r="T42">
        <f t="shared" si="1"/>
        <v>9314.75</v>
      </c>
    </row>
    <row r="43" spans="1:20" x14ac:dyDescent="0.25">
      <c r="A43" t="s">
        <v>60</v>
      </c>
      <c r="B43" s="4">
        <v>19</v>
      </c>
      <c r="C43" s="4">
        <v>19</v>
      </c>
      <c r="D43" s="4">
        <v>26</v>
      </c>
      <c r="E43" s="4">
        <v>26</v>
      </c>
      <c r="F43" s="4">
        <v>6260</v>
      </c>
      <c r="G43" s="4">
        <v>6454</v>
      </c>
    </row>
    <row r="44" spans="1:20" x14ac:dyDescent="0.25">
      <c r="A44" t="s">
        <v>61</v>
      </c>
      <c r="B44" s="4">
        <v>39</v>
      </c>
      <c r="C44" s="4">
        <v>38</v>
      </c>
      <c r="D44" s="4">
        <v>65</v>
      </c>
      <c r="E44" s="4">
        <v>70</v>
      </c>
      <c r="F44" s="4">
        <v>17528</v>
      </c>
      <c r="G44" s="4">
        <v>16894</v>
      </c>
      <c r="K44" t="s">
        <v>408</v>
      </c>
      <c r="Q44" t="s">
        <v>420</v>
      </c>
    </row>
    <row r="45" spans="1:20" x14ac:dyDescent="0.25">
      <c r="A45" t="s">
        <v>62</v>
      </c>
      <c r="B45" s="4">
        <v>12</v>
      </c>
      <c r="C45" s="4">
        <v>12</v>
      </c>
      <c r="D45" s="4">
        <v>19</v>
      </c>
      <c r="E45" s="4">
        <v>21</v>
      </c>
      <c r="F45" s="4">
        <v>4328</v>
      </c>
      <c r="G45" s="4">
        <v>4282</v>
      </c>
      <c r="K45" t="s">
        <v>396</v>
      </c>
      <c r="N45" s="15">
        <v>5.33</v>
      </c>
      <c r="Q45" t="s">
        <v>396</v>
      </c>
      <c r="T45">
        <f t="shared" ref="T45:T50" si="2">(T29-T21)/2</f>
        <v>6.5</v>
      </c>
    </row>
    <row r="46" spans="1:20" x14ac:dyDescent="0.25">
      <c r="A46" t="s">
        <v>63</v>
      </c>
      <c r="B46" s="4">
        <v>15</v>
      </c>
      <c r="C46" s="4">
        <v>15</v>
      </c>
      <c r="D46" s="4">
        <v>24</v>
      </c>
      <c r="E46" s="4">
        <v>22</v>
      </c>
      <c r="F46" s="4">
        <v>6661</v>
      </c>
      <c r="G46" s="4">
        <v>6646</v>
      </c>
      <c r="K46" t="s">
        <v>397</v>
      </c>
      <c r="N46">
        <v>5.58</v>
      </c>
      <c r="Q46" t="s">
        <v>397</v>
      </c>
      <c r="T46">
        <f t="shared" si="2"/>
        <v>6.5</v>
      </c>
    </row>
    <row r="47" spans="1:20" x14ac:dyDescent="0.25">
      <c r="A47" t="s">
        <v>64</v>
      </c>
      <c r="B47" s="4">
        <v>15</v>
      </c>
      <c r="C47" s="4">
        <v>15</v>
      </c>
      <c r="D47" s="4">
        <v>80</v>
      </c>
      <c r="E47" s="4">
        <v>83</v>
      </c>
      <c r="F47" s="4">
        <v>28661</v>
      </c>
      <c r="G47" s="4">
        <v>27206</v>
      </c>
      <c r="K47" t="s">
        <v>398</v>
      </c>
      <c r="N47" t="s">
        <v>448</v>
      </c>
      <c r="Q47" t="s">
        <v>398</v>
      </c>
      <c r="T47">
        <f t="shared" si="2"/>
        <v>15.625</v>
      </c>
    </row>
    <row r="48" spans="1:20" x14ac:dyDescent="0.25">
      <c r="A48" t="s">
        <v>65</v>
      </c>
      <c r="B48" s="4">
        <v>196</v>
      </c>
      <c r="C48" s="4">
        <v>201</v>
      </c>
      <c r="D48" s="4">
        <v>1337</v>
      </c>
      <c r="E48" s="4">
        <v>1354</v>
      </c>
      <c r="F48" s="4">
        <v>449565</v>
      </c>
      <c r="G48" s="4">
        <v>439806</v>
      </c>
      <c r="K48" t="s">
        <v>399</v>
      </c>
      <c r="N48" t="s">
        <v>448</v>
      </c>
      <c r="Q48" t="s">
        <v>399</v>
      </c>
      <c r="T48">
        <f t="shared" si="2"/>
        <v>16</v>
      </c>
    </row>
    <row r="49" spans="1:22" x14ac:dyDescent="0.25">
      <c r="A49" t="s">
        <v>66</v>
      </c>
      <c r="B49" s="4">
        <v>27</v>
      </c>
      <c r="C49" s="4">
        <v>27</v>
      </c>
      <c r="D49" s="4">
        <v>61</v>
      </c>
      <c r="E49" s="4">
        <v>61</v>
      </c>
      <c r="F49" s="4">
        <v>15357</v>
      </c>
      <c r="G49" s="4">
        <v>15722</v>
      </c>
      <c r="K49" t="s">
        <v>400</v>
      </c>
      <c r="N49">
        <v>10.57</v>
      </c>
      <c r="Q49" t="s">
        <v>400</v>
      </c>
      <c r="T49">
        <f t="shared" si="2"/>
        <v>4905.75</v>
      </c>
    </row>
    <row r="50" spans="1:22" x14ac:dyDescent="0.25">
      <c r="A50" t="s">
        <v>67</v>
      </c>
      <c r="B50" s="4">
        <v>16</v>
      </c>
      <c r="C50" s="4">
        <v>14</v>
      </c>
      <c r="D50" s="4">
        <v>37</v>
      </c>
      <c r="E50" s="4">
        <v>39</v>
      </c>
      <c r="F50" s="4">
        <v>13551</v>
      </c>
      <c r="G50" s="4">
        <v>13128</v>
      </c>
      <c r="K50" t="s">
        <v>401</v>
      </c>
      <c r="N50">
        <v>10.48</v>
      </c>
      <c r="Q50" t="s">
        <v>401</v>
      </c>
      <c r="T50">
        <f t="shared" si="2"/>
        <v>4657.375</v>
      </c>
    </row>
    <row r="51" spans="1:22" x14ac:dyDescent="0.25">
      <c r="A51" t="s">
        <v>68</v>
      </c>
      <c r="B51" s="4">
        <v>23</v>
      </c>
      <c r="C51" s="4">
        <v>23</v>
      </c>
      <c r="D51" s="4">
        <v>71</v>
      </c>
      <c r="E51" s="4">
        <v>71</v>
      </c>
      <c r="F51" s="4">
        <v>28568</v>
      </c>
      <c r="G51" s="4">
        <v>28741</v>
      </c>
    </row>
    <row r="52" spans="1:22" x14ac:dyDescent="0.25">
      <c r="A52" t="s">
        <v>69</v>
      </c>
      <c r="B52" s="4">
        <v>14</v>
      </c>
      <c r="C52" s="4">
        <v>14</v>
      </c>
      <c r="D52" s="4">
        <v>47</v>
      </c>
      <c r="E52" s="4">
        <v>46</v>
      </c>
      <c r="F52" s="4">
        <v>11042</v>
      </c>
      <c r="G52" s="4">
        <v>10744</v>
      </c>
      <c r="K52" t="s">
        <v>461</v>
      </c>
      <c r="Q52" t="s">
        <v>417</v>
      </c>
    </row>
    <row r="53" spans="1:22" x14ac:dyDescent="0.25">
      <c r="A53" t="s">
        <v>70</v>
      </c>
      <c r="B53" s="4">
        <v>29</v>
      </c>
      <c r="C53" s="4">
        <v>29</v>
      </c>
      <c r="D53" s="4">
        <v>73</v>
      </c>
      <c r="E53" s="4">
        <v>73</v>
      </c>
      <c r="F53" s="4">
        <v>19257</v>
      </c>
      <c r="G53" s="4">
        <v>19178</v>
      </c>
      <c r="K53" t="s">
        <v>396</v>
      </c>
      <c r="N53">
        <v>57.97</v>
      </c>
      <c r="Q53" t="s">
        <v>396</v>
      </c>
      <c r="T53" s="16">
        <f t="shared" ref="T53:T58" si="3">T45/T5</f>
        <v>0.3611111111111111</v>
      </c>
    </row>
    <row r="54" spans="1:22" x14ac:dyDescent="0.25">
      <c r="A54" t="s">
        <v>71</v>
      </c>
      <c r="B54" s="4">
        <v>40</v>
      </c>
      <c r="C54" s="4">
        <v>38</v>
      </c>
      <c r="D54" s="4">
        <v>98</v>
      </c>
      <c r="E54" s="4">
        <v>96</v>
      </c>
      <c r="F54" s="4">
        <v>34004</v>
      </c>
      <c r="G54" s="4">
        <v>34175</v>
      </c>
      <c r="K54" t="s">
        <v>397</v>
      </c>
      <c r="N54">
        <v>62.12</v>
      </c>
      <c r="Q54" t="s">
        <v>397</v>
      </c>
      <c r="T54" s="16">
        <f t="shared" si="3"/>
        <v>0.3611111111111111</v>
      </c>
    </row>
    <row r="55" spans="1:22" x14ac:dyDescent="0.25">
      <c r="A55" t="s">
        <v>72</v>
      </c>
      <c r="B55" s="4">
        <v>12</v>
      </c>
      <c r="C55" s="4">
        <v>12</v>
      </c>
      <c r="D55" s="4">
        <v>37</v>
      </c>
      <c r="E55" s="4">
        <v>35</v>
      </c>
      <c r="F55" s="4">
        <v>14919</v>
      </c>
      <c r="G55" s="4">
        <v>16136</v>
      </c>
      <c r="K55" t="s">
        <v>398</v>
      </c>
      <c r="N55" t="s">
        <v>448</v>
      </c>
      <c r="Q55" t="s">
        <v>398</v>
      </c>
      <c r="T55" s="16">
        <f t="shared" si="3"/>
        <v>0.33967391304347827</v>
      </c>
    </row>
    <row r="56" spans="1:22" x14ac:dyDescent="0.25">
      <c r="A56" t="s">
        <v>73</v>
      </c>
      <c r="B56" s="4">
        <v>16</v>
      </c>
      <c r="C56" s="4">
        <v>16</v>
      </c>
      <c r="D56" s="4">
        <v>38</v>
      </c>
      <c r="E56" s="4">
        <v>37</v>
      </c>
      <c r="F56" s="4">
        <v>11526</v>
      </c>
      <c r="G56" s="4">
        <v>11757</v>
      </c>
      <c r="K56" t="s">
        <v>399</v>
      </c>
      <c r="N56" t="s">
        <v>448</v>
      </c>
      <c r="Q56" t="s">
        <v>399</v>
      </c>
      <c r="T56" s="16">
        <f t="shared" si="3"/>
        <v>0.34042553191489361</v>
      </c>
    </row>
    <row r="57" spans="1:22" x14ac:dyDescent="0.25">
      <c r="A57" t="s">
        <v>74</v>
      </c>
      <c r="B57" s="4">
        <v>26</v>
      </c>
      <c r="C57" s="4">
        <v>27</v>
      </c>
      <c r="D57" s="4">
        <v>78</v>
      </c>
      <c r="E57" s="4">
        <v>77</v>
      </c>
      <c r="F57" s="4">
        <v>22287</v>
      </c>
      <c r="G57" s="4">
        <v>23817</v>
      </c>
      <c r="K57" t="s">
        <v>400</v>
      </c>
      <c r="N57">
        <v>145.84</v>
      </c>
      <c r="Q57" t="s">
        <v>400</v>
      </c>
      <c r="T57" s="16">
        <f t="shared" si="3"/>
        <v>0.44727844638949671</v>
      </c>
    </row>
    <row r="58" spans="1:22" x14ac:dyDescent="0.25">
      <c r="A58" t="s">
        <v>75</v>
      </c>
      <c r="B58" s="4">
        <v>22</v>
      </c>
      <c r="C58" s="4">
        <v>22</v>
      </c>
      <c r="D58" s="4">
        <v>77</v>
      </c>
      <c r="E58" s="4">
        <v>78</v>
      </c>
      <c r="F58" s="4">
        <v>25532</v>
      </c>
      <c r="G58" s="4">
        <v>24741</v>
      </c>
      <c r="K58" t="s">
        <v>401</v>
      </c>
      <c r="N58">
        <v>143.51</v>
      </c>
      <c r="Q58" t="s">
        <v>401</v>
      </c>
      <c r="T58" s="16">
        <f t="shared" si="3"/>
        <v>0.42773338843734215</v>
      </c>
    </row>
    <row r="59" spans="1:22" x14ac:dyDescent="0.25">
      <c r="A59" t="s">
        <v>76</v>
      </c>
      <c r="B59" s="4">
        <v>18</v>
      </c>
      <c r="C59" s="4">
        <v>17</v>
      </c>
      <c r="D59" s="4">
        <v>48</v>
      </c>
      <c r="E59" s="4">
        <v>51</v>
      </c>
      <c r="F59" s="4">
        <v>12227</v>
      </c>
      <c r="G59" s="4">
        <v>12306</v>
      </c>
    </row>
    <row r="60" spans="1:22" x14ac:dyDescent="0.25">
      <c r="A60" t="s">
        <v>77</v>
      </c>
      <c r="B60" s="4">
        <v>17</v>
      </c>
      <c r="C60" s="4">
        <v>17</v>
      </c>
      <c r="D60" s="4">
        <v>49</v>
      </c>
      <c r="E60" s="4">
        <v>44</v>
      </c>
      <c r="F60" s="4">
        <v>14732</v>
      </c>
      <c r="G60" s="4">
        <v>14592</v>
      </c>
      <c r="K60" s="19" t="s">
        <v>455</v>
      </c>
      <c r="L60" s="19"/>
      <c r="M60" s="19"/>
      <c r="N60" s="19"/>
      <c r="Q60" t="s">
        <v>418</v>
      </c>
      <c r="U60" t="s">
        <v>457</v>
      </c>
      <c r="V60" t="s">
        <v>458</v>
      </c>
    </row>
    <row r="61" spans="1:22" x14ac:dyDescent="0.25">
      <c r="A61" t="s">
        <v>78</v>
      </c>
      <c r="B61" s="4">
        <v>13</v>
      </c>
      <c r="C61" s="4">
        <v>13</v>
      </c>
      <c r="D61" s="4">
        <v>38</v>
      </c>
      <c r="E61" s="4">
        <v>35</v>
      </c>
      <c r="F61" s="4">
        <v>10379</v>
      </c>
      <c r="G61" s="4">
        <v>11325</v>
      </c>
      <c r="K61" t="s">
        <v>396</v>
      </c>
      <c r="N61" s="15">
        <f>(N5-T13)/N13</f>
        <v>0.15598475222363409</v>
      </c>
      <c r="Q61" t="s">
        <v>396</v>
      </c>
      <c r="U61" s="4">
        <f t="shared" ref="U61:U66" si="4">T5-T45</f>
        <v>11.5</v>
      </c>
      <c r="V61" s="4">
        <f>T5+T45</f>
        <v>24.5</v>
      </c>
    </row>
    <row r="62" spans="1:22" x14ac:dyDescent="0.25">
      <c r="A62" t="s">
        <v>79</v>
      </c>
      <c r="B62" s="4">
        <v>15</v>
      </c>
      <c r="C62" s="4">
        <v>15</v>
      </c>
      <c r="D62" s="4">
        <v>26</v>
      </c>
      <c r="E62" s="4">
        <v>27</v>
      </c>
      <c r="F62" s="4">
        <v>5555</v>
      </c>
      <c r="G62" s="4">
        <v>5248</v>
      </c>
      <c r="K62" t="s">
        <v>397</v>
      </c>
      <c r="N62" s="15">
        <f>(N6-T14)/N14</f>
        <v>0.21720399224527906</v>
      </c>
      <c r="Q62" t="s">
        <v>397</v>
      </c>
      <c r="U62" s="4">
        <f t="shared" si="4"/>
        <v>11.5</v>
      </c>
      <c r="V62" s="4">
        <f>T6+T46</f>
        <v>24.5</v>
      </c>
    </row>
    <row r="63" spans="1:22" x14ac:dyDescent="0.25">
      <c r="A63" t="s">
        <v>80</v>
      </c>
      <c r="B63" s="4">
        <v>33</v>
      </c>
      <c r="C63" s="4">
        <v>33</v>
      </c>
      <c r="D63" s="4">
        <v>54</v>
      </c>
      <c r="E63" s="4">
        <v>54</v>
      </c>
      <c r="F63" s="4">
        <v>12857</v>
      </c>
      <c r="G63" s="4">
        <v>12023</v>
      </c>
      <c r="K63" t="s">
        <v>398</v>
      </c>
      <c r="N63" t="s">
        <v>448</v>
      </c>
      <c r="Q63" t="s">
        <v>398</v>
      </c>
      <c r="U63" s="4">
        <f t="shared" si="4"/>
        <v>30.375</v>
      </c>
      <c r="V63" s="4">
        <f>T7+T31</f>
        <v>110.25</v>
      </c>
    </row>
    <row r="64" spans="1:22" x14ac:dyDescent="0.25">
      <c r="A64" t="s">
        <v>81</v>
      </c>
      <c r="B64" s="4">
        <v>18</v>
      </c>
      <c r="C64" s="4">
        <v>18</v>
      </c>
      <c r="D64" s="4">
        <v>27</v>
      </c>
      <c r="E64" s="4">
        <v>30</v>
      </c>
      <c r="F64" s="4">
        <v>8471</v>
      </c>
      <c r="G64" s="4">
        <v>7890</v>
      </c>
      <c r="K64" t="s">
        <v>399</v>
      </c>
      <c r="N64" t="s">
        <v>448</v>
      </c>
      <c r="Q64" t="s">
        <v>399</v>
      </c>
      <c r="U64" s="4">
        <f t="shared" si="4"/>
        <v>31</v>
      </c>
      <c r="V64" s="4">
        <f>T8+T48</f>
        <v>63</v>
      </c>
    </row>
    <row r="65" spans="1:22" x14ac:dyDescent="0.25">
      <c r="A65" t="s">
        <v>82</v>
      </c>
      <c r="B65" s="4">
        <v>15</v>
      </c>
      <c r="C65" s="4">
        <v>15</v>
      </c>
      <c r="D65" s="4">
        <v>107</v>
      </c>
      <c r="E65" s="4">
        <v>109</v>
      </c>
      <c r="F65" s="4">
        <v>32128</v>
      </c>
      <c r="G65" s="4">
        <v>31611</v>
      </c>
      <c r="K65" t="s">
        <v>400</v>
      </c>
      <c r="N65" s="15">
        <f>(N9-T17)/N17</f>
        <v>0.34347181176593045</v>
      </c>
      <c r="Q65" t="s">
        <v>400</v>
      </c>
      <c r="U65" s="4">
        <f t="shared" si="4"/>
        <v>6062.25</v>
      </c>
      <c r="V65">
        <f>T9+T49</f>
        <v>15873.75</v>
      </c>
    </row>
    <row r="66" spans="1:22" x14ac:dyDescent="0.25">
      <c r="A66" t="s">
        <v>83</v>
      </c>
      <c r="B66" s="4">
        <v>13</v>
      </c>
      <c r="C66" s="4">
        <v>10</v>
      </c>
      <c r="D66" s="4">
        <v>12</v>
      </c>
      <c r="E66" s="4">
        <v>12</v>
      </c>
      <c r="F66" s="4">
        <v>3470</v>
      </c>
      <c r="G66" s="4">
        <v>3684</v>
      </c>
      <c r="K66" t="s">
        <v>401</v>
      </c>
      <c r="N66" s="15">
        <f>(N10-T26)/N18</f>
        <v>0.32293553930054791</v>
      </c>
      <c r="Q66" t="s">
        <v>401</v>
      </c>
      <c r="U66" s="4">
        <f t="shared" si="4"/>
        <v>6231.125</v>
      </c>
      <c r="V66" s="4">
        <f>T10+T50</f>
        <v>15545.875</v>
      </c>
    </row>
    <row r="67" spans="1:22" x14ac:dyDescent="0.25">
      <c r="A67" t="s">
        <v>84</v>
      </c>
      <c r="B67" s="4">
        <v>25</v>
      </c>
      <c r="C67" s="4">
        <v>25</v>
      </c>
      <c r="D67" s="4">
        <v>42</v>
      </c>
      <c r="E67" s="4">
        <v>37</v>
      </c>
      <c r="F67" s="4">
        <v>8341</v>
      </c>
      <c r="G67" s="4">
        <v>8202</v>
      </c>
      <c r="K67" s="14"/>
      <c r="L67" s="15"/>
    </row>
    <row r="68" spans="1:22" x14ac:dyDescent="0.25">
      <c r="A68" t="s">
        <v>85</v>
      </c>
      <c r="B68" s="4">
        <v>16</v>
      </c>
      <c r="C68" s="4">
        <v>16</v>
      </c>
      <c r="D68" s="4">
        <v>45</v>
      </c>
      <c r="E68" s="4">
        <v>47</v>
      </c>
      <c r="F68" s="4">
        <v>6581</v>
      </c>
      <c r="G68" s="4">
        <v>6169</v>
      </c>
      <c r="K68" t="s">
        <v>464</v>
      </c>
      <c r="Q68" t="s">
        <v>419</v>
      </c>
    </row>
    <row r="69" spans="1:22" x14ac:dyDescent="0.25">
      <c r="A69" t="s">
        <v>86</v>
      </c>
      <c r="B69" s="4">
        <v>26</v>
      </c>
      <c r="C69" s="4">
        <v>26</v>
      </c>
      <c r="D69" s="4">
        <v>42</v>
      </c>
      <c r="E69" s="4">
        <v>41</v>
      </c>
      <c r="F69" s="4">
        <v>7849</v>
      </c>
      <c r="G69" s="4">
        <v>7814</v>
      </c>
      <c r="K69" t="s">
        <v>396</v>
      </c>
      <c r="N69" s="15">
        <f>SKEW(B5:B384)</f>
        <v>5.3543147816426799</v>
      </c>
      <c r="Q69" t="s">
        <v>396</v>
      </c>
      <c r="T69" s="15">
        <f t="shared" ref="T69:T74" si="5">(T29+T21-(2*T5))/(2*T45)</f>
        <v>0.23076923076923078</v>
      </c>
    </row>
    <row r="70" spans="1:22" x14ac:dyDescent="0.25">
      <c r="A70" t="s">
        <v>87</v>
      </c>
      <c r="B70" s="4">
        <v>6</v>
      </c>
      <c r="C70" s="4">
        <v>6</v>
      </c>
      <c r="D70" s="4">
        <v>39</v>
      </c>
      <c r="E70" s="4">
        <v>38</v>
      </c>
      <c r="F70" s="4">
        <v>16577</v>
      </c>
      <c r="G70" s="4">
        <v>15867</v>
      </c>
      <c r="K70" t="s">
        <v>397</v>
      </c>
      <c r="N70" s="15">
        <f>SKEW(C5:C384)</f>
        <v>5.6011122114511505</v>
      </c>
      <c r="Q70" t="s">
        <v>397</v>
      </c>
      <c r="T70" s="15">
        <f t="shared" si="5"/>
        <v>0.23076923076923078</v>
      </c>
    </row>
    <row r="71" spans="1:22" x14ac:dyDescent="0.25">
      <c r="A71" t="s">
        <v>88</v>
      </c>
      <c r="B71" s="4">
        <v>36</v>
      </c>
      <c r="C71" s="4">
        <v>36</v>
      </c>
      <c r="D71" s="4">
        <v>83</v>
      </c>
      <c r="E71" s="4">
        <v>77</v>
      </c>
      <c r="F71" s="4">
        <v>20053</v>
      </c>
      <c r="G71" s="4">
        <v>19685</v>
      </c>
      <c r="K71" t="s">
        <v>398</v>
      </c>
      <c r="N71" s="15">
        <f>SKEW(D5:D384)</f>
        <v>10.681521839818558</v>
      </c>
      <c r="Q71" t="s">
        <v>398</v>
      </c>
      <c r="T71" s="15">
        <f t="shared" si="5"/>
        <v>0.16800000000000001</v>
      </c>
    </row>
    <row r="72" spans="1:22" x14ac:dyDescent="0.25">
      <c r="A72" t="s">
        <v>89</v>
      </c>
      <c r="B72" s="4">
        <v>63</v>
      </c>
      <c r="C72" s="4">
        <v>64</v>
      </c>
      <c r="D72" s="4">
        <v>112</v>
      </c>
      <c r="E72" s="4">
        <v>117</v>
      </c>
      <c r="F72" s="4">
        <v>34582</v>
      </c>
      <c r="G72" s="4">
        <v>36188</v>
      </c>
      <c r="K72" t="s">
        <v>399</v>
      </c>
      <c r="N72" s="15">
        <f>SKEW(E5:E384)</f>
        <v>10.84669071050874</v>
      </c>
      <c r="Q72" t="s">
        <v>399</v>
      </c>
      <c r="T72" s="15">
        <f t="shared" si="5"/>
        <v>0.1875</v>
      </c>
    </row>
    <row r="73" spans="1:22" x14ac:dyDescent="0.25">
      <c r="A73" t="s">
        <v>90</v>
      </c>
      <c r="B73" s="4">
        <v>13</v>
      </c>
      <c r="C73" s="4">
        <v>13</v>
      </c>
      <c r="D73" s="4">
        <v>33</v>
      </c>
      <c r="E73" s="4">
        <v>32</v>
      </c>
      <c r="F73" s="4">
        <v>6749</v>
      </c>
      <c r="G73" s="4">
        <v>7175</v>
      </c>
      <c r="K73" t="s">
        <v>400</v>
      </c>
      <c r="N73" s="15">
        <f>SKEW(F5:F384)</f>
        <v>10.61141322808024</v>
      </c>
      <c r="Q73" t="s">
        <v>400</v>
      </c>
      <c r="T73" s="15">
        <f t="shared" si="5"/>
        <v>0.25047138561891658</v>
      </c>
    </row>
    <row r="74" spans="1:22" x14ac:dyDescent="0.25">
      <c r="A74" t="s">
        <v>91</v>
      </c>
      <c r="B74" s="4">
        <v>21</v>
      </c>
      <c r="C74" s="4">
        <v>21</v>
      </c>
      <c r="D74" s="4">
        <v>58</v>
      </c>
      <c r="E74" s="4">
        <v>59</v>
      </c>
      <c r="F74" s="4">
        <v>17682</v>
      </c>
      <c r="G74" s="4">
        <v>18515</v>
      </c>
      <c r="K74" t="s">
        <v>401</v>
      </c>
      <c r="N74" s="15">
        <f>SKEW(G5:G384)</f>
        <v>10.526137447771806</v>
      </c>
      <c r="Q74" t="s">
        <v>401</v>
      </c>
      <c r="T74" s="15">
        <f t="shared" si="5"/>
        <v>0.23143401594245686</v>
      </c>
    </row>
    <row r="75" spans="1:22" x14ac:dyDescent="0.25">
      <c r="A75" t="s">
        <v>92</v>
      </c>
      <c r="B75" s="4">
        <v>11</v>
      </c>
      <c r="C75" s="4">
        <v>11</v>
      </c>
      <c r="D75" s="4">
        <v>24</v>
      </c>
      <c r="E75" s="4">
        <v>25</v>
      </c>
      <c r="F75" s="4">
        <v>5400</v>
      </c>
      <c r="G75" s="4">
        <v>5299</v>
      </c>
    </row>
    <row r="76" spans="1:22" x14ac:dyDescent="0.25">
      <c r="A76" t="s">
        <v>93</v>
      </c>
      <c r="B76" s="4">
        <v>20</v>
      </c>
      <c r="C76" s="4">
        <v>20</v>
      </c>
      <c r="D76" s="4">
        <v>52</v>
      </c>
      <c r="E76" s="4">
        <v>55</v>
      </c>
      <c r="F76" s="4">
        <v>19897</v>
      </c>
      <c r="G76" s="4">
        <v>20767</v>
      </c>
    </row>
    <row r="77" spans="1:22" x14ac:dyDescent="0.25">
      <c r="A77" t="s">
        <v>94</v>
      </c>
      <c r="B77" s="4">
        <v>64</v>
      </c>
      <c r="C77" s="4">
        <v>64</v>
      </c>
      <c r="D77" s="4">
        <v>429</v>
      </c>
      <c r="E77" s="4">
        <v>435</v>
      </c>
      <c r="F77" s="4">
        <v>217758</v>
      </c>
      <c r="G77" s="4">
        <v>219201</v>
      </c>
    </row>
    <row r="78" spans="1:22" x14ac:dyDescent="0.25">
      <c r="A78" t="s">
        <v>95</v>
      </c>
      <c r="B78" s="4">
        <v>31</v>
      </c>
      <c r="C78" s="4">
        <v>31</v>
      </c>
      <c r="D78" s="4">
        <v>64</v>
      </c>
      <c r="E78" s="4">
        <v>64</v>
      </c>
      <c r="F78" s="4">
        <v>19569</v>
      </c>
      <c r="G78" s="4">
        <v>20112</v>
      </c>
      <c r="K78" t="s">
        <v>410</v>
      </c>
    </row>
    <row r="79" spans="1:22" x14ac:dyDescent="0.25">
      <c r="A79" t="s">
        <v>96</v>
      </c>
      <c r="B79" s="4">
        <v>36</v>
      </c>
      <c r="C79" s="4">
        <v>36</v>
      </c>
      <c r="D79" s="4">
        <v>75</v>
      </c>
      <c r="E79" s="4">
        <v>75</v>
      </c>
      <c r="F79" s="4">
        <v>21579</v>
      </c>
      <c r="G79" s="4">
        <v>20879</v>
      </c>
      <c r="K79" t="s">
        <v>396</v>
      </c>
      <c r="N79" s="4">
        <f>MAX(B5:B384)</f>
        <v>196</v>
      </c>
    </row>
    <row r="80" spans="1:22" x14ac:dyDescent="0.25">
      <c r="A80" t="s">
        <v>97</v>
      </c>
      <c r="B80" s="4">
        <v>59</v>
      </c>
      <c r="C80" s="4">
        <v>59</v>
      </c>
      <c r="D80" s="4">
        <v>110</v>
      </c>
      <c r="E80" s="4">
        <v>114</v>
      </c>
      <c r="F80" s="4">
        <v>31362</v>
      </c>
      <c r="G80" s="4">
        <v>32401</v>
      </c>
      <c r="K80" t="s">
        <v>397</v>
      </c>
      <c r="N80" s="4">
        <f>MAX(C5:C384)</f>
        <v>201</v>
      </c>
    </row>
    <row r="81" spans="1:14" x14ac:dyDescent="0.25">
      <c r="A81" t="s">
        <v>98</v>
      </c>
      <c r="B81" s="4">
        <v>8</v>
      </c>
      <c r="C81" s="4">
        <v>8</v>
      </c>
      <c r="D81" s="4">
        <v>51</v>
      </c>
      <c r="E81" s="4">
        <v>50</v>
      </c>
      <c r="F81" s="4">
        <v>21536</v>
      </c>
      <c r="G81" s="4">
        <v>21569</v>
      </c>
      <c r="K81" t="s">
        <v>398</v>
      </c>
      <c r="N81" s="4">
        <f>MAX(D5:D384)</f>
        <v>1337</v>
      </c>
    </row>
    <row r="82" spans="1:14" x14ac:dyDescent="0.25">
      <c r="A82" t="s">
        <v>99</v>
      </c>
      <c r="B82" s="4">
        <v>35</v>
      </c>
      <c r="C82" s="4">
        <v>35</v>
      </c>
      <c r="D82" s="4">
        <v>123</v>
      </c>
      <c r="E82" s="4">
        <v>129</v>
      </c>
      <c r="F82" s="4">
        <v>30957</v>
      </c>
      <c r="G82" s="4">
        <v>30372</v>
      </c>
      <c r="K82" t="s">
        <v>399</v>
      </c>
      <c r="N82" s="4">
        <f>MAX(E5:E384)</f>
        <v>1354</v>
      </c>
    </row>
    <row r="83" spans="1:14" x14ac:dyDescent="0.25">
      <c r="A83" t="s">
        <v>100</v>
      </c>
      <c r="B83" s="4">
        <v>26</v>
      </c>
      <c r="C83" s="4">
        <v>26</v>
      </c>
      <c r="D83" s="4">
        <v>69</v>
      </c>
      <c r="E83" s="4">
        <v>65</v>
      </c>
      <c r="F83" s="4">
        <v>20891</v>
      </c>
      <c r="G83" s="4">
        <v>21256</v>
      </c>
      <c r="K83" t="s">
        <v>400</v>
      </c>
      <c r="N83" s="4">
        <f>MAX(F5:F384)</f>
        <v>449565</v>
      </c>
    </row>
    <row r="84" spans="1:14" x14ac:dyDescent="0.25">
      <c r="A84" t="s">
        <v>101</v>
      </c>
      <c r="B84" s="4">
        <v>31</v>
      </c>
      <c r="C84" s="4">
        <v>31</v>
      </c>
      <c r="D84" s="4">
        <v>117</v>
      </c>
      <c r="E84" s="4">
        <v>116</v>
      </c>
      <c r="F84" s="4">
        <v>31416</v>
      </c>
      <c r="G84" s="4">
        <v>31582</v>
      </c>
      <c r="K84" t="s">
        <v>401</v>
      </c>
      <c r="N84" s="4">
        <f>MAX(G5:G384)</f>
        <v>439806</v>
      </c>
    </row>
    <row r="85" spans="1:14" x14ac:dyDescent="0.25">
      <c r="A85" t="s">
        <v>102</v>
      </c>
      <c r="B85" s="4">
        <v>45</v>
      </c>
      <c r="C85" s="4">
        <v>45</v>
      </c>
      <c r="D85" s="4">
        <v>78</v>
      </c>
      <c r="E85" s="4">
        <v>75</v>
      </c>
      <c r="F85" s="4">
        <v>24615</v>
      </c>
      <c r="G85" s="4">
        <v>24395</v>
      </c>
    </row>
    <row r="86" spans="1:14" x14ac:dyDescent="0.25">
      <c r="A86" t="s">
        <v>103</v>
      </c>
      <c r="B86" s="4">
        <v>28</v>
      </c>
      <c r="C86" s="4">
        <v>28</v>
      </c>
      <c r="D86" s="4">
        <v>64</v>
      </c>
      <c r="E86" s="4">
        <v>67</v>
      </c>
      <c r="F86" s="4">
        <v>17858</v>
      </c>
      <c r="G86" s="4">
        <v>17457</v>
      </c>
      <c r="K86" t="s">
        <v>411</v>
      </c>
    </row>
    <row r="87" spans="1:14" x14ac:dyDescent="0.25">
      <c r="A87" t="s">
        <v>104</v>
      </c>
      <c r="B87" s="4">
        <v>18</v>
      </c>
      <c r="C87" s="4">
        <v>18</v>
      </c>
      <c r="D87" s="4">
        <v>38</v>
      </c>
      <c r="E87" s="4">
        <v>43</v>
      </c>
      <c r="F87" s="4">
        <v>7987</v>
      </c>
      <c r="G87" s="4">
        <v>8109</v>
      </c>
      <c r="K87" t="s">
        <v>396</v>
      </c>
      <c r="N87" s="4">
        <f>MIN(B5:B384)</f>
        <v>3</v>
      </c>
    </row>
    <row r="88" spans="1:14" x14ac:dyDescent="0.25">
      <c r="A88" t="s">
        <v>105</v>
      </c>
      <c r="B88" s="4">
        <v>64</v>
      </c>
      <c r="C88" s="4">
        <v>64</v>
      </c>
      <c r="D88" s="4">
        <v>105</v>
      </c>
      <c r="E88" s="4">
        <v>107</v>
      </c>
      <c r="F88" s="4">
        <v>32606</v>
      </c>
      <c r="G88" s="4">
        <v>32474</v>
      </c>
      <c r="K88" t="s">
        <v>397</v>
      </c>
      <c r="N88" s="4">
        <f>MIN(C5:C384)</f>
        <v>3</v>
      </c>
    </row>
    <row r="89" spans="1:14" x14ac:dyDescent="0.25">
      <c r="A89" t="s">
        <v>106</v>
      </c>
      <c r="B89" s="4">
        <v>10</v>
      </c>
      <c r="C89" s="4">
        <v>10</v>
      </c>
      <c r="D89" s="4">
        <v>61</v>
      </c>
      <c r="E89" s="4">
        <v>60</v>
      </c>
      <c r="F89" s="4">
        <v>22657</v>
      </c>
      <c r="G89" s="4">
        <v>22587</v>
      </c>
      <c r="K89" t="s">
        <v>398</v>
      </c>
      <c r="N89" s="4">
        <f>MIN(D5:D384)</f>
        <v>12</v>
      </c>
    </row>
    <row r="90" spans="1:14" x14ac:dyDescent="0.25">
      <c r="A90" t="s">
        <v>107</v>
      </c>
      <c r="B90" s="4">
        <v>56</v>
      </c>
      <c r="C90" s="4">
        <v>56</v>
      </c>
      <c r="D90" s="4">
        <v>85</v>
      </c>
      <c r="E90" s="4">
        <v>89</v>
      </c>
      <c r="F90" s="4">
        <v>28892</v>
      </c>
      <c r="G90" s="4">
        <v>32621</v>
      </c>
      <c r="K90" t="s">
        <v>399</v>
      </c>
      <c r="N90" s="4">
        <f>MIN(E5:E384)</f>
        <v>12</v>
      </c>
    </row>
    <row r="91" spans="1:14" x14ac:dyDescent="0.25">
      <c r="A91" t="s">
        <v>108</v>
      </c>
      <c r="B91" s="4">
        <v>31</v>
      </c>
      <c r="C91" s="4">
        <v>31</v>
      </c>
      <c r="D91" s="4">
        <v>64</v>
      </c>
      <c r="E91" s="4">
        <v>63</v>
      </c>
      <c r="F91" s="4">
        <v>13394</v>
      </c>
      <c r="G91" s="4">
        <v>13219</v>
      </c>
      <c r="K91" t="s">
        <v>400</v>
      </c>
      <c r="N91" s="4">
        <f>MIN(F5:F384)</f>
        <v>2398</v>
      </c>
    </row>
    <row r="92" spans="1:14" x14ac:dyDescent="0.25">
      <c r="A92" t="s">
        <v>109</v>
      </c>
      <c r="B92" s="4">
        <v>18</v>
      </c>
      <c r="C92" s="4">
        <v>18</v>
      </c>
      <c r="D92" s="4">
        <v>36</v>
      </c>
      <c r="E92" s="4">
        <v>38</v>
      </c>
      <c r="F92" s="4">
        <v>8436</v>
      </c>
      <c r="G92" s="4">
        <v>8856</v>
      </c>
      <c r="K92" t="s">
        <v>401</v>
      </c>
      <c r="N92" s="4">
        <f>MIN(G5:G384)</f>
        <v>2424</v>
      </c>
    </row>
    <row r="93" spans="1:14" x14ac:dyDescent="0.25">
      <c r="A93" t="s">
        <v>110</v>
      </c>
      <c r="B93" s="4">
        <v>38</v>
      </c>
      <c r="C93" s="4">
        <v>38</v>
      </c>
      <c r="D93" s="4">
        <v>101</v>
      </c>
      <c r="E93" s="4">
        <v>100</v>
      </c>
      <c r="F93" s="4">
        <v>32368</v>
      </c>
      <c r="G93" s="4">
        <v>32486</v>
      </c>
    </row>
    <row r="94" spans="1:14" x14ac:dyDescent="0.25">
      <c r="A94" t="s">
        <v>111</v>
      </c>
      <c r="B94" s="4">
        <v>33</v>
      </c>
      <c r="C94" s="4">
        <v>32</v>
      </c>
      <c r="D94" s="4">
        <v>100</v>
      </c>
      <c r="E94" s="4">
        <v>99</v>
      </c>
      <c r="F94" s="4">
        <v>27425</v>
      </c>
      <c r="G94" s="4">
        <v>27784</v>
      </c>
    </row>
    <row r="95" spans="1:14" x14ac:dyDescent="0.25">
      <c r="A95" t="s">
        <v>112</v>
      </c>
      <c r="B95" s="4">
        <v>42</v>
      </c>
      <c r="C95" s="4">
        <v>42</v>
      </c>
      <c r="D95" s="4">
        <v>83</v>
      </c>
      <c r="E95" s="4">
        <v>81</v>
      </c>
      <c r="F95" s="4">
        <v>24833</v>
      </c>
      <c r="G95" s="4">
        <v>24032</v>
      </c>
    </row>
    <row r="96" spans="1:14" x14ac:dyDescent="0.25">
      <c r="A96" t="s">
        <v>113</v>
      </c>
      <c r="B96" s="4">
        <v>18</v>
      </c>
      <c r="C96" s="4">
        <v>18</v>
      </c>
      <c r="D96" s="4">
        <v>123</v>
      </c>
      <c r="E96" s="4">
        <v>123</v>
      </c>
      <c r="F96" s="4">
        <v>44873</v>
      </c>
      <c r="G96" s="4">
        <v>43550</v>
      </c>
    </row>
    <row r="97" spans="1:20" x14ac:dyDescent="0.25">
      <c r="A97" t="s">
        <v>114</v>
      </c>
      <c r="B97" s="4">
        <v>29</v>
      </c>
      <c r="C97" s="4">
        <v>29</v>
      </c>
      <c r="D97" s="4">
        <v>57</v>
      </c>
      <c r="E97" s="4">
        <v>54</v>
      </c>
      <c r="F97" s="4">
        <v>11192</v>
      </c>
      <c r="G97" s="4">
        <v>10833</v>
      </c>
    </row>
    <row r="98" spans="1:20" x14ac:dyDescent="0.25">
      <c r="A98" t="s">
        <v>115</v>
      </c>
      <c r="B98" s="4">
        <v>32</v>
      </c>
      <c r="C98" s="4">
        <v>32</v>
      </c>
      <c r="D98" s="4">
        <v>88</v>
      </c>
      <c r="E98" s="4">
        <v>90</v>
      </c>
      <c r="F98" s="4">
        <v>24126</v>
      </c>
      <c r="G98" s="4">
        <v>23327</v>
      </c>
      <c r="K98" s="14" t="s">
        <v>449</v>
      </c>
    </row>
    <row r="99" spans="1:20" x14ac:dyDescent="0.25">
      <c r="A99" t="s">
        <v>116</v>
      </c>
      <c r="B99" s="4">
        <v>11</v>
      </c>
      <c r="C99" s="4">
        <v>11</v>
      </c>
      <c r="D99" s="4">
        <v>79</v>
      </c>
      <c r="E99" s="4">
        <v>76</v>
      </c>
      <c r="F99" s="4">
        <v>11797</v>
      </c>
      <c r="G99" s="4">
        <v>8723</v>
      </c>
    </row>
    <row r="100" spans="1:20" x14ac:dyDescent="0.25">
      <c r="A100" t="s">
        <v>117</v>
      </c>
      <c r="B100" s="4">
        <v>9</v>
      </c>
      <c r="C100" s="4">
        <v>9</v>
      </c>
      <c r="D100" s="4">
        <v>33</v>
      </c>
      <c r="E100" s="4">
        <v>33</v>
      </c>
      <c r="F100" s="4">
        <v>7118</v>
      </c>
      <c r="G100" s="4">
        <v>6721</v>
      </c>
      <c r="K100" s="8" t="s">
        <v>422</v>
      </c>
      <c r="L100" s="8"/>
      <c r="M100" s="35" t="s">
        <v>450</v>
      </c>
      <c r="N100" s="36"/>
      <c r="O100" s="36"/>
      <c r="P100" s="37"/>
      <c r="Q100" s="35" t="s">
        <v>451</v>
      </c>
      <c r="R100" s="36"/>
      <c r="S100" s="36"/>
      <c r="T100" s="37"/>
    </row>
    <row r="101" spans="1:20" x14ac:dyDescent="0.25">
      <c r="A101" t="s">
        <v>118</v>
      </c>
      <c r="B101" s="4">
        <v>42</v>
      </c>
      <c r="C101" s="4">
        <v>42</v>
      </c>
      <c r="D101" s="4">
        <v>74</v>
      </c>
      <c r="E101" s="4">
        <v>74</v>
      </c>
      <c r="F101" s="4">
        <v>15901</v>
      </c>
      <c r="G101" s="4">
        <v>15687</v>
      </c>
      <c r="K101" s="21" t="s">
        <v>394</v>
      </c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 x14ac:dyDescent="0.25">
      <c r="A102" t="s">
        <v>119</v>
      </c>
      <c r="B102" s="4">
        <v>22</v>
      </c>
      <c r="C102" s="4">
        <v>22</v>
      </c>
      <c r="D102" s="4">
        <v>45</v>
      </c>
      <c r="E102" s="4">
        <v>49</v>
      </c>
      <c r="F102" s="4">
        <v>10910</v>
      </c>
      <c r="G102" s="4">
        <v>11053</v>
      </c>
      <c r="K102" s="22" t="s">
        <v>423</v>
      </c>
      <c r="L102" s="22"/>
      <c r="M102" s="22">
        <v>3</v>
      </c>
      <c r="N102" s="22"/>
      <c r="O102" s="22"/>
      <c r="P102" s="22"/>
      <c r="Q102" s="22">
        <v>3</v>
      </c>
      <c r="R102" s="22"/>
      <c r="S102" s="22"/>
      <c r="T102" s="22"/>
    </row>
    <row r="103" spans="1:20" x14ac:dyDescent="0.25">
      <c r="A103" t="s">
        <v>120</v>
      </c>
      <c r="B103" s="4">
        <v>15</v>
      </c>
      <c r="C103" s="4">
        <v>15</v>
      </c>
      <c r="D103" s="4">
        <v>34</v>
      </c>
      <c r="E103" s="4">
        <v>34</v>
      </c>
      <c r="F103" s="4">
        <v>8017</v>
      </c>
      <c r="G103" s="4">
        <v>7815</v>
      </c>
      <c r="K103" s="22" t="s">
        <v>421</v>
      </c>
      <c r="L103" s="22"/>
      <c r="M103" s="22">
        <v>21.3</v>
      </c>
      <c r="N103" s="22"/>
      <c r="O103" s="22"/>
      <c r="P103" s="22"/>
      <c r="Q103" s="23">
        <v>21.184210526315791</v>
      </c>
      <c r="R103" s="23"/>
      <c r="S103" s="23"/>
      <c r="T103" s="23"/>
    </row>
    <row r="104" spans="1:20" x14ac:dyDescent="0.25">
      <c r="A104" t="s">
        <v>121</v>
      </c>
      <c r="B104" s="4">
        <v>23</v>
      </c>
      <c r="C104" s="4">
        <v>23</v>
      </c>
      <c r="D104" s="4">
        <v>118</v>
      </c>
      <c r="E104" s="4">
        <v>114</v>
      </c>
      <c r="F104" s="4">
        <v>41663</v>
      </c>
      <c r="G104" s="4">
        <v>39684</v>
      </c>
      <c r="K104" s="6" t="s">
        <v>424</v>
      </c>
      <c r="L104" s="6"/>
      <c r="M104" s="22">
        <v>196</v>
      </c>
      <c r="N104" s="22"/>
      <c r="O104" s="22"/>
      <c r="P104" s="22"/>
      <c r="Q104" s="22">
        <v>201</v>
      </c>
      <c r="R104" s="22"/>
      <c r="S104" s="22"/>
      <c r="T104" s="22"/>
    </row>
    <row r="105" spans="1:20" x14ac:dyDescent="0.25">
      <c r="A105" t="s">
        <v>122</v>
      </c>
      <c r="B105" s="4">
        <v>23</v>
      </c>
      <c r="C105" s="4">
        <v>22</v>
      </c>
      <c r="D105" s="4">
        <v>64</v>
      </c>
      <c r="E105" s="4">
        <v>68</v>
      </c>
      <c r="F105" s="4">
        <v>16237</v>
      </c>
      <c r="G105" s="4">
        <v>16292</v>
      </c>
      <c r="K105" s="21" t="s">
        <v>409</v>
      </c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 x14ac:dyDescent="0.25">
      <c r="A106" t="s">
        <v>123</v>
      </c>
      <c r="B106" s="4">
        <v>21</v>
      </c>
      <c r="C106" s="4">
        <v>18</v>
      </c>
      <c r="D106" s="4">
        <v>93</v>
      </c>
      <c r="E106" s="4">
        <v>83</v>
      </c>
      <c r="F106" s="4">
        <v>40153</v>
      </c>
      <c r="G106" s="4">
        <v>41867</v>
      </c>
      <c r="K106" s="6" t="s">
        <v>393</v>
      </c>
      <c r="L106" s="6"/>
      <c r="M106" s="22">
        <v>18</v>
      </c>
      <c r="N106" s="22"/>
      <c r="O106" s="22"/>
      <c r="P106" s="22"/>
      <c r="Q106" s="22">
        <v>18</v>
      </c>
      <c r="R106" s="22"/>
      <c r="S106" s="22"/>
      <c r="T106" s="22"/>
    </row>
    <row r="107" spans="1:20" x14ac:dyDescent="0.25">
      <c r="A107" t="s">
        <v>124</v>
      </c>
      <c r="B107" s="4">
        <v>22</v>
      </c>
      <c r="C107" s="4">
        <v>22</v>
      </c>
      <c r="D107" s="4">
        <v>77</v>
      </c>
      <c r="E107" s="4">
        <v>76</v>
      </c>
      <c r="F107" s="4">
        <v>28685</v>
      </c>
      <c r="G107" s="4">
        <v>27284</v>
      </c>
      <c r="K107" s="6" t="s">
        <v>425</v>
      </c>
      <c r="L107" s="6"/>
      <c r="M107" s="22">
        <v>13</v>
      </c>
      <c r="N107" s="22"/>
      <c r="O107" s="22"/>
      <c r="P107" s="22"/>
      <c r="Q107" s="22">
        <v>13</v>
      </c>
      <c r="R107" s="22"/>
      <c r="S107" s="22"/>
      <c r="T107" s="22"/>
    </row>
    <row r="108" spans="1:20" x14ac:dyDescent="0.25">
      <c r="A108" t="s">
        <v>125</v>
      </c>
      <c r="B108" s="4">
        <v>11</v>
      </c>
      <c r="C108" s="4">
        <v>11</v>
      </c>
      <c r="D108" s="4">
        <v>54</v>
      </c>
      <c r="E108" s="4">
        <v>53</v>
      </c>
      <c r="F108" s="4">
        <v>17619</v>
      </c>
      <c r="G108" s="4">
        <v>16757</v>
      </c>
      <c r="K108" s="22" t="s">
        <v>426</v>
      </c>
      <c r="L108" s="22"/>
      <c r="M108" s="22">
        <v>18</v>
      </c>
      <c r="N108" s="22"/>
      <c r="O108" s="22"/>
      <c r="P108" s="22"/>
      <c r="Q108" s="22">
        <v>18</v>
      </c>
      <c r="R108" s="22"/>
      <c r="S108" s="22"/>
      <c r="T108" s="22"/>
    </row>
    <row r="109" spans="1:20" x14ac:dyDescent="0.25">
      <c r="A109" t="s">
        <v>126</v>
      </c>
      <c r="B109" s="4">
        <v>37</v>
      </c>
      <c r="C109" s="4">
        <v>37</v>
      </c>
      <c r="D109" s="4">
        <v>423</v>
      </c>
      <c r="E109" s="4">
        <v>416</v>
      </c>
      <c r="F109" s="4">
        <v>84516</v>
      </c>
      <c r="G109" s="4">
        <v>75695</v>
      </c>
      <c r="K109" s="6" t="s">
        <v>427</v>
      </c>
      <c r="L109" s="6"/>
      <c r="M109" s="22">
        <v>26</v>
      </c>
      <c r="N109" s="22"/>
      <c r="O109" s="22"/>
      <c r="P109" s="22"/>
      <c r="Q109" s="22">
        <v>26</v>
      </c>
      <c r="R109" s="22"/>
      <c r="S109" s="22"/>
      <c r="T109" s="22"/>
    </row>
    <row r="110" spans="1:20" x14ac:dyDescent="0.25">
      <c r="A110" t="s">
        <v>127</v>
      </c>
      <c r="B110" s="4">
        <v>10</v>
      </c>
      <c r="C110" s="4">
        <v>10</v>
      </c>
      <c r="D110" s="4">
        <v>44</v>
      </c>
      <c r="E110" s="4">
        <v>45</v>
      </c>
      <c r="F110" s="4">
        <v>11242</v>
      </c>
      <c r="G110" s="4">
        <v>10734</v>
      </c>
      <c r="K110" s="6" t="s">
        <v>428</v>
      </c>
      <c r="L110" s="6"/>
      <c r="M110" s="22">
        <v>6.5</v>
      </c>
      <c r="N110" s="22"/>
      <c r="O110" s="22"/>
      <c r="P110" s="22"/>
      <c r="Q110" s="22">
        <v>6.5</v>
      </c>
      <c r="R110" s="22"/>
      <c r="S110" s="22"/>
      <c r="T110" s="22"/>
    </row>
    <row r="111" spans="1:20" x14ac:dyDescent="0.25">
      <c r="A111" t="s">
        <v>128</v>
      </c>
      <c r="B111" s="4">
        <v>13</v>
      </c>
      <c r="C111" s="4">
        <v>13</v>
      </c>
      <c r="D111" s="4">
        <v>79</v>
      </c>
      <c r="E111" s="4">
        <v>81</v>
      </c>
      <c r="F111" s="4">
        <v>15850</v>
      </c>
      <c r="G111" s="4">
        <v>15155</v>
      </c>
      <c r="K111" s="6" t="s">
        <v>430</v>
      </c>
      <c r="L111" s="6"/>
      <c r="M111" s="24">
        <v>0.3611111111111111</v>
      </c>
      <c r="N111" s="24"/>
      <c r="O111" s="24"/>
      <c r="P111" s="24"/>
      <c r="Q111" s="24">
        <v>0.3611111111111111</v>
      </c>
      <c r="R111" s="24"/>
      <c r="S111" s="24"/>
      <c r="T111" s="24"/>
    </row>
    <row r="112" spans="1:20" x14ac:dyDescent="0.25">
      <c r="A112" t="s">
        <v>129</v>
      </c>
      <c r="B112" s="4">
        <v>10</v>
      </c>
      <c r="C112" s="4">
        <v>10</v>
      </c>
      <c r="D112" s="4">
        <v>41</v>
      </c>
      <c r="E112" s="4">
        <v>41</v>
      </c>
      <c r="F112" s="4">
        <v>10492</v>
      </c>
      <c r="G112" s="4">
        <v>10118</v>
      </c>
      <c r="K112" s="6" t="s">
        <v>429</v>
      </c>
      <c r="L112" s="6"/>
      <c r="M112" s="23">
        <v>0.23076923076923078</v>
      </c>
      <c r="N112" s="23"/>
      <c r="O112" s="23"/>
      <c r="P112" s="23"/>
      <c r="Q112" s="23">
        <v>0.23076923076923078</v>
      </c>
      <c r="R112" s="23"/>
      <c r="S112" s="23"/>
      <c r="T112" s="23"/>
    </row>
    <row r="113" spans="1:20" x14ac:dyDescent="0.25">
      <c r="A113" t="s">
        <v>130</v>
      </c>
      <c r="B113" s="4">
        <v>6</v>
      </c>
      <c r="C113" s="4">
        <v>6</v>
      </c>
      <c r="D113" s="4">
        <v>31</v>
      </c>
      <c r="E113" s="4">
        <v>27</v>
      </c>
      <c r="F113" s="4">
        <v>7713</v>
      </c>
      <c r="G113" s="4">
        <v>7426</v>
      </c>
    </row>
    <row r="114" spans="1:20" x14ac:dyDescent="0.25">
      <c r="A114" t="s">
        <v>131</v>
      </c>
      <c r="B114" s="4">
        <v>32</v>
      </c>
      <c r="C114" s="4">
        <v>32</v>
      </c>
      <c r="D114" s="4">
        <v>77</v>
      </c>
      <c r="E114" s="4">
        <v>76</v>
      </c>
      <c r="F114" s="4">
        <v>20348</v>
      </c>
      <c r="G114" s="4">
        <v>20329</v>
      </c>
    </row>
    <row r="115" spans="1:20" x14ac:dyDescent="0.25">
      <c r="A115" t="s">
        <v>132</v>
      </c>
      <c r="B115" s="4">
        <v>20</v>
      </c>
      <c r="C115" s="4">
        <v>20</v>
      </c>
      <c r="D115" s="4">
        <v>47</v>
      </c>
      <c r="E115" s="4">
        <v>49</v>
      </c>
      <c r="F115" s="4">
        <v>13783</v>
      </c>
      <c r="G115" s="4">
        <v>13697</v>
      </c>
      <c r="K115" s="14" t="s">
        <v>452</v>
      </c>
    </row>
    <row r="116" spans="1:20" x14ac:dyDescent="0.25">
      <c r="A116" t="s">
        <v>133</v>
      </c>
      <c r="B116" s="4">
        <v>34</v>
      </c>
      <c r="C116" s="4">
        <v>34</v>
      </c>
      <c r="D116" s="4">
        <v>102</v>
      </c>
      <c r="E116" s="4">
        <v>106</v>
      </c>
      <c r="F116" s="4">
        <v>25285</v>
      </c>
      <c r="G116" s="4">
        <v>24748</v>
      </c>
    </row>
    <row r="117" spans="1:20" x14ac:dyDescent="0.25">
      <c r="A117" t="s">
        <v>134</v>
      </c>
      <c r="B117" s="4">
        <v>14</v>
      </c>
      <c r="C117" s="4">
        <v>14</v>
      </c>
      <c r="D117" s="4">
        <v>77</v>
      </c>
      <c r="E117" s="4">
        <v>74</v>
      </c>
      <c r="F117" s="4">
        <v>25362</v>
      </c>
      <c r="G117" s="4">
        <v>23757</v>
      </c>
      <c r="K117" s="8" t="s">
        <v>422</v>
      </c>
      <c r="L117" s="8"/>
      <c r="M117" s="35" t="s">
        <v>453</v>
      </c>
      <c r="N117" s="36"/>
      <c r="O117" s="36"/>
      <c r="P117" s="37"/>
      <c r="Q117" s="35" t="s">
        <v>454</v>
      </c>
      <c r="R117" s="36"/>
      <c r="S117" s="36"/>
      <c r="T117" s="37"/>
    </row>
    <row r="118" spans="1:20" x14ac:dyDescent="0.25">
      <c r="A118" t="s">
        <v>135</v>
      </c>
      <c r="B118" s="4">
        <v>21</v>
      </c>
      <c r="C118" s="4">
        <v>21</v>
      </c>
      <c r="D118" s="4">
        <v>94</v>
      </c>
      <c r="E118" s="4">
        <v>93</v>
      </c>
      <c r="F118" s="4">
        <v>28592</v>
      </c>
      <c r="G118" s="4">
        <v>26651</v>
      </c>
      <c r="K118" s="21" t="s">
        <v>394</v>
      </c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 x14ac:dyDescent="0.25">
      <c r="A119" t="s">
        <v>136</v>
      </c>
      <c r="B119" s="4">
        <v>8</v>
      </c>
      <c r="C119" s="4">
        <v>8</v>
      </c>
      <c r="D119" s="4">
        <v>45</v>
      </c>
      <c r="E119" s="4">
        <v>43</v>
      </c>
      <c r="F119" s="4">
        <v>9917</v>
      </c>
      <c r="G119" s="4">
        <v>10293</v>
      </c>
      <c r="K119" s="22" t="s">
        <v>423</v>
      </c>
      <c r="L119" s="22"/>
      <c r="M119" s="22">
        <v>2398</v>
      </c>
      <c r="N119" s="22"/>
      <c r="O119" s="22"/>
      <c r="P119" s="22"/>
      <c r="Q119" s="25">
        <v>2424</v>
      </c>
      <c r="R119" s="26"/>
      <c r="S119" s="26"/>
      <c r="T119" s="27"/>
    </row>
    <row r="120" spans="1:20" x14ac:dyDescent="0.25">
      <c r="A120" t="s">
        <v>137</v>
      </c>
      <c r="B120" s="4">
        <v>35</v>
      </c>
      <c r="C120" s="4">
        <v>35</v>
      </c>
      <c r="D120" s="4">
        <v>120</v>
      </c>
      <c r="E120" s="4">
        <v>120</v>
      </c>
      <c r="F120" s="4">
        <v>26765</v>
      </c>
      <c r="G120" s="4">
        <v>26093</v>
      </c>
      <c r="K120" s="22" t="s">
        <v>421</v>
      </c>
      <c r="L120" s="22"/>
      <c r="M120" s="23">
        <v>16585.555263157894</v>
      </c>
      <c r="N120" s="23"/>
      <c r="O120" s="23"/>
      <c r="P120" s="23"/>
      <c r="Q120" s="23">
        <v>16402.386842105265</v>
      </c>
      <c r="R120" s="23"/>
      <c r="S120" s="23"/>
      <c r="T120" s="23"/>
    </row>
    <row r="121" spans="1:20" x14ac:dyDescent="0.25">
      <c r="A121" t="s">
        <v>138</v>
      </c>
      <c r="B121" s="4">
        <v>37</v>
      </c>
      <c r="C121" s="4">
        <v>35</v>
      </c>
      <c r="D121" s="4">
        <v>85</v>
      </c>
      <c r="E121" s="4">
        <v>88</v>
      </c>
      <c r="F121" s="4">
        <v>18702</v>
      </c>
      <c r="G121" s="4">
        <v>19472</v>
      </c>
      <c r="K121" s="7" t="s">
        <v>424</v>
      </c>
      <c r="L121" s="7"/>
      <c r="M121" s="22">
        <v>449565</v>
      </c>
      <c r="N121" s="22"/>
      <c r="O121" s="22"/>
      <c r="P121" s="22"/>
      <c r="Q121" s="22">
        <v>439806</v>
      </c>
      <c r="R121" s="22"/>
      <c r="S121" s="22"/>
      <c r="T121" s="22"/>
    </row>
    <row r="122" spans="1:20" x14ac:dyDescent="0.25">
      <c r="A122" t="s">
        <v>139</v>
      </c>
      <c r="B122" s="4">
        <v>18</v>
      </c>
      <c r="C122" s="4">
        <v>18</v>
      </c>
      <c r="D122" s="4">
        <v>111</v>
      </c>
      <c r="E122" s="4">
        <v>112</v>
      </c>
      <c r="F122" s="4">
        <v>21176</v>
      </c>
      <c r="G122" s="4">
        <v>21076</v>
      </c>
      <c r="K122" s="21" t="s">
        <v>409</v>
      </c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 x14ac:dyDescent="0.25">
      <c r="A123" t="s">
        <v>140</v>
      </c>
      <c r="B123" s="4">
        <v>17</v>
      </c>
      <c r="C123" s="4">
        <v>17</v>
      </c>
      <c r="D123" s="4">
        <v>84</v>
      </c>
      <c r="E123" s="4">
        <v>85</v>
      </c>
      <c r="F123" s="4">
        <v>31145</v>
      </c>
      <c r="G123" s="4">
        <v>31114</v>
      </c>
      <c r="K123" s="7" t="s">
        <v>393</v>
      </c>
      <c r="L123" s="7"/>
      <c r="M123" s="22">
        <v>6749</v>
      </c>
      <c r="N123" s="22"/>
      <c r="O123" s="22"/>
      <c r="P123" s="22"/>
      <c r="Q123" s="22">
        <v>14259</v>
      </c>
      <c r="R123" s="22"/>
      <c r="S123" s="22"/>
      <c r="T123" s="22"/>
    </row>
    <row r="124" spans="1:20" x14ac:dyDescent="0.25">
      <c r="A124" t="s">
        <v>141</v>
      </c>
      <c r="B124" s="4">
        <v>20</v>
      </c>
      <c r="C124" s="4">
        <v>20</v>
      </c>
      <c r="D124" s="4">
        <v>142</v>
      </c>
      <c r="E124" s="4">
        <v>134</v>
      </c>
      <c r="F124" s="4">
        <v>37667</v>
      </c>
      <c r="G124" s="4">
        <v>36238</v>
      </c>
      <c r="K124" s="7" t="s">
        <v>425</v>
      </c>
      <c r="L124" s="7"/>
      <c r="M124" s="22">
        <v>7291</v>
      </c>
      <c r="N124" s="22"/>
      <c r="O124" s="22"/>
      <c r="P124" s="22"/>
      <c r="Q124" s="22">
        <v>7309</v>
      </c>
      <c r="R124" s="22"/>
      <c r="S124" s="22"/>
      <c r="T124" s="22"/>
    </row>
    <row r="125" spans="1:20" x14ac:dyDescent="0.25">
      <c r="A125" t="s">
        <v>142</v>
      </c>
      <c r="B125" s="4">
        <v>21</v>
      </c>
      <c r="C125" s="4">
        <v>21</v>
      </c>
      <c r="D125" s="4">
        <v>73</v>
      </c>
      <c r="E125" s="4">
        <v>73</v>
      </c>
      <c r="F125" s="4">
        <v>16918</v>
      </c>
      <c r="G125" s="4">
        <v>17302</v>
      </c>
      <c r="K125" s="22" t="s">
        <v>426</v>
      </c>
      <c r="L125" s="22"/>
      <c r="M125" s="22">
        <v>10968</v>
      </c>
      <c r="N125" s="22"/>
      <c r="O125" s="22"/>
      <c r="P125" s="22"/>
      <c r="Q125" s="22">
        <v>10888.5</v>
      </c>
      <c r="R125" s="22"/>
      <c r="S125" s="22"/>
      <c r="T125" s="22"/>
    </row>
    <row r="126" spans="1:20" x14ac:dyDescent="0.25">
      <c r="A126" t="s">
        <v>143</v>
      </c>
      <c r="B126" s="4">
        <v>32</v>
      </c>
      <c r="C126" s="4">
        <v>32</v>
      </c>
      <c r="D126" s="4">
        <v>63</v>
      </c>
      <c r="E126" s="4">
        <v>62</v>
      </c>
      <c r="F126" s="4">
        <v>18872</v>
      </c>
      <c r="G126" s="4">
        <v>18621</v>
      </c>
      <c r="K126" s="7" t="s">
        <v>427</v>
      </c>
      <c r="L126" s="7"/>
      <c r="M126" s="22">
        <v>17102.5</v>
      </c>
      <c r="N126" s="22"/>
      <c r="O126" s="22"/>
      <c r="P126" s="22"/>
      <c r="Q126" s="22">
        <v>16623.75</v>
      </c>
      <c r="R126" s="22"/>
      <c r="S126" s="22"/>
      <c r="T126" s="22"/>
    </row>
    <row r="127" spans="1:20" x14ac:dyDescent="0.25">
      <c r="A127" t="s">
        <v>144</v>
      </c>
      <c r="B127" s="4">
        <v>8</v>
      </c>
      <c r="C127" s="4">
        <v>8</v>
      </c>
      <c r="D127" s="4">
        <v>33</v>
      </c>
      <c r="E127" s="4">
        <v>35</v>
      </c>
      <c r="F127" s="4">
        <v>8823</v>
      </c>
      <c r="G127" s="4">
        <v>8420</v>
      </c>
      <c r="K127" s="7" t="s">
        <v>428</v>
      </c>
      <c r="L127" s="7"/>
      <c r="M127" s="22">
        <v>4905.75</v>
      </c>
      <c r="N127" s="22"/>
      <c r="O127" s="22"/>
      <c r="P127" s="22"/>
      <c r="Q127" s="22">
        <v>4657.375</v>
      </c>
      <c r="R127" s="22"/>
      <c r="S127" s="22"/>
      <c r="T127" s="22"/>
    </row>
    <row r="128" spans="1:20" x14ac:dyDescent="0.25">
      <c r="A128" t="s">
        <v>145</v>
      </c>
      <c r="B128" s="4">
        <v>16</v>
      </c>
      <c r="C128" s="4">
        <v>14</v>
      </c>
      <c r="D128" s="4">
        <v>88</v>
      </c>
      <c r="E128" s="4">
        <v>83</v>
      </c>
      <c r="F128" s="4">
        <v>23892</v>
      </c>
      <c r="G128" s="4">
        <v>22397</v>
      </c>
      <c r="K128" s="7" t="s">
        <v>430</v>
      </c>
      <c r="L128" s="7"/>
      <c r="M128" s="24">
        <v>0.44727844638949671</v>
      </c>
      <c r="N128" s="24"/>
      <c r="O128" s="24"/>
      <c r="P128" s="24"/>
      <c r="Q128" s="24">
        <v>0.42773338843734215</v>
      </c>
      <c r="R128" s="24"/>
      <c r="S128" s="24"/>
      <c r="T128" s="24"/>
    </row>
    <row r="129" spans="1:23" x14ac:dyDescent="0.25">
      <c r="A129" t="s">
        <v>146</v>
      </c>
      <c r="B129" s="4">
        <v>39</v>
      </c>
      <c r="C129" s="4">
        <v>39</v>
      </c>
      <c r="D129" s="4">
        <v>66</v>
      </c>
      <c r="E129" s="4">
        <v>64</v>
      </c>
      <c r="F129" s="4">
        <v>13872</v>
      </c>
      <c r="G129" s="4">
        <v>13580</v>
      </c>
      <c r="K129" s="7" t="s">
        <v>429</v>
      </c>
      <c r="L129" s="7"/>
      <c r="M129" s="23">
        <v>0.25047138561891658</v>
      </c>
      <c r="N129" s="23"/>
      <c r="O129" s="23"/>
      <c r="P129" s="23"/>
      <c r="Q129" s="23">
        <v>0.23143401594245686</v>
      </c>
      <c r="R129" s="23"/>
      <c r="S129" s="23"/>
      <c r="T129" s="23"/>
    </row>
    <row r="130" spans="1:23" x14ac:dyDescent="0.25">
      <c r="A130" t="s">
        <v>147</v>
      </c>
      <c r="B130" s="4">
        <v>22</v>
      </c>
      <c r="C130" s="4">
        <v>21</v>
      </c>
      <c r="D130" s="4">
        <v>36</v>
      </c>
      <c r="E130" s="4">
        <v>39</v>
      </c>
      <c r="F130" s="4">
        <v>4036</v>
      </c>
      <c r="G130" s="4">
        <v>3961</v>
      </c>
    </row>
    <row r="131" spans="1:23" x14ac:dyDescent="0.25">
      <c r="A131" t="s">
        <v>148</v>
      </c>
      <c r="B131" s="4">
        <v>20</v>
      </c>
      <c r="C131" s="4">
        <v>20</v>
      </c>
      <c r="D131" s="4">
        <v>32</v>
      </c>
      <c r="E131" s="4">
        <v>36</v>
      </c>
      <c r="F131" s="4">
        <v>10556</v>
      </c>
      <c r="G131" s="4">
        <v>11233</v>
      </c>
    </row>
    <row r="132" spans="1:23" ht="18.75" x14ac:dyDescent="0.3">
      <c r="A132" t="s">
        <v>149</v>
      </c>
      <c r="B132" s="4">
        <v>17</v>
      </c>
      <c r="C132" s="4">
        <v>16</v>
      </c>
      <c r="D132" s="4">
        <v>40</v>
      </c>
      <c r="E132" s="4">
        <v>36</v>
      </c>
      <c r="F132" s="4">
        <v>7261</v>
      </c>
      <c r="G132" s="4">
        <v>6851</v>
      </c>
      <c r="K132" s="41" t="s">
        <v>422</v>
      </c>
      <c r="L132" s="41"/>
      <c r="M132" s="41" t="s">
        <v>483</v>
      </c>
      <c r="N132" s="41"/>
      <c r="O132" s="41"/>
      <c r="P132" s="28" t="s">
        <v>482</v>
      </c>
      <c r="Q132" s="29"/>
      <c r="R132" s="29"/>
      <c r="S132" s="29"/>
      <c r="T132" s="29"/>
      <c r="U132" s="29"/>
      <c r="V132" s="29"/>
      <c r="W132" s="30"/>
    </row>
    <row r="133" spans="1:23" ht="18.75" x14ac:dyDescent="0.3">
      <c r="A133" t="s">
        <v>150</v>
      </c>
      <c r="B133" s="4">
        <v>5</v>
      </c>
      <c r="C133" s="4">
        <v>5</v>
      </c>
      <c r="D133" s="4">
        <v>62</v>
      </c>
      <c r="E133" s="4">
        <v>62</v>
      </c>
      <c r="F133" s="4">
        <v>17784</v>
      </c>
      <c r="G133" s="4">
        <v>17018</v>
      </c>
      <c r="K133" s="31" t="s">
        <v>394</v>
      </c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3"/>
    </row>
    <row r="134" spans="1:23" ht="37.5" customHeight="1" x14ac:dyDescent="0.3">
      <c r="A134" t="s">
        <v>151</v>
      </c>
      <c r="B134" s="4">
        <v>33</v>
      </c>
      <c r="C134" s="4">
        <v>33</v>
      </c>
      <c r="D134" s="4">
        <v>61</v>
      </c>
      <c r="E134" s="4">
        <v>60</v>
      </c>
      <c r="F134" s="4">
        <v>14654</v>
      </c>
      <c r="G134" s="4">
        <v>14431</v>
      </c>
      <c r="K134" s="38" t="s">
        <v>421</v>
      </c>
      <c r="L134" s="39"/>
      <c r="M134" s="38">
        <v>16402.39</v>
      </c>
      <c r="N134" s="40"/>
      <c r="O134" s="39"/>
      <c r="P134" s="42" t="s">
        <v>488</v>
      </c>
      <c r="Q134" s="44"/>
      <c r="R134" s="44"/>
      <c r="S134" s="44"/>
      <c r="T134" s="44"/>
      <c r="U134" s="44"/>
      <c r="V134" s="44"/>
      <c r="W134" s="43"/>
    </row>
    <row r="135" spans="1:23" ht="36" customHeight="1" x14ac:dyDescent="0.3">
      <c r="A135" t="s">
        <v>152</v>
      </c>
      <c r="B135" s="4">
        <v>29</v>
      </c>
      <c r="C135" s="4">
        <v>29</v>
      </c>
      <c r="D135" s="4">
        <v>52</v>
      </c>
      <c r="E135" s="4">
        <v>59</v>
      </c>
      <c r="F135" s="4">
        <v>10882</v>
      </c>
      <c r="G135" s="4">
        <v>10981</v>
      </c>
      <c r="K135" s="20" t="s">
        <v>447</v>
      </c>
      <c r="L135" s="20"/>
      <c r="M135" s="38">
        <v>28158.52</v>
      </c>
      <c r="N135" s="40"/>
      <c r="O135" s="39"/>
      <c r="P135" s="42" t="s">
        <v>518</v>
      </c>
      <c r="Q135" s="44"/>
      <c r="R135" s="44"/>
      <c r="S135" s="44"/>
      <c r="T135" s="44"/>
      <c r="U135" s="44"/>
      <c r="V135" s="44"/>
      <c r="W135" s="43"/>
    </row>
    <row r="136" spans="1:23" ht="15.75" customHeight="1" x14ac:dyDescent="0.3">
      <c r="A136" t="s">
        <v>153</v>
      </c>
      <c r="B136" s="4">
        <v>22</v>
      </c>
      <c r="C136" s="4">
        <v>22</v>
      </c>
      <c r="D136" s="4">
        <v>50</v>
      </c>
      <c r="E136" s="4">
        <v>50</v>
      </c>
      <c r="F136" s="4">
        <v>10115</v>
      </c>
      <c r="G136" s="4">
        <v>9690</v>
      </c>
      <c r="K136" s="38" t="s">
        <v>465</v>
      </c>
      <c r="L136" s="39"/>
      <c r="M136" s="38">
        <v>792902123.54999995</v>
      </c>
      <c r="N136" s="40"/>
      <c r="O136" s="39"/>
      <c r="P136" s="42"/>
      <c r="Q136" s="44"/>
      <c r="R136" s="44"/>
      <c r="S136" s="44"/>
      <c r="T136" s="44"/>
      <c r="U136" s="44"/>
      <c r="V136" s="44"/>
      <c r="W136" s="43"/>
    </row>
    <row r="137" spans="1:23" ht="54.75" customHeight="1" x14ac:dyDescent="0.3">
      <c r="A137" t="s">
        <v>154</v>
      </c>
      <c r="B137" s="4">
        <v>20</v>
      </c>
      <c r="C137" s="4">
        <v>20</v>
      </c>
      <c r="D137" s="4">
        <v>53</v>
      </c>
      <c r="E137" s="4">
        <v>55</v>
      </c>
      <c r="F137" s="4">
        <v>10156</v>
      </c>
      <c r="G137" s="4">
        <v>9986</v>
      </c>
      <c r="K137" s="20" t="s">
        <v>466</v>
      </c>
      <c r="L137" s="20"/>
      <c r="M137" s="45">
        <v>1.72</v>
      </c>
      <c r="N137" s="40"/>
      <c r="O137" s="39"/>
      <c r="P137" s="42" t="s">
        <v>524</v>
      </c>
      <c r="Q137" s="44"/>
      <c r="R137" s="44"/>
      <c r="S137" s="44"/>
      <c r="T137" s="44"/>
      <c r="U137" s="44"/>
      <c r="V137" s="44"/>
      <c r="W137" s="43"/>
    </row>
    <row r="138" spans="1:23" ht="37.5" customHeight="1" x14ac:dyDescent="0.3">
      <c r="A138" t="s">
        <v>31</v>
      </c>
      <c r="B138" s="4">
        <v>23</v>
      </c>
      <c r="C138" s="4">
        <v>22</v>
      </c>
      <c r="D138" s="4">
        <v>51</v>
      </c>
      <c r="E138" s="4">
        <v>53</v>
      </c>
      <c r="F138" s="4">
        <v>15251</v>
      </c>
      <c r="G138" s="4">
        <v>15718</v>
      </c>
      <c r="K138" s="20" t="s">
        <v>467</v>
      </c>
      <c r="L138" s="20"/>
      <c r="M138" s="46" t="s">
        <v>527</v>
      </c>
      <c r="N138" s="47"/>
      <c r="O138" s="48"/>
      <c r="P138" s="42" t="s">
        <v>523</v>
      </c>
      <c r="Q138" s="44"/>
      <c r="R138" s="44"/>
      <c r="S138" s="44"/>
      <c r="T138" s="44"/>
      <c r="U138" s="44"/>
      <c r="V138" s="44"/>
      <c r="W138" s="43"/>
    </row>
    <row r="139" spans="1:23" ht="37.5" customHeight="1" x14ac:dyDescent="0.3">
      <c r="A139" t="s">
        <v>155</v>
      </c>
      <c r="B139" s="4">
        <v>32</v>
      </c>
      <c r="C139" s="4">
        <v>32</v>
      </c>
      <c r="D139" s="4">
        <v>64</v>
      </c>
      <c r="E139" s="4">
        <v>65</v>
      </c>
      <c r="F139" s="4">
        <v>12905</v>
      </c>
      <c r="G139" s="4">
        <v>13191</v>
      </c>
      <c r="K139" s="42" t="s">
        <v>460</v>
      </c>
      <c r="L139" s="43"/>
      <c r="M139" s="38">
        <v>10.48</v>
      </c>
      <c r="N139" s="40"/>
      <c r="O139" s="39"/>
      <c r="P139" s="42" t="s">
        <v>516</v>
      </c>
      <c r="Q139" s="44"/>
      <c r="R139" s="44"/>
      <c r="S139" s="44"/>
      <c r="T139" s="44"/>
      <c r="U139" s="44"/>
      <c r="V139" s="44"/>
      <c r="W139" s="43"/>
    </row>
    <row r="140" spans="1:23" ht="56.25" customHeight="1" x14ac:dyDescent="0.3">
      <c r="A140" t="s">
        <v>156</v>
      </c>
      <c r="B140" s="4">
        <v>4</v>
      </c>
      <c r="C140" s="4">
        <v>4</v>
      </c>
      <c r="D140" s="4">
        <v>66</v>
      </c>
      <c r="E140" s="4">
        <v>73</v>
      </c>
      <c r="F140" s="4">
        <v>11534</v>
      </c>
      <c r="G140" s="4">
        <v>13330</v>
      </c>
      <c r="K140" s="38" t="s">
        <v>468</v>
      </c>
      <c r="L140" s="39"/>
      <c r="M140" s="38">
        <v>143.51</v>
      </c>
      <c r="N140" s="40"/>
      <c r="O140" s="39"/>
      <c r="P140" s="42" t="s">
        <v>506</v>
      </c>
      <c r="Q140" s="44"/>
      <c r="R140" s="44"/>
      <c r="S140" s="44"/>
      <c r="T140" s="44"/>
      <c r="U140" s="44"/>
      <c r="V140" s="44"/>
      <c r="W140" s="43"/>
    </row>
    <row r="141" spans="1:23" ht="18.75" x14ac:dyDescent="0.3">
      <c r="A141" t="s">
        <v>157</v>
      </c>
      <c r="B141" s="4">
        <v>7</v>
      </c>
      <c r="C141" s="4">
        <v>7</v>
      </c>
      <c r="D141" s="4">
        <v>53</v>
      </c>
      <c r="E141" s="4">
        <v>50</v>
      </c>
      <c r="F141" s="4">
        <v>14264</v>
      </c>
      <c r="G141" s="4">
        <v>13905</v>
      </c>
      <c r="K141" s="38" t="s">
        <v>469</v>
      </c>
      <c r="L141" s="39"/>
      <c r="M141" s="38">
        <v>10.53</v>
      </c>
      <c r="N141" s="40"/>
      <c r="O141" s="39"/>
      <c r="P141" s="42" t="s">
        <v>514</v>
      </c>
      <c r="Q141" s="44"/>
      <c r="R141" s="44"/>
      <c r="S141" s="44"/>
      <c r="T141" s="44"/>
      <c r="U141" s="44"/>
      <c r="V141" s="44"/>
      <c r="W141" s="43"/>
    </row>
    <row r="142" spans="1:23" ht="36" customHeight="1" x14ac:dyDescent="0.3">
      <c r="A142" t="s">
        <v>158</v>
      </c>
      <c r="B142" s="4">
        <v>41</v>
      </c>
      <c r="C142" s="4">
        <v>41</v>
      </c>
      <c r="D142" s="4">
        <v>76</v>
      </c>
      <c r="E142" s="4">
        <v>81</v>
      </c>
      <c r="F142" s="4">
        <v>17099</v>
      </c>
      <c r="G142" s="4">
        <v>17138</v>
      </c>
      <c r="K142" s="20" t="s">
        <v>470</v>
      </c>
      <c r="L142" s="20"/>
      <c r="M142" s="38">
        <v>439806</v>
      </c>
      <c r="N142" s="40"/>
      <c r="O142" s="39"/>
      <c r="P142" s="42" t="s">
        <v>500</v>
      </c>
      <c r="Q142" s="44"/>
      <c r="R142" s="44"/>
      <c r="S142" s="44"/>
      <c r="T142" s="44"/>
      <c r="U142" s="44"/>
      <c r="V142" s="44"/>
      <c r="W142" s="43"/>
    </row>
    <row r="143" spans="1:23" ht="35.25" customHeight="1" x14ac:dyDescent="0.3">
      <c r="A143" t="s">
        <v>159</v>
      </c>
      <c r="B143" s="4">
        <v>56</v>
      </c>
      <c r="C143" s="4">
        <v>57</v>
      </c>
      <c r="D143" s="4">
        <v>90</v>
      </c>
      <c r="E143" s="4">
        <v>91</v>
      </c>
      <c r="F143" s="4">
        <v>22246</v>
      </c>
      <c r="G143" s="4">
        <v>23382</v>
      </c>
      <c r="K143" s="20" t="s">
        <v>471</v>
      </c>
      <c r="L143" s="20"/>
      <c r="M143" s="38">
        <v>2424</v>
      </c>
      <c r="N143" s="40"/>
      <c r="O143" s="39"/>
      <c r="P143" s="42" t="s">
        <v>501</v>
      </c>
      <c r="Q143" s="44"/>
      <c r="R143" s="44"/>
      <c r="S143" s="44"/>
      <c r="T143" s="44"/>
      <c r="U143" s="44"/>
      <c r="V143" s="44"/>
      <c r="W143" s="43"/>
    </row>
    <row r="144" spans="1:23" ht="18.75" x14ac:dyDescent="0.3">
      <c r="A144" t="s">
        <v>160</v>
      </c>
      <c r="B144" s="4">
        <v>21</v>
      </c>
      <c r="C144" s="4">
        <v>21</v>
      </c>
      <c r="D144" s="4">
        <v>46</v>
      </c>
      <c r="E144" s="4">
        <v>49</v>
      </c>
      <c r="F144" s="4">
        <v>13274</v>
      </c>
      <c r="G144" s="4">
        <v>13481</v>
      </c>
      <c r="K144" s="31" t="s">
        <v>409</v>
      </c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50"/>
    </row>
    <row r="145" spans="1:23" ht="54.75" customHeight="1" x14ac:dyDescent="0.3">
      <c r="A145" t="s">
        <v>161</v>
      </c>
      <c r="B145" s="4">
        <v>16</v>
      </c>
      <c r="C145" s="4">
        <v>16</v>
      </c>
      <c r="D145" s="4">
        <v>37</v>
      </c>
      <c r="E145" s="4">
        <v>36</v>
      </c>
      <c r="F145" s="4">
        <v>13998</v>
      </c>
      <c r="G145" s="4">
        <v>13818</v>
      </c>
      <c r="K145" s="38" t="s">
        <v>472</v>
      </c>
      <c r="L145" s="39"/>
      <c r="M145" s="38">
        <v>10888.5</v>
      </c>
      <c r="N145" s="40"/>
      <c r="O145" s="39"/>
      <c r="P145" s="42" t="s">
        <v>525</v>
      </c>
      <c r="Q145" s="44"/>
      <c r="R145" s="44"/>
      <c r="S145" s="44"/>
      <c r="T145" s="44"/>
      <c r="U145" s="44"/>
      <c r="V145" s="44"/>
      <c r="W145" s="43"/>
    </row>
    <row r="146" spans="1:23" ht="36.75" customHeight="1" x14ac:dyDescent="0.3">
      <c r="A146" t="s">
        <v>162</v>
      </c>
      <c r="B146" s="4">
        <v>42</v>
      </c>
      <c r="C146" s="4">
        <v>42</v>
      </c>
      <c r="D146" s="4">
        <v>302</v>
      </c>
      <c r="E146" s="4">
        <v>302</v>
      </c>
      <c r="F146" s="4">
        <v>78254</v>
      </c>
      <c r="G146" s="4">
        <v>77799</v>
      </c>
      <c r="K146" s="20" t="s">
        <v>393</v>
      </c>
      <c r="L146" s="20"/>
      <c r="M146" s="38">
        <v>14259</v>
      </c>
      <c r="N146" s="40"/>
      <c r="O146" s="39"/>
      <c r="P146" s="42" t="s">
        <v>490</v>
      </c>
      <c r="Q146" s="44"/>
      <c r="R146" s="44"/>
      <c r="S146" s="44"/>
      <c r="T146" s="44"/>
      <c r="U146" s="44"/>
      <c r="V146" s="44"/>
      <c r="W146" s="43"/>
    </row>
    <row r="147" spans="1:23" ht="34.5" customHeight="1" x14ac:dyDescent="0.3">
      <c r="A147" t="s">
        <v>163</v>
      </c>
      <c r="B147" s="4">
        <v>15</v>
      </c>
      <c r="C147" s="4">
        <v>15</v>
      </c>
      <c r="D147" s="4">
        <v>25</v>
      </c>
      <c r="E147" s="4">
        <v>26</v>
      </c>
      <c r="F147" s="4">
        <v>8780</v>
      </c>
      <c r="G147" s="4">
        <v>8783</v>
      </c>
      <c r="K147" s="38" t="s">
        <v>473</v>
      </c>
      <c r="L147" s="39"/>
      <c r="M147" s="38">
        <v>7309</v>
      </c>
      <c r="N147" s="40"/>
      <c r="O147" s="39"/>
      <c r="P147" s="42" t="s">
        <v>509</v>
      </c>
      <c r="Q147" s="44"/>
      <c r="R147" s="44"/>
      <c r="S147" s="44"/>
      <c r="T147" s="44"/>
      <c r="U147" s="44"/>
      <c r="V147" s="44"/>
      <c r="W147" s="43"/>
    </row>
    <row r="148" spans="1:23" ht="52.5" customHeight="1" x14ac:dyDescent="0.3">
      <c r="A148" t="s">
        <v>164</v>
      </c>
      <c r="B148" s="4">
        <v>28</v>
      </c>
      <c r="C148" s="4">
        <v>28</v>
      </c>
      <c r="D148" s="4">
        <v>64</v>
      </c>
      <c r="E148" s="4">
        <v>61</v>
      </c>
      <c r="F148" s="4">
        <v>15906</v>
      </c>
      <c r="G148" s="4">
        <v>15466</v>
      </c>
      <c r="K148" s="38" t="s">
        <v>474</v>
      </c>
      <c r="L148" s="39"/>
      <c r="M148" s="38">
        <v>16623.75</v>
      </c>
      <c r="N148" s="40"/>
      <c r="O148" s="39"/>
      <c r="P148" s="42" t="s">
        <v>510</v>
      </c>
      <c r="Q148" s="44"/>
      <c r="R148" s="44"/>
      <c r="S148" s="44"/>
      <c r="T148" s="44"/>
      <c r="U148" s="44"/>
      <c r="V148" s="44"/>
      <c r="W148" s="43"/>
    </row>
    <row r="149" spans="1:23" ht="54.75" customHeight="1" x14ac:dyDescent="0.3">
      <c r="A149" t="s">
        <v>165</v>
      </c>
      <c r="B149" s="4">
        <v>27</v>
      </c>
      <c r="C149" s="4">
        <v>27</v>
      </c>
      <c r="D149" s="4">
        <v>66</v>
      </c>
      <c r="E149" s="4">
        <v>66</v>
      </c>
      <c r="F149" s="4">
        <v>15273</v>
      </c>
      <c r="G149" s="4">
        <v>14274</v>
      </c>
      <c r="K149" s="38" t="s">
        <v>475</v>
      </c>
      <c r="L149" s="39"/>
      <c r="M149" s="38">
        <v>9314.75</v>
      </c>
      <c r="N149" s="40"/>
      <c r="O149" s="39"/>
      <c r="P149" s="42" t="s">
        <v>511</v>
      </c>
      <c r="Q149" s="44"/>
      <c r="R149" s="44"/>
      <c r="S149" s="44"/>
      <c r="T149" s="44"/>
      <c r="U149" s="44"/>
      <c r="V149" s="44"/>
      <c r="W149" s="43"/>
    </row>
    <row r="150" spans="1:23" ht="36.75" customHeight="1" x14ac:dyDescent="0.3">
      <c r="A150" t="s">
        <v>166</v>
      </c>
      <c r="B150" s="4">
        <v>21</v>
      </c>
      <c r="C150" s="4">
        <v>21</v>
      </c>
      <c r="D150" s="4">
        <v>48</v>
      </c>
      <c r="E150" s="4">
        <v>52</v>
      </c>
      <c r="F150" s="4">
        <v>8689</v>
      </c>
      <c r="G150" s="4">
        <v>9060</v>
      </c>
      <c r="K150" s="20" t="s">
        <v>476</v>
      </c>
      <c r="L150" s="20"/>
      <c r="M150" s="38">
        <v>4657.375</v>
      </c>
      <c r="N150" s="40"/>
      <c r="O150" s="39"/>
      <c r="P150" s="42" t="s">
        <v>513</v>
      </c>
      <c r="Q150" s="44"/>
      <c r="R150" s="44"/>
      <c r="S150" s="44"/>
      <c r="T150" s="44"/>
      <c r="U150" s="44"/>
      <c r="V150" s="44"/>
      <c r="W150" s="43"/>
    </row>
    <row r="151" spans="1:23" ht="36.75" customHeight="1" x14ac:dyDescent="0.3">
      <c r="A151" t="s">
        <v>167</v>
      </c>
      <c r="B151" s="4">
        <v>27</v>
      </c>
      <c r="C151" s="4">
        <v>27</v>
      </c>
      <c r="D151" s="4">
        <v>69</v>
      </c>
      <c r="E151" s="4">
        <v>72</v>
      </c>
      <c r="F151" s="4">
        <v>24390</v>
      </c>
      <c r="G151" s="4">
        <v>23801</v>
      </c>
      <c r="K151" s="42" t="s">
        <v>477</v>
      </c>
      <c r="L151" s="43"/>
      <c r="M151" s="45">
        <v>0.43</v>
      </c>
      <c r="N151" s="40"/>
      <c r="O151" s="39"/>
      <c r="P151" s="42" t="s">
        <v>519</v>
      </c>
      <c r="Q151" s="44"/>
      <c r="R151" s="44"/>
      <c r="S151" s="44"/>
      <c r="T151" s="44"/>
      <c r="U151" s="44"/>
      <c r="V151" s="44"/>
      <c r="W151" s="43"/>
    </row>
    <row r="152" spans="1:23" ht="75.75" customHeight="1" x14ac:dyDescent="0.3">
      <c r="A152" t="s">
        <v>168</v>
      </c>
      <c r="B152" s="4">
        <v>18</v>
      </c>
      <c r="C152" s="4">
        <v>18</v>
      </c>
      <c r="D152" s="4">
        <v>32</v>
      </c>
      <c r="E152" s="4">
        <v>32</v>
      </c>
      <c r="F152" s="4">
        <v>7689</v>
      </c>
      <c r="G152" s="4">
        <v>8080</v>
      </c>
      <c r="K152" s="42" t="s">
        <v>478</v>
      </c>
      <c r="L152" s="43"/>
      <c r="M152" s="46" t="s">
        <v>485</v>
      </c>
      <c r="N152" s="47"/>
      <c r="O152" s="48"/>
      <c r="P152" s="42" t="s">
        <v>529</v>
      </c>
      <c r="Q152" s="44"/>
      <c r="R152" s="44"/>
      <c r="S152" s="44"/>
      <c r="T152" s="44"/>
      <c r="U152" s="44"/>
      <c r="V152" s="44"/>
      <c r="W152" s="43"/>
    </row>
    <row r="153" spans="1:23" ht="39.75" customHeight="1" x14ac:dyDescent="0.3">
      <c r="A153" t="s">
        <v>169</v>
      </c>
      <c r="B153" s="4">
        <v>12</v>
      </c>
      <c r="C153" s="4">
        <v>12</v>
      </c>
      <c r="D153" s="4">
        <v>23</v>
      </c>
      <c r="E153" s="4">
        <v>24</v>
      </c>
      <c r="F153" s="4">
        <v>3282</v>
      </c>
      <c r="G153" s="4">
        <v>3702</v>
      </c>
      <c r="K153" s="42" t="s">
        <v>479</v>
      </c>
      <c r="L153" s="43"/>
      <c r="M153" s="38">
        <v>0.23</v>
      </c>
      <c r="N153" s="40"/>
      <c r="O153" s="39"/>
      <c r="P153" s="42" t="s">
        <v>504</v>
      </c>
      <c r="Q153" s="44"/>
      <c r="R153" s="44"/>
      <c r="S153" s="44"/>
      <c r="T153" s="44"/>
      <c r="U153" s="44"/>
      <c r="V153" s="44"/>
      <c r="W153" s="43"/>
    </row>
    <row r="154" spans="1:23" ht="18.75" x14ac:dyDescent="0.3">
      <c r="A154" t="s">
        <v>170</v>
      </c>
      <c r="B154" s="4">
        <v>36</v>
      </c>
      <c r="C154" s="4">
        <v>36</v>
      </c>
      <c r="D154" s="4">
        <v>51</v>
      </c>
      <c r="E154" s="4">
        <v>52</v>
      </c>
      <c r="F154" s="4">
        <v>10090</v>
      </c>
      <c r="G154" s="4">
        <v>9812</v>
      </c>
      <c r="K154" s="31" t="s">
        <v>480</v>
      </c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50"/>
    </row>
    <row r="155" spans="1:23" ht="73.5" customHeight="1" x14ac:dyDescent="0.3">
      <c r="A155" t="s">
        <v>171</v>
      </c>
      <c r="B155" s="4">
        <v>25</v>
      </c>
      <c r="C155" s="4">
        <v>25</v>
      </c>
      <c r="D155" s="4">
        <v>68</v>
      </c>
      <c r="E155" s="4">
        <v>69</v>
      </c>
      <c r="F155" s="4">
        <v>19015</v>
      </c>
      <c r="G155" s="4">
        <v>17373</v>
      </c>
      <c r="K155" s="42" t="s">
        <v>481</v>
      </c>
      <c r="L155" s="43"/>
      <c r="M155" s="38">
        <v>0.32</v>
      </c>
      <c r="N155" s="40"/>
      <c r="O155" s="39"/>
      <c r="P155" s="42" t="s">
        <v>494</v>
      </c>
      <c r="Q155" s="44"/>
      <c r="R155" s="44"/>
      <c r="S155" s="44"/>
      <c r="T155" s="44"/>
      <c r="U155" s="44"/>
      <c r="V155" s="44"/>
      <c r="W155" s="43"/>
    </row>
    <row r="156" spans="1:23" x14ac:dyDescent="0.25">
      <c r="A156" t="s">
        <v>172</v>
      </c>
      <c r="B156" s="4">
        <v>37</v>
      </c>
      <c r="C156" s="4">
        <v>38</v>
      </c>
      <c r="D156" s="4">
        <v>56</v>
      </c>
      <c r="E156" s="4">
        <v>60</v>
      </c>
      <c r="F156" s="4">
        <v>13570</v>
      </c>
      <c r="G156" s="4">
        <v>13531</v>
      </c>
    </row>
    <row r="157" spans="1:23" x14ac:dyDescent="0.25">
      <c r="A157" t="s">
        <v>173</v>
      </c>
      <c r="B157" s="4">
        <v>36</v>
      </c>
      <c r="C157" s="4">
        <v>36</v>
      </c>
      <c r="D157" s="4">
        <v>70</v>
      </c>
      <c r="E157" s="4">
        <v>70</v>
      </c>
      <c r="F157" s="4">
        <v>15453</v>
      </c>
      <c r="G157" s="4">
        <v>15655</v>
      </c>
    </row>
    <row r="158" spans="1:23" ht="18.75" x14ac:dyDescent="0.3">
      <c r="A158" t="s">
        <v>174</v>
      </c>
      <c r="B158" s="4">
        <v>17</v>
      </c>
      <c r="C158" s="4">
        <v>17</v>
      </c>
      <c r="D158" s="4">
        <v>28</v>
      </c>
      <c r="E158" s="4">
        <v>28</v>
      </c>
      <c r="F158" s="4">
        <v>5290</v>
      </c>
      <c r="G158" s="4">
        <v>5038</v>
      </c>
      <c r="K158" s="41" t="s">
        <v>422</v>
      </c>
      <c r="L158" s="41"/>
      <c r="M158" s="41" t="s">
        <v>456</v>
      </c>
      <c r="N158" s="41"/>
      <c r="O158" s="41"/>
      <c r="P158" s="28" t="s">
        <v>482</v>
      </c>
      <c r="Q158" s="29"/>
      <c r="R158" s="29"/>
      <c r="S158" s="29"/>
      <c r="T158" s="29"/>
      <c r="U158" s="29"/>
      <c r="V158" s="29"/>
      <c r="W158" s="30"/>
    </row>
    <row r="159" spans="1:23" ht="18.75" x14ac:dyDescent="0.3">
      <c r="A159" t="s">
        <v>175</v>
      </c>
      <c r="B159" s="4">
        <v>8</v>
      </c>
      <c r="C159" s="4">
        <v>8</v>
      </c>
      <c r="D159" s="4">
        <v>56</v>
      </c>
      <c r="E159" s="4">
        <v>53</v>
      </c>
      <c r="F159" s="4">
        <v>17060</v>
      </c>
      <c r="G159" s="4">
        <v>16440</v>
      </c>
      <c r="K159" s="31" t="s">
        <v>394</v>
      </c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3"/>
    </row>
    <row r="160" spans="1:23" ht="37.5" customHeight="1" x14ac:dyDescent="0.3">
      <c r="A160" t="s">
        <v>176</v>
      </c>
      <c r="B160" s="4">
        <v>35</v>
      </c>
      <c r="C160" s="4">
        <v>35</v>
      </c>
      <c r="D160" s="4">
        <v>58</v>
      </c>
      <c r="E160" s="4">
        <v>60</v>
      </c>
      <c r="F160" s="4">
        <v>17174</v>
      </c>
      <c r="G160" s="4">
        <v>16363</v>
      </c>
      <c r="K160" s="38" t="s">
        <v>421</v>
      </c>
      <c r="L160" s="39"/>
      <c r="M160" s="38">
        <v>21.3</v>
      </c>
      <c r="N160" s="40"/>
      <c r="O160" s="39"/>
      <c r="P160" s="42" t="s">
        <v>492</v>
      </c>
      <c r="Q160" s="44"/>
      <c r="R160" s="44"/>
      <c r="S160" s="44"/>
      <c r="T160" s="44"/>
      <c r="U160" s="44"/>
      <c r="V160" s="44"/>
      <c r="W160" s="43"/>
    </row>
    <row r="161" spans="1:23" ht="36" customHeight="1" x14ac:dyDescent="0.3">
      <c r="A161" t="s">
        <v>177</v>
      </c>
      <c r="B161" s="4">
        <v>25</v>
      </c>
      <c r="C161" s="4">
        <v>25</v>
      </c>
      <c r="D161" s="4">
        <v>58</v>
      </c>
      <c r="E161" s="4">
        <v>62</v>
      </c>
      <c r="F161" s="4">
        <v>9007</v>
      </c>
      <c r="G161" s="4">
        <v>9809</v>
      </c>
      <c r="K161" s="20" t="s">
        <v>447</v>
      </c>
      <c r="L161" s="20"/>
      <c r="M161" s="38">
        <v>21.16</v>
      </c>
      <c r="N161" s="40"/>
      <c r="O161" s="39"/>
      <c r="P161" s="42" t="s">
        <v>489</v>
      </c>
      <c r="Q161" s="44"/>
      <c r="R161" s="44"/>
      <c r="S161" s="44"/>
      <c r="T161" s="44"/>
      <c r="U161" s="44"/>
      <c r="V161" s="44"/>
      <c r="W161" s="43"/>
    </row>
    <row r="162" spans="1:23" ht="18.75" customHeight="1" x14ac:dyDescent="0.3">
      <c r="A162" t="s">
        <v>178</v>
      </c>
      <c r="B162" s="4">
        <v>36</v>
      </c>
      <c r="C162" s="4">
        <v>36</v>
      </c>
      <c r="D162" s="4">
        <v>46</v>
      </c>
      <c r="E162" s="4">
        <v>47</v>
      </c>
      <c r="F162" s="4">
        <v>6521</v>
      </c>
      <c r="G162" s="4">
        <v>6290</v>
      </c>
      <c r="K162" s="38" t="s">
        <v>465</v>
      </c>
      <c r="L162" s="39"/>
      <c r="M162" s="38">
        <v>210.51</v>
      </c>
      <c r="N162" s="40"/>
      <c r="O162" s="39"/>
      <c r="P162" s="42"/>
      <c r="Q162" s="44"/>
      <c r="R162" s="44"/>
      <c r="S162" s="44"/>
      <c r="T162" s="44"/>
      <c r="U162" s="44"/>
      <c r="V162" s="44"/>
      <c r="W162" s="43"/>
    </row>
    <row r="163" spans="1:23" ht="55.5" customHeight="1" x14ac:dyDescent="0.3">
      <c r="A163" t="s">
        <v>179</v>
      </c>
      <c r="B163" s="4">
        <v>32</v>
      </c>
      <c r="C163" s="4">
        <v>32</v>
      </c>
      <c r="D163" s="4">
        <v>58</v>
      </c>
      <c r="E163" s="4">
        <v>53</v>
      </c>
      <c r="F163" s="4">
        <v>9373</v>
      </c>
      <c r="G163" s="4">
        <v>9995</v>
      </c>
      <c r="K163" s="20" t="s">
        <v>466</v>
      </c>
      <c r="L163" s="20"/>
      <c r="M163" s="45">
        <v>0.99</v>
      </c>
      <c r="N163" s="40"/>
      <c r="O163" s="39"/>
      <c r="P163" s="42" t="s">
        <v>503</v>
      </c>
      <c r="Q163" s="44"/>
      <c r="R163" s="44"/>
      <c r="S163" s="44"/>
      <c r="T163" s="44"/>
      <c r="U163" s="44"/>
      <c r="V163" s="44"/>
      <c r="W163" s="43"/>
    </row>
    <row r="164" spans="1:23" ht="37.5" customHeight="1" x14ac:dyDescent="0.3">
      <c r="A164" t="s">
        <v>180</v>
      </c>
      <c r="B164" s="4">
        <v>8</v>
      </c>
      <c r="C164" s="4">
        <v>8</v>
      </c>
      <c r="D164" s="4">
        <v>41</v>
      </c>
      <c r="E164" s="4">
        <v>42</v>
      </c>
      <c r="F164" s="4">
        <v>6924</v>
      </c>
      <c r="G164" s="4">
        <v>9294</v>
      </c>
      <c r="K164" s="20" t="s">
        <v>467</v>
      </c>
      <c r="L164" s="20"/>
      <c r="M164" s="46" t="s">
        <v>526</v>
      </c>
      <c r="N164" s="47"/>
      <c r="O164" s="48"/>
      <c r="P164" s="42" t="s">
        <v>522</v>
      </c>
      <c r="Q164" s="44"/>
      <c r="R164" s="44"/>
      <c r="S164" s="44"/>
      <c r="T164" s="44"/>
      <c r="U164" s="44"/>
      <c r="V164" s="44"/>
      <c r="W164" s="43"/>
    </row>
    <row r="165" spans="1:23" ht="36.75" customHeight="1" x14ac:dyDescent="0.3">
      <c r="A165" t="s">
        <v>181</v>
      </c>
      <c r="B165" s="4">
        <v>23</v>
      </c>
      <c r="C165" s="4">
        <v>23</v>
      </c>
      <c r="D165" s="4">
        <v>48</v>
      </c>
      <c r="E165" s="4">
        <v>49</v>
      </c>
      <c r="F165" s="4">
        <v>10285</v>
      </c>
      <c r="G165" s="4">
        <v>10319</v>
      </c>
      <c r="K165" s="42" t="s">
        <v>460</v>
      </c>
      <c r="L165" s="43"/>
      <c r="M165" s="38">
        <v>5.33</v>
      </c>
      <c r="N165" s="40"/>
      <c r="O165" s="39"/>
      <c r="P165" s="42" t="s">
        <v>517</v>
      </c>
      <c r="Q165" s="44"/>
      <c r="R165" s="44"/>
      <c r="S165" s="44"/>
      <c r="T165" s="44"/>
      <c r="U165" s="44"/>
      <c r="V165" s="44"/>
      <c r="W165" s="43"/>
    </row>
    <row r="166" spans="1:23" ht="57.75" customHeight="1" x14ac:dyDescent="0.3">
      <c r="A166" t="s">
        <v>182</v>
      </c>
      <c r="B166" s="4">
        <v>30</v>
      </c>
      <c r="C166" s="4">
        <v>30</v>
      </c>
      <c r="D166" s="4">
        <v>54</v>
      </c>
      <c r="E166" s="4">
        <v>52</v>
      </c>
      <c r="F166" s="4">
        <v>15626</v>
      </c>
      <c r="G166" s="4">
        <v>15145</v>
      </c>
      <c r="K166" s="38" t="s">
        <v>468</v>
      </c>
      <c r="L166" s="39"/>
      <c r="M166" s="38">
        <v>57.97</v>
      </c>
      <c r="N166" s="40"/>
      <c r="O166" s="39"/>
      <c r="P166" s="42" t="s">
        <v>531</v>
      </c>
      <c r="Q166" s="44"/>
      <c r="R166" s="44"/>
      <c r="S166" s="44"/>
      <c r="T166" s="44"/>
      <c r="U166" s="44"/>
      <c r="V166" s="44"/>
      <c r="W166" s="43"/>
    </row>
    <row r="167" spans="1:23" ht="36.75" customHeight="1" x14ac:dyDescent="0.3">
      <c r="A167" t="s">
        <v>183</v>
      </c>
      <c r="B167" s="4">
        <v>23</v>
      </c>
      <c r="C167" s="4">
        <v>23</v>
      </c>
      <c r="D167" s="4">
        <v>41</v>
      </c>
      <c r="E167" s="4">
        <v>42</v>
      </c>
      <c r="F167" s="4">
        <v>10272</v>
      </c>
      <c r="G167" s="4">
        <v>10181</v>
      </c>
      <c r="K167" s="38" t="s">
        <v>469</v>
      </c>
      <c r="L167" s="39"/>
      <c r="M167" s="38">
        <v>5.35</v>
      </c>
      <c r="N167" s="40"/>
      <c r="O167" s="39"/>
      <c r="P167" s="42" t="s">
        <v>515</v>
      </c>
      <c r="Q167" s="44"/>
      <c r="R167" s="44"/>
      <c r="S167" s="44"/>
      <c r="T167" s="44"/>
      <c r="U167" s="44"/>
      <c r="V167" s="44"/>
      <c r="W167" s="43"/>
    </row>
    <row r="168" spans="1:23" ht="34.5" customHeight="1" x14ac:dyDescent="0.3">
      <c r="A168" t="s">
        <v>184</v>
      </c>
      <c r="B168" s="4">
        <v>67</v>
      </c>
      <c r="C168" s="4">
        <v>67</v>
      </c>
      <c r="D168" s="4">
        <v>119</v>
      </c>
      <c r="E168" s="4">
        <v>114</v>
      </c>
      <c r="F168" s="4">
        <v>24058</v>
      </c>
      <c r="G168" s="4">
        <v>23315</v>
      </c>
      <c r="K168" s="20" t="s">
        <v>470</v>
      </c>
      <c r="L168" s="20"/>
      <c r="M168" s="38">
        <v>196</v>
      </c>
      <c r="N168" s="40"/>
      <c r="O168" s="39"/>
      <c r="P168" s="42" t="s">
        <v>502</v>
      </c>
      <c r="Q168" s="44"/>
      <c r="R168" s="44"/>
      <c r="S168" s="44"/>
      <c r="T168" s="44"/>
      <c r="U168" s="44"/>
      <c r="V168" s="44"/>
      <c r="W168" s="43"/>
    </row>
    <row r="169" spans="1:23" ht="37.5" customHeight="1" x14ac:dyDescent="0.3">
      <c r="A169" t="s">
        <v>185</v>
      </c>
      <c r="B169" s="4">
        <v>27</v>
      </c>
      <c r="C169" s="4">
        <v>27</v>
      </c>
      <c r="D169" s="4">
        <v>52</v>
      </c>
      <c r="E169" s="4">
        <v>52</v>
      </c>
      <c r="F169" s="4">
        <v>10837</v>
      </c>
      <c r="G169" s="4">
        <v>10446</v>
      </c>
      <c r="K169" s="20" t="s">
        <v>471</v>
      </c>
      <c r="L169" s="20"/>
      <c r="M169" s="38">
        <v>3</v>
      </c>
      <c r="N169" s="40"/>
      <c r="O169" s="39"/>
      <c r="P169" s="42" t="s">
        <v>530</v>
      </c>
      <c r="Q169" s="44"/>
      <c r="R169" s="44"/>
      <c r="S169" s="44"/>
      <c r="T169" s="44"/>
      <c r="U169" s="44"/>
      <c r="V169" s="44"/>
      <c r="W169" s="43"/>
    </row>
    <row r="170" spans="1:23" ht="18.75" x14ac:dyDescent="0.3">
      <c r="A170" t="s">
        <v>186</v>
      </c>
      <c r="B170" s="4">
        <v>18</v>
      </c>
      <c r="C170" s="4">
        <v>18</v>
      </c>
      <c r="D170" s="4">
        <v>135</v>
      </c>
      <c r="E170" s="4">
        <v>132</v>
      </c>
      <c r="F170" s="4">
        <v>38110</v>
      </c>
      <c r="G170" s="4">
        <v>36965</v>
      </c>
      <c r="K170" s="31" t="s">
        <v>409</v>
      </c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50"/>
    </row>
    <row r="171" spans="1:23" ht="39" customHeight="1" x14ac:dyDescent="0.3">
      <c r="A171" t="s">
        <v>187</v>
      </c>
      <c r="B171" s="4">
        <v>39</v>
      </c>
      <c r="C171" s="4">
        <v>39</v>
      </c>
      <c r="D171" s="4">
        <v>68</v>
      </c>
      <c r="E171" s="4">
        <v>68</v>
      </c>
      <c r="F171" s="4">
        <v>19337</v>
      </c>
      <c r="G171" s="4">
        <v>18586</v>
      </c>
      <c r="K171" s="38" t="s">
        <v>472</v>
      </c>
      <c r="L171" s="39"/>
      <c r="M171" s="38">
        <v>18</v>
      </c>
      <c r="N171" s="40"/>
      <c r="O171" s="39"/>
      <c r="P171" s="42" t="s">
        <v>521</v>
      </c>
      <c r="Q171" s="44"/>
      <c r="R171" s="44"/>
      <c r="S171" s="44"/>
      <c r="T171" s="44"/>
      <c r="U171" s="44"/>
      <c r="V171" s="44"/>
      <c r="W171" s="43"/>
    </row>
    <row r="172" spans="1:23" ht="36" customHeight="1" x14ac:dyDescent="0.3">
      <c r="A172" t="s">
        <v>188</v>
      </c>
      <c r="B172" s="4">
        <v>24</v>
      </c>
      <c r="C172" s="4">
        <v>24</v>
      </c>
      <c r="D172" s="4">
        <v>48</v>
      </c>
      <c r="E172" s="4">
        <v>48</v>
      </c>
      <c r="F172" s="4">
        <v>10282</v>
      </c>
      <c r="G172" s="4">
        <v>9912</v>
      </c>
      <c r="K172" s="20" t="s">
        <v>393</v>
      </c>
      <c r="L172" s="20"/>
      <c r="M172" s="38">
        <v>18</v>
      </c>
      <c r="N172" s="40"/>
      <c r="O172" s="39"/>
      <c r="P172" s="42" t="s">
        <v>491</v>
      </c>
      <c r="Q172" s="44"/>
      <c r="R172" s="44"/>
      <c r="S172" s="44"/>
      <c r="T172" s="44"/>
      <c r="U172" s="44"/>
      <c r="V172" s="44"/>
      <c r="W172" s="43"/>
    </row>
    <row r="173" spans="1:23" ht="54.75" customHeight="1" x14ac:dyDescent="0.3">
      <c r="A173" t="s">
        <v>189</v>
      </c>
      <c r="B173" s="4">
        <v>46</v>
      </c>
      <c r="C173" s="4">
        <v>46</v>
      </c>
      <c r="D173" s="4">
        <v>98</v>
      </c>
      <c r="E173" s="4">
        <v>98</v>
      </c>
      <c r="F173" s="4">
        <v>28938</v>
      </c>
      <c r="G173" s="4">
        <v>28529</v>
      </c>
      <c r="K173" s="38" t="s">
        <v>473</v>
      </c>
      <c r="L173" s="39"/>
      <c r="M173" s="38">
        <v>13</v>
      </c>
      <c r="N173" s="40"/>
      <c r="O173" s="39"/>
      <c r="P173" s="42" t="s">
        <v>507</v>
      </c>
      <c r="Q173" s="44"/>
      <c r="R173" s="44"/>
      <c r="S173" s="44"/>
      <c r="T173" s="44"/>
      <c r="U173" s="44"/>
      <c r="V173" s="44"/>
      <c r="W173" s="43"/>
    </row>
    <row r="174" spans="1:23" ht="56.25" customHeight="1" x14ac:dyDescent="0.3">
      <c r="A174" t="s">
        <v>190</v>
      </c>
      <c r="B174" s="4">
        <v>23</v>
      </c>
      <c r="C174" s="4">
        <v>23</v>
      </c>
      <c r="D174" s="4">
        <v>32</v>
      </c>
      <c r="E174" s="4">
        <v>36</v>
      </c>
      <c r="F174" s="4">
        <v>8450</v>
      </c>
      <c r="G174" s="4">
        <v>8676</v>
      </c>
      <c r="K174" s="38" t="s">
        <v>474</v>
      </c>
      <c r="L174" s="39"/>
      <c r="M174" s="38">
        <v>26</v>
      </c>
      <c r="N174" s="40"/>
      <c r="O174" s="39"/>
      <c r="P174" s="42" t="s">
        <v>508</v>
      </c>
      <c r="Q174" s="44"/>
      <c r="R174" s="44"/>
      <c r="S174" s="44"/>
      <c r="T174" s="44"/>
      <c r="U174" s="44"/>
      <c r="V174" s="44"/>
      <c r="W174" s="43"/>
    </row>
    <row r="175" spans="1:23" ht="39.75" customHeight="1" x14ac:dyDescent="0.3">
      <c r="A175" t="s">
        <v>191</v>
      </c>
      <c r="B175" s="4">
        <v>25</v>
      </c>
      <c r="C175" s="4">
        <v>25</v>
      </c>
      <c r="D175" s="4">
        <v>63</v>
      </c>
      <c r="E175" s="4">
        <v>66</v>
      </c>
      <c r="F175" s="4">
        <v>18669</v>
      </c>
      <c r="G175" s="4">
        <v>17533</v>
      </c>
      <c r="K175" s="38" t="s">
        <v>475</v>
      </c>
      <c r="L175" s="39"/>
      <c r="M175" s="51">
        <v>13</v>
      </c>
      <c r="N175" s="52"/>
      <c r="O175" s="53"/>
      <c r="P175" s="42" t="s">
        <v>520</v>
      </c>
      <c r="Q175" s="44"/>
      <c r="R175" s="44"/>
      <c r="S175" s="44"/>
      <c r="T175" s="44"/>
      <c r="U175" s="44"/>
      <c r="V175" s="44"/>
      <c r="W175" s="43"/>
    </row>
    <row r="176" spans="1:23" ht="38.25" customHeight="1" x14ac:dyDescent="0.3">
      <c r="A176" t="s">
        <v>192</v>
      </c>
      <c r="B176" s="4">
        <v>17</v>
      </c>
      <c r="C176" s="4">
        <v>17</v>
      </c>
      <c r="D176" s="4">
        <v>24</v>
      </c>
      <c r="E176" s="4">
        <v>24</v>
      </c>
      <c r="F176" s="4">
        <v>6243</v>
      </c>
      <c r="G176" s="4">
        <v>5929</v>
      </c>
      <c r="K176" s="20" t="s">
        <v>476</v>
      </c>
      <c r="L176" s="20"/>
      <c r="M176" s="38">
        <v>6.5</v>
      </c>
      <c r="N176" s="40"/>
      <c r="O176" s="39"/>
      <c r="P176" s="42" t="s">
        <v>512</v>
      </c>
      <c r="Q176" s="44"/>
      <c r="R176" s="44"/>
      <c r="S176" s="44"/>
      <c r="T176" s="44"/>
      <c r="U176" s="44"/>
      <c r="V176" s="44"/>
      <c r="W176" s="43"/>
    </row>
    <row r="177" spans="1:23" ht="36" customHeight="1" x14ac:dyDescent="0.3">
      <c r="A177" t="s">
        <v>193</v>
      </c>
      <c r="B177" s="4">
        <v>9</v>
      </c>
      <c r="C177" s="4">
        <v>9</v>
      </c>
      <c r="D177" s="4">
        <v>44</v>
      </c>
      <c r="E177" s="4">
        <v>44</v>
      </c>
      <c r="F177" s="4">
        <v>10654</v>
      </c>
      <c r="G177" s="4">
        <v>10393</v>
      </c>
      <c r="K177" s="42" t="s">
        <v>477</v>
      </c>
      <c r="L177" s="43"/>
      <c r="M177" s="45">
        <v>0.36</v>
      </c>
      <c r="N177" s="40"/>
      <c r="O177" s="39"/>
      <c r="P177" s="42" t="s">
        <v>493</v>
      </c>
      <c r="Q177" s="44"/>
      <c r="R177" s="44"/>
      <c r="S177" s="44"/>
      <c r="T177" s="44"/>
      <c r="U177" s="44"/>
      <c r="V177" s="44"/>
      <c r="W177" s="43"/>
    </row>
    <row r="178" spans="1:23" ht="54.75" customHeight="1" x14ac:dyDescent="0.3">
      <c r="A178" t="s">
        <v>194</v>
      </c>
      <c r="B178" s="4">
        <v>31</v>
      </c>
      <c r="C178" s="4">
        <v>31</v>
      </c>
      <c r="D178" s="4">
        <v>69</v>
      </c>
      <c r="E178" s="4">
        <v>68</v>
      </c>
      <c r="F178" s="4">
        <v>14319</v>
      </c>
      <c r="G178" s="4">
        <v>14259</v>
      </c>
      <c r="K178" s="42" t="s">
        <v>478</v>
      </c>
      <c r="L178" s="43"/>
      <c r="M178" s="46" t="s">
        <v>484</v>
      </c>
      <c r="N178" s="47"/>
      <c r="O178" s="48"/>
      <c r="P178" s="42" t="s">
        <v>528</v>
      </c>
      <c r="Q178" s="44"/>
      <c r="R178" s="44"/>
      <c r="S178" s="44"/>
      <c r="T178" s="44"/>
      <c r="U178" s="44"/>
      <c r="V178" s="44"/>
      <c r="W178" s="43"/>
    </row>
    <row r="179" spans="1:23" ht="39" customHeight="1" x14ac:dyDescent="0.3">
      <c r="A179" t="s">
        <v>195</v>
      </c>
      <c r="B179" s="4">
        <v>24</v>
      </c>
      <c r="C179" s="4">
        <v>24</v>
      </c>
      <c r="D179" s="4">
        <v>45</v>
      </c>
      <c r="E179" s="4">
        <v>46</v>
      </c>
      <c r="F179" s="4">
        <v>9138</v>
      </c>
      <c r="G179" s="4">
        <v>8589</v>
      </c>
      <c r="K179" s="42" t="s">
        <v>479</v>
      </c>
      <c r="L179" s="43"/>
      <c r="M179" s="38">
        <v>0.23</v>
      </c>
      <c r="N179" s="40"/>
      <c r="O179" s="39"/>
      <c r="P179" s="42" t="s">
        <v>505</v>
      </c>
      <c r="Q179" s="44"/>
      <c r="R179" s="44"/>
      <c r="S179" s="44"/>
      <c r="T179" s="44"/>
      <c r="U179" s="44"/>
      <c r="V179" s="44"/>
      <c r="W179" s="43"/>
    </row>
    <row r="180" spans="1:23" ht="16.5" customHeight="1" x14ac:dyDescent="0.3">
      <c r="A180" t="s">
        <v>196</v>
      </c>
      <c r="B180" s="4">
        <v>17</v>
      </c>
      <c r="C180" s="4">
        <v>17</v>
      </c>
      <c r="D180" s="4">
        <v>130</v>
      </c>
      <c r="E180" s="4">
        <v>138</v>
      </c>
      <c r="F180" s="4">
        <v>40431</v>
      </c>
      <c r="G180" s="4">
        <v>40438</v>
      </c>
      <c r="K180" s="31" t="s">
        <v>480</v>
      </c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50"/>
    </row>
    <row r="181" spans="1:23" ht="75" customHeight="1" x14ac:dyDescent="0.3">
      <c r="A181" t="s">
        <v>110</v>
      </c>
      <c r="B181" s="4">
        <v>11</v>
      </c>
      <c r="C181" s="4">
        <v>11</v>
      </c>
      <c r="D181" s="4">
        <v>32</v>
      </c>
      <c r="E181" s="4">
        <v>35</v>
      </c>
      <c r="F181" s="4">
        <v>4902</v>
      </c>
      <c r="G181" s="4">
        <v>5255</v>
      </c>
      <c r="K181" s="42" t="s">
        <v>481</v>
      </c>
      <c r="L181" s="43"/>
      <c r="M181" s="38">
        <v>0.16</v>
      </c>
      <c r="N181" s="40"/>
      <c r="O181" s="39"/>
      <c r="P181" s="42" t="s">
        <v>495</v>
      </c>
      <c r="Q181" s="44"/>
      <c r="R181" s="44"/>
      <c r="S181" s="44"/>
      <c r="T181" s="44"/>
      <c r="U181" s="44"/>
      <c r="V181" s="44"/>
      <c r="W181" s="43"/>
    </row>
    <row r="182" spans="1:23" x14ac:dyDescent="0.25">
      <c r="A182" t="s">
        <v>197</v>
      </c>
      <c r="B182" s="4">
        <v>13</v>
      </c>
      <c r="C182" s="4">
        <v>13</v>
      </c>
      <c r="D182" s="4">
        <v>33</v>
      </c>
      <c r="E182" s="4">
        <v>34</v>
      </c>
      <c r="F182" s="4">
        <v>6424</v>
      </c>
      <c r="G182" s="4">
        <v>6635</v>
      </c>
    </row>
    <row r="183" spans="1:23" x14ac:dyDescent="0.25">
      <c r="A183" t="s">
        <v>198</v>
      </c>
      <c r="B183" s="4">
        <v>12</v>
      </c>
      <c r="C183" s="4">
        <v>12</v>
      </c>
      <c r="D183" s="4">
        <v>25</v>
      </c>
      <c r="E183" s="4">
        <v>26</v>
      </c>
      <c r="F183" s="4">
        <v>4015</v>
      </c>
      <c r="G183" s="4">
        <v>3721</v>
      </c>
    </row>
    <row r="184" spans="1:23" x14ac:dyDescent="0.25">
      <c r="A184" t="s">
        <v>199</v>
      </c>
      <c r="B184" s="4">
        <v>21</v>
      </c>
      <c r="C184" s="4">
        <v>21</v>
      </c>
      <c r="D184" s="4">
        <v>35</v>
      </c>
      <c r="E184" s="4">
        <v>38</v>
      </c>
      <c r="F184" s="4">
        <v>6166</v>
      </c>
      <c r="G184" s="4">
        <v>6165</v>
      </c>
    </row>
    <row r="185" spans="1:23" x14ac:dyDescent="0.25">
      <c r="A185" t="s">
        <v>200</v>
      </c>
      <c r="B185" s="4">
        <v>14</v>
      </c>
      <c r="C185" s="4">
        <v>14</v>
      </c>
      <c r="D185" s="4">
        <v>29</v>
      </c>
      <c r="E185" s="4">
        <v>34</v>
      </c>
      <c r="F185" s="4">
        <v>6084</v>
      </c>
      <c r="G185" s="4">
        <v>5907</v>
      </c>
    </row>
    <row r="186" spans="1:23" x14ac:dyDescent="0.25">
      <c r="A186" t="s">
        <v>201</v>
      </c>
      <c r="B186" s="4">
        <v>15</v>
      </c>
      <c r="C186" s="4">
        <v>15</v>
      </c>
      <c r="D186" s="4">
        <v>21</v>
      </c>
      <c r="E186" s="4">
        <v>19</v>
      </c>
      <c r="F186" s="4">
        <v>4590</v>
      </c>
      <c r="G186" s="4">
        <v>4354</v>
      </c>
    </row>
    <row r="187" spans="1:23" x14ac:dyDescent="0.25">
      <c r="A187" t="s">
        <v>202</v>
      </c>
      <c r="B187" s="4">
        <v>5</v>
      </c>
      <c r="C187" s="4">
        <v>6</v>
      </c>
      <c r="D187" s="4">
        <v>19</v>
      </c>
      <c r="E187" s="4">
        <v>19</v>
      </c>
      <c r="F187" s="4">
        <v>3809</v>
      </c>
      <c r="G187" s="4">
        <v>3722</v>
      </c>
    </row>
    <row r="188" spans="1:23" x14ac:dyDescent="0.25">
      <c r="A188" t="s">
        <v>203</v>
      </c>
      <c r="B188" s="4">
        <v>5</v>
      </c>
      <c r="C188" s="4">
        <v>5</v>
      </c>
      <c r="D188" s="4">
        <v>39</v>
      </c>
      <c r="E188" s="4">
        <v>38</v>
      </c>
      <c r="F188" s="4">
        <v>9531</v>
      </c>
      <c r="G188" s="4">
        <v>9238</v>
      </c>
    </row>
    <row r="189" spans="1:23" x14ac:dyDescent="0.25">
      <c r="A189" t="s">
        <v>204</v>
      </c>
      <c r="B189" s="4">
        <v>19</v>
      </c>
      <c r="C189" s="4">
        <v>19</v>
      </c>
      <c r="D189" s="4">
        <v>38</v>
      </c>
      <c r="E189" s="4">
        <v>36</v>
      </c>
      <c r="F189" s="4">
        <v>8229</v>
      </c>
      <c r="G189" s="4">
        <v>8398</v>
      </c>
    </row>
    <row r="190" spans="1:23" x14ac:dyDescent="0.25">
      <c r="A190" t="s">
        <v>205</v>
      </c>
      <c r="B190" s="4">
        <v>11</v>
      </c>
      <c r="C190" s="4">
        <v>9</v>
      </c>
      <c r="D190" s="4">
        <v>26</v>
      </c>
      <c r="E190" s="4">
        <v>26</v>
      </c>
      <c r="F190" s="4">
        <v>5052</v>
      </c>
      <c r="G190" s="4">
        <v>4943</v>
      </c>
    </row>
    <row r="191" spans="1:23" x14ac:dyDescent="0.25">
      <c r="A191" t="s">
        <v>206</v>
      </c>
      <c r="B191" s="4">
        <v>12</v>
      </c>
      <c r="C191" s="4">
        <v>12</v>
      </c>
      <c r="D191" s="4">
        <v>28</v>
      </c>
      <c r="E191" s="4">
        <v>31</v>
      </c>
      <c r="F191" s="4">
        <v>4951</v>
      </c>
      <c r="G191" s="4">
        <v>5082</v>
      </c>
    </row>
    <row r="192" spans="1:23" x14ac:dyDescent="0.25">
      <c r="A192" t="s">
        <v>207</v>
      </c>
      <c r="B192" s="4">
        <v>9</v>
      </c>
      <c r="C192" s="4">
        <v>9</v>
      </c>
      <c r="D192" s="4">
        <v>21</v>
      </c>
      <c r="E192" s="4">
        <v>21</v>
      </c>
      <c r="F192" s="4">
        <v>2398</v>
      </c>
      <c r="G192" s="4">
        <v>2424</v>
      </c>
    </row>
    <row r="193" spans="1:7" x14ac:dyDescent="0.25">
      <c r="A193" t="s">
        <v>208</v>
      </c>
      <c r="B193" s="4">
        <v>17</v>
      </c>
      <c r="C193" s="4">
        <v>16</v>
      </c>
      <c r="D193" s="4">
        <v>26</v>
      </c>
      <c r="E193" s="4">
        <v>27</v>
      </c>
      <c r="F193" s="4">
        <v>4359</v>
      </c>
      <c r="G193" s="4">
        <v>4308</v>
      </c>
    </row>
    <row r="194" spans="1:7" x14ac:dyDescent="0.25">
      <c r="A194" t="s">
        <v>209</v>
      </c>
      <c r="B194" s="4">
        <v>4</v>
      </c>
      <c r="C194" s="4">
        <v>4</v>
      </c>
      <c r="D194" s="4">
        <v>36</v>
      </c>
      <c r="E194" s="4">
        <v>41</v>
      </c>
      <c r="F194" s="4">
        <v>11487</v>
      </c>
      <c r="G194" s="4">
        <v>11239</v>
      </c>
    </row>
    <row r="195" spans="1:7" x14ac:dyDescent="0.25">
      <c r="A195" t="s">
        <v>210</v>
      </c>
      <c r="B195" s="4">
        <v>46</v>
      </c>
      <c r="C195" s="4">
        <v>45</v>
      </c>
      <c r="D195" s="4">
        <v>91</v>
      </c>
      <c r="E195" s="4">
        <v>88</v>
      </c>
      <c r="F195" s="4">
        <v>22675</v>
      </c>
      <c r="G195" s="4">
        <v>22725</v>
      </c>
    </row>
    <row r="196" spans="1:7" x14ac:dyDescent="0.25">
      <c r="A196" t="s">
        <v>211</v>
      </c>
      <c r="B196" s="4">
        <v>24</v>
      </c>
      <c r="C196" s="4">
        <v>24</v>
      </c>
      <c r="D196" s="4">
        <v>52</v>
      </c>
      <c r="E196" s="4">
        <v>53</v>
      </c>
      <c r="F196" s="4">
        <v>10714</v>
      </c>
      <c r="G196" s="4">
        <v>10437</v>
      </c>
    </row>
    <row r="197" spans="1:7" x14ac:dyDescent="0.25">
      <c r="A197" t="s">
        <v>212</v>
      </c>
      <c r="B197" s="4">
        <v>20</v>
      </c>
      <c r="C197" s="4">
        <v>20</v>
      </c>
      <c r="D197" s="4">
        <v>46</v>
      </c>
      <c r="E197" s="4">
        <v>42</v>
      </c>
      <c r="F197" s="4">
        <v>13566</v>
      </c>
      <c r="G197" s="4">
        <v>13446</v>
      </c>
    </row>
    <row r="198" spans="1:7" x14ac:dyDescent="0.25">
      <c r="A198" t="s">
        <v>213</v>
      </c>
      <c r="B198" s="4">
        <v>9</v>
      </c>
      <c r="C198" s="4">
        <v>9</v>
      </c>
      <c r="D198" s="4">
        <v>30</v>
      </c>
      <c r="E198" s="4">
        <v>33</v>
      </c>
      <c r="F198" s="4">
        <v>7980</v>
      </c>
      <c r="G198" s="4">
        <v>7822</v>
      </c>
    </row>
    <row r="199" spans="1:7" x14ac:dyDescent="0.25">
      <c r="A199" t="s">
        <v>214</v>
      </c>
      <c r="B199" s="4">
        <v>23</v>
      </c>
      <c r="C199" s="4">
        <v>23</v>
      </c>
      <c r="D199" s="4">
        <v>48</v>
      </c>
      <c r="E199" s="4">
        <v>48</v>
      </c>
      <c r="F199" s="4">
        <v>11416</v>
      </c>
      <c r="G199" s="4">
        <v>11272</v>
      </c>
    </row>
    <row r="200" spans="1:7" x14ac:dyDescent="0.25">
      <c r="A200" t="s">
        <v>215</v>
      </c>
      <c r="B200" s="4">
        <v>14</v>
      </c>
      <c r="C200" s="4">
        <v>14</v>
      </c>
      <c r="D200" s="4">
        <v>156</v>
      </c>
      <c r="E200" s="4">
        <v>152</v>
      </c>
      <c r="F200" s="4">
        <v>43437</v>
      </c>
      <c r="G200" s="4">
        <v>41542</v>
      </c>
    </row>
    <row r="201" spans="1:7" x14ac:dyDescent="0.25">
      <c r="A201" t="s">
        <v>216</v>
      </c>
      <c r="B201" s="4">
        <v>16</v>
      </c>
      <c r="C201" s="4">
        <v>16</v>
      </c>
      <c r="D201" s="4">
        <v>29</v>
      </c>
      <c r="E201" s="4">
        <v>29</v>
      </c>
      <c r="F201" s="4">
        <v>8374</v>
      </c>
      <c r="G201" s="4">
        <v>8063</v>
      </c>
    </row>
    <row r="202" spans="1:7" x14ac:dyDescent="0.25">
      <c r="A202" t="s">
        <v>217</v>
      </c>
      <c r="B202" s="4">
        <v>27</v>
      </c>
      <c r="C202" s="4">
        <v>28</v>
      </c>
      <c r="D202" s="4">
        <v>51</v>
      </c>
      <c r="E202" s="4">
        <v>52</v>
      </c>
      <c r="F202" s="4">
        <v>9939</v>
      </c>
      <c r="G202" s="4">
        <v>9965</v>
      </c>
    </row>
    <row r="203" spans="1:7" x14ac:dyDescent="0.25">
      <c r="A203" t="s">
        <v>218</v>
      </c>
      <c r="B203" s="4">
        <v>6</v>
      </c>
      <c r="C203" s="4">
        <v>7</v>
      </c>
      <c r="D203" s="4">
        <v>18</v>
      </c>
      <c r="E203" s="4">
        <v>20</v>
      </c>
      <c r="F203" s="4">
        <v>2534</v>
      </c>
      <c r="G203" s="4">
        <v>2967</v>
      </c>
    </row>
    <row r="204" spans="1:7" x14ac:dyDescent="0.25">
      <c r="A204" t="s">
        <v>219</v>
      </c>
      <c r="B204" s="4">
        <v>17</v>
      </c>
      <c r="C204" s="4">
        <v>17</v>
      </c>
      <c r="D204" s="4">
        <v>47</v>
      </c>
      <c r="E204" s="4">
        <v>54</v>
      </c>
      <c r="F204" s="4">
        <v>6477</v>
      </c>
      <c r="G204" s="4">
        <v>6240</v>
      </c>
    </row>
    <row r="205" spans="1:7" x14ac:dyDescent="0.25">
      <c r="A205" t="s">
        <v>220</v>
      </c>
      <c r="B205" s="4">
        <v>18</v>
      </c>
      <c r="C205" s="4">
        <v>18</v>
      </c>
      <c r="D205" s="4">
        <v>33</v>
      </c>
      <c r="E205" s="4">
        <v>33</v>
      </c>
      <c r="F205" s="4">
        <v>5935</v>
      </c>
      <c r="G205" s="4">
        <v>5809</v>
      </c>
    </row>
    <row r="206" spans="1:7" x14ac:dyDescent="0.25">
      <c r="A206" t="s">
        <v>221</v>
      </c>
      <c r="B206" s="4">
        <v>18</v>
      </c>
      <c r="C206" s="4">
        <v>18</v>
      </c>
      <c r="D206" s="4">
        <v>52</v>
      </c>
      <c r="E206" s="4">
        <v>52</v>
      </c>
      <c r="F206" s="4">
        <v>9216</v>
      </c>
      <c r="G206" s="4">
        <v>8622</v>
      </c>
    </row>
    <row r="207" spans="1:7" x14ac:dyDescent="0.25">
      <c r="A207" t="s">
        <v>222</v>
      </c>
      <c r="B207" s="4">
        <v>18</v>
      </c>
      <c r="C207" s="4">
        <v>18</v>
      </c>
      <c r="D207" s="4">
        <v>46</v>
      </c>
      <c r="E207" s="4">
        <v>47</v>
      </c>
      <c r="F207" s="4">
        <v>8831</v>
      </c>
      <c r="G207" s="4">
        <v>8912</v>
      </c>
    </row>
    <row r="208" spans="1:7" x14ac:dyDescent="0.25">
      <c r="A208" t="s">
        <v>223</v>
      </c>
      <c r="B208" s="4">
        <v>13</v>
      </c>
      <c r="C208" s="4">
        <v>13</v>
      </c>
      <c r="D208" s="4">
        <v>34</v>
      </c>
      <c r="E208" s="4">
        <v>37</v>
      </c>
      <c r="F208" s="4">
        <v>7381</v>
      </c>
      <c r="G208" s="4">
        <v>6898</v>
      </c>
    </row>
    <row r="209" spans="1:7" x14ac:dyDescent="0.25">
      <c r="A209" t="s">
        <v>224</v>
      </c>
      <c r="B209" s="4">
        <v>14</v>
      </c>
      <c r="C209" s="4">
        <v>14</v>
      </c>
      <c r="D209" s="4">
        <v>34</v>
      </c>
      <c r="E209" s="4">
        <v>34</v>
      </c>
      <c r="F209" s="4">
        <v>6876</v>
      </c>
      <c r="G209" s="4">
        <v>5970</v>
      </c>
    </row>
    <row r="210" spans="1:7" x14ac:dyDescent="0.25">
      <c r="A210" t="s">
        <v>225</v>
      </c>
      <c r="B210" s="4">
        <v>22</v>
      </c>
      <c r="C210" s="4">
        <v>22</v>
      </c>
      <c r="D210" s="4">
        <v>37</v>
      </c>
      <c r="E210" s="4">
        <v>37</v>
      </c>
      <c r="F210" s="4">
        <v>9251</v>
      </c>
      <c r="G210" s="4">
        <v>10196</v>
      </c>
    </row>
    <row r="211" spans="1:7" x14ac:dyDescent="0.25">
      <c r="A211" t="s">
        <v>226</v>
      </c>
      <c r="B211" s="4">
        <v>12</v>
      </c>
      <c r="C211" s="4">
        <v>12</v>
      </c>
      <c r="D211" s="4">
        <v>30</v>
      </c>
      <c r="E211" s="4">
        <v>29</v>
      </c>
      <c r="F211" s="4">
        <v>6768</v>
      </c>
      <c r="G211" s="4">
        <v>6618</v>
      </c>
    </row>
    <row r="212" spans="1:7" x14ac:dyDescent="0.25">
      <c r="A212" t="s">
        <v>227</v>
      </c>
      <c r="B212" s="4">
        <v>16</v>
      </c>
      <c r="C212" s="4">
        <v>16</v>
      </c>
      <c r="D212" s="4">
        <v>30</v>
      </c>
      <c r="E212" s="4">
        <v>31</v>
      </c>
      <c r="F212" s="4">
        <v>5983</v>
      </c>
      <c r="G212" s="4">
        <v>5881</v>
      </c>
    </row>
    <row r="213" spans="1:7" x14ac:dyDescent="0.25">
      <c r="A213" t="s">
        <v>228</v>
      </c>
      <c r="B213" s="4">
        <v>13</v>
      </c>
      <c r="C213" s="4">
        <v>13</v>
      </c>
      <c r="D213" s="4">
        <v>23</v>
      </c>
      <c r="E213" s="4">
        <v>24</v>
      </c>
      <c r="F213" s="4">
        <v>4108</v>
      </c>
      <c r="G213" s="4">
        <v>4407</v>
      </c>
    </row>
    <row r="214" spans="1:7" x14ac:dyDescent="0.25">
      <c r="A214" t="s">
        <v>229</v>
      </c>
      <c r="B214" s="4">
        <v>15</v>
      </c>
      <c r="C214" s="4">
        <v>15</v>
      </c>
      <c r="D214" s="4">
        <v>99</v>
      </c>
      <c r="E214" s="4">
        <v>100</v>
      </c>
      <c r="F214" s="4">
        <v>24330</v>
      </c>
      <c r="G214" s="4">
        <v>22792</v>
      </c>
    </row>
    <row r="215" spans="1:7" x14ac:dyDescent="0.25">
      <c r="A215" t="s">
        <v>172</v>
      </c>
      <c r="B215" s="4">
        <v>15</v>
      </c>
      <c r="C215" s="4">
        <v>15</v>
      </c>
      <c r="D215" s="4">
        <v>40</v>
      </c>
      <c r="E215" s="4">
        <v>40</v>
      </c>
      <c r="F215" s="4">
        <v>7768</v>
      </c>
      <c r="G215" s="4">
        <v>7431</v>
      </c>
    </row>
    <row r="216" spans="1:7" x14ac:dyDescent="0.25">
      <c r="A216" t="s">
        <v>230</v>
      </c>
      <c r="B216" s="4">
        <v>25</v>
      </c>
      <c r="C216" s="4">
        <v>25</v>
      </c>
      <c r="D216" s="4">
        <v>62</v>
      </c>
      <c r="E216" s="4">
        <v>60</v>
      </c>
      <c r="F216" s="4">
        <v>12726</v>
      </c>
      <c r="G216" s="4">
        <v>12481</v>
      </c>
    </row>
    <row r="217" spans="1:7" x14ac:dyDescent="0.25">
      <c r="A217" t="s">
        <v>231</v>
      </c>
      <c r="B217" s="4">
        <v>13</v>
      </c>
      <c r="C217" s="4">
        <v>11</v>
      </c>
      <c r="D217" s="4">
        <v>20</v>
      </c>
      <c r="E217" s="4">
        <v>20</v>
      </c>
      <c r="F217" s="4">
        <v>5767</v>
      </c>
      <c r="G217" s="4">
        <v>5314</v>
      </c>
    </row>
    <row r="218" spans="1:7" x14ac:dyDescent="0.25">
      <c r="A218" t="s">
        <v>232</v>
      </c>
      <c r="B218" s="4">
        <v>30</v>
      </c>
      <c r="C218" s="4">
        <v>24</v>
      </c>
      <c r="D218" s="4">
        <v>56</v>
      </c>
      <c r="E218" s="4">
        <v>45</v>
      </c>
      <c r="F218" s="4">
        <v>13597</v>
      </c>
      <c r="G218" s="4">
        <v>11511</v>
      </c>
    </row>
    <row r="219" spans="1:7" x14ac:dyDescent="0.25">
      <c r="A219" t="s">
        <v>233</v>
      </c>
      <c r="B219" s="4">
        <v>29</v>
      </c>
      <c r="C219" s="4">
        <v>29</v>
      </c>
      <c r="D219" s="4">
        <v>57</v>
      </c>
      <c r="E219" s="4">
        <v>58</v>
      </c>
      <c r="F219" s="4">
        <v>12999</v>
      </c>
      <c r="G219" s="4">
        <v>12731</v>
      </c>
    </row>
    <row r="220" spans="1:7" x14ac:dyDescent="0.25">
      <c r="A220" t="s">
        <v>234</v>
      </c>
      <c r="B220" s="4">
        <v>27</v>
      </c>
      <c r="C220" s="4">
        <v>29</v>
      </c>
      <c r="D220" s="4">
        <v>63</v>
      </c>
      <c r="E220" s="4">
        <v>71</v>
      </c>
      <c r="F220" s="4">
        <v>14012</v>
      </c>
      <c r="G220" s="4">
        <v>15328</v>
      </c>
    </row>
    <row r="221" spans="1:7" x14ac:dyDescent="0.25">
      <c r="A221" t="s">
        <v>235</v>
      </c>
      <c r="B221" s="4">
        <v>8</v>
      </c>
      <c r="C221" s="4">
        <v>8</v>
      </c>
      <c r="D221" s="4">
        <v>28</v>
      </c>
      <c r="E221" s="4">
        <v>25</v>
      </c>
      <c r="F221" s="4">
        <v>6745</v>
      </c>
      <c r="G221" s="4">
        <v>6635</v>
      </c>
    </row>
    <row r="222" spans="1:7" x14ac:dyDescent="0.25">
      <c r="A222" t="s">
        <v>236</v>
      </c>
      <c r="B222" s="4">
        <v>13</v>
      </c>
      <c r="C222" s="4">
        <v>20</v>
      </c>
      <c r="D222" s="4">
        <v>100</v>
      </c>
      <c r="E222" s="4">
        <v>111</v>
      </c>
      <c r="F222" s="4">
        <v>23381</v>
      </c>
      <c r="G222" s="4">
        <v>25142</v>
      </c>
    </row>
    <row r="223" spans="1:7" x14ac:dyDescent="0.25">
      <c r="A223" t="s">
        <v>237</v>
      </c>
      <c r="B223" s="4">
        <v>15</v>
      </c>
      <c r="C223" s="4">
        <v>15</v>
      </c>
      <c r="D223" s="4">
        <v>44</v>
      </c>
      <c r="E223" s="4">
        <v>50</v>
      </c>
      <c r="F223" s="4">
        <v>11600</v>
      </c>
      <c r="G223" s="4">
        <v>11879</v>
      </c>
    </row>
    <row r="224" spans="1:7" x14ac:dyDescent="0.25">
      <c r="A224" t="s">
        <v>238</v>
      </c>
      <c r="B224" s="4">
        <v>27</v>
      </c>
      <c r="C224" s="4">
        <v>27</v>
      </c>
      <c r="D224" s="4">
        <v>49</v>
      </c>
      <c r="E224" s="4">
        <v>49</v>
      </c>
      <c r="F224" s="4">
        <v>9965</v>
      </c>
      <c r="G224" s="4">
        <v>9854</v>
      </c>
    </row>
    <row r="225" spans="1:7" x14ac:dyDescent="0.25">
      <c r="A225" t="s">
        <v>239</v>
      </c>
      <c r="B225" s="4">
        <v>19</v>
      </c>
      <c r="C225" s="4">
        <v>19</v>
      </c>
      <c r="D225" s="4">
        <v>38</v>
      </c>
      <c r="E225" s="4">
        <v>40</v>
      </c>
      <c r="F225" s="4">
        <v>6455</v>
      </c>
      <c r="G225" s="4">
        <v>6586</v>
      </c>
    </row>
    <row r="226" spans="1:7" x14ac:dyDescent="0.25">
      <c r="A226" t="s">
        <v>240</v>
      </c>
      <c r="B226" s="4">
        <v>20</v>
      </c>
      <c r="C226" s="4">
        <v>20</v>
      </c>
      <c r="D226" s="4">
        <v>49</v>
      </c>
      <c r="E226" s="4">
        <v>50</v>
      </c>
      <c r="F226" s="4">
        <v>11785</v>
      </c>
      <c r="G226" s="4">
        <v>11250</v>
      </c>
    </row>
    <row r="227" spans="1:7" x14ac:dyDescent="0.25">
      <c r="A227" t="s">
        <v>53</v>
      </c>
      <c r="B227" s="4">
        <v>40</v>
      </c>
      <c r="C227" s="4">
        <v>40</v>
      </c>
      <c r="D227" s="4">
        <v>75</v>
      </c>
      <c r="E227" s="4">
        <v>79</v>
      </c>
      <c r="F227" s="4">
        <v>28081</v>
      </c>
      <c r="G227" s="4">
        <v>27168</v>
      </c>
    </row>
    <row r="228" spans="1:7" x14ac:dyDescent="0.25">
      <c r="A228" t="s">
        <v>241</v>
      </c>
      <c r="B228" s="4">
        <v>12</v>
      </c>
      <c r="C228" s="4">
        <v>12</v>
      </c>
      <c r="D228" s="4">
        <v>27</v>
      </c>
      <c r="E228" s="4">
        <v>27</v>
      </c>
      <c r="F228" s="4">
        <v>5432</v>
      </c>
      <c r="G228" s="4">
        <v>5496</v>
      </c>
    </row>
    <row r="229" spans="1:7" x14ac:dyDescent="0.25">
      <c r="A229" t="s">
        <v>242</v>
      </c>
      <c r="B229" s="4">
        <v>21</v>
      </c>
      <c r="C229" s="4">
        <v>21</v>
      </c>
      <c r="D229" s="4">
        <v>40</v>
      </c>
      <c r="E229" s="4">
        <v>39</v>
      </c>
      <c r="F229" s="4">
        <v>11964</v>
      </c>
      <c r="G229" s="4">
        <v>11615</v>
      </c>
    </row>
    <row r="230" spans="1:7" x14ac:dyDescent="0.25">
      <c r="A230" t="s">
        <v>243</v>
      </c>
      <c r="B230" s="4">
        <v>10</v>
      </c>
      <c r="C230" s="4">
        <v>10</v>
      </c>
      <c r="D230" s="4">
        <v>38</v>
      </c>
      <c r="E230" s="4">
        <v>40</v>
      </c>
      <c r="F230" s="4">
        <v>11256</v>
      </c>
      <c r="G230" s="4">
        <v>10961</v>
      </c>
    </row>
    <row r="231" spans="1:7" x14ac:dyDescent="0.25">
      <c r="A231" t="s">
        <v>244</v>
      </c>
      <c r="B231" s="4">
        <v>20</v>
      </c>
      <c r="C231" s="4">
        <v>20</v>
      </c>
      <c r="D231" s="4">
        <v>64</v>
      </c>
      <c r="E231" s="4">
        <v>68</v>
      </c>
      <c r="F231" s="4">
        <v>20932</v>
      </c>
      <c r="G231" s="4">
        <v>21034</v>
      </c>
    </row>
    <row r="232" spans="1:7" x14ac:dyDescent="0.25">
      <c r="A232" t="s">
        <v>245</v>
      </c>
      <c r="B232" s="4">
        <v>25</v>
      </c>
      <c r="C232" s="4">
        <v>25</v>
      </c>
      <c r="D232" s="4">
        <v>48</v>
      </c>
      <c r="E232" s="4">
        <v>49</v>
      </c>
      <c r="F232" s="4">
        <v>10858</v>
      </c>
      <c r="G232" s="4">
        <v>11251</v>
      </c>
    </row>
    <row r="233" spans="1:7" x14ac:dyDescent="0.25">
      <c r="A233" t="s">
        <v>246</v>
      </c>
      <c r="B233" s="4">
        <v>31</v>
      </c>
      <c r="C233" s="4">
        <v>31</v>
      </c>
      <c r="D233" s="4">
        <v>71</v>
      </c>
      <c r="E233" s="4">
        <v>70</v>
      </c>
      <c r="F233" s="4">
        <v>17368</v>
      </c>
      <c r="G233" s="4">
        <v>17771</v>
      </c>
    </row>
    <row r="234" spans="1:7" x14ac:dyDescent="0.25">
      <c r="A234" t="s">
        <v>247</v>
      </c>
      <c r="B234" s="4">
        <v>14</v>
      </c>
      <c r="C234" s="4">
        <v>13</v>
      </c>
      <c r="D234" s="4">
        <v>35</v>
      </c>
      <c r="E234" s="4">
        <v>32</v>
      </c>
      <c r="F234" s="4">
        <v>6885</v>
      </c>
      <c r="G234" s="4">
        <v>6526</v>
      </c>
    </row>
    <row r="235" spans="1:7" x14ac:dyDescent="0.25">
      <c r="A235" t="s">
        <v>248</v>
      </c>
      <c r="B235" s="4">
        <v>21</v>
      </c>
      <c r="C235" s="4">
        <v>19</v>
      </c>
      <c r="D235" s="4">
        <v>50</v>
      </c>
      <c r="E235" s="4">
        <v>47</v>
      </c>
      <c r="F235" s="4">
        <v>9135</v>
      </c>
      <c r="G235" s="4">
        <v>8553</v>
      </c>
    </row>
    <row r="236" spans="1:7" x14ac:dyDescent="0.25">
      <c r="A236" t="s">
        <v>249</v>
      </c>
      <c r="B236" s="4">
        <v>21</v>
      </c>
      <c r="C236" s="4">
        <v>21</v>
      </c>
      <c r="D236" s="4">
        <v>32</v>
      </c>
      <c r="E236" s="4">
        <v>36</v>
      </c>
      <c r="F236" s="4">
        <v>10748</v>
      </c>
      <c r="G236" s="4">
        <v>10693</v>
      </c>
    </row>
    <row r="237" spans="1:7" x14ac:dyDescent="0.25">
      <c r="A237" t="s">
        <v>250</v>
      </c>
      <c r="B237" s="4">
        <v>8</v>
      </c>
      <c r="C237" s="4">
        <v>8</v>
      </c>
      <c r="D237" s="4">
        <v>54</v>
      </c>
      <c r="E237" s="4">
        <v>53</v>
      </c>
      <c r="F237" s="4">
        <v>13452</v>
      </c>
      <c r="G237" s="4">
        <v>13575</v>
      </c>
    </row>
    <row r="238" spans="1:7" x14ac:dyDescent="0.25">
      <c r="A238" t="s">
        <v>251</v>
      </c>
      <c r="B238" s="4">
        <v>15</v>
      </c>
      <c r="C238" s="4">
        <v>15</v>
      </c>
      <c r="D238" s="4">
        <v>43</v>
      </c>
      <c r="E238" s="4">
        <v>41</v>
      </c>
      <c r="F238" s="4">
        <v>11737</v>
      </c>
      <c r="G238" s="4">
        <v>12230</v>
      </c>
    </row>
    <row r="239" spans="1:7" x14ac:dyDescent="0.25">
      <c r="A239" t="s">
        <v>72</v>
      </c>
      <c r="B239" s="4">
        <v>13</v>
      </c>
      <c r="C239" s="4">
        <v>13</v>
      </c>
      <c r="D239" s="4">
        <v>34</v>
      </c>
      <c r="E239" s="4">
        <v>33</v>
      </c>
      <c r="F239" s="4">
        <v>7851</v>
      </c>
      <c r="G239" s="4">
        <v>8065</v>
      </c>
    </row>
    <row r="240" spans="1:7" x14ac:dyDescent="0.25">
      <c r="A240" t="s">
        <v>252</v>
      </c>
      <c r="B240" s="4">
        <v>20</v>
      </c>
      <c r="C240" s="4">
        <v>20</v>
      </c>
      <c r="D240" s="4">
        <v>42</v>
      </c>
      <c r="E240" s="4">
        <v>45</v>
      </c>
      <c r="F240" s="4">
        <v>9972</v>
      </c>
      <c r="G240" s="4">
        <v>10315</v>
      </c>
    </row>
    <row r="241" spans="1:7" x14ac:dyDescent="0.25">
      <c r="A241" t="s">
        <v>253</v>
      </c>
      <c r="B241" s="4">
        <v>17</v>
      </c>
      <c r="C241" s="4">
        <v>17</v>
      </c>
      <c r="D241" s="4">
        <v>29</v>
      </c>
      <c r="E241" s="4">
        <v>30</v>
      </c>
      <c r="F241" s="4">
        <v>5681</v>
      </c>
      <c r="G241" s="4">
        <v>5543</v>
      </c>
    </row>
    <row r="242" spans="1:7" x14ac:dyDescent="0.25">
      <c r="A242" t="s">
        <v>254</v>
      </c>
      <c r="B242" s="4">
        <v>10</v>
      </c>
      <c r="C242" s="4">
        <v>10</v>
      </c>
      <c r="D242" s="4">
        <v>28</v>
      </c>
      <c r="E242" s="4">
        <v>25</v>
      </c>
      <c r="F242" s="4">
        <v>5844</v>
      </c>
      <c r="G242" s="4">
        <v>5015</v>
      </c>
    </row>
    <row r="243" spans="1:7" x14ac:dyDescent="0.25">
      <c r="A243" t="s">
        <v>255</v>
      </c>
      <c r="B243" s="4">
        <v>19</v>
      </c>
      <c r="C243" s="4">
        <v>19</v>
      </c>
      <c r="D243" s="4">
        <v>61</v>
      </c>
      <c r="E243" s="4">
        <v>60</v>
      </c>
      <c r="F243" s="4">
        <v>13564</v>
      </c>
      <c r="G243" s="4">
        <v>13635</v>
      </c>
    </row>
    <row r="244" spans="1:7" x14ac:dyDescent="0.25">
      <c r="A244" t="s">
        <v>256</v>
      </c>
      <c r="B244" s="4">
        <v>14</v>
      </c>
      <c r="C244" s="4">
        <v>14</v>
      </c>
      <c r="D244" s="4">
        <v>32</v>
      </c>
      <c r="E244" s="4">
        <v>32</v>
      </c>
      <c r="F244" s="4">
        <v>11510</v>
      </c>
      <c r="G244" s="4">
        <v>11418</v>
      </c>
    </row>
    <row r="245" spans="1:7" x14ac:dyDescent="0.25">
      <c r="A245" t="s">
        <v>257</v>
      </c>
      <c r="B245" s="4">
        <v>15</v>
      </c>
      <c r="C245" s="4">
        <v>15</v>
      </c>
      <c r="D245" s="4">
        <v>29</v>
      </c>
      <c r="E245" s="4">
        <v>27</v>
      </c>
      <c r="F245" s="4">
        <v>7889</v>
      </c>
      <c r="G245" s="4">
        <v>7873</v>
      </c>
    </row>
    <row r="246" spans="1:7" x14ac:dyDescent="0.25">
      <c r="A246" t="s">
        <v>258</v>
      </c>
      <c r="B246" s="4">
        <v>8</v>
      </c>
      <c r="C246" s="4">
        <v>8</v>
      </c>
      <c r="D246" s="4">
        <v>41</v>
      </c>
      <c r="E246" s="4">
        <v>40</v>
      </c>
      <c r="F246" s="4">
        <v>15000</v>
      </c>
      <c r="G246" s="4">
        <v>14487</v>
      </c>
    </row>
    <row r="247" spans="1:7" x14ac:dyDescent="0.25">
      <c r="A247" t="s">
        <v>259</v>
      </c>
      <c r="B247" s="4">
        <v>10</v>
      </c>
      <c r="C247" s="4">
        <v>10</v>
      </c>
      <c r="D247" s="4">
        <v>29</v>
      </c>
      <c r="E247" s="4">
        <v>28</v>
      </c>
      <c r="F247" s="4">
        <v>9651</v>
      </c>
      <c r="G247" s="4">
        <v>10511</v>
      </c>
    </row>
    <row r="248" spans="1:7" x14ac:dyDescent="0.25">
      <c r="A248" t="s">
        <v>260</v>
      </c>
      <c r="B248" s="4">
        <v>27</v>
      </c>
      <c r="C248" s="4">
        <v>28</v>
      </c>
      <c r="D248" s="4">
        <v>57</v>
      </c>
      <c r="E248" s="4">
        <v>58</v>
      </c>
      <c r="F248" s="4">
        <v>13305</v>
      </c>
      <c r="G248" s="4">
        <v>12869</v>
      </c>
    </row>
    <row r="249" spans="1:7" x14ac:dyDescent="0.25">
      <c r="A249" t="s">
        <v>261</v>
      </c>
      <c r="B249" s="4">
        <v>27</v>
      </c>
      <c r="C249" s="4">
        <v>27</v>
      </c>
      <c r="D249" s="4">
        <v>70</v>
      </c>
      <c r="E249" s="4">
        <v>69</v>
      </c>
      <c r="F249" s="4">
        <v>22487</v>
      </c>
      <c r="G249" s="4">
        <v>22713</v>
      </c>
    </row>
    <row r="250" spans="1:7" x14ac:dyDescent="0.25">
      <c r="A250" t="s">
        <v>262</v>
      </c>
      <c r="B250" s="4">
        <v>14</v>
      </c>
      <c r="C250" s="4">
        <v>14</v>
      </c>
      <c r="D250" s="4">
        <v>46</v>
      </c>
      <c r="E250" s="4">
        <v>46</v>
      </c>
      <c r="F250" s="4">
        <v>12876</v>
      </c>
      <c r="G250" s="4">
        <v>12766</v>
      </c>
    </row>
    <row r="251" spans="1:7" x14ac:dyDescent="0.25">
      <c r="A251" t="s">
        <v>263</v>
      </c>
      <c r="B251" s="4">
        <v>16</v>
      </c>
      <c r="C251" s="4">
        <v>15</v>
      </c>
      <c r="D251" s="4">
        <v>44</v>
      </c>
      <c r="E251" s="4">
        <v>47</v>
      </c>
      <c r="F251" s="4">
        <v>9623</v>
      </c>
      <c r="G251" s="4">
        <v>9520</v>
      </c>
    </row>
    <row r="252" spans="1:7" x14ac:dyDescent="0.25">
      <c r="A252" t="s">
        <v>264</v>
      </c>
      <c r="B252" s="4">
        <v>12</v>
      </c>
      <c r="C252" s="4">
        <v>12</v>
      </c>
      <c r="D252" s="4">
        <v>25</v>
      </c>
      <c r="E252" s="4">
        <v>25</v>
      </c>
      <c r="F252" s="4">
        <v>10359</v>
      </c>
      <c r="G252" s="4">
        <v>10277</v>
      </c>
    </row>
    <row r="253" spans="1:7" x14ac:dyDescent="0.25">
      <c r="A253" t="s">
        <v>265</v>
      </c>
      <c r="B253" s="4">
        <v>65</v>
      </c>
      <c r="C253" s="4">
        <v>65</v>
      </c>
      <c r="D253" s="4">
        <v>182</v>
      </c>
      <c r="E253" s="4">
        <v>179</v>
      </c>
      <c r="F253" s="4">
        <v>56409</v>
      </c>
      <c r="G253" s="4">
        <v>60670</v>
      </c>
    </row>
    <row r="254" spans="1:7" x14ac:dyDescent="0.25">
      <c r="A254" t="s">
        <v>266</v>
      </c>
      <c r="B254" s="4">
        <v>19</v>
      </c>
      <c r="C254" s="4">
        <v>18</v>
      </c>
      <c r="D254" s="4">
        <v>59</v>
      </c>
      <c r="E254" s="4">
        <v>62</v>
      </c>
      <c r="F254" s="4">
        <v>13521</v>
      </c>
      <c r="G254" s="4">
        <v>13474</v>
      </c>
    </row>
    <row r="255" spans="1:7" x14ac:dyDescent="0.25">
      <c r="A255" t="s">
        <v>267</v>
      </c>
      <c r="B255" s="4">
        <v>15</v>
      </c>
      <c r="C255" s="4">
        <v>15</v>
      </c>
      <c r="D255" s="4">
        <v>35</v>
      </c>
      <c r="E255" s="4">
        <v>38</v>
      </c>
      <c r="F255" s="4">
        <v>10324</v>
      </c>
      <c r="G255" s="4">
        <v>10850</v>
      </c>
    </row>
    <row r="256" spans="1:7" x14ac:dyDescent="0.25">
      <c r="A256" t="s">
        <v>268</v>
      </c>
      <c r="B256" s="4">
        <v>10</v>
      </c>
      <c r="C256" s="4">
        <v>10</v>
      </c>
      <c r="D256" s="4">
        <v>31</v>
      </c>
      <c r="E256" s="4">
        <v>35</v>
      </c>
      <c r="F256" s="4">
        <v>7427</v>
      </c>
      <c r="G256" s="4">
        <v>8495</v>
      </c>
    </row>
    <row r="257" spans="1:7" x14ac:dyDescent="0.25">
      <c r="A257" t="s">
        <v>269</v>
      </c>
      <c r="B257" s="4">
        <v>44</v>
      </c>
      <c r="C257" s="4">
        <v>43</v>
      </c>
      <c r="D257" s="4">
        <v>318</v>
      </c>
      <c r="E257" s="4">
        <v>312</v>
      </c>
      <c r="F257" s="4">
        <v>86435</v>
      </c>
      <c r="G257" s="4">
        <v>86838</v>
      </c>
    </row>
    <row r="258" spans="1:7" x14ac:dyDescent="0.25">
      <c r="A258" t="s">
        <v>270</v>
      </c>
      <c r="B258" s="4">
        <v>10</v>
      </c>
      <c r="C258" s="4">
        <v>10</v>
      </c>
      <c r="D258" s="4">
        <v>33</v>
      </c>
      <c r="E258" s="4">
        <v>30</v>
      </c>
      <c r="F258" s="4">
        <v>6211</v>
      </c>
      <c r="G258" s="4">
        <v>5830</v>
      </c>
    </row>
    <row r="259" spans="1:7" x14ac:dyDescent="0.25">
      <c r="A259" t="s">
        <v>271</v>
      </c>
      <c r="B259" s="4">
        <v>18</v>
      </c>
      <c r="C259" s="4">
        <v>18</v>
      </c>
      <c r="D259" s="4">
        <v>41</v>
      </c>
      <c r="E259" s="4">
        <v>42</v>
      </c>
      <c r="F259" s="4">
        <v>11669</v>
      </c>
      <c r="G259" s="4">
        <v>11927</v>
      </c>
    </row>
    <row r="260" spans="1:7" x14ac:dyDescent="0.25">
      <c r="A260" t="s">
        <v>272</v>
      </c>
      <c r="B260" s="4">
        <v>27</v>
      </c>
      <c r="C260" s="4">
        <v>27</v>
      </c>
      <c r="D260" s="4">
        <v>62</v>
      </c>
      <c r="E260" s="4">
        <v>62</v>
      </c>
      <c r="F260" s="4">
        <v>9487</v>
      </c>
      <c r="G260" s="4">
        <v>9886</v>
      </c>
    </row>
    <row r="261" spans="1:7" x14ac:dyDescent="0.25">
      <c r="A261" t="s">
        <v>273</v>
      </c>
      <c r="B261" s="4">
        <v>16</v>
      </c>
      <c r="C261" s="4">
        <v>16</v>
      </c>
      <c r="D261" s="4">
        <v>37</v>
      </c>
      <c r="E261" s="4">
        <v>39</v>
      </c>
      <c r="F261" s="4">
        <v>7312</v>
      </c>
      <c r="G261" s="4">
        <v>7535</v>
      </c>
    </row>
    <row r="262" spans="1:7" x14ac:dyDescent="0.25">
      <c r="A262" t="s">
        <v>274</v>
      </c>
      <c r="B262" s="4">
        <v>11</v>
      </c>
      <c r="C262" s="4">
        <v>11</v>
      </c>
      <c r="D262" s="4">
        <v>76</v>
      </c>
      <c r="E262" s="4">
        <v>78</v>
      </c>
      <c r="F262" s="4">
        <v>18984</v>
      </c>
      <c r="G262" s="4">
        <v>17882</v>
      </c>
    </row>
    <row r="263" spans="1:7" x14ac:dyDescent="0.25">
      <c r="A263" t="s">
        <v>275</v>
      </c>
      <c r="B263" s="4">
        <v>24</v>
      </c>
      <c r="C263" s="4">
        <v>25</v>
      </c>
      <c r="D263" s="4">
        <v>44</v>
      </c>
      <c r="E263" s="4">
        <v>45</v>
      </c>
      <c r="F263" s="4">
        <v>7683</v>
      </c>
      <c r="G263" s="4">
        <v>7395</v>
      </c>
    </row>
    <row r="264" spans="1:7" x14ac:dyDescent="0.25">
      <c r="A264" t="s">
        <v>276</v>
      </c>
      <c r="B264" s="4">
        <v>14</v>
      </c>
      <c r="C264" s="4">
        <v>13</v>
      </c>
      <c r="D264" s="4">
        <v>44</v>
      </c>
      <c r="E264" s="4">
        <v>42</v>
      </c>
      <c r="F264" s="4">
        <v>6169</v>
      </c>
      <c r="G264" s="4">
        <v>6017</v>
      </c>
    </row>
    <row r="265" spans="1:7" x14ac:dyDescent="0.25">
      <c r="A265" t="s">
        <v>277</v>
      </c>
      <c r="B265" s="4">
        <v>18</v>
      </c>
      <c r="C265" s="4">
        <v>17</v>
      </c>
      <c r="D265" s="4">
        <v>43</v>
      </c>
      <c r="E265" s="4">
        <v>45</v>
      </c>
      <c r="F265" s="4">
        <v>11168</v>
      </c>
      <c r="G265" s="4">
        <v>9290</v>
      </c>
    </row>
    <row r="266" spans="1:7" x14ac:dyDescent="0.25">
      <c r="A266" t="s">
        <v>278</v>
      </c>
      <c r="B266" s="4">
        <v>19</v>
      </c>
      <c r="C266" s="4">
        <v>19</v>
      </c>
      <c r="D266" s="4">
        <v>27</v>
      </c>
      <c r="E266" s="4">
        <v>28</v>
      </c>
      <c r="F266" s="4">
        <v>5261</v>
      </c>
      <c r="G266" s="4">
        <v>4854</v>
      </c>
    </row>
    <row r="267" spans="1:7" x14ac:dyDescent="0.25">
      <c r="A267" t="s">
        <v>279</v>
      </c>
      <c r="B267" s="4">
        <v>22</v>
      </c>
      <c r="C267" s="4">
        <v>21</v>
      </c>
      <c r="D267" s="4">
        <v>48</v>
      </c>
      <c r="E267" s="4">
        <v>51</v>
      </c>
      <c r="F267" s="4">
        <v>9281</v>
      </c>
      <c r="G267" s="4">
        <v>8594</v>
      </c>
    </row>
    <row r="268" spans="1:7" x14ac:dyDescent="0.25">
      <c r="A268" t="s">
        <v>280</v>
      </c>
      <c r="B268" s="4">
        <v>15</v>
      </c>
      <c r="C268" s="4">
        <v>15</v>
      </c>
      <c r="D268" s="4">
        <v>20</v>
      </c>
      <c r="E268" s="4">
        <v>19</v>
      </c>
      <c r="F268" s="4">
        <v>4238</v>
      </c>
      <c r="G268" s="4">
        <v>4005</v>
      </c>
    </row>
    <row r="269" spans="1:7" x14ac:dyDescent="0.25">
      <c r="A269" t="s">
        <v>281</v>
      </c>
      <c r="B269" s="4">
        <v>11</v>
      </c>
      <c r="C269" s="4">
        <v>10</v>
      </c>
      <c r="D269" s="4">
        <v>21</v>
      </c>
      <c r="E269" s="4">
        <v>19</v>
      </c>
      <c r="F269" s="4">
        <v>4907</v>
      </c>
      <c r="G269" s="4">
        <v>4616</v>
      </c>
    </row>
    <row r="270" spans="1:7" x14ac:dyDescent="0.25">
      <c r="A270" t="s">
        <v>282</v>
      </c>
      <c r="B270" s="4">
        <v>9</v>
      </c>
      <c r="C270" s="4">
        <v>8</v>
      </c>
      <c r="D270" s="4">
        <v>28</v>
      </c>
      <c r="E270" s="4">
        <v>29</v>
      </c>
      <c r="F270" s="4">
        <v>5704</v>
      </c>
      <c r="G270" s="4">
        <v>5255</v>
      </c>
    </row>
    <row r="271" spans="1:7" x14ac:dyDescent="0.25">
      <c r="A271" t="s">
        <v>283</v>
      </c>
      <c r="B271" s="4">
        <v>36</v>
      </c>
      <c r="C271" s="4">
        <v>36</v>
      </c>
      <c r="D271" s="4">
        <v>287</v>
      </c>
      <c r="E271" s="4">
        <v>285</v>
      </c>
      <c r="F271" s="4">
        <v>77806</v>
      </c>
      <c r="G271" s="4">
        <v>73352</v>
      </c>
    </row>
    <row r="272" spans="1:7" x14ac:dyDescent="0.25">
      <c r="A272" t="s">
        <v>284</v>
      </c>
      <c r="B272" s="4">
        <v>24</v>
      </c>
      <c r="C272" s="4">
        <v>22</v>
      </c>
      <c r="D272" s="4">
        <v>54</v>
      </c>
      <c r="E272" s="4">
        <v>50</v>
      </c>
      <c r="F272" s="4">
        <v>11577</v>
      </c>
      <c r="G272" s="4">
        <v>10979</v>
      </c>
    </row>
    <row r="273" spans="1:7" x14ac:dyDescent="0.25">
      <c r="A273" t="s">
        <v>285</v>
      </c>
      <c r="B273" s="4">
        <v>14</v>
      </c>
      <c r="C273" s="4">
        <v>14</v>
      </c>
      <c r="D273" s="4">
        <v>34</v>
      </c>
      <c r="E273" s="4">
        <v>36</v>
      </c>
      <c r="F273" s="4">
        <v>12325</v>
      </c>
      <c r="G273" s="4">
        <v>11912</v>
      </c>
    </row>
    <row r="274" spans="1:7" x14ac:dyDescent="0.25">
      <c r="A274" t="s">
        <v>286</v>
      </c>
      <c r="B274" s="4">
        <v>26</v>
      </c>
      <c r="C274" s="4">
        <v>26</v>
      </c>
      <c r="D274" s="4">
        <v>61</v>
      </c>
      <c r="E274" s="4">
        <v>63</v>
      </c>
      <c r="F274" s="4">
        <v>12452</v>
      </c>
      <c r="G274" s="4">
        <v>12255</v>
      </c>
    </row>
    <row r="275" spans="1:7" x14ac:dyDescent="0.25">
      <c r="A275" t="s">
        <v>287</v>
      </c>
      <c r="B275" s="4">
        <v>18</v>
      </c>
      <c r="C275" s="4">
        <v>18</v>
      </c>
      <c r="D275" s="4">
        <v>41</v>
      </c>
      <c r="E275" s="4">
        <v>41</v>
      </c>
      <c r="F275" s="4">
        <v>8798</v>
      </c>
      <c r="G275" s="4">
        <v>9094</v>
      </c>
    </row>
    <row r="276" spans="1:7" x14ac:dyDescent="0.25">
      <c r="A276" t="s">
        <v>288</v>
      </c>
      <c r="B276" s="4">
        <v>10</v>
      </c>
      <c r="C276" s="4">
        <v>10</v>
      </c>
      <c r="D276" s="4">
        <v>40</v>
      </c>
      <c r="E276" s="4">
        <v>39</v>
      </c>
      <c r="F276" s="4">
        <v>7490</v>
      </c>
      <c r="G276" s="4">
        <v>7729</v>
      </c>
    </row>
    <row r="277" spans="1:7" x14ac:dyDescent="0.25">
      <c r="A277" t="s">
        <v>289</v>
      </c>
      <c r="B277" s="4">
        <v>26</v>
      </c>
      <c r="C277" s="4">
        <v>26</v>
      </c>
      <c r="D277" s="4">
        <v>60</v>
      </c>
      <c r="E277" s="4">
        <v>58</v>
      </c>
      <c r="F277" s="4">
        <v>15283</v>
      </c>
      <c r="G277" s="4">
        <v>15039</v>
      </c>
    </row>
    <row r="278" spans="1:7" x14ac:dyDescent="0.25">
      <c r="A278" t="s">
        <v>290</v>
      </c>
      <c r="B278" s="4">
        <v>6</v>
      </c>
      <c r="C278" s="4">
        <v>6</v>
      </c>
      <c r="D278" s="4">
        <v>21</v>
      </c>
      <c r="E278" s="4">
        <v>21</v>
      </c>
      <c r="F278" s="4">
        <v>4619</v>
      </c>
      <c r="G278" s="4">
        <v>4637</v>
      </c>
    </row>
    <row r="279" spans="1:7" x14ac:dyDescent="0.25">
      <c r="A279" t="s">
        <v>291</v>
      </c>
      <c r="B279" s="4">
        <v>25</v>
      </c>
      <c r="C279" s="4">
        <v>25</v>
      </c>
      <c r="D279" s="4">
        <v>42</v>
      </c>
      <c r="E279" s="4">
        <v>43</v>
      </c>
      <c r="F279" s="4">
        <v>14540</v>
      </c>
      <c r="G279" s="4">
        <v>13966</v>
      </c>
    </row>
    <row r="280" spans="1:7" x14ac:dyDescent="0.25">
      <c r="A280" t="s">
        <v>292</v>
      </c>
      <c r="B280" s="4">
        <v>16</v>
      </c>
      <c r="C280" s="4">
        <v>16</v>
      </c>
      <c r="D280" s="4">
        <v>41</v>
      </c>
      <c r="E280" s="4">
        <v>41</v>
      </c>
      <c r="F280" s="4">
        <v>7162</v>
      </c>
      <c r="G280" s="4">
        <v>7317</v>
      </c>
    </row>
    <row r="281" spans="1:7" x14ac:dyDescent="0.25">
      <c r="A281" t="s">
        <v>293</v>
      </c>
      <c r="B281" s="4">
        <v>22</v>
      </c>
      <c r="C281" s="4">
        <v>22</v>
      </c>
      <c r="D281" s="4">
        <v>34</v>
      </c>
      <c r="E281" s="4">
        <v>32</v>
      </c>
      <c r="F281" s="4">
        <v>11475</v>
      </c>
      <c r="G281" s="4">
        <v>12153</v>
      </c>
    </row>
    <row r="282" spans="1:7" x14ac:dyDescent="0.25">
      <c r="A282" t="s">
        <v>294</v>
      </c>
      <c r="B282" s="4">
        <v>12</v>
      </c>
      <c r="C282" s="4">
        <v>12</v>
      </c>
      <c r="D282" s="4">
        <v>18</v>
      </c>
      <c r="E282" s="4">
        <v>18</v>
      </c>
      <c r="F282" s="4">
        <v>6379</v>
      </c>
      <c r="G282" s="4">
        <v>6224</v>
      </c>
    </row>
    <row r="283" spans="1:7" x14ac:dyDescent="0.25">
      <c r="A283" t="s">
        <v>295</v>
      </c>
      <c r="B283" s="4">
        <v>18</v>
      </c>
      <c r="C283" s="4">
        <v>18</v>
      </c>
      <c r="D283" s="4">
        <v>36</v>
      </c>
      <c r="E283" s="4">
        <v>37</v>
      </c>
      <c r="F283" s="4">
        <v>7929</v>
      </c>
      <c r="G283" s="4">
        <v>7797</v>
      </c>
    </row>
    <row r="284" spans="1:7" x14ac:dyDescent="0.25">
      <c r="A284" t="s">
        <v>296</v>
      </c>
      <c r="B284" s="4">
        <v>21</v>
      </c>
      <c r="C284" s="4">
        <v>21</v>
      </c>
      <c r="D284" s="4">
        <v>49</v>
      </c>
      <c r="E284" s="4">
        <v>43</v>
      </c>
      <c r="F284" s="4">
        <v>7985</v>
      </c>
      <c r="G284" s="4">
        <v>6948</v>
      </c>
    </row>
    <row r="285" spans="1:7" x14ac:dyDescent="0.25">
      <c r="A285" t="s">
        <v>297</v>
      </c>
      <c r="B285" s="4">
        <v>26</v>
      </c>
      <c r="C285" s="4">
        <v>26</v>
      </c>
      <c r="D285" s="4">
        <v>57</v>
      </c>
      <c r="E285" s="4">
        <v>58</v>
      </c>
      <c r="F285" s="4">
        <v>15486</v>
      </c>
      <c r="G285" s="4">
        <v>14909</v>
      </c>
    </row>
    <row r="286" spans="1:7" x14ac:dyDescent="0.25">
      <c r="A286" t="s">
        <v>298</v>
      </c>
      <c r="B286" s="4">
        <v>19</v>
      </c>
      <c r="C286" s="4">
        <v>19</v>
      </c>
      <c r="D286" s="4">
        <v>43</v>
      </c>
      <c r="E286" s="4">
        <v>45</v>
      </c>
      <c r="F286" s="4">
        <v>7301</v>
      </c>
      <c r="G286" s="4">
        <v>7183</v>
      </c>
    </row>
    <row r="287" spans="1:7" x14ac:dyDescent="0.25">
      <c r="A287" t="s">
        <v>299</v>
      </c>
      <c r="B287" s="4">
        <v>7</v>
      </c>
      <c r="C287" s="4">
        <v>7</v>
      </c>
      <c r="D287" s="4">
        <v>61</v>
      </c>
      <c r="E287" s="4">
        <v>60</v>
      </c>
      <c r="F287" s="4">
        <v>11519</v>
      </c>
      <c r="G287" s="4">
        <v>11897</v>
      </c>
    </row>
    <row r="288" spans="1:7" x14ac:dyDescent="0.25">
      <c r="A288" t="s">
        <v>300</v>
      </c>
      <c r="B288" s="4">
        <v>16</v>
      </c>
      <c r="C288" s="4">
        <v>16</v>
      </c>
      <c r="D288" s="4">
        <v>46</v>
      </c>
      <c r="E288" s="4">
        <v>44</v>
      </c>
      <c r="F288" s="4">
        <v>12607</v>
      </c>
      <c r="G288" s="4">
        <v>12175</v>
      </c>
    </row>
    <row r="289" spans="1:7" x14ac:dyDescent="0.25">
      <c r="A289" t="s">
        <v>301</v>
      </c>
      <c r="B289" s="4">
        <v>11</v>
      </c>
      <c r="C289" s="4">
        <v>11</v>
      </c>
      <c r="D289" s="4">
        <v>22</v>
      </c>
      <c r="E289" s="4">
        <v>23</v>
      </c>
      <c r="F289" s="4">
        <v>4619</v>
      </c>
      <c r="G289" s="4">
        <v>4461</v>
      </c>
    </row>
    <row r="290" spans="1:7" x14ac:dyDescent="0.25">
      <c r="A290" t="s">
        <v>302</v>
      </c>
      <c r="B290" s="4">
        <v>17</v>
      </c>
      <c r="C290" s="4">
        <v>17</v>
      </c>
      <c r="D290" s="4">
        <v>32</v>
      </c>
      <c r="E290" s="4">
        <v>32</v>
      </c>
      <c r="F290" s="4">
        <v>6196</v>
      </c>
      <c r="G290" s="4">
        <v>6116</v>
      </c>
    </row>
    <row r="291" spans="1:7" x14ac:dyDescent="0.25">
      <c r="A291" t="s">
        <v>303</v>
      </c>
      <c r="B291" s="4">
        <v>21</v>
      </c>
      <c r="C291" s="4">
        <v>20</v>
      </c>
      <c r="D291" s="4">
        <v>56</v>
      </c>
      <c r="E291" s="4">
        <v>54</v>
      </c>
      <c r="F291" s="4">
        <v>14600</v>
      </c>
      <c r="G291" s="4">
        <v>14172</v>
      </c>
    </row>
    <row r="292" spans="1:7" x14ac:dyDescent="0.25">
      <c r="A292" t="s">
        <v>304</v>
      </c>
      <c r="B292" s="4">
        <v>19</v>
      </c>
      <c r="C292" s="4">
        <v>19</v>
      </c>
      <c r="D292" s="4">
        <v>63</v>
      </c>
      <c r="E292" s="4">
        <v>65</v>
      </c>
      <c r="F292" s="4">
        <v>9243</v>
      </c>
      <c r="G292" s="4">
        <v>8870</v>
      </c>
    </row>
    <row r="293" spans="1:7" x14ac:dyDescent="0.25">
      <c r="A293" t="s">
        <v>305</v>
      </c>
      <c r="B293" s="4">
        <v>16</v>
      </c>
      <c r="C293" s="4">
        <v>16</v>
      </c>
      <c r="D293" s="4">
        <v>79</v>
      </c>
      <c r="E293" s="4">
        <v>74</v>
      </c>
      <c r="F293" s="4">
        <v>16180</v>
      </c>
      <c r="G293" s="4">
        <v>15298</v>
      </c>
    </row>
    <row r="294" spans="1:7" x14ac:dyDescent="0.25">
      <c r="A294" t="s">
        <v>306</v>
      </c>
      <c r="B294" s="4">
        <v>21</v>
      </c>
      <c r="C294" s="4">
        <v>20</v>
      </c>
      <c r="D294" s="4">
        <v>77</v>
      </c>
      <c r="E294" s="4">
        <v>68</v>
      </c>
      <c r="F294" s="4">
        <v>15552</v>
      </c>
      <c r="G294" s="4">
        <v>14443</v>
      </c>
    </row>
    <row r="295" spans="1:7" x14ac:dyDescent="0.25">
      <c r="A295" t="s">
        <v>307</v>
      </c>
      <c r="B295" s="4">
        <v>49</v>
      </c>
      <c r="C295" s="4">
        <v>48</v>
      </c>
      <c r="D295" s="4">
        <v>125</v>
      </c>
      <c r="E295" s="4">
        <v>125</v>
      </c>
      <c r="F295" s="4">
        <v>28758</v>
      </c>
      <c r="G295" s="4">
        <v>26970</v>
      </c>
    </row>
    <row r="296" spans="1:7" x14ac:dyDescent="0.25">
      <c r="A296" t="s">
        <v>161</v>
      </c>
      <c r="B296" s="4">
        <v>30</v>
      </c>
      <c r="C296" s="4">
        <v>30</v>
      </c>
      <c r="D296" s="4">
        <v>94</v>
      </c>
      <c r="E296" s="4">
        <v>90</v>
      </c>
      <c r="F296" s="4">
        <v>26399</v>
      </c>
      <c r="G296" s="4">
        <v>26323</v>
      </c>
    </row>
    <row r="297" spans="1:7" x14ac:dyDescent="0.25">
      <c r="A297" t="s">
        <v>308</v>
      </c>
      <c r="B297" s="4">
        <v>19</v>
      </c>
      <c r="C297" s="4">
        <v>18</v>
      </c>
      <c r="D297" s="4">
        <v>55</v>
      </c>
      <c r="E297" s="4">
        <v>57</v>
      </c>
      <c r="F297" s="4">
        <v>10611</v>
      </c>
      <c r="G297" s="4">
        <v>10154</v>
      </c>
    </row>
    <row r="298" spans="1:7" x14ac:dyDescent="0.25">
      <c r="A298" t="s">
        <v>309</v>
      </c>
      <c r="B298" s="4">
        <v>27</v>
      </c>
      <c r="C298" s="4">
        <v>27</v>
      </c>
      <c r="D298" s="4">
        <v>46</v>
      </c>
      <c r="E298" s="4">
        <v>46</v>
      </c>
      <c r="F298" s="4">
        <v>9288</v>
      </c>
      <c r="G298" s="4">
        <v>8791</v>
      </c>
    </row>
    <row r="299" spans="1:7" x14ac:dyDescent="0.25">
      <c r="A299" t="s">
        <v>310</v>
      </c>
      <c r="B299" s="4">
        <v>10</v>
      </c>
      <c r="C299" s="4">
        <v>10</v>
      </c>
      <c r="D299" s="4">
        <v>66</v>
      </c>
      <c r="E299" s="4">
        <v>65</v>
      </c>
      <c r="F299" s="4">
        <v>17492</v>
      </c>
      <c r="G299" s="4">
        <v>16316</v>
      </c>
    </row>
    <row r="300" spans="1:7" x14ac:dyDescent="0.25">
      <c r="A300" t="s">
        <v>311</v>
      </c>
      <c r="B300" s="4">
        <v>11</v>
      </c>
      <c r="C300" s="4">
        <v>11</v>
      </c>
      <c r="D300" s="4">
        <v>17</v>
      </c>
      <c r="E300" s="4">
        <v>17</v>
      </c>
      <c r="F300" s="4">
        <v>5591</v>
      </c>
      <c r="G300" s="4">
        <v>5491</v>
      </c>
    </row>
    <row r="301" spans="1:7" x14ac:dyDescent="0.25">
      <c r="A301" t="s">
        <v>312</v>
      </c>
      <c r="B301" s="4">
        <v>20</v>
      </c>
      <c r="C301" s="4">
        <v>19</v>
      </c>
      <c r="D301" s="4">
        <v>59</v>
      </c>
      <c r="E301" s="4">
        <v>60</v>
      </c>
      <c r="F301" s="4">
        <v>17113</v>
      </c>
      <c r="G301" s="4">
        <v>16680</v>
      </c>
    </row>
    <row r="302" spans="1:7" x14ac:dyDescent="0.25">
      <c r="A302" t="s">
        <v>313</v>
      </c>
      <c r="B302" s="4">
        <v>16</v>
      </c>
      <c r="C302" s="4">
        <v>16</v>
      </c>
      <c r="D302" s="4">
        <v>39</v>
      </c>
      <c r="E302" s="4">
        <v>39</v>
      </c>
      <c r="F302" s="4">
        <v>10912</v>
      </c>
      <c r="G302" s="4">
        <v>11206</v>
      </c>
    </row>
    <row r="303" spans="1:7" x14ac:dyDescent="0.25">
      <c r="A303" t="s">
        <v>314</v>
      </c>
      <c r="B303" s="4">
        <v>13</v>
      </c>
      <c r="C303" s="4">
        <v>13</v>
      </c>
      <c r="D303" s="4">
        <v>31</v>
      </c>
      <c r="E303" s="4">
        <v>31</v>
      </c>
      <c r="F303" s="4">
        <v>5473</v>
      </c>
      <c r="G303" s="4">
        <v>5504</v>
      </c>
    </row>
    <row r="304" spans="1:7" x14ac:dyDescent="0.25">
      <c r="A304" t="s">
        <v>267</v>
      </c>
      <c r="B304" s="4">
        <v>18</v>
      </c>
      <c r="C304" s="4">
        <v>18</v>
      </c>
      <c r="D304" s="4">
        <v>29</v>
      </c>
      <c r="E304" s="4">
        <v>28</v>
      </c>
      <c r="F304" s="4">
        <v>6862</v>
      </c>
      <c r="G304" s="4">
        <v>7393</v>
      </c>
    </row>
    <row r="305" spans="1:7" x14ac:dyDescent="0.25">
      <c r="A305" t="s">
        <v>315</v>
      </c>
      <c r="B305" s="4">
        <v>15</v>
      </c>
      <c r="C305" s="4">
        <v>15</v>
      </c>
      <c r="D305" s="4">
        <v>33</v>
      </c>
      <c r="E305" s="4">
        <v>30</v>
      </c>
      <c r="F305" s="4">
        <v>11034</v>
      </c>
      <c r="G305" s="4">
        <v>11097</v>
      </c>
    </row>
    <row r="306" spans="1:7" x14ac:dyDescent="0.25">
      <c r="A306" t="s">
        <v>316</v>
      </c>
      <c r="B306" s="4">
        <v>12</v>
      </c>
      <c r="C306" s="4">
        <v>12</v>
      </c>
      <c r="D306" s="4">
        <v>25</v>
      </c>
      <c r="E306" s="4">
        <v>29</v>
      </c>
      <c r="F306" s="4">
        <v>6699</v>
      </c>
      <c r="G306" s="4">
        <v>6722</v>
      </c>
    </row>
    <row r="307" spans="1:7" x14ac:dyDescent="0.25">
      <c r="A307" t="s">
        <v>317</v>
      </c>
      <c r="B307" s="4">
        <v>37</v>
      </c>
      <c r="C307" s="4">
        <v>38</v>
      </c>
      <c r="D307" s="4">
        <v>65</v>
      </c>
      <c r="E307" s="4">
        <v>67</v>
      </c>
      <c r="F307" s="4">
        <v>17284</v>
      </c>
      <c r="G307" s="4">
        <v>17951</v>
      </c>
    </row>
    <row r="308" spans="1:7" x14ac:dyDescent="0.25">
      <c r="A308" t="s">
        <v>318</v>
      </c>
      <c r="B308" s="4">
        <v>43</v>
      </c>
      <c r="C308" s="4">
        <v>39</v>
      </c>
      <c r="D308" s="4">
        <v>289</v>
      </c>
      <c r="E308" s="4">
        <v>281</v>
      </c>
      <c r="F308" s="4">
        <v>135990</v>
      </c>
      <c r="G308" s="4">
        <v>131480</v>
      </c>
    </row>
    <row r="309" spans="1:7" x14ac:dyDescent="0.25">
      <c r="A309" t="s">
        <v>103</v>
      </c>
      <c r="B309" s="4">
        <v>30</v>
      </c>
      <c r="C309" s="4">
        <v>30</v>
      </c>
      <c r="D309" s="4">
        <v>64</v>
      </c>
      <c r="E309" s="4">
        <v>64</v>
      </c>
      <c r="F309" s="4">
        <v>14311</v>
      </c>
      <c r="G309" s="4">
        <v>13914</v>
      </c>
    </row>
    <row r="310" spans="1:7" x14ac:dyDescent="0.25">
      <c r="A310" t="s">
        <v>319</v>
      </c>
      <c r="B310" s="4">
        <v>14</v>
      </c>
      <c r="C310" s="4">
        <v>14</v>
      </c>
      <c r="D310" s="4">
        <v>22</v>
      </c>
      <c r="E310" s="4">
        <v>20</v>
      </c>
      <c r="F310" s="4">
        <v>6288</v>
      </c>
      <c r="G310" s="4">
        <v>6278</v>
      </c>
    </row>
    <row r="311" spans="1:7" x14ac:dyDescent="0.25">
      <c r="A311" t="s">
        <v>320</v>
      </c>
      <c r="B311" s="4">
        <v>13</v>
      </c>
      <c r="C311" s="4">
        <v>13</v>
      </c>
      <c r="D311" s="4">
        <v>19</v>
      </c>
      <c r="E311" s="4">
        <v>19</v>
      </c>
      <c r="F311" s="4">
        <v>3867</v>
      </c>
      <c r="G311" s="4">
        <v>3822</v>
      </c>
    </row>
    <row r="312" spans="1:7" x14ac:dyDescent="0.25">
      <c r="A312" t="s">
        <v>321</v>
      </c>
      <c r="B312" s="4">
        <v>42</v>
      </c>
      <c r="C312" s="4">
        <v>42</v>
      </c>
      <c r="D312" s="4">
        <v>82</v>
      </c>
      <c r="E312" s="4">
        <v>84</v>
      </c>
      <c r="F312" s="4">
        <v>18506</v>
      </c>
      <c r="G312" s="4">
        <v>18111</v>
      </c>
    </row>
    <row r="313" spans="1:7" x14ac:dyDescent="0.25">
      <c r="A313" t="s">
        <v>322</v>
      </c>
      <c r="B313" s="4">
        <v>22</v>
      </c>
      <c r="C313" s="4">
        <v>22</v>
      </c>
      <c r="D313" s="4">
        <v>34</v>
      </c>
      <c r="E313" s="4">
        <v>35</v>
      </c>
      <c r="F313" s="4">
        <v>6991</v>
      </c>
      <c r="G313" s="4">
        <v>6633</v>
      </c>
    </row>
    <row r="314" spans="1:7" x14ac:dyDescent="0.25">
      <c r="A314" t="s">
        <v>323</v>
      </c>
      <c r="B314" s="4">
        <v>25</v>
      </c>
      <c r="C314" s="4">
        <v>25</v>
      </c>
      <c r="D314" s="4">
        <v>52</v>
      </c>
      <c r="E314" s="4">
        <v>55</v>
      </c>
      <c r="F314" s="4">
        <v>13877</v>
      </c>
      <c r="G314" s="4">
        <v>13777</v>
      </c>
    </row>
    <row r="315" spans="1:7" x14ac:dyDescent="0.25">
      <c r="A315" t="s">
        <v>324</v>
      </c>
      <c r="B315" s="4">
        <v>21</v>
      </c>
      <c r="C315" s="4">
        <v>20</v>
      </c>
      <c r="D315" s="4">
        <v>37</v>
      </c>
      <c r="E315" s="4">
        <v>36</v>
      </c>
      <c r="F315" s="4">
        <v>8154</v>
      </c>
      <c r="G315" s="4">
        <v>7786</v>
      </c>
    </row>
    <row r="316" spans="1:7" x14ac:dyDescent="0.25">
      <c r="A316" t="s">
        <v>325</v>
      </c>
      <c r="B316" s="4">
        <v>33</v>
      </c>
      <c r="C316" s="4">
        <v>33</v>
      </c>
      <c r="D316" s="4">
        <v>63</v>
      </c>
      <c r="E316" s="4">
        <v>63</v>
      </c>
      <c r="F316" s="4">
        <v>12506</v>
      </c>
      <c r="G316" s="4">
        <v>12630</v>
      </c>
    </row>
    <row r="317" spans="1:7" x14ac:dyDescent="0.25">
      <c r="A317" t="s">
        <v>326</v>
      </c>
      <c r="B317" s="4">
        <v>30</v>
      </c>
      <c r="C317" s="4">
        <v>30</v>
      </c>
      <c r="D317" s="4">
        <v>43</v>
      </c>
      <c r="E317" s="4">
        <v>43</v>
      </c>
      <c r="F317" s="4">
        <v>12070</v>
      </c>
      <c r="G317" s="4">
        <v>11798</v>
      </c>
    </row>
    <row r="318" spans="1:7" x14ac:dyDescent="0.25">
      <c r="A318" t="s">
        <v>166</v>
      </c>
      <c r="B318" s="4">
        <v>47</v>
      </c>
      <c r="C318" s="4">
        <v>47</v>
      </c>
      <c r="D318" s="4">
        <v>79</v>
      </c>
      <c r="E318" s="4">
        <v>78</v>
      </c>
      <c r="F318" s="4">
        <v>16535</v>
      </c>
      <c r="G318" s="4">
        <v>16605</v>
      </c>
    </row>
    <row r="319" spans="1:7" x14ac:dyDescent="0.25">
      <c r="A319" t="s">
        <v>327</v>
      </c>
      <c r="B319" s="4">
        <v>23</v>
      </c>
      <c r="C319" s="4">
        <v>23</v>
      </c>
      <c r="D319" s="4">
        <v>36</v>
      </c>
      <c r="E319" s="4">
        <v>36</v>
      </c>
      <c r="F319" s="4">
        <v>10110</v>
      </c>
      <c r="G319" s="4">
        <v>9728</v>
      </c>
    </row>
    <row r="320" spans="1:7" x14ac:dyDescent="0.25">
      <c r="A320" t="s">
        <v>328</v>
      </c>
      <c r="B320" s="4">
        <v>16</v>
      </c>
      <c r="C320" s="4">
        <v>16</v>
      </c>
      <c r="D320" s="4">
        <v>170</v>
      </c>
      <c r="E320" s="4">
        <v>169</v>
      </c>
      <c r="F320" s="4">
        <v>33995</v>
      </c>
      <c r="G320" s="4">
        <v>35276</v>
      </c>
    </row>
    <row r="321" spans="1:7" x14ac:dyDescent="0.25">
      <c r="A321" t="s">
        <v>329</v>
      </c>
      <c r="B321" s="4">
        <v>20</v>
      </c>
      <c r="C321" s="4">
        <v>20</v>
      </c>
      <c r="D321" s="4">
        <v>44</v>
      </c>
      <c r="E321" s="4">
        <v>41</v>
      </c>
      <c r="F321" s="4">
        <v>12684</v>
      </c>
      <c r="G321" s="4">
        <v>12430</v>
      </c>
    </row>
    <row r="322" spans="1:7" x14ac:dyDescent="0.25">
      <c r="A322" t="s">
        <v>330</v>
      </c>
      <c r="B322" s="4">
        <v>30</v>
      </c>
      <c r="C322" s="4">
        <v>30</v>
      </c>
      <c r="D322" s="4">
        <v>63</v>
      </c>
      <c r="E322" s="4">
        <v>64</v>
      </c>
      <c r="F322" s="4">
        <v>12243</v>
      </c>
      <c r="G322" s="4">
        <v>12334</v>
      </c>
    </row>
    <row r="323" spans="1:7" x14ac:dyDescent="0.25">
      <c r="A323" t="s">
        <v>331</v>
      </c>
      <c r="B323" s="4">
        <v>32</v>
      </c>
      <c r="C323" s="4">
        <v>32</v>
      </c>
      <c r="D323" s="4">
        <v>158</v>
      </c>
      <c r="E323" s="4">
        <v>155</v>
      </c>
      <c r="F323" s="4">
        <v>45927</v>
      </c>
      <c r="G323" s="4">
        <v>45872</v>
      </c>
    </row>
    <row r="324" spans="1:7" x14ac:dyDescent="0.25">
      <c r="A324" t="s">
        <v>332</v>
      </c>
      <c r="B324" s="4">
        <v>16</v>
      </c>
      <c r="C324" s="4">
        <v>15</v>
      </c>
      <c r="D324" s="4">
        <v>147</v>
      </c>
      <c r="E324" s="4">
        <v>145</v>
      </c>
      <c r="F324" s="4">
        <v>25108</v>
      </c>
      <c r="G324" s="4">
        <v>23799</v>
      </c>
    </row>
    <row r="325" spans="1:7" x14ac:dyDescent="0.25">
      <c r="A325" t="s">
        <v>333</v>
      </c>
      <c r="B325" s="4">
        <v>28</v>
      </c>
      <c r="C325" s="4">
        <v>28</v>
      </c>
      <c r="D325" s="4">
        <v>50</v>
      </c>
      <c r="E325" s="4">
        <v>52</v>
      </c>
      <c r="F325" s="4">
        <v>12942</v>
      </c>
      <c r="G325" s="4">
        <v>12851</v>
      </c>
    </row>
    <row r="326" spans="1:7" x14ac:dyDescent="0.25">
      <c r="A326" t="s">
        <v>334</v>
      </c>
      <c r="B326" s="4">
        <v>15</v>
      </c>
      <c r="C326" s="4">
        <v>13</v>
      </c>
      <c r="D326" s="4">
        <v>29</v>
      </c>
      <c r="E326" s="4">
        <v>31</v>
      </c>
      <c r="F326" s="4">
        <v>8183</v>
      </c>
      <c r="G326" s="4">
        <v>7688</v>
      </c>
    </row>
    <row r="327" spans="1:7" x14ac:dyDescent="0.25">
      <c r="A327" t="s">
        <v>335</v>
      </c>
      <c r="B327" s="4">
        <v>15</v>
      </c>
      <c r="C327" s="4">
        <v>15</v>
      </c>
      <c r="D327" s="4">
        <v>31</v>
      </c>
      <c r="E327" s="4">
        <v>31</v>
      </c>
      <c r="F327" s="4">
        <v>5755</v>
      </c>
      <c r="G327" s="4">
        <v>5615</v>
      </c>
    </row>
    <row r="328" spans="1:7" x14ac:dyDescent="0.25">
      <c r="A328" t="s">
        <v>336</v>
      </c>
      <c r="B328" s="4">
        <v>12</v>
      </c>
      <c r="C328" s="4">
        <v>12</v>
      </c>
      <c r="D328" s="4">
        <v>18</v>
      </c>
      <c r="E328" s="4">
        <v>18</v>
      </c>
      <c r="F328" s="4">
        <v>4399</v>
      </c>
      <c r="G328" s="4">
        <v>4480</v>
      </c>
    </row>
    <row r="329" spans="1:7" x14ac:dyDescent="0.25">
      <c r="A329" t="s">
        <v>337</v>
      </c>
      <c r="B329" s="4">
        <v>19</v>
      </c>
      <c r="C329" s="4">
        <v>19</v>
      </c>
      <c r="D329" s="4">
        <v>27</v>
      </c>
      <c r="E329" s="4">
        <v>28</v>
      </c>
      <c r="F329" s="4">
        <v>6054</v>
      </c>
      <c r="G329" s="4">
        <v>5977</v>
      </c>
    </row>
    <row r="330" spans="1:7" x14ac:dyDescent="0.25">
      <c r="A330" t="s">
        <v>338</v>
      </c>
      <c r="B330" s="4">
        <v>14</v>
      </c>
      <c r="C330" s="4">
        <v>14</v>
      </c>
      <c r="D330" s="4">
        <v>24</v>
      </c>
      <c r="E330" s="4">
        <v>23</v>
      </c>
      <c r="F330" s="4">
        <v>4672</v>
      </c>
      <c r="G330" s="4">
        <v>4455</v>
      </c>
    </row>
    <row r="331" spans="1:7" x14ac:dyDescent="0.25">
      <c r="A331" t="s">
        <v>339</v>
      </c>
      <c r="B331" s="4">
        <v>10</v>
      </c>
      <c r="C331" s="4">
        <v>10</v>
      </c>
      <c r="D331" s="4">
        <v>53</v>
      </c>
      <c r="E331" s="4">
        <v>50</v>
      </c>
      <c r="F331" s="4">
        <v>13132</v>
      </c>
      <c r="G331" s="4">
        <v>12634</v>
      </c>
    </row>
    <row r="332" spans="1:7" x14ac:dyDescent="0.25">
      <c r="A332" t="s">
        <v>340</v>
      </c>
      <c r="B332" s="4">
        <v>13</v>
      </c>
      <c r="C332" s="4">
        <v>13</v>
      </c>
      <c r="D332" s="4">
        <v>35</v>
      </c>
      <c r="E332" s="4">
        <v>35</v>
      </c>
      <c r="F332" s="4">
        <v>7145</v>
      </c>
      <c r="G332" s="4">
        <v>7016</v>
      </c>
    </row>
    <row r="333" spans="1:7" x14ac:dyDescent="0.25">
      <c r="A333" t="s">
        <v>341</v>
      </c>
      <c r="B333" s="4">
        <v>19</v>
      </c>
      <c r="C333" s="4">
        <v>19</v>
      </c>
      <c r="D333" s="4">
        <v>43</v>
      </c>
      <c r="E333" s="4">
        <v>43</v>
      </c>
      <c r="F333" s="4">
        <v>8581</v>
      </c>
      <c r="G333" s="4">
        <v>8582</v>
      </c>
    </row>
    <row r="334" spans="1:7" x14ac:dyDescent="0.25">
      <c r="A334" t="s">
        <v>342</v>
      </c>
      <c r="B334" s="4">
        <v>11</v>
      </c>
      <c r="C334" s="4">
        <v>11</v>
      </c>
      <c r="D334" s="4">
        <v>31</v>
      </c>
      <c r="E334" s="4">
        <v>30</v>
      </c>
      <c r="F334" s="4">
        <v>6891</v>
      </c>
      <c r="G334" s="4">
        <v>6648</v>
      </c>
    </row>
    <row r="335" spans="1:7" x14ac:dyDescent="0.25">
      <c r="A335" t="s">
        <v>343</v>
      </c>
      <c r="B335" s="4">
        <v>20</v>
      </c>
      <c r="C335" s="4">
        <v>20</v>
      </c>
      <c r="D335" s="4">
        <v>39</v>
      </c>
      <c r="E335" s="4">
        <v>41</v>
      </c>
      <c r="F335" s="4">
        <v>10378</v>
      </c>
      <c r="G335" s="4">
        <v>10357</v>
      </c>
    </row>
    <row r="336" spans="1:7" x14ac:dyDescent="0.25">
      <c r="A336" t="s">
        <v>344</v>
      </c>
      <c r="B336" s="4">
        <v>12</v>
      </c>
      <c r="C336" s="4">
        <v>13</v>
      </c>
      <c r="D336" s="4">
        <v>59</v>
      </c>
      <c r="E336" s="4">
        <v>59</v>
      </c>
      <c r="F336" s="4">
        <v>15798</v>
      </c>
      <c r="G336" s="4">
        <v>16362</v>
      </c>
    </row>
    <row r="337" spans="1:7" x14ac:dyDescent="0.25">
      <c r="A337" t="s">
        <v>345</v>
      </c>
      <c r="B337" s="4">
        <v>34</v>
      </c>
      <c r="C337" s="4">
        <v>34</v>
      </c>
      <c r="D337" s="4">
        <v>92</v>
      </c>
      <c r="E337" s="4">
        <v>92</v>
      </c>
      <c r="F337" s="4">
        <v>22673</v>
      </c>
      <c r="G337" s="4">
        <v>22733</v>
      </c>
    </row>
    <row r="338" spans="1:7" x14ac:dyDescent="0.25">
      <c r="A338" t="s">
        <v>346</v>
      </c>
      <c r="B338" s="4">
        <v>8</v>
      </c>
      <c r="C338" s="4">
        <v>8</v>
      </c>
      <c r="D338" s="4">
        <v>22</v>
      </c>
      <c r="E338" s="4">
        <v>22</v>
      </c>
      <c r="F338" s="4">
        <v>6586</v>
      </c>
      <c r="G338" s="4">
        <v>6451</v>
      </c>
    </row>
    <row r="339" spans="1:7" x14ac:dyDescent="0.25">
      <c r="A339" t="s">
        <v>347</v>
      </c>
      <c r="B339" s="4">
        <v>23</v>
      </c>
      <c r="C339" s="4">
        <v>23</v>
      </c>
      <c r="D339" s="4">
        <v>52</v>
      </c>
      <c r="E339" s="4">
        <v>50</v>
      </c>
      <c r="F339" s="4">
        <v>11101</v>
      </c>
      <c r="G339" s="4">
        <v>10272</v>
      </c>
    </row>
    <row r="340" spans="1:7" x14ac:dyDescent="0.25">
      <c r="A340" t="s">
        <v>348</v>
      </c>
      <c r="B340" s="4">
        <v>20</v>
      </c>
      <c r="C340" s="4">
        <v>20</v>
      </c>
      <c r="D340" s="4">
        <v>51</v>
      </c>
      <c r="E340" s="4">
        <v>53</v>
      </c>
      <c r="F340" s="4">
        <v>10777</v>
      </c>
      <c r="G340" s="4">
        <v>11416</v>
      </c>
    </row>
    <row r="341" spans="1:7" x14ac:dyDescent="0.25">
      <c r="A341" t="s">
        <v>349</v>
      </c>
      <c r="B341" s="4">
        <v>10</v>
      </c>
      <c r="C341" s="4">
        <v>10</v>
      </c>
      <c r="D341" s="4">
        <v>27</v>
      </c>
      <c r="E341" s="4">
        <v>27</v>
      </c>
      <c r="F341" s="4">
        <v>5223</v>
      </c>
      <c r="G341" s="4">
        <v>5048</v>
      </c>
    </row>
    <row r="342" spans="1:7" x14ac:dyDescent="0.25">
      <c r="A342" t="s">
        <v>350</v>
      </c>
      <c r="B342" s="4">
        <v>24</v>
      </c>
      <c r="C342" s="4">
        <v>24</v>
      </c>
      <c r="D342" s="4">
        <v>56</v>
      </c>
      <c r="E342" s="4">
        <v>58</v>
      </c>
      <c r="F342" s="4">
        <v>12886</v>
      </c>
      <c r="G342" s="4">
        <v>12901</v>
      </c>
    </row>
    <row r="343" spans="1:7" x14ac:dyDescent="0.25">
      <c r="A343" t="s">
        <v>351</v>
      </c>
      <c r="B343" s="4">
        <v>18</v>
      </c>
      <c r="C343" s="4">
        <v>18</v>
      </c>
      <c r="D343" s="4">
        <v>33</v>
      </c>
      <c r="E343" s="4">
        <v>35</v>
      </c>
      <c r="F343" s="4">
        <v>6749</v>
      </c>
      <c r="G343" s="4">
        <v>6858</v>
      </c>
    </row>
    <row r="344" spans="1:7" x14ac:dyDescent="0.25">
      <c r="A344" t="s">
        <v>352</v>
      </c>
      <c r="B344" s="4">
        <v>13</v>
      </c>
      <c r="C344" s="4">
        <v>13</v>
      </c>
      <c r="D344" s="4">
        <v>34</v>
      </c>
      <c r="E344" s="4">
        <v>36</v>
      </c>
      <c r="F344" s="4">
        <v>12390</v>
      </c>
      <c r="G344" s="4">
        <v>12899</v>
      </c>
    </row>
    <row r="345" spans="1:7" x14ac:dyDescent="0.25">
      <c r="A345" t="s">
        <v>353</v>
      </c>
      <c r="B345" s="4">
        <v>20</v>
      </c>
      <c r="C345" s="4">
        <v>19</v>
      </c>
      <c r="D345" s="4">
        <v>53</v>
      </c>
      <c r="E345" s="4">
        <v>56</v>
      </c>
      <c r="F345" s="4">
        <v>11810</v>
      </c>
      <c r="G345" s="4">
        <v>12877</v>
      </c>
    </row>
    <row r="346" spans="1:7" x14ac:dyDescent="0.25">
      <c r="A346" t="s">
        <v>69</v>
      </c>
      <c r="B346" s="4">
        <v>15</v>
      </c>
      <c r="C346" s="4">
        <v>15</v>
      </c>
      <c r="D346" s="4">
        <v>34</v>
      </c>
      <c r="E346" s="4">
        <v>33</v>
      </c>
      <c r="F346" s="4">
        <v>7109</v>
      </c>
      <c r="G346" s="4">
        <v>7085</v>
      </c>
    </row>
    <row r="347" spans="1:7" x14ac:dyDescent="0.25">
      <c r="A347" t="s">
        <v>354</v>
      </c>
      <c r="B347" s="4">
        <v>10</v>
      </c>
      <c r="C347" s="4">
        <v>10</v>
      </c>
      <c r="D347" s="4">
        <v>35</v>
      </c>
      <c r="E347" s="4">
        <v>34</v>
      </c>
      <c r="F347" s="4">
        <v>7689</v>
      </c>
      <c r="G347" s="4">
        <v>7587</v>
      </c>
    </row>
    <row r="348" spans="1:7" x14ac:dyDescent="0.25">
      <c r="A348" t="s">
        <v>355</v>
      </c>
      <c r="B348" s="4">
        <v>27</v>
      </c>
      <c r="C348" s="4">
        <v>30</v>
      </c>
      <c r="D348" s="4">
        <v>98</v>
      </c>
      <c r="E348" s="4">
        <v>106</v>
      </c>
      <c r="F348" s="4">
        <v>34414</v>
      </c>
      <c r="G348" s="4">
        <v>36083</v>
      </c>
    </row>
    <row r="349" spans="1:7" x14ac:dyDescent="0.25">
      <c r="A349" t="s">
        <v>356</v>
      </c>
      <c r="B349" s="4">
        <v>21</v>
      </c>
      <c r="C349" s="4">
        <v>20</v>
      </c>
      <c r="D349" s="4">
        <v>58</v>
      </c>
      <c r="E349" s="4">
        <v>59</v>
      </c>
      <c r="F349" s="4">
        <v>9415</v>
      </c>
      <c r="G349" s="4">
        <v>9345</v>
      </c>
    </row>
    <row r="350" spans="1:7" x14ac:dyDescent="0.25">
      <c r="A350" t="s">
        <v>357</v>
      </c>
      <c r="B350" s="4">
        <v>12</v>
      </c>
      <c r="C350" s="4">
        <v>12</v>
      </c>
      <c r="D350" s="4">
        <v>36</v>
      </c>
      <c r="E350" s="4">
        <v>35</v>
      </c>
      <c r="F350" s="4">
        <v>13173</v>
      </c>
      <c r="G350" s="4">
        <v>12402</v>
      </c>
    </row>
    <row r="351" spans="1:7" x14ac:dyDescent="0.25">
      <c r="A351" t="s">
        <v>358</v>
      </c>
      <c r="B351" s="4">
        <v>22</v>
      </c>
      <c r="C351" s="4">
        <v>22</v>
      </c>
      <c r="D351" s="4">
        <v>55</v>
      </c>
      <c r="E351" s="4">
        <v>59</v>
      </c>
      <c r="F351" s="4">
        <v>9511</v>
      </c>
      <c r="G351" s="4">
        <v>9576</v>
      </c>
    </row>
    <row r="352" spans="1:7" x14ac:dyDescent="0.25">
      <c r="A352" t="s">
        <v>359</v>
      </c>
      <c r="B352" s="4">
        <v>7</v>
      </c>
      <c r="C352" s="4">
        <v>7</v>
      </c>
      <c r="D352" s="4">
        <v>72</v>
      </c>
      <c r="E352" s="4">
        <v>70</v>
      </c>
      <c r="F352" s="4">
        <v>16379</v>
      </c>
      <c r="G352" s="4">
        <v>16883</v>
      </c>
    </row>
    <row r="353" spans="1:7" x14ac:dyDescent="0.25">
      <c r="A353" t="s">
        <v>360</v>
      </c>
      <c r="B353" s="4">
        <v>16</v>
      </c>
      <c r="C353" s="4">
        <v>16</v>
      </c>
      <c r="D353" s="4">
        <v>42</v>
      </c>
      <c r="E353" s="4">
        <v>44</v>
      </c>
      <c r="F353" s="4">
        <v>11741</v>
      </c>
      <c r="G353" s="4">
        <v>10040</v>
      </c>
    </row>
    <row r="354" spans="1:7" x14ac:dyDescent="0.25">
      <c r="A354" t="s">
        <v>361</v>
      </c>
      <c r="B354" s="4">
        <v>8</v>
      </c>
      <c r="C354" s="4">
        <v>8</v>
      </c>
      <c r="D354" s="4">
        <v>21</v>
      </c>
      <c r="E354" s="4">
        <v>21</v>
      </c>
      <c r="F354" s="4">
        <v>6913</v>
      </c>
      <c r="G354" s="4">
        <v>6884</v>
      </c>
    </row>
    <row r="355" spans="1:7" x14ac:dyDescent="0.25">
      <c r="A355" t="s">
        <v>362</v>
      </c>
      <c r="B355" s="4">
        <v>21</v>
      </c>
      <c r="C355" s="4">
        <v>21</v>
      </c>
      <c r="D355" s="4">
        <v>70</v>
      </c>
      <c r="E355" s="4">
        <v>72</v>
      </c>
      <c r="F355" s="4">
        <v>15610</v>
      </c>
      <c r="G355" s="4">
        <v>16593</v>
      </c>
    </row>
    <row r="356" spans="1:7" x14ac:dyDescent="0.25">
      <c r="A356" t="s">
        <v>363</v>
      </c>
      <c r="B356" s="4">
        <v>18</v>
      </c>
      <c r="C356" s="4">
        <v>18</v>
      </c>
      <c r="D356" s="4">
        <v>67</v>
      </c>
      <c r="E356" s="4">
        <v>67</v>
      </c>
      <c r="F356" s="4">
        <v>18514</v>
      </c>
      <c r="G356" s="4">
        <v>18649</v>
      </c>
    </row>
    <row r="357" spans="1:7" x14ac:dyDescent="0.25">
      <c r="A357" t="s">
        <v>364</v>
      </c>
      <c r="B357" s="4">
        <v>12</v>
      </c>
      <c r="C357" s="4">
        <v>12</v>
      </c>
      <c r="D357" s="4">
        <v>20</v>
      </c>
      <c r="E357" s="4">
        <v>24</v>
      </c>
      <c r="F357" s="4">
        <v>4933</v>
      </c>
      <c r="G357" s="4">
        <v>4928</v>
      </c>
    </row>
    <row r="358" spans="1:7" x14ac:dyDescent="0.25">
      <c r="A358" t="s">
        <v>365</v>
      </c>
      <c r="B358" s="4">
        <v>29</v>
      </c>
      <c r="C358" s="4">
        <v>29</v>
      </c>
      <c r="D358" s="4">
        <v>200</v>
      </c>
      <c r="E358" s="4">
        <v>202</v>
      </c>
      <c r="F358" s="4">
        <v>117645</v>
      </c>
      <c r="G358" s="4">
        <v>118196</v>
      </c>
    </row>
    <row r="359" spans="1:7" x14ac:dyDescent="0.25">
      <c r="A359" t="s">
        <v>366</v>
      </c>
      <c r="B359" s="4">
        <v>24</v>
      </c>
      <c r="C359" s="4">
        <v>24</v>
      </c>
      <c r="D359" s="4">
        <v>115</v>
      </c>
      <c r="E359" s="4">
        <v>107</v>
      </c>
      <c r="F359" s="4">
        <v>45073</v>
      </c>
      <c r="G359" s="4">
        <v>45804</v>
      </c>
    </row>
    <row r="360" spans="1:7" x14ac:dyDescent="0.25">
      <c r="A360" t="s">
        <v>367</v>
      </c>
      <c r="B360" s="4">
        <v>7</v>
      </c>
      <c r="C360" s="4">
        <v>7</v>
      </c>
      <c r="D360" s="4">
        <v>27</v>
      </c>
      <c r="E360" s="4">
        <v>29</v>
      </c>
      <c r="F360" s="4">
        <v>5855</v>
      </c>
      <c r="G360" s="4">
        <v>6701</v>
      </c>
    </row>
    <row r="361" spans="1:7" x14ac:dyDescent="0.25">
      <c r="A361" t="s">
        <v>368</v>
      </c>
      <c r="B361" s="4">
        <v>10</v>
      </c>
      <c r="C361" s="4">
        <v>11</v>
      </c>
      <c r="D361" s="4">
        <v>53</v>
      </c>
      <c r="E361" s="4">
        <v>50</v>
      </c>
      <c r="F361" s="4">
        <v>10512</v>
      </c>
      <c r="G361" s="4">
        <v>10062</v>
      </c>
    </row>
    <row r="362" spans="1:7" x14ac:dyDescent="0.25">
      <c r="A362" t="s">
        <v>369</v>
      </c>
      <c r="B362" s="4">
        <v>15</v>
      </c>
      <c r="C362" s="4">
        <v>15</v>
      </c>
      <c r="D362" s="4">
        <v>42</v>
      </c>
      <c r="E362" s="4">
        <v>43</v>
      </c>
      <c r="F362" s="4">
        <v>8231</v>
      </c>
      <c r="G362" s="4">
        <v>8307</v>
      </c>
    </row>
    <row r="363" spans="1:7" x14ac:dyDescent="0.25">
      <c r="A363" t="s">
        <v>370</v>
      </c>
      <c r="B363" s="4">
        <v>15</v>
      </c>
      <c r="C363" s="4">
        <v>15</v>
      </c>
      <c r="D363" s="4">
        <v>32</v>
      </c>
      <c r="E363" s="4">
        <v>31</v>
      </c>
      <c r="F363" s="4">
        <v>8695</v>
      </c>
      <c r="G363" s="4">
        <v>8478</v>
      </c>
    </row>
    <row r="364" spans="1:7" x14ac:dyDescent="0.25">
      <c r="A364" t="s">
        <v>371</v>
      </c>
      <c r="B364" s="4">
        <v>11</v>
      </c>
      <c r="C364" s="4">
        <v>11</v>
      </c>
      <c r="D364" s="4">
        <v>35</v>
      </c>
      <c r="E364" s="4">
        <v>33</v>
      </c>
      <c r="F364" s="4">
        <v>5199</v>
      </c>
      <c r="G364" s="4">
        <v>5078</v>
      </c>
    </row>
    <row r="365" spans="1:7" x14ac:dyDescent="0.25">
      <c r="A365" t="s">
        <v>372</v>
      </c>
      <c r="B365" s="4">
        <v>23</v>
      </c>
      <c r="C365" s="4">
        <v>23</v>
      </c>
      <c r="D365" s="4">
        <v>49</v>
      </c>
      <c r="E365" s="4">
        <v>50</v>
      </c>
      <c r="F365" s="4">
        <v>8859</v>
      </c>
      <c r="G365" s="4">
        <v>9094</v>
      </c>
    </row>
    <row r="366" spans="1:7" x14ac:dyDescent="0.25">
      <c r="A366" t="s">
        <v>373</v>
      </c>
      <c r="B366" s="4">
        <v>18</v>
      </c>
      <c r="C366" s="4">
        <v>18</v>
      </c>
      <c r="D366" s="4">
        <v>43</v>
      </c>
      <c r="E366" s="4">
        <v>44</v>
      </c>
      <c r="F366" s="4">
        <v>7225</v>
      </c>
      <c r="G366" s="4">
        <v>7246</v>
      </c>
    </row>
    <row r="367" spans="1:7" x14ac:dyDescent="0.25">
      <c r="A367" t="s">
        <v>374</v>
      </c>
      <c r="B367" s="4">
        <v>20</v>
      </c>
      <c r="C367" s="4">
        <v>20</v>
      </c>
      <c r="D367" s="4">
        <v>42</v>
      </c>
      <c r="E367" s="4">
        <v>42</v>
      </c>
      <c r="F367" s="4">
        <v>12764</v>
      </c>
      <c r="G367" s="4">
        <v>12795</v>
      </c>
    </row>
    <row r="368" spans="1:7" x14ac:dyDescent="0.25">
      <c r="A368" t="s">
        <v>375</v>
      </c>
      <c r="B368" s="4">
        <v>16</v>
      </c>
      <c r="C368" s="4">
        <v>17</v>
      </c>
      <c r="D368" s="4">
        <v>28</v>
      </c>
      <c r="E368" s="4">
        <v>27</v>
      </c>
      <c r="F368" s="4">
        <v>6258</v>
      </c>
      <c r="G368" s="4">
        <v>6604</v>
      </c>
    </row>
    <row r="369" spans="1:7" x14ac:dyDescent="0.25">
      <c r="A369" t="s">
        <v>376</v>
      </c>
      <c r="B369" s="4">
        <v>25</v>
      </c>
      <c r="C369" s="4">
        <v>25</v>
      </c>
      <c r="D369" s="4">
        <v>56</v>
      </c>
      <c r="E369" s="4">
        <v>57</v>
      </c>
      <c r="F369" s="4">
        <v>15804</v>
      </c>
      <c r="G369" s="4">
        <v>16011</v>
      </c>
    </row>
    <row r="370" spans="1:7" x14ac:dyDescent="0.25">
      <c r="A370" t="s">
        <v>377</v>
      </c>
      <c r="B370" s="4">
        <v>8</v>
      </c>
      <c r="C370" s="4">
        <v>8</v>
      </c>
      <c r="D370" s="4">
        <v>68</v>
      </c>
      <c r="E370" s="4">
        <v>71</v>
      </c>
      <c r="F370" s="4">
        <v>24026</v>
      </c>
      <c r="G370" s="4">
        <v>22139</v>
      </c>
    </row>
    <row r="371" spans="1:7" x14ac:dyDescent="0.25">
      <c r="A371" t="s">
        <v>378</v>
      </c>
      <c r="B371" s="4">
        <v>9</v>
      </c>
      <c r="C371" s="4">
        <v>9</v>
      </c>
      <c r="D371" s="4">
        <v>35</v>
      </c>
      <c r="E371" s="4">
        <v>54</v>
      </c>
      <c r="F371" s="4">
        <v>9347</v>
      </c>
      <c r="G371" s="4">
        <v>8635</v>
      </c>
    </row>
    <row r="372" spans="1:7" x14ac:dyDescent="0.25">
      <c r="A372" t="s">
        <v>379</v>
      </c>
      <c r="B372" s="4">
        <v>12</v>
      </c>
      <c r="C372" s="4">
        <v>11</v>
      </c>
      <c r="D372" s="4">
        <v>32</v>
      </c>
      <c r="E372" s="4">
        <v>31</v>
      </c>
      <c r="F372" s="4">
        <v>9087</v>
      </c>
      <c r="G372" s="4">
        <v>8228</v>
      </c>
    </row>
    <row r="373" spans="1:7" x14ac:dyDescent="0.25">
      <c r="A373" t="s">
        <v>380</v>
      </c>
      <c r="B373" s="4">
        <v>7</v>
      </c>
      <c r="C373" s="4">
        <v>7</v>
      </c>
      <c r="D373" s="4">
        <v>16</v>
      </c>
      <c r="E373" s="4">
        <v>15</v>
      </c>
      <c r="F373" s="4">
        <v>4522</v>
      </c>
      <c r="G373" s="4">
        <v>4500</v>
      </c>
    </row>
    <row r="374" spans="1:7" x14ac:dyDescent="0.25">
      <c r="A374" t="s">
        <v>381</v>
      </c>
      <c r="B374" s="4">
        <v>11</v>
      </c>
      <c r="C374" s="4">
        <v>11</v>
      </c>
      <c r="D374" s="4">
        <v>31</v>
      </c>
      <c r="E374" s="4">
        <v>30</v>
      </c>
      <c r="F374" s="4">
        <v>6951</v>
      </c>
      <c r="G374" s="4">
        <v>7240</v>
      </c>
    </row>
    <row r="375" spans="1:7" x14ac:dyDescent="0.25">
      <c r="A375" t="s">
        <v>382</v>
      </c>
      <c r="B375" s="4">
        <v>6</v>
      </c>
      <c r="C375" s="4">
        <v>6</v>
      </c>
      <c r="D375" s="4">
        <v>21</v>
      </c>
      <c r="E375" s="4">
        <v>20</v>
      </c>
      <c r="F375" s="4">
        <v>2710</v>
      </c>
      <c r="G375" s="4">
        <v>2592</v>
      </c>
    </row>
    <row r="376" spans="1:7" x14ac:dyDescent="0.25">
      <c r="A376" t="s">
        <v>383</v>
      </c>
      <c r="B376" s="4">
        <v>6</v>
      </c>
      <c r="C376" s="4">
        <v>6</v>
      </c>
      <c r="D376" s="4">
        <v>18</v>
      </c>
      <c r="E376" s="4">
        <v>17</v>
      </c>
      <c r="F376" s="4">
        <v>3453</v>
      </c>
      <c r="G376" s="4">
        <v>3370</v>
      </c>
    </row>
    <row r="377" spans="1:7" x14ac:dyDescent="0.25">
      <c r="A377" t="s">
        <v>384</v>
      </c>
      <c r="B377" s="4">
        <v>18</v>
      </c>
      <c r="C377" s="4">
        <v>18</v>
      </c>
      <c r="D377" s="4">
        <v>36</v>
      </c>
      <c r="E377" s="4">
        <v>35</v>
      </c>
      <c r="F377" s="4">
        <v>6842</v>
      </c>
      <c r="G377" s="4">
        <v>6682</v>
      </c>
    </row>
    <row r="378" spans="1:7" x14ac:dyDescent="0.25">
      <c r="A378" t="s">
        <v>385</v>
      </c>
      <c r="B378" s="4">
        <v>16</v>
      </c>
      <c r="C378" s="4">
        <v>16</v>
      </c>
      <c r="D378" s="4">
        <v>37</v>
      </c>
      <c r="E378" s="4">
        <v>38</v>
      </c>
      <c r="F378" s="4">
        <v>8175</v>
      </c>
      <c r="G378" s="4">
        <v>8826</v>
      </c>
    </row>
    <row r="379" spans="1:7" x14ac:dyDescent="0.25">
      <c r="A379" t="s">
        <v>386</v>
      </c>
      <c r="B379" s="4">
        <v>11</v>
      </c>
      <c r="C379" s="4">
        <v>11</v>
      </c>
      <c r="D379" s="4">
        <v>32</v>
      </c>
      <c r="E379" s="4">
        <v>33</v>
      </c>
      <c r="F379" s="4">
        <v>6339</v>
      </c>
      <c r="G379" s="4">
        <v>6332</v>
      </c>
    </row>
    <row r="380" spans="1:7" x14ac:dyDescent="0.25">
      <c r="A380" t="s">
        <v>387</v>
      </c>
      <c r="B380" s="4">
        <v>12</v>
      </c>
      <c r="C380" s="4">
        <v>12</v>
      </c>
      <c r="D380" s="4">
        <v>21</v>
      </c>
      <c r="E380" s="4">
        <v>22</v>
      </c>
      <c r="F380" s="4">
        <v>6254</v>
      </c>
      <c r="G380" s="4">
        <v>6885</v>
      </c>
    </row>
    <row r="381" spans="1:7" x14ac:dyDescent="0.25">
      <c r="A381" t="s">
        <v>388</v>
      </c>
      <c r="B381" s="4">
        <v>9</v>
      </c>
      <c r="C381" s="4">
        <v>9</v>
      </c>
      <c r="D381" s="4">
        <v>22</v>
      </c>
      <c r="E381" s="4">
        <v>22</v>
      </c>
      <c r="F381" s="4">
        <v>3677</v>
      </c>
      <c r="G381" s="4">
        <v>3599</v>
      </c>
    </row>
    <row r="382" spans="1:7" x14ac:dyDescent="0.25">
      <c r="A382" t="s">
        <v>389</v>
      </c>
      <c r="B382" s="4">
        <v>28</v>
      </c>
      <c r="C382" s="4">
        <v>28</v>
      </c>
      <c r="D382" s="4">
        <v>59</v>
      </c>
      <c r="E382" s="4">
        <v>57</v>
      </c>
      <c r="F382" s="4">
        <v>13056</v>
      </c>
      <c r="G382" s="4">
        <v>13025</v>
      </c>
    </row>
    <row r="383" spans="1:7" x14ac:dyDescent="0.25">
      <c r="A383" t="s">
        <v>390</v>
      </c>
      <c r="B383" s="4">
        <v>20</v>
      </c>
      <c r="C383" s="4">
        <v>20</v>
      </c>
      <c r="D383" s="4">
        <v>50</v>
      </c>
      <c r="E383" s="4">
        <v>49</v>
      </c>
      <c r="F383" s="4">
        <v>8712</v>
      </c>
      <c r="G383" s="4">
        <v>8901</v>
      </c>
    </row>
    <row r="384" spans="1:7" x14ac:dyDescent="0.25">
      <c r="A384" t="s">
        <v>391</v>
      </c>
      <c r="B384" s="4">
        <v>18</v>
      </c>
      <c r="C384" s="4">
        <v>18</v>
      </c>
      <c r="D384" s="4">
        <v>164</v>
      </c>
      <c r="E384" s="4">
        <v>161</v>
      </c>
      <c r="F384" s="4">
        <v>40472</v>
      </c>
      <c r="G384" s="4">
        <v>39625</v>
      </c>
    </row>
  </sheetData>
  <mergeCells count="176">
    <mergeCell ref="M179:O179"/>
    <mergeCell ref="P179:W179"/>
    <mergeCell ref="K180:W180"/>
    <mergeCell ref="M181:O181"/>
    <mergeCell ref="P181:W181"/>
    <mergeCell ref="M176:O176"/>
    <mergeCell ref="P176:W176"/>
    <mergeCell ref="M177:O177"/>
    <mergeCell ref="P177:W177"/>
    <mergeCell ref="M178:O178"/>
    <mergeCell ref="P178:W178"/>
    <mergeCell ref="K181:L181"/>
    <mergeCell ref="K177:L177"/>
    <mergeCell ref="K178:L178"/>
    <mergeCell ref="K179:L179"/>
    <mergeCell ref="K174:L174"/>
    <mergeCell ref="M174:O174"/>
    <mergeCell ref="P174:W174"/>
    <mergeCell ref="K175:L175"/>
    <mergeCell ref="M175:O175"/>
    <mergeCell ref="P175:W175"/>
    <mergeCell ref="M172:O172"/>
    <mergeCell ref="P172:W172"/>
    <mergeCell ref="K173:L173"/>
    <mergeCell ref="M173:O173"/>
    <mergeCell ref="P173:W173"/>
    <mergeCell ref="M169:O169"/>
    <mergeCell ref="P169:W169"/>
    <mergeCell ref="K170:W170"/>
    <mergeCell ref="K171:L171"/>
    <mergeCell ref="M171:O171"/>
    <mergeCell ref="P171:W171"/>
    <mergeCell ref="K167:L167"/>
    <mergeCell ref="M167:O167"/>
    <mergeCell ref="P167:W167"/>
    <mergeCell ref="M168:O168"/>
    <mergeCell ref="P168:W168"/>
    <mergeCell ref="M164:O164"/>
    <mergeCell ref="P164:W164"/>
    <mergeCell ref="M165:O165"/>
    <mergeCell ref="P165:W165"/>
    <mergeCell ref="K166:L166"/>
    <mergeCell ref="M166:O166"/>
    <mergeCell ref="P166:W166"/>
    <mergeCell ref="K162:L162"/>
    <mergeCell ref="M162:O162"/>
    <mergeCell ref="P162:W162"/>
    <mergeCell ref="M163:O163"/>
    <mergeCell ref="P163:W163"/>
    <mergeCell ref="K165:L165"/>
    <mergeCell ref="K159:W159"/>
    <mergeCell ref="K160:L160"/>
    <mergeCell ref="M160:O160"/>
    <mergeCell ref="P160:W160"/>
    <mergeCell ref="M161:O161"/>
    <mergeCell ref="P161:W161"/>
    <mergeCell ref="P151:W151"/>
    <mergeCell ref="P152:W152"/>
    <mergeCell ref="P153:W153"/>
    <mergeCell ref="P155:W155"/>
    <mergeCell ref="K158:L158"/>
    <mergeCell ref="M158:O158"/>
    <mergeCell ref="P158:W158"/>
    <mergeCell ref="M155:O155"/>
    <mergeCell ref="K154:W154"/>
    <mergeCell ref="M151:O151"/>
    <mergeCell ref="M152:O152"/>
    <mergeCell ref="M153:O153"/>
    <mergeCell ref="K155:L155"/>
    <mergeCell ref="K151:L151"/>
    <mergeCell ref="K152:L152"/>
    <mergeCell ref="K153:L153"/>
    <mergeCell ref="P135:W135"/>
    <mergeCell ref="P136:W136"/>
    <mergeCell ref="P137:W137"/>
    <mergeCell ref="P138:W138"/>
    <mergeCell ref="P139:W139"/>
    <mergeCell ref="P140:W140"/>
    <mergeCell ref="P141:W141"/>
    <mergeCell ref="P142:W142"/>
    <mergeCell ref="P143:W143"/>
    <mergeCell ref="P145:W145"/>
    <mergeCell ref="P146:W146"/>
    <mergeCell ref="P147:W147"/>
    <mergeCell ref="P148:W148"/>
    <mergeCell ref="P149:W149"/>
    <mergeCell ref="P150:W150"/>
    <mergeCell ref="P134:W134"/>
    <mergeCell ref="M141:O141"/>
    <mergeCell ref="M142:O142"/>
    <mergeCell ref="M143:O143"/>
    <mergeCell ref="M145:O145"/>
    <mergeCell ref="M135:O135"/>
    <mergeCell ref="M137:O137"/>
    <mergeCell ref="M136:O136"/>
    <mergeCell ref="M138:O138"/>
    <mergeCell ref="M139:O139"/>
    <mergeCell ref="M140:O140"/>
    <mergeCell ref="M146:O146"/>
    <mergeCell ref="M147:O147"/>
    <mergeCell ref="M148:O148"/>
    <mergeCell ref="M149:O149"/>
    <mergeCell ref="M150:O150"/>
    <mergeCell ref="K144:W144"/>
    <mergeCell ref="K145:L145"/>
    <mergeCell ref="K147:L147"/>
    <mergeCell ref="K148:L148"/>
    <mergeCell ref="K149:L149"/>
    <mergeCell ref="K134:L134"/>
    <mergeCell ref="M134:O134"/>
    <mergeCell ref="K136:L136"/>
    <mergeCell ref="K140:L140"/>
    <mergeCell ref="K141:L141"/>
    <mergeCell ref="K132:L132"/>
    <mergeCell ref="M132:O132"/>
    <mergeCell ref="K139:L139"/>
    <mergeCell ref="P132:W132"/>
    <mergeCell ref="K133:W133"/>
    <mergeCell ref="A1:A3"/>
    <mergeCell ref="B1:C1"/>
    <mergeCell ref="D1:E1"/>
    <mergeCell ref="F1:G1"/>
    <mergeCell ref="K108:L108"/>
    <mergeCell ref="Q106:T106"/>
    <mergeCell ref="M107:P107"/>
    <mergeCell ref="Q107:T107"/>
    <mergeCell ref="K101:T101"/>
    <mergeCell ref="K105:T105"/>
    <mergeCell ref="K102:L102"/>
    <mergeCell ref="M102:P102"/>
    <mergeCell ref="M103:P103"/>
    <mergeCell ref="M104:P104"/>
    <mergeCell ref="Q102:T102"/>
    <mergeCell ref="Q103:T103"/>
    <mergeCell ref="Q104:T104"/>
    <mergeCell ref="K103:L103"/>
    <mergeCell ref="M100:P100"/>
    <mergeCell ref="Q100:T100"/>
    <mergeCell ref="M117:P117"/>
    <mergeCell ref="Q117:T117"/>
    <mergeCell ref="M106:P106"/>
    <mergeCell ref="K119:L119"/>
    <mergeCell ref="M119:P119"/>
    <mergeCell ref="Q119:T119"/>
    <mergeCell ref="K120:L120"/>
    <mergeCell ref="M120:P120"/>
    <mergeCell ref="Q120:T120"/>
    <mergeCell ref="M121:P121"/>
    <mergeCell ref="Q121:T121"/>
    <mergeCell ref="K118:T118"/>
    <mergeCell ref="Q108:T108"/>
    <mergeCell ref="Q109:T109"/>
    <mergeCell ref="Q110:T110"/>
    <mergeCell ref="Q111:T111"/>
    <mergeCell ref="Q112:T112"/>
    <mergeCell ref="M108:P108"/>
    <mergeCell ref="M109:P109"/>
    <mergeCell ref="M110:P110"/>
    <mergeCell ref="M111:P111"/>
    <mergeCell ref="M112:P112"/>
    <mergeCell ref="K122:T122"/>
    <mergeCell ref="M123:P123"/>
    <mergeCell ref="Q123:T123"/>
    <mergeCell ref="M124:P124"/>
    <mergeCell ref="Q124:T124"/>
    <mergeCell ref="K125:L125"/>
    <mergeCell ref="M125:P125"/>
    <mergeCell ref="Q125:T125"/>
    <mergeCell ref="M129:P129"/>
    <mergeCell ref="Q129:T129"/>
    <mergeCell ref="M126:P126"/>
    <mergeCell ref="Q126:T126"/>
    <mergeCell ref="M127:P127"/>
    <mergeCell ref="Q127:T127"/>
    <mergeCell ref="M128:P128"/>
    <mergeCell ref="Q128:T12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1"/>
  <sheetViews>
    <sheetView workbookViewId="0">
      <selection activeCell="H28" sqref="H28"/>
    </sheetView>
  </sheetViews>
  <sheetFormatPr defaultRowHeight="15" x14ac:dyDescent="0.25"/>
  <cols>
    <col min="1" max="1" width="30.85546875" customWidth="1"/>
    <col min="2" max="2" width="15.7109375" customWidth="1"/>
    <col min="3" max="3" width="10.28515625" customWidth="1"/>
    <col min="4" max="5" width="11.7109375" customWidth="1"/>
    <col min="6" max="6" width="16" customWidth="1"/>
    <col min="7" max="9" width="11" customWidth="1"/>
    <col min="10" max="10" width="17.140625" customWidth="1"/>
    <col min="11" max="11" width="16.85546875" customWidth="1"/>
    <col min="12" max="12" width="21.5703125" customWidth="1"/>
    <col min="13" max="13" width="28.7109375" customWidth="1"/>
    <col min="14" max="14" width="16.140625" customWidth="1"/>
    <col min="15" max="15" width="13.28515625" customWidth="1"/>
    <col min="16" max="16" width="23.42578125" customWidth="1"/>
    <col min="17" max="17" width="30.140625" customWidth="1"/>
    <col min="20" max="20" width="5.28515625" customWidth="1"/>
    <col min="21" max="21" width="8.85546875" customWidth="1"/>
    <col min="22" max="22" width="20.7109375" customWidth="1"/>
    <col min="23" max="23" width="15.28515625" customWidth="1"/>
  </cols>
  <sheetData>
    <row r="1" spans="1:24" ht="15" customHeight="1" x14ac:dyDescent="0.25">
      <c r="A1" s="11" t="s">
        <v>392</v>
      </c>
      <c r="B1" s="10" t="s">
        <v>432</v>
      </c>
      <c r="C1" s="10" t="s">
        <v>436</v>
      </c>
      <c r="D1" s="10" t="s">
        <v>459</v>
      </c>
      <c r="E1" s="10" t="s">
        <v>463</v>
      </c>
      <c r="F1" s="10" t="s">
        <v>433</v>
      </c>
      <c r="G1" s="10" t="s">
        <v>436</v>
      </c>
      <c r="H1" s="10" t="s">
        <v>459</v>
      </c>
      <c r="I1" s="10" t="s">
        <v>463</v>
      </c>
      <c r="J1" s="10" t="s">
        <v>434</v>
      </c>
      <c r="K1" s="10" t="s">
        <v>436</v>
      </c>
      <c r="L1" s="10" t="s">
        <v>459</v>
      </c>
      <c r="M1" s="10" t="s">
        <v>463</v>
      </c>
      <c r="N1" s="10" t="s">
        <v>435</v>
      </c>
      <c r="O1" s="10" t="s">
        <v>436</v>
      </c>
      <c r="P1" s="10" t="s">
        <v>459</v>
      </c>
      <c r="Q1" s="10" t="s">
        <v>463</v>
      </c>
    </row>
    <row r="2" spans="1:24" x14ac:dyDescent="0.25">
      <c r="A2" t="s">
        <v>22</v>
      </c>
      <c r="B2" s="4">
        <v>11</v>
      </c>
      <c r="C2" s="4">
        <f t="shared" ref="C2:C65" si="0">(B2-$W$7)^2</f>
        <v>106.09000000000002</v>
      </c>
      <c r="D2" s="4">
        <f t="shared" ref="D2:D33" si="1">(B2-$W$7)^3</f>
        <v>-1092.7270000000003</v>
      </c>
      <c r="E2" s="4">
        <f>(B2-$W$7)^4</f>
        <v>11255.088100000004</v>
      </c>
      <c r="F2" s="4">
        <v>11</v>
      </c>
      <c r="G2" s="4">
        <f t="shared" ref="G2:G65" si="2">(F2-$W$8)^2</f>
        <v>103.63239999999999</v>
      </c>
      <c r="H2" s="4">
        <f t="shared" ref="H2:H33" si="3">(F2-$W$8)^3</f>
        <v>-1054.9778319999998</v>
      </c>
      <c r="I2" s="4">
        <f>(F2-$W$8)^4</f>
        <v>10739.674329759999</v>
      </c>
      <c r="J2" s="4">
        <v>7255</v>
      </c>
      <c r="K2" s="4">
        <f>(J2-$W$11)^2</f>
        <v>87078012.033600017</v>
      </c>
      <c r="L2" s="4">
        <f>(J2-$W$11)^3</f>
        <v>-812573693972.26074</v>
      </c>
      <c r="M2" s="4">
        <f>(J2-$W$11)^4</f>
        <v>7582580179723789</v>
      </c>
      <c r="N2" s="4">
        <v>7345</v>
      </c>
      <c r="O2">
        <f>(N2-$W$12)^2</f>
        <v>82036313.61209999</v>
      </c>
      <c r="P2" s="15">
        <f>(N2-$W$12)^3</f>
        <v>-743034886547.09827</v>
      </c>
      <c r="Q2" s="15">
        <f>(N2-$W$12)^4</f>
        <v>6729956751062822</v>
      </c>
    </row>
    <row r="3" spans="1:24" x14ac:dyDescent="0.25">
      <c r="A3" t="s">
        <v>23</v>
      </c>
      <c r="B3" s="4">
        <v>16</v>
      </c>
      <c r="C3" s="4">
        <f t="shared" si="0"/>
        <v>28.090000000000007</v>
      </c>
      <c r="D3" s="4">
        <f t="shared" si="1"/>
        <v>-148.87700000000007</v>
      </c>
      <c r="E3" s="4">
        <f t="shared" ref="E3:E66" si="4">(B3-$W$7)^4</f>
        <v>789.04810000000043</v>
      </c>
      <c r="F3" s="4">
        <v>16</v>
      </c>
      <c r="G3" s="4">
        <f t="shared" si="2"/>
        <v>26.832399999999996</v>
      </c>
      <c r="H3" s="4">
        <f t="shared" si="3"/>
        <v>-138.99183199999996</v>
      </c>
      <c r="I3" s="4">
        <f t="shared" ref="I3:I66" si="5">(F3-$W$8)^4</f>
        <v>719.97768975999975</v>
      </c>
      <c r="J3" s="4">
        <v>14610</v>
      </c>
      <c r="K3" s="4">
        <f>(J3-$W$11)^2</f>
        <v>3906789.4336000052</v>
      </c>
      <c r="L3" s="4">
        <f t="shared" ref="L3:L66" si="6">(J3-$W$11)^3</f>
        <v>-7722003722.8764315</v>
      </c>
      <c r="M3" s="4">
        <f t="shared" ref="M3:M66" si="7">(J3-$W$11)^4</f>
        <v>15263003678488.65</v>
      </c>
      <c r="N3" s="4">
        <v>15187</v>
      </c>
      <c r="O3">
        <f>(N3-$W$12)^2</f>
        <v>1477172.8520999986</v>
      </c>
      <c r="P3" s="15">
        <f t="shared" ref="P3:P66" si="8">(N3-$W$12)^3</f>
        <v>-1795341112.7138164</v>
      </c>
      <c r="Q3" s="15">
        <f t="shared" ref="Q3:Q66" si="9">(N3-$W$12)^4</f>
        <v>2182039634981.2444</v>
      </c>
      <c r="X3" s="4"/>
    </row>
    <row r="4" spans="1:24" x14ac:dyDescent="0.25">
      <c r="A4" t="s">
        <v>24</v>
      </c>
      <c r="B4" s="4">
        <v>33</v>
      </c>
      <c r="C4" s="4">
        <f t="shared" si="0"/>
        <v>136.88999999999999</v>
      </c>
      <c r="D4" s="4">
        <f t="shared" si="1"/>
        <v>1601.6129999999998</v>
      </c>
      <c r="E4" s="4">
        <f t="shared" si="4"/>
        <v>18738.872099999997</v>
      </c>
      <c r="F4" s="4">
        <v>33</v>
      </c>
      <c r="G4" s="4">
        <f t="shared" si="2"/>
        <v>139.7124</v>
      </c>
      <c r="H4" s="4">
        <f t="shared" si="3"/>
        <v>1651.400568</v>
      </c>
      <c r="I4" s="4">
        <f t="shared" si="5"/>
        <v>19519.554713760001</v>
      </c>
      <c r="J4" s="4">
        <v>21570</v>
      </c>
      <c r="K4" s="4">
        <f t="shared" ref="K4:K66" si="10">(J4-$W$11)^2</f>
        <v>24834674.233599987</v>
      </c>
      <c r="L4" s="4">
        <f t="shared" si="6"/>
        <v>123762108962.69148</v>
      </c>
      <c r="M4" s="4">
        <f t="shared" si="7"/>
        <v>616761044289035.12</v>
      </c>
      <c r="N4" s="4">
        <v>21350</v>
      </c>
      <c r="O4">
        <f t="shared" ref="O4:O66" si="11">(N4-$W$12)^2</f>
        <v>24478844.712100007</v>
      </c>
      <c r="P4" s="15">
        <f t="shared" si="8"/>
        <v>121111776886.03313</v>
      </c>
      <c r="Q4" s="15">
        <f t="shared" si="9"/>
        <v>599213838439106.5</v>
      </c>
      <c r="U4" s="14" t="s">
        <v>446</v>
      </c>
      <c r="V4">
        <f>ROWS(B2:B381)</f>
        <v>380</v>
      </c>
      <c r="X4" s="4"/>
    </row>
    <row r="5" spans="1:24" x14ac:dyDescent="0.25">
      <c r="A5" t="s">
        <v>25</v>
      </c>
      <c r="B5" s="4">
        <v>7</v>
      </c>
      <c r="C5" s="4">
        <f t="shared" si="0"/>
        <v>204.49</v>
      </c>
      <c r="D5" s="4">
        <f t="shared" si="1"/>
        <v>-2924.2070000000003</v>
      </c>
      <c r="E5" s="4">
        <f t="shared" si="4"/>
        <v>41816.160100000001</v>
      </c>
      <c r="F5" s="4">
        <v>7</v>
      </c>
      <c r="G5" s="4">
        <f t="shared" si="2"/>
        <v>201.07239999999999</v>
      </c>
      <c r="H5" s="4">
        <f t="shared" si="3"/>
        <v>-2851.2066319999999</v>
      </c>
      <c r="I5" s="4">
        <f t="shared" si="5"/>
        <v>40430.110041759996</v>
      </c>
      <c r="J5" s="4">
        <v>4927</v>
      </c>
      <c r="K5" s="4">
        <f t="shared" si="10"/>
        <v>135945339.39360002</v>
      </c>
      <c r="L5" s="4">
        <f t="shared" si="6"/>
        <v>-1585062841380.0432</v>
      </c>
      <c r="M5" s="4">
        <f t="shared" si="7"/>
        <v>1.8481135302841096E+16</v>
      </c>
      <c r="N5" s="4">
        <v>4004</v>
      </c>
      <c r="O5">
        <f t="shared" si="11"/>
        <v>153720074.59209999</v>
      </c>
      <c r="P5" s="15">
        <f t="shared" si="8"/>
        <v>-1905881435621.9465</v>
      </c>
      <c r="Q5" s="15">
        <f t="shared" si="9"/>
        <v>2.3629861332600788E+16</v>
      </c>
      <c r="X5" s="4"/>
    </row>
    <row r="6" spans="1:24" x14ac:dyDescent="0.25">
      <c r="A6" t="s">
        <v>26</v>
      </c>
      <c r="B6" s="4">
        <v>83</v>
      </c>
      <c r="C6" s="4">
        <f t="shared" si="0"/>
        <v>3806.8900000000003</v>
      </c>
      <c r="D6" s="4">
        <f t="shared" si="1"/>
        <v>234885.11300000004</v>
      </c>
      <c r="E6" s="4">
        <f t="shared" si="4"/>
        <v>14492411.472100003</v>
      </c>
      <c r="F6" s="4">
        <v>83</v>
      </c>
      <c r="G6" s="4">
        <f t="shared" si="2"/>
        <v>3821.7123999999999</v>
      </c>
      <c r="H6" s="4">
        <f t="shared" si="3"/>
        <v>236258.260568</v>
      </c>
      <c r="I6" s="4">
        <f t="shared" si="5"/>
        <v>14605485.668313758</v>
      </c>
      <c r="J6" s="4">
        <v>118182</v>
      </c>
      <c r="K6" s="4">
        <f>(J6-$W$11)^2</f>
        <v>10321633428.7936</v>
      </c>
      <c r="L6" s="4">
        <f t="shared" si="6"/>
        <v>1048630889716994.5</v>
      </c>
      <c r="M6" s="4">
        <f t="shared" si="7"/>
        <v>1.0653611663838953E+20</v>
      </c>
      <c r="N6" s="4">
        <v>116474</v>
      </c>
      <c r="O6">
        <f t="shared" si="11"/>
        <v>10014327127.9921</v>
      </c>
      <c r="P6" s="15">
        <f t="shared" si="8"/>
        <v>1002149838764845.5</v>
      </c>
      <c r="Q6" s="15">
        <f t="shared" si="9"/>
        <v>1.002867478264385E+20</v>
      </c>
      <c r="X6" s="4"/>
    </row>
    <row r="7" spans="1:24" x14ac:dyDescent="0.25">
      <c r="A7" t="s">
        <v>27</v>
      </c>
      <c r="B7" s="4">
        <v>18</v>
      </c>
      <c r="C7" s="4">
        <f t="shared" si="0"/>
        <v>10.890000000000004</v>
      </c>
      <c r="D7" s="4">
        <f t="shared" si="1"/>
        <v>-35.937000000000019</v>
      </c>
      <c r="E7" s="4">
        <f t="shared" si="4"/>
        <v>118.59210000000009</v>
      </c>
      <c r="F7" s="4">
        <v>18</v>
      </c>
      <c r="G7" s="4">
        <f t="shared" si="2"/>
        <v>10.112399999999997</v>
      </c>
      <c r="H7" s="4">
        <f t="shared" si="3"/>
        <v>-32.157431999999986</v>
      </c>
      <c r="I7" s="4">
        <f t="shared" si="5"/>
        <v>102.26063375999995</v>
      </c>
      <c r="J7" s="4">
        <v>18422</v>
      </c>
      <c r="K7" s="4">
        <f t="shared" si="10"/>
        <v>3368839.993599995</v>
      </c>
      <c r="L7" s="4">
        <f t="shared" si="6"/>
        <v>6183303677.8531704</v>
      </c>
      <c r="M7" s="4">
        <f t="shared" si="7"/>
        <v>11349082902478.814</v>
      </c>
      <c r="N7" s="4">
        <v>18351</v>
      </c>
      <c r="O7">
        <f t="shared" si="11"/>
        <v>3797080.9321000022</v>
      </c>
      <c r="P7" s="15">
        <f t="shared" si="8"/>
        <v>7399029875.0993872</v>
      </c>
      <c r="Q7" s="15">
        <f t="shared" si="9"/>
        <v>14417823604917.422</v>
      </c>
      <c r="V7" s="14" t="s">
        <v>437</v>
      </c>
      <c r="W7">
        <v>21.3</v>
      </c>
      <c r="X7" s="4"/>
    </row>
    <row r="8" spans="1:24" x14ac:dyDescent="0.25">
      <c r="A8" t="s">
        <v>28</v>
      </c>
      <c r="B8" s="4">
        <v>19</v>
      </c>
      <c r="C8" s="4">
        <f t="shared" si="0"/>
        <v>5.2900000000000036</v>
      </c>
      <c r="D8" s="4">
        <f t="shared" si="1"/>
        <v>-12.167000000000012</v>
      </c>
      <c r="E8" s="4">
        <f t="shared" si="4"/>
        <v>27.984100000000037</v>
      </c>
      <c r="F8" s="4">
        <v>19</v>
      </c>
      <c r="G8" s="4">
        <f t="shared" si="2"/>
        <v>4.7523999999999988</v>
      </c>
      <c r="H8" s="4">
        <f t="shared" si="3"/>
        <v>-10.360231999999996</v>
      </c>
      <c r="I8" s="4">
        <f t="shared" si="5"/>
        <v>22.58530575999999</v>
      </c>
      <c r="J8" s="4">
        <v>7942</v>
      </c>
      <c r="K8" s="4">
        <f t="shared" si="10"/>
        <v>74728417.59360002</v>
      </c>
      <c r="L8" s="4">
        <f t="shared" si="6"/>
        <v>-645994289592.93103</v>
      </c>
      <c r="M8" s="4">
        <f t="shared" si="7"/>
        <v>5584336396043469</v>
      </c>
      <c r="N8" s="4">
        <v>7964</v>
      </c>
      <c r="O8">
        <f t="shared" si="11"/>
        <v>71206425.792099997</v>
      </c>
      <c r="P8" s="15">
        <f t="shared" si="8"/>
        <v>-600867591339.79871</v>
      </c>
      <c r="Q8" s="15">
        <f t="shared" si="9"/>
        <v>5070355074085844</v>
      </c>
      <c r="V8" s="14" t="s">
        <v>438</v>
      </c>
      <c r="W8">
        <v>21.18</v>
      </c>
      <c r="X8" s="4"/>
    </row>
    <row r="9" spans="1:24" x14ac:dyDescent="0.25">
      <c r="A9" t="s">
        <v>29</v>
      </c>
      <c r="B9" s="4">
        <v>37</v>
      </c>
      <c r="C9" s="4">
        <f t="shared" si="0"/>
        <v>246.48999999999998</v>
      </c>
      <c r="D9" s="4">
        <f t="shared" si="1"/>
        <v>3869.8929999999996</v>
      </c>
      <c r="E9" s="4">
        <f t="shared" si="4"/>
        <v>60757.32009999999</v>
      </c>
      <c r="F9" s="4">
        <v>35</v>
      </c>
      <c r="G9" s="4">
        <f t="shared" si="2"/>
        <v>190.9924</v>
      </c>
      <c r="H9" s="4">
        <f t="shared" si="3"/>
        <v>2639.514968</v>
      </c>
      <c r="I9" s="4">
        <f t="shared" si="5"/>
        <v>36478.09685776</v>
      </c>
      <c r="J9" s="4">
        <v>11024</v>
      </c>
      <c r="K9" s="4">
        <f t="shared" si="10"/>
        <v>30942073.753600016</v>
      </c>
      <c r="L9" s="4">
        <f t="shared" si="6"/>
        <v>-172117141778.82535</v>
      </c>
      <c r="M9" s="4">
        <f t="shared" si="7"/>
        <v>957411928173223</v>
      </c>
      <c r="N9" s="4">
        <v>10927</v>
      </c>
      <c r="O9">
        <f t="shared" si="11"/>
        <v>29979895.652099993</v>
      </c>
      <c r="P9" s="15">
        <f t="shared" si="8"/>
        <v>-164151620854.55176</v>
      </c>
      <c r="Q9" s="15">
        <f t="shared" si="9"/>
        <v>898794143310804.12</v>
      </c>
    </row>
    <row r="10" spans="1:24" x14ac:dyDescent="0.25">
      <c r="A10" t="s">
        <v>30</v>
      </c>
      <c r="B10" s="4">
        <v>29</v>
      </c>
      <c r="C10" s="4">
        <f t="shared" si="0"/>
        <v>59.289999999999992</v>
      </c>
      <c r="D10" s="4">
        <f t="shared" si="1"/>
        <v>456.5329999999999</v>
      </c>
      <c r="E10" s="4">
        <f t="shared" si="4"/>
        <v>3515.3040999999989</v>
      </c>
      <c r="F10" s="4">
        <v>29</v>
      </c>
      <c r="G10" s="4">
        <f t="shared" si="2"/>
        <v>61.152400000000007</v>
      </c>
      <c r="H10" s="4">
        <f t="shared" si="3"/>
        <v>478.21176800000006</v>
      </c>
      <c r="I10" s="4">
        <f t="shared" si="5"/>
        <v>3739.6160257600009</v>
      </c>
      <c r="J10" s="4">
        <v>25192</v>
      </c>
      <c r="K10" s="4">
        <f t="shared" si="10"/>
        <v>74053597.593599975</v>
      </c>
      <c r="L10" s="4">
        <f t="shared" si="6"/>
        <v>637263790875.8689</v>
      </c>
      <c r="M10" s="4">
        <f t="shared" si="7"/>
        <v>5483935316554836</v>
      </c>
      <c r="N10" s="4">
        <v>25417</v>
      </c>
      <c r="O10">
        <f t="shared" si="11"/>
        <v>81263193.452100009</v>
      </c>
      <c r="P10" s="15">
        <f t="shared" si="8"/>
        <v>732555996325.23535</v>
      </c>
      <c r="Q10" s="15">
        <f t="shared" si="9"/>
        <v>6603706610033430</v>
      </c>
    </row>
    <row r="11" spans="1:24" x14ac:dyDescent="0.25">
      <c r="A11" t="s">
        <v>31</v>
      </c>
      <c r="B11" s="4">
        <v>24</v>
      </c>
      <c r="C11" s="4">
        <f t="shared" si="0"/>
        <v>7.2899999999999965</v>
      </c>
      <c r="D11" s="4">
        <f t="shared" si="1"/>
        <v>19.682999999999986</v>
      </c>
      <c r="E11" s="4">
        <f t="shared" si="4"/>
        <v>53.144099999999952</v>
      </c>
      <c r="F11" s="4">
        <v>22</v>
      </c>
      <c r="G11" s="4">
        <f t="shared" si="2"/>
        <v>0.67240000000000044</v>
      </c>
      <c r="H11" s="4">
        <f t="shared" si="3"/>
        <v>0.55136800000000052</v>
      </c>
      <c r="I11" s="4">
        <f t="shared" si="5"/>
        <v>0.45212176000000059</v>
      </c>
      <c r="J11" s="4">
        <v>14906</v>
      </c>
      <c r="K11" s="4">
        <f t="shared" si="10"/>
        <v>2824281.9136000043</v>
      </c>
      <c r="L11" s="4">
        <f t="shared" si="6"/>
        <v>-4746375212.7196264</v>
      </c>
      <c r="M11" s="4">
        <f t="shared" si="7"/>
        <v>7976568327488.1016</v>
      </c>
      <c r="N11" s="4">
        <v>14259</v>
      </c>
      <c r="O11">
        <f t="shared" si="11"/>
        <v>4594120.6920999978</v>
      </c>
      <c r="P11" s="15">
        <f t="shared" si="8"/>
        <v>-9846992350.2402115</v>
      </c>
      <c r="Q11" s="15">
        <f t="shared" si="9"/>
        <v>21105944933581.363</v>
      </c>
      <c r="V11" s="14" t="s">
        <v>439</v>
      </c>
      <c r="W11">
        <v>16586.560000000001</v>
      </c>
    </row>
    <row r="12" spans="1:24" x14ac:dyDescent="0.25">
      <c r="A12" t="s">
        <v>32</v>
      </c>
      <c r="B12" s="4">
        <v>3</v>
      </c>
      <c r="C12" s="4">
        <f t="shared" si="0"/>
        <v>334.89000000000004</v>
      </c>
      <c r="D12" s="4">
        <f t="shared" si="1"/>
        <v>-6128.487000000001</v>
      </c>
      <c r="E12" s="4">
        <f t="shared" si="4"/>
        <v>112151.31210000002</v>
      </c>
      <c r="F12" s="4">
        <v>3</v>
      </c>
      <c r="G12" s="4">
        <f t="shared" si="2"/>
        <v>330.51240000000001</v>
      </c>
      <c r="H12" s="4">
        <f t="shared" si="3"/>
        <v>-6008.715432</v>
      </c>
      <c r="I12" s="4">
        <f t="shared" si="5"/>
        <v>109238.44655376</v>
      </c>
      <c r="J12" s="4">
        <v>17290</v>
      </c>
      <c r="K12" s="4">
        <f t="shared" si="10"/>
        <v>494827.83359999815</v>
      </c>
      <c r="L12" s="4">
        <f t="shared" si="6"/>
        <v>348081691.26758206</v>
      </c>
      <c r="M12" s="4">
        <f t="shared" si="7"/>
        <v>244854584905.26746</v>
      </c>
      <c r="N12" s="4">
        <v>16493</v>
      </c>
      <c r="O12">
        <f t="shared" si="11"/>
        <v>8210.1721000001053</v>
      </c>
      <c r="P12" s="15">
        <f t="shared" si="8"/>
        <v>743923.69398101431</v>
      </c>
      <c r="Q12" s="15">
        <f t="shared" si="9"/>
        <v>67406925.91162014</v>
      </c>
      <c r="V12" s="14" t="s">
        <v>440</v>
      </c>
      <c r="W12">
        <v>16402.39</v>
      </c>
    </row>
    <row r="13" spans="1:24" x14ac:dyDescent="0.25">
      <c r="A13" t="s">
        <v>33</v>
      </c>
      <c r="B13" s="4">
        <v>13</v>
      </c>
      <c r="C13" s="4">
        <f t="shared" si="0"/>
        <v>68.890000000000015</v>
      </c>
      <c r="D13" s="4">
        <f t="shared" si="1"/>
        <v>-571.78700000000015</v>
      </c>
      <c r="E13" s="4">
        <f t="shared" si="4"/>
        <v>4745.8321000000024</v>
      </c>
      <c r="F13" s="4">
        <v>13</v>
      </c>
      <c r="G13" s="4">
        <f t="shared" si="2"/>
        <v>66.912399999999991</v>
      </c>
      <c r="H13" s="4">
        <f t="shared" si="3"/>
        <v>-547.34343199999989</v>
      </c>
      <c r="I13" s="4">
        <f t="shared" si="5"/>
        <v>4477.2692737599991</v>
      </c>
      <c r="J13" s="4">
        <v>6517</v>
      </c>
      <c r="K13" s="4">
        <f t="shared" si="10"/>
        <v>101396038.59360002</v>
      </c>
      <c r="L13" s="4">
        <f t="shared" si="6"/>
        <v>-1021013494380.5712</v>
      </c>
      <c r="M13" s="4">
        <f t="shared" si="7"/>
        <v>1.0281156642474824E+16</v>
      </c>
      <c r="N13" s="4">
        <v>6306</v>
      </c>
      <c r="O13">
        <f t="shared" si="11"/>
        <v>101937091.03209999</v>
      </c>
      <c r="P13" s="15">
        <f t="shared" si="8"/>
        <v>-1029196626525.584</v>
      </c>
      <c r="Q13" s="15">
        <f t="shared" si="9"/>
        <v>1.039117052808664E+16</v>
      </c>
    </row>
    <row r="14" spans="1:24" x14ac:dyDescent="0.25">
      <c r="A14" t="s">
        <v>34</v>
      </c>
      <c r="B14" s="4">
        <v>20</v>
      </c>
      <c r="C14" s="4">
        <f t="shared" si="0"/>
        <v>1.6900000000000019</v>
      </c>
      <c r="D14" s="4">
        <f t="shared" si="1"/>
        <v>-2.1970000000000036</v>
      </c>
      <c r="E14" s="4">
        <f t="shared" si="4"/>
        <v>2.8561000000000067</v>
      </c>
      <c r="F14" s="4">
        <v>20</v>
      </c>
      <c r="G14" s="4">
        <f t="shared" si="2"/>
        <v>1.3923999999999994</v>
      </c>
      <c r="H14" s="4">
        <f t="shared" si="3"/>
        <v>-1.6430319999999989</v>
      </c>
      <c r="I14" s="4">
        <f t="shared" si="5"/>
        <v>1.9387777599999985</v>
      </c>
      <c r="J14" s="4">
        <v>9196</v>
      </c>
      <c r="K14" s="4">
        <f t="shared" si="10"/>
        <v>54620377.113600016</v>
      </c>
      <c r="L14" s="4">
        <f t="shared" si="6"/>
        <v>-403675174280.68781</v>
      </c>
      <c r="M14" s="4">
        <f t="shared" si="7"/>
        <v>2983385596031880.5</v>
      </c>
      <c r="N14" s="4">
        <v>9076</v>
      </c>
      <c r="O14">
        <f t="shared" si="11"/>
        <v>53675990.432099991</v>
      </c>
      <c r="P14" s="15">
        <f t="shared" si="8"/>
        <v>-393251239541.83301</v>
      </c>
      <c r="Q14" s="15">
        <f t="shared" si="9"/>
        <v>2881111948866889.5</v>
      </c>
    </row>
    <row r="15" spans="1:24" x14ac:dyDescent="0.25">
      <c r="A15" t="s">
        <v>35</v>
      </c>
      <c r="B15" s="4">
        <v>23</v>
      </c>
      <c r="C15" s="4">
        <f t="shared" si="0"/>
        <v>2.8899999999999975</v>
      </c>
      <c r="D15" s="4">
        <f t="shared" si="1"/>
        <v>4.912999999999994</v>
      </c>
      <c r="E15" s="4">
        <f t="shared" si="4"/>
        <v>8.3520999999999859</v>
      </c>
      <c r="F15" s="4">
        <v>18</v>
      </c>
      <c r="G15" s="4">
        <f t="shared" si="2"/>
        <v>10.112399999999997</v>
      </c>
      <c r="H15" s="4">
        <f t="shared" si="3"/>
        <v>-32.157431999999986</v>
      </c>
      <c r="I15" s="4">
        <f t="shared" si="5"/>
        <v>102.26063375999995</v>
      </c>
      <c r="J15" s="4">
        <v>6172</v>
      </c>
      <c r="K15" s="4">
        <f t="shared" si="10"/>
        <v>108463059.99360003</v>
      </c>
      <c r="L15" s="4">
        <f t="shared" si="6"/>
        <v>-1129595046086.9473</v>
      </c>
      <c r="M15" s="4">
        <f t="shared" si="7"/>
        <v>1.1764235383175278E+16</v>
      </c>
      <c r="N15" s="4">
        <v>6071</v>
      </c>
      <c r="O15">
        <f t="shared" si="11"/>
        <v>106737619.33209999</v>
      </c>
      <c r="P15" s="15">
        <f t="shared" si="8"/>
        <v>-1102747972991.4644</v>
      </c>
      <c r="Q15" s="15">
        <f t="shared" si="9"/>
        <v>1.1392919380684286E+16</v>
      </c>
      <c r="V15" s="14" t="s">
        <v>441</v>
      </c>
    </row>
    <row r="16" spans="1:24" x14ac:dyDescent="0.25">
      <c r="A16" t="s">
        <v>36</v>
      </c>
      <c r="B16" s="4">
        <v>40</v>
      </c>
      <c r="C16" s="4">
        <f t="shared" si="0"/>
        <v>349.69</v>
      </c>
      <c r="D16" s="4">
        <f t="shared" si="1"/>
        <v>6539.2029999999995</v>
      </c>
      <c r="E16" s="4">
        <f t="shared" si="4"/>
        <v>122283.0961</v>
      </c>
      <c r="F16" s="4">
        <v>40</v>
      </c>
      <c r="G16" s="4">
        <f t="shared" si="2"/>
        <v>354.19240000000002</v>
      </c>
      <c r="H16" s="4">
        <f t="shared" si="3"/>
        <v>6665.9009680000008</v>
      </c>
      <c r="I16" s="4">
        <f t="shared" si="5"/>
        <v>125452.25621776002</v>
      </c>
      <c r="J16" s="4">
        <v>23515</v>
      </c>
      <c r="K16" s="4">
        <f t="shared" si="10"/>
        <v>48003280.833599985</v>
      </c>
      <c r="L16" s="4">
        <f t="shared" si="6"/>
        <v>332587851058.74744</v>
      </c>
      <c r="M16" s="4">
        <f t="shared" si="7"/>
        <v>2304314970789467.5</v>
      </c>
      <c r="N16" s="4">
        <v>23066</v>
      </c>
      <c r="O16">
        <f t="shared" si="11"/>
        <v>44403698.23210001</v>
      </c>
      <c r="P16" s="15">
        <f t="shared" si="8"/>
        <v>295888927576.40399</v>
      </c>
      <c r="Q16" s="15">
        <f t="shared" si="9"/>
        <v>1971688416687401.5</v>
      </c>
      <c r="V16" s="14" t="s">
        <v>442</v>
      </c>
      <c r="W16">
        <f>SUM(C2:C381)/V4</f>
        <v>210.50999999999948</v>
      </c>
    </row>
    <row r="17" spans="1:23" x14ac:dyDescent="0.25">
      <c r="A17" t="s">
        <v>37</v>
      </c>
      <c r="B17" s="4">
        <v>31</v>
      </c>
      <c r="C17" s="4">
        <f t="shared" si="0"/>
        <v>94.089999999999989</v>
      </c>
      <c r="D17" s="4">
        <f t="shared" si="1"/>
        <v>912.67299999999977</v>
      </c>
      <c r="E17" s="4">
        <f t="shared" si="4"/>
        <v>8852.9280999999974</v>
      </c>
      <c r="F17" s="4">
        <v>31</v>
      </c>
      <c r="G17" s="4">
        <f t="shared" si="2"/>
        <v>96.432400000000001</v>
      </c>
      <c r="H17" s="4">
        <f t="shared" si="3"/>
        <v>946.96616800000004</v>
      </c>
      <c r="I17" s="4">
        <f t="shared" si="5"/>
        <v>9299.2077697599998</v>
      </c>
      <c r="J17" s="4">
        <v>17352</v>
      </c>
      <c r="K17" s="4">
        <f t="shared" si="10"/>
        <v>585898.39359999797</v>
      </c>
      <c r="L17" s="4">
        <f t="shared" si="6"/>
        <v>448470066.39718169</v>
      </c>
      <c r="M17" s="4">
        <f t="shared" si="7"/>
        <v>343276927623.05817</v>
      </c>
      <c r="N17" s="4">
        <v>16858</v>
      </c>
      <c r="O17">
        <f t="shared" si="11"/>
        <v>207580.47210000054</v>
      </c>
      <c r="P17" s="15">
        <f t="shared" si="8"/>
        <v>94575738.893481359</v>
      </c>
      <c r="Q17" s="15">
        <f t="shared" si="9"/>
        <v>43089652397.259102</v>
      </c>
      <c r="V17" s="14" t="s">
        <v>443</v>
      </c>
      <c r="W17" s="15">
        <f>SUM(G2:G381)/V4</f>
        <v>214.96608421052619</v>
      </c>
    </row>
    <row r="18" spans="1:23" x14ac:dyDescent="0.25">
      <c r="A18" t="s">
        <v>38</v>
      </c>
      <c r="B18" s="4">
        <v>24</v>
      </c>
      <c r="C18" s="4">
        <f t="shared" si="0"/>
        <v>7.2899999999999965</v>
      </c>
      <c r="D18" s="4">
        <f t="shared" si="1"/>
        <v>19.682999999999986</v>
      </c>
      <c r="E18" s="4">
        <f t="shared" si="4"/>
        <v>53.144099999999952</v>
      </c>
      <c r="F18" s="4">
        <v>24</v>
      </c>
      <c r="G18" s="4">
        <f t="shared" si="2"/>
        <v>7.9524000000000017</v>
      </c>
      <c r="H18" s="4">
        <f t="shared" si="3"/>
        <v>22.425768000000009</v>
      </c>
      <c r="I18" s="4">
        <f t="shared" si="5"/>
        <v>63.240665760000027</v>
      </c>
      <c r="J18" s="4">
        <v>6191</v>
      </c>
      <c r="K18" s="4">
        <f t="shared" si="10"/>
        <v>108067667.71360002</v>
      </c>
      <c r="L18" s="4">
        <f t="shared" si="6"/>
        <v>-1123423923776.792</v>
      </c>
      <c r="M18" s="4">
        <f t="shared" si="7"/>
        <v>1.167862080505707E+16</v>
      </c>
      <c r="N18" s="4">
        <v>6101</v>
      </c>
      <c r="O18">
        <f t="shared" si="11"/>
        <v>106118635.93209998</v>
      </c>
      <c r="P18" s="15">
        <f t="shared" si="8"/>
        <v>-1093169455004.5754</v>
      </c>
      <c r="Q18" s="15">
        <f t="shared" si="9"/>
        <v>1.1261164892089582E+16</v>
      </c>
      <c r="V18" s="14" t="s">
        <v>444</v>
      </c>
      <c r="W18" s="15">
        <f>SUM(K2:K381)/V4</f>
        <v>820170037.84065354</v>
      </c>
    </row>
    <row r="19" spans="1:23" x14ac:dyDescent="0.25">
      <c r="A19" t="s">
        <v>39</v>
      </c>
      <c r="B19" s="4">
        <v>15</v>
      </c>
      <c r="C19" s="4">
        <f t="shared" si="0"/>
        <v>39.690000000000012</v>
      </c>
      <c r="D19" s="4">
        <f t="shared" si="1"/>
        <v>-250.04700000000011</v>
      </c>
      <c r="E19" s="4">
        <f t="shared" si="4"/>
        <v>1575.2961000000009</v>
      </c>
      <c r="F19" s="4">
        <v>15</v>
      </c>
      <c r="G19" s="4">
        <f t="shared" si="2"/>
        <v>38.192399999999999</v>
      </c>
      <c r="H19" s="4">
        <f t="shared" si="3"/>
        <v>-236.02903199999997</v>
      </c>
      <c r="I19" s="4">
        <f t="shared" si="5"/>
        <v>1458.65941776</v>
      </c>
      <c r="J19" s="4">
        <v>8634</v>
      </c>
      <c r="K19" s="4">
        <f t="shared" si="10"/>
        <v>63243210.553600021</v>
      </c>
      <c r="L19" s="4">
        <f t="shared" si="6"/>
        <v>-502945426520.13745</v>
      </c>
      <c r="M19" s="4">
        <f t="shared" si="7"/>
        <v>3999703681126985</v>
      </c>
      <c r="N19" s="4">
        <v>8141</v>
      </c>
      <c r="O19">
        <f t="shared" si="11"/>
        <v>68250564.732099995</v>
      </c>
      <c r="P19" s="15">
        <f t="shared" si="8"/>
        <v>-563844532972.12354</v>
      </c>
      <c r="Q19" s="15">
        <f t="shared" si="9"/>
        <v>4658139586250572</v>
      </c>
      <c r="V19" s="14" t="s">
        <v>445</v>
      </c>
      <c r="W19" s="15">
        <f>SUM(O2:O381)/V4</f>
        <v>792902123.54773045</v>
      </c>
    </row>
    <row r="20" spans="1:23" x14ac:dyDescent="0.25">
      <c r="A20" t="s">
        <v>40</v>
      </c>
      <c r="B20" s="4">
        <v>26</v>
      </c>
      <c r="C20" s="4">
        <f t="shared" si="0"/>
        <v>22.089999999999993</v>
      </c>
      <c r="D20" s="4">
        <f t="shared" si="1"/>
        <v>103.82299999999995</v>
      </c>
      <c r="E20" s="4">
        <f t="shared" si="4"/>
        <v>487.96809999999965</v>
      </c>
      <c r="F20" s="4">
        <v>23</v>
      </c>
      <c r="G20" s="4">
        <f t="shared" si="2"/>
        <v>3.3124000000000011</v>
      </c>
      <c r="H20" s="4">
        <f t="shared" si="3"/>
        <v>6.0285680000000026</v>
      </c>
      <c r="I20" s="4">
        <f t="shared" si="5"/>
        <v>10.971993760000007</v>
      </c>
      <c r="J20" s="4">
        <v>15313</v>
      </c>
      <c r="K20" s="4">
        <f t="shared" si="10"/>
        <v>1621955.0736000033</v>
      </c>
      <c r="L20" s="4">
        <f t="shared" si="6"/>
        <v>-2065657103.5340223</v>
      </c>
      <c r="M20" s="4">
        <f t="shared" si="7"/>
        <v>2630738260776.792</v>
      </c>
      <c r="N20" s="4">
        <v>14507</v>
      </c>
      <c r="O20">
        <f t="shared" si="11"/>
        <v>3592503.2520999978</v>
      </c>
      <c r="P20" s="15">
        <f t="shared" si="8"/>
        <v>-6809194738.9978132</v>
      </c>
      <c r="Q20" s="15">
        <f t="shared" si="9"/>
        <v>12906079616349.061</v>
      </c>
    </row>
    <row r="21" spans="1:23" x14ac:dyDescent="0.25">
      <c r="A21" t="s">
        <v>41</v>
      </c>
      <c r="B21" s="4">
        <v>14</v>
      </c>
      <c r="C21" s="4">
        <f t="shared" si="0"/>
        <v>53.290000000000013</v>
      </c>
      <c r="D21" s="4">
        <f t="shared" si="1"/>
        <v>-389.01700000000011</v>
      </c>
      <c r="E21" s="4">
        <f t="shared" si="4"/>
        <v>2839.8241000000016</v>
      </c>
      <c r="F21" s="4">
        <v>14</v>
      </c>
      <c r="G21" s="4">
        <f t="shared" si="2"/>
        <v>51.552399999999999</v>
      </c>
      <c r="H21" s="4">
        <f t="shared" si="3"/>
        <v>-370.146232</v>
      </c>
      <c r="I21" s="4">
        <f t="shared" si="5"/>
        <v>2657.6499457599998</v>
      </c>
      <c r="J21" s="4">
        <v>7370</v>
      </c>
      <c r="K21" s="4">
        <f t="shared" si="10"/>
        <v>84944978.23360002</v>
      </c>
      <c r="L21" s="4">
        <f t="shared" si="6"/>
        <v>-782900488588.6687</v>
      </c>
      <c r="M21" s="4">
        <f t="shared" si="7"/>
        <v>7215649327106781</v>
      </c>
      <c r="N21" s="4">
        <v>7242</v>
      </c>
      <c r="O21">
        <f t="shared" si="11"/>
        <v>83912744.952099994</v>
      </c>
      <c r="P21" s="15">
        <f t="shared" si="8"/>
        <v>-768673469731.76721</v>
      </c>
      <c r="Q21" s="15">
        <f t="shared" si="9"/>
        <v>7041348765396183</v>
      </c>
      <c r="V21" s="14" t="s">
        <v>447</v>
      </c>
    </row>
    <row r="22" spans="1:23" x14ac:dyDescent="0.25">
      <c r="A22" t="s">
        <v>42</v>
      </c>
      <c r="B22" s="4">
        <v>19</v>
      </c>
      <c r="C22" s="4">
        <f t="shared" si="0"/>
        <v>5.2900000000000036</v>
      </c>
      <c r="D22" s="4">
        <f t="shared" si="1"/>
        <v>-12.167000000000012</v>
      </c>
      <c r="E22" s="4">
        <f t="shared" si="4"/>
        <v>27.984100000000037</v>
      </c>
      <c r="F22" s="4">
        <v>19</v>
      </c>
      <c r="G22" s="4">
        <f t="shared" si="2"/>
        <v>4.7523999999999988</v>
      </c>
      <c r="H22" s="4">
        <f t="shared" si="3"/>
        <v>-10.360231999999996</v>
      </c>
      <c r="I22" s="4">
        <f t="shared" si="5"/>
        <v>22.58530575999999</v>
      </c>
      <c r="J22" s="4">
        <v>9273</v>
      </c>
      <c r="K22" s="4">
        <f t="shared" si="10"/>
        <v>53488159.873600021</v>
      </c>
      <c r="L22" s="4">
        <f t="shared" si="6"/>
        <v>-391188866525.16626</v>
      </c>
      <c r="M22" s="4">
        <f t="shared" si="7"/>
        <v>2860983246663795.5</v>
      </c>
      <c r="N22" s="4">
        <v>9630</v>
      </c>
      <c r="O22">
        <f t="shared" si="11"/>
        <v>45865266.312099993</v>
      </c>
      <c r="P22" s="15">
        <f t="shared" si="8"/>
        <v>-310617470919.40283</v>
      </c>
      <c r="Q22" s="15">
        <f t="shared" si="9"/>
        <v>2103622653879854.5</v>
      </c>
      <c r="V22" s="14" t="s">
        <v>442</v>
      </c>
      <c r="W22" s="15">
        <f>SQRT(W16)</f>
        <v>14.508962747212479</v>
      </c>
    </row>
    <row r="23" spans="1:23" x14ac:dyDescent="0.25">
      <c r="A23" t="s">
        <v>43</v>
      </c>
      <c r="B23" s="4">
        <v>12</v>
      </c>
      <c r="C23" s="4">
        <f t="shared" si="0"/>
        <v>86.490000000000009</v>
      </c>
      <c r="D23" s="4">
        <f t="shared" si="1"/>
        <v>-804.3570000000002</v>
      </c>
      <c r="E23" s="4">
        <f t="shared" si="4"/>
        <v>7480.5201000000015</v>
      </c>
      <c r="F23" s="4">
        <v>12</v>
      </c>
      <c r="G23" s="4">
        <f t="shared" si="2"/>
        <v>84.27239999999999</v>
      </c>
      <c r="H23" s="4">
        <f t="shared" si="3"/>
        <v>-773.62063199999989</v>
      </c>
      <c r="I23" s="4">
        <f t="shared" si="5"/>
        <v>7101.8374017599981</v>
      </c>
      <c r="J23" s="4">
        <v>7533</v>
      </c>
      <c r="K23" s="4">
        <f t="shared" si="10"/>
        <v>81966948.673600018</v>
      </c>
      <c r="L23" s="4">
        <f t="shared" si="6"/>
        <v>-742092687833.35828</v>
      </c>
      <c r="M23" s="4">
        <f t="shared" si="7"/>
        <v>6718580674860580</v>
      </c>
      <c r="N23" s="4">
        <v>7285</v>
      </c>
      <c r="O23">
        <f t="shared" si="11"/>
        <v>83126800.412099987</v>
      </c>
      <c r="P23" s="15">
        <f t="shared" si="8"/>
        <v>-757899458809.27625</v>
      </c>
      <c r="Q23" s="15">
        <f t="shared" si="9"/>
        <v>6910064946753107</v>
      </c>
      <c r="V23" s="14" t="s">
        <v>443</v>
      </c>
      <c r="W23" s="15">
        <f>SQRT(W17)</f>
        <v>14.66172173418</v>
      </c>
    </row>
    <row r="24" spans="1:23" x14ac:dyDescent="0.25">
      <c r="A24" t="s">
        <v>44</v>
      </c>
      <c r="B24" s="4">
        <v>20</v>
      </c>
      <c r="C24" s="4">
        <f t="shared" si="0"/>
        <v>1.6900000000000019</v>
      </c>
      <c r="D24" s="4">
        <f t="shared" si="1"/>
        <v>-2.1970000000000036</v>
      </c>
      <c r="E24" s="4">
        <f t="shared" si="4"/>
        <v>2.8561000000000067</v>
      </c>
      <c r="F24" s="4">
        <v>20</v>
      </c>
      <c r="G24" s="4">
        <f t="shared" si="2"/>
        <v>1.3923999999999994</v>
      </c>
      <c r="H24" s="4">
        <f t="shared" si="3"/>
        <v>-1.6430319999999989</v>
      </c>
      <c r="I24" s="4">
        <f t="shared" si="5"/>
        <v>1.9387777599999985</v>
      </c>
      <c r="J24" s="4">
        <v>4851</v>
      </c>
      <c r="K24" s="4">
        <f t="shared" si="10"/>
        <v>137723368.51360002</v>
      </c>
      <c r="L24" s="4">
        <f t="shared" si="6"/>
        <v>-1616260854593.4641</v>
      </c>
      <c r="M24" s="4">
        <f t="shared" si="7"/>
        <v>1.8967726234732872E+16</v>
      </c>
      <c r="N24" s="4">
        <v>4972</v>
      </c>
      <c r="O24">
        <f t="shared" si="11"/>
        <v>130653815.55209999</v>
      </c>
      <c r="P24" s="15">
        <f t="shared" si="8"/>
        <v>-1493424066748.5681</v>
      </c>
      <c r="Q24" s="15">
        <f t="shared" si="9"/>
        <v>1.7070419518322164E+16</v>
      </c>
      <c r="V24" s="14" t="s">
        <v>444</v>
      </c>
      <c r="W24" s="15">
        <f>SQRT(W18)</f>
        <v>28638.610962137351</v>
      </c>
    </row>
    <row r="25" spans="1:23" x14ac:dyDescent="0.25">
      <c r="A25" t="s">
        <v>45</v>
      </c>
      <c r="B25" s="4">
        <v>5</v>
      </c>
      <c r="C25" s="4">
        <f t="shared" si="0"/>
        <v>265.69</v>
      </c>
      <c r="D25" s="4">
        <f t="shared" si="1"/>
        <v>-4330.7470000000003</v>
      </c>
      <c r="E25" s="4">
        <f t="shared" si="4"/>
        <v>70591.176099999997</v>
      </c>
      <c r="F25" s="4">
        <v>5</v>
      </c>
      <c r="G25" s="4">
        <f t="shared" si="2"/>
        <v>261.79239999999999</v>
      </c>
      <c r="H25" s="4">
        <f t="shared" si="3"/>
        <v>-4235.8010319999994</v>
      </c>
      <c r="I25" s="4">
        <f t="shared" si="5"/>
        <v>68535.260697759993</v>
      </c>
      <c r="J25" s="4">
        <v>8493</v>
      </c>
      <c r="K25" s="4">
        <f t="shared" si="10"/>
        <v>65505713.473600022</v>
      </c>
      <c r="L25" s="4">
        <f t="shared" si="6"/>
        <v>-530174422341.39026</v>
      </c>
      <c r="M25" s="4">
        <f t="shared" si="7"/>
        <v>4290998497685383.5</v>
      </c>
      <c r="N25" s="4">
        <v>8586</v>
      </c>
      <c r="O25">
        <f t="shared" si="11"/>
        <v>61095952.632099994</v>
      </c>
      <c r="P25" s="15">
        <f t="shared" si="8"/>
        <v>-477549793194.02002</v>
      </c>
      <c r="Q25" s="15">
        <f t="shared" si="9"/>
        <v>3732715428023806</v>
      </c>
      <c r="V25" s="14" t="s">
        <v>445</v>
      </c>
      <c r="W25" s="15">
        <f>SQRT(W19)</f>
        <v>28158.517779665366</v>
      </c>
    </row>
    <row r="26" spans="1:23" x14ac:dyDescent="0.25">
      <c r="A26" t="s">
        <v>46</v>
      </c>
      <c r="B26" s="4">
        <v>18</v>
      </c>
      <c r="C26" s="4">
        <f t="shared" si="0"/>
        <v>10.890000000000004</v>
      </c>
      <c r="D26" s="4">
        <f t="shared" si="1"/>
        <v>-35.937000000000019</v>
      </c>
      <c r="E26" s="4">
        <f t="shared" si="4"/>
        <v>118.59210000000009</v>
      </c>
      <c r="F26" s="4">
        <v>18</v>
      </c>
      <c r="G26" s="4">
        <f t="shared" si="2"/>
        <v>10.112399999999997</v>
      </c>
      <c r="H26" s="4">
        <f t="shared" si="3"/>
        <v>-32.157431999999986</v>
      </c>
      <c r="I26" s="4">
        <f t="shared" si="5"/>
        <v>102.26063375999995</v>
      </c>
      <c r="J26" s="4">
        <v>14208</v>
      </c>
      <c r="K26" s="4">
        <f t="shared" si="10"/>
        <v>5657547.6736000059</v>
      </c>
      <c r="L26" s="4">
        <f t="shared" si="6"/>
        <v>-13456816594.518038</v>
      </c>
      <c r="M26" s="4">
        <f t="shared" si="7"/>
        <v>32007845679056.84</v>
      </c>
      <c r="N26" s="4">
        <v>13799</v>
      </c>
      <c r="O26">
        <f t="shared" si="11"/>
        <v>6777639.4920999967</v>
      </c>
      <c r="P26" s="15">
        <f t="shared" si="8"/>
        <v>-17644838877.338207</v>
      </c>
      <c r="Q26" s="15">
        <f t="shared" si="9"/>
        <v>45936397084873.5</v>
      </c>
    </row>
    <row r="27" spans="1:23" x14ac:dyDescent="0.25">
      <c r="A27" t="s">
        <v>47</v>
      </c>
      <c r="B27" s="4">
        <v>17</v>
      </c>
      <c r="C27" s="4">
        <f t="shared" si="0"/>
        <v>18.490000000000006</v>
      </c>
      <c r="D27" s="4">
        <f t="shared" si="1"/>
        <v>-79.507000000000033</v>
      </c>
      <c r="E27" s="4">
        <f t="shared" si="4"/>
        <v>341.8801000000002</v>
      </c>
      <c r="F27" s="4">
        <v>17</v>
      </c>
      <c r="G27" s="4">
        <f t="shared" si="2"/>
        <v>17.472399999999997</v>
      </c>
      <c r="H27" s="4">
        <f t="shared" si="3"/>
        <v>-73.034631999999988</v>
      </c>
      <c r="I27" s="4">
        <f t="shared" si="5"/>
        <v>305.28476175999987</v>
      </c>
      <c r="J27" s="4">
        <v>8023</v>
      </c>
      <c r="K27" s="4">
        <f t="shared" si="10"/>
        <v>73334559.873600021</v>
      </c>
      <c r="L27" s="4">
        <f t="shared" si="6"/>
        <v>-628004903551.16626</v>
      </c>
      <c r="M27" s="4">
        <f t="shared" si="7"/>
        <v>5377957671854626</v>
      </c>
      <c r="N27" s="4">
        <v>7702</v>
      </c>
      <c r="O27">
        <f t="shared" si="11"/>
        <v>75696786.152099997</v>
      </c>
      <c r="P27" s="15">
        <f t="shared" si="8"/>
        <v>-658591561269.86926</v>
      </c>
      <c r="Q27" s="15">
        <f t="shared" si="9"/>
        <v>5730003433756758</v>
      </c>
      <c r="V27" s="14" t="s">
        <v>460</v>
      </c>
    </row>
    <row r="28" spans="1:23" x14ac:dyDescent="0.25">
      <c r="A28" t="s">
        <v>48</v>
      </c>
      <c r="B28" s="4">
        <v>16</v>
      </c>
      <c r="C28" s="4">
        <f t="shared" si="0"/>
        <v>28.090000000000007</v>
      </c>
      <c r="D28" s="4">
        <f t="shared" si="1"/>
        <v>-148.87700000000007</v>
      </c>
      <c r="E28" s="4">
        <f t="shared" si="4"/>
        <v>789.04810000000043</v>
      </c>
      <c r="F28" s="4">
        <v>15</v>
      </c>
      <c r="G28" s="4">
        <f t="shared" si="2"/>
        <v>38.192399999999999</v>
      </c>
      <c r="H28" s="4">
        <f t="shared" si="3"/>
        <v>-236.02903199999997</v>
      </c>
      <c r="I28" s="4">
        <f t="shared" si="5"/>
        <v>1458.65941776</v>
      </c>
      <c r="J28" s="4">
        <v>11612</v>
      </c>
      <c r="K28" s="4">
        <f t="shared" si="10"/>
        <v>24746247.193600014</v>
      </c>
      <c r="L28" s="4">
        <f t="shared" si="6"/>
        <v>-123101691439.39491</v>
      </c>
      <c r="M28" s="4">
        <f t="shared" si="7"/>
        <v>612376750166756.5</v>
      </c>
      <c r="N28" s="4">
        <v>11538</v>
      </c>
      <c r="O28">
        <f t="shared" si="11"/>
        <v>23662290.072099995</v>
      </c>
      <c r="P28" s="15">
        <f t="shared" si="8"/>
        <v>-115102607203.82248</v>
      </c>
      <c r="Q28" s="15">
        <f t="shared" si="9"/>
        <v>559903971456202</v>
      </c>
      <c r="V28" s="14" t="s">
        <v>442</v>
      </c>
      <c r="W28" s="15">
        <f>SUM(D2:D381)/(V4*W22^3)</f>
        <v>5.3331561109373773</v>
      </c>
    </row>
    <row r="29" spans="1:23" x14ac:dyDescent="0.25">
      <c r="A29" t="s">
        <v>49</v>
      </c>
      <c r="B29" s="4">
        <v>14</v>
      </c>
      <c r="C29" s="4">
        <f t="shared" si="0"/>
        <v>53.290000000000013</v>
      </c>
      <c r="D29" s="4">
        <f t="shared" si="1"/>
        <v>-389.01700000000011</v>
      </c>
      <c r="E29" s="4">
        <f t="shared" si="4"/>
        <v>2839.8241000000016</v>
      </c>
      <c r="F29" s="4">
        <v>14</v>
      </c>
      <c r="G29" s="4">
        <f t="shared" si="2"/>
        <v>51.552399999999999</v>
      </c>
      <c r="H29" s="4">
        <f t="shared" si="3"/>
        <v>-370.146232</v>
      </c>
      <c r="I29" s="4">
        <f t="shared" si="5"/>
        <v>2657.6499457599998</v>
      </c>
      <c r="J29" s="4">
        <v>7258</v>
      </c>
      <c r="K29" s="4">
        <f t="shared" si="10"/>
        <v>87022031.673600018</v>
      </c>
      <c r="L29" s="4">
        <f t="shared" si="6"/>
        <v>-811790243789.07825</v>
      </c>
      <c r="M29" s="4">
        <f t="shared" si="7"/>
        <v>7572833996601045</v>
      </c>
      <c r="N29" s="4">
        <v>7360</v>
      </c>
      <c r="O29">
        <f t="shared" si="11"/>
        <v>81764816.912099987</v>
      </c>
      <c r="P29" s="15">
        <f t="shared" si="8"/>
        <v>-739349362797.80371</v>
      </c>
      <c r="Q29" s="15">
        <f t="shared" si="9"/>
        <v>6685485284669232</v>
      </c>
      <c r="V29" s="14" t="s">
        <v>443</v>
      </c>
      <c r="W29" s="15">
        <f>SUM(H2:H381)/(V4*(W23^3))</f>
        <v>5.5798391144745469</v>
      </c>
    </row>
    <row r="30" spans="1:23" x14ac:dyDescent="0.25">
      <c r="A30" t="s">
        <v>50</v>
      </c>
      <c r="B30" s="4">
        <v>11</v>
      </c>
      <c r="C30" s="4">
        <f t="shared" si="0"/>
        <v>106.09000000000002</v>
      </c>
      <c r="D30" s="4">
        <f t="shared" si="1"/>
        <v>-1092.7270000000003</v>
      </c>
      <c r="E30" s="4">
        <f t="shared" si="4"/>
        <v>11255.088100000004</v>
      </c>
      <c r="F30" s="4">
        <v>11</v>
      </c>
      <c r="G30" s="4">
        <f t="shared" si="2"/>
        <v>103.63239999999999</v>
      </c>
      <c r="H30" s="4">
        <f t="shared" si="3"/>
        <v>-1054.9778319999998</v>
      </c>
      <c r="I30" s="4">
        <f t="shared" si="5"/>
        <v>10739.674329759999</v>
      </c>
      <c r="J30" s="4">
        <v>3667</v>
      </c>
      <c r="K30" s="4">
        <f t="shared" si="10"/>
        <v>166915030.59360003</v>
      </c>
      <c r="L30" s="4">
        <f t="shared" si="6"/>
        <v>-2156468752655.8516</v>
      </c>
      <c r="M30" s="4">
        <f t="shared" si="7"/>
        <v>2.7860627438062436E+16</v>
      </c>
      <c r="N30" s="4">
        <v>3899</v>
      </c>
      <c r="O30">
        <f t="shared" si="11"/>
        <v>156334761.49209997</v>
      </c>
      <c r="P30" s="15">
        <f t="shared" si="8"/>
        <v>-1954714493492.7078</v>
      </c>
      <c r="Q30" s="15">
        <f t="shared" si="9"/>
        <v>2.4440557650791784E+16</v>
      </c>
      <c r="V30" s="14" t="s">
        <v>444</v>
      </c>
      <c r="W30" s="15">
        <f>SUM(L2:L381)/(V4*(W24^3))</f>
        <v>10.569374787515589</v>
      </c>
    </row>
    <row r="31" spans="1:23" x14ac:dyDescent="0.25">
      <c r="A31" t="s">
        <v>51</v>
      </c>
      <c r="B31" s="4">
        <v>21</v>
      </c>
      <c r="C31" s="4">
        <f t="shared" si="0"/>
        <v>9.0000000000000427E-2</v>
      </c>
      <c r="D31" s="4">
        <f t="shared" si="1"/>
        <v>-2.7000000000000191E-2</v>
      </c>
      <c r="E31" s="4">
        <f t="shared" si="4"/>
        <v>8.1000000000000776E-3</v>
      </c>
      <c r="F31" s="4">
        <v>21</v>
      </c>
      <c r="G31" s="4">
        <f t="shared" si="2"/>
        <v>3.2399999999999901E-2</v>
      </c>
      <c r="H31" s="4">
        <f t="shared" si="3"/>
        <v>-5.8319999999999726E-3</v>
      </c>
      <c r="I31" s="4">
        <f t="shared" si="5"/>
        <v>1.0497599999999936E-3</v>
      </c>
      <c r="J31" s="4">
        <v>5519</v>
      </c>
      <c r="K31" s="4">
        <f t="shared" si="10"/>
        <v>122490884.35360003</v>
      </c>
      <c r="L31" s="4">
        <f t="shared" si="6"/>
        <v>-1355675212036.5295</v>
      </c>
      <c r="M31" s="4">
        <f t="shared" si="7"/>
        <v>1.5004016749727016E+16</v>
      </c>
      <c r="N31" s="4">
        <v>5665</v>
      </c>
      <c r="O31">
        <f t="shared" si="11"/>
        <v>115291544.01209998</v>
      </c>
      <c r="P31" s="15">
        <f t="shared" si="8"/>
        <v>-1237930271760.082</v>
      </c>
      <c r="Q31" s="15">
        <f t="shared" si="9"/>
        <v>1.3292140120693988E+16</v>
      </c>
      <c r="V31" s="14" t="s">
        <v>445</v>
      </c>
      <c r="W31" s="15">
        <f>SUM(P2:P381)/(V4*(W25^3))</f>
        <v>10.484540924864248</v>
      </c>
    </row>
    <row r="32" spans="1:23" x14ac:dyDescent="0.25">
      <c r="A32" t="s">
        <v>52</v>
      </c>
      <c r="B32" s="4">
        <v>30</v>
      </c>
      <c r="C32" s="4">
        <f t="shared" si="0"/>
        <v>75.689999999999984</v>
      </c>
      <c r="D32" s="4">
        <f t="shared" si="1"/>
        <v>658.50299999999982</v>
      </c>
      <c r="E32" s="4">
        <f t="shared" si="4"/>
        <v>5728.9760999999971</v>
      </c>
      <c r="F32" s="4">
        <v>30</v>
      </c>
      <c r="G32" s="4">
        <f t="shared" si="2"/>
        <v>77.792400000000001</v>
      </c>
      <c r="H32" s="4">
        <f t="shared" si="3"/>
        <v>686.12896799999999</v>
      </c>
      <c r="I32" s="4">
        <f t="shared" si="5"/>
        <v>6051.6574977600003</v>
      </c>
      <c r="J32" s="4">
        <v>8376</v>
      </c>
      <c r="K32" s="4">
        <f t="shared" si="10"/>
        <v>67413295.513600022</v>
      </c>
      <c r="L32" s="4">
        <f t="shared" si="6"/>
        <v>-553500907612.14392</v>
      </c>
      <c r="M32" s="4">
        <f t="shared" si="7"/>
        <v>4544552412003965</v>
      </c>
      <c r="N32" s="4">
        <v>8661</v>
      </c>
      <c r="O32">
        <f t="shared" si="11"/>
        <v>59929119.132099994</v>
      </c>
      <c r="P32" s="15">
        <f t="shared" si="8"/>
        <v>-463934683558.04755</v>
      </c>
      <c r="Q32" s="15">
        <f t="shared" si="9"/>
        <v>3591499319949433.5</v>
      </c>
    </row>
    <row r="33" spans="1:23" x14ac:dyDescent="0.25">
      <c r="A33" t="s">
        <v>53</v>
      </c>
      <c r="B33" s="4">
        <v>18</v>
      </c>
      <c r="C33" s="4">
        <f t="shared" si="0"/>
        <v>10.890000000000004</v>
      </c>
      <c r="D33" s="4">
        <f t="shared" si="1"/>
        <v>-35.937000000000019</v>
      </c>
      <c r="E33" s="4">
        <f t="shared" si="4"/>
        <v>118.59210000000009</v>
      </c>
      <c r="F33" s="4">
        <v>18</v>
      </c>
      <c r="G33" s="4">
        <f t="shared" si="2"/>
        <v>10.112399999999997</v>
      </c>
      <c r="H33" s="4">
        <f t="shared" si="3"/>
        <v>-32.157431999999986</v>
      </c>
      <c r="I33" s="4">
        <f t="shared" si="5"/>
        <v>102.26063375999995</v>
      </c>
      <c r="J33" s="4">
        <v>10401</v>
      </c>
      <c r="K33" s="4">
        <f t="shared" si="10"/>
        <v>38261152.513600014</v>
      </c>
      <c r="L33" s="4">
        <f t="shared" si="6"/>
        <v>-236666654542.02374</v>
      </c>
      <c r="M33" s="4">
        <f t="shared" si="7"/>
        <v>1463915791668960.7</v>
      </c>
      <c r="N33" s="4">
        <v>10237</v>
      </c>
      <c r="O33">
        <f t="shared" si="11"/>
        <v>38012033.852099992</v>
      </c>
      <c r="P33" s="15">
        <f t="shared" si="8"/>
        <v>-234359013391.39874</v>
      </c>
      <c r="Q33" s="15">
        <f t="shared" si="9"/>
        <v>1444914717573195.8</v>
      </c>
      <c r="V33" s="14" t="s">
        <v>462</v>
      </c>
    </row>
    <row r="34" spans="1:23" x14ac:dyDescent="0.25">
      <c r="A34" t="s">
        <v>54</v>
      </c>
      <c r="B34" s="4">
        <v>18</v>
      </c>
      <c r="C34" s="4">
        <f t="shared" si="0"/>
        <v>10.890000000000004</v>
      </c>
      <c r="D34" s="4">
        <f t="shared" ref="D34:D66" si="12">(B34-$W$7)^3</f>
        <v>-35.937000000000019</v>
      </c>
      <c r="E34" s="4">
        <f t="shared" si="4"/>
        <v>118.59210000000009</v>
      </c>
      <c r="F34" s="4">
        <v>18</v>
      </c>
      <c r="G34" s="4">
        <f t="shared" si="2"/>
        <v>10.112399999999997</v>
      </c>
      <c r="H34" s="4">
        <f t="shared" ref="H34:H66" si="13">(F34-$W$8)^3</f>
        <v>-32.157431999999986</v>
      </c>
      <c r="I34" s="4">
        <f t="shared" si="5"/>
        <v>102.26063375999995</v>
      </c>
      <c r="J34" s="4">
        <v>6100</v>
      </c>
      <c r="K34" s="4">
        <f t="shared" si="10"/>
        <v>109967940.63360003</v>
      </c>
      <c r="L34" s="4">
        <f t="shared" si="6"/>
        <v>-1153185407530.6848</v>
      </c>
      <c r="M34" s="4">
        <f t="shared" si="7"/>
        <v>1.209294796719498E+16</v>
      </c>
      <c r="N34" s="4">
        <v>6340</v>
      </c>
      <c r="O34">
        <f t="shared" si="11"/>
        <v>101251692.51209998</v>
      </c>
      <c r="P34" s="15">
        <f t="shared" si="8"/>
        <v>-1018834018216.8297</v>
      </c>
      <c r="Q34" s="15">
        <f t="shared" si="9"/>
        <v>1.0251905236564844E+16</v>
      </c>
      <c r="V34" s="14" t="s">
        <v>442</v>
      </c>
      <c r="W34" s="15">
        <f>SUM(E2:E381)/(V4*(W22^4))</f>
        <v>57.973643941088298</v>
      </c>
    </row>
    <row r="35" spans="1:23" x14ac:dyDescent="0.25">
      <c r="A35" t="s">
        <v>55</v>
      </c>
      <c r="B35" s="4">
        <v>20</v>
      </c>
      <c r="C35" s="4">
        <f t="shared" si="0"/>
        <v>1.6900000000000019</v>
      </c>
      <c r="D35" s="4">
        <f t="shared" si="12"/>
        <v>-2.1970000000000036</v>
      </c>
      <c r="E35" s="4">
        <f t="shared" si="4"/>
        <v>2.8561000000000067</v>
      </c>
      <c r="F35" s="4">
        <v>20</v>
      </c>
      <c r="G35" s="4">
        <f t="shared" si="2"/>
        <v>1.3923999999999994</v>
      </c>
      <c r="H35" s="4">
        <f t="shared" si="13"/>
        <v>-1.6430319999999989</v>
      </c>
      <c r="I35" s="4">
        <f t="shared" si="5"/>
        <v>1.9387777599999985</v>
      </c>
      <c r="J35" s="4">
        <v>9513</v>
      </c>
      <c r="K35" s="4">
        <f t="shared" si="10"/>
        <v>50035251.073600017</v>
      </c>
      <c r="L35" s="4">
        <f t="shared" si="6"/>
        <v>-353927350584.17419</v>
      </c>
      <c r="M35" s="4">
        <f t="shared" si="7"/>
        <v>2503526349998191.5</v>
      </c>
      <c r="N35" s="4">
        <v>9386</v>
      </c>
      <c r="O35">
        <f t="shared" si="11"/>
        <v>49229728.632099994</v>
      </c>
      <c r="P35" s="15">
        <f t="shared" si="8"/>
        <v>-345414975676.98004</v>
      </c>
      <c r="Q35" s="15">
        <f t="shared" si="9"/>
        <v>2423566181190206</v>
      </c>
      <c r="V35" s="14" t="s">
        <v>443</v>
      </c>
      <c r="W35" s="15">
        <f>SUM(I2:I381)/(V4*(W23^4))</f>
        <v>62.121871097445926</v>
      </c>
    </row>
    <row r="36" spans="1:23" x14ac:dyDescent="0.25">
      <c r="A36" t="s">
        <v>56</v>
      </c>
      <c r="B36" s="4">
        <v>6</v>
      </c>
      <c r="C36" s="4">
        <f t="shared" si="0"/>
        <v>234.09000000000003</v>
      </c>
      <c r="D36" s="4">
        <f t="shared" si="12"/>
        <v>-3581.5770000000007</v>
      </c>
      <c r="E36" s="4">
        <f t="shared" si="4"/>
        <v>54798.128100000016</v>
      </c>
      <c r="F36" s="4">
        <v>6</v>
      </c>
      <c r="G36" s="4">
        <f t="shared" si="2"/>
        <v>230.4324</v>
      </c>
      <c r="H36" s="4">
        <f t="shared" si="13"/>
        <v>-3497.9638319999999</v>
      </c>
      <c r="I36" s="4">
        <f t="shared" si="5"/>
        <v>53099.09096976</v>
      </c>
      <c r="J36" s="4">
        <v>9036</v>
      </c>
      <c r="K36" s="4">
        <f t="shared" si="10"/>
        <v>57010956.313600019</v>
      </c>
      <c r="L36" s="4">
        <f t="shared" si="6"/>
        <v>-430464646303.21582</v>
      </c>
      <c r="M36" s="4">
        <f t="shared" si="7"/>
        <v>3250249139791210</v>
      </c>
      <c r="N36" s="4">
        <v>8392</v>
      </c>
      <c r="O36">
        <f t="shared" si="11"/>
        <v>64166347.952099994</v>
      </c>
      <c r="P36" s="15">
        <f t="shared" si="8"/>
        <v>-513997471972.02222</v>
      </c>
      <c r="Q36" s="15">
        <f t="shared" si="9"/>
        <v>4117320209509967</v>
      </c>
      <c r="V36" s="14" t="s">
        <v>444</v>
      </c>
      <c r="W36" s="15">
        <f>SUM(M2:M381)/(V4*(W24^4))</f>
        <v>145.84404683848038</v>
      </c>
    </row>
    <row r="37" spans="1:23" x14ac:dyDescent="0.25">
      <c r="A37" t="s">
        <v>57</v>
      </c>
      <c r="B37" s="4">
        <v>11</v>
      </c>
      <c r="C37" s="4">
        <f t="shared" si="0"/>
        <v>106.09000000000002</v>
      </c>
      <c r="D37" s="4">
        <f t="shared" si="12"/>
        <v>-1092.7270000000003</v>
      </c>
      <c r="E37" s="4">
        <f t="shared" si="4"/>
        <v>11255.088100000004</v>
      </c>
      <c r="F37" s="4">
        <v>11</v>
      </c>
      <c r="G37" s="4">
        <f t="shared" si="2"/>
        <v>103.63239999999999</v>
      </c>
      <c r="H37" s="4">
        <f t="shared" si="13"/>
        <v>-1054.9778319999998</v>
      </c>
      <c r="I37" s="4">
        <f t="shared" si="5"/>
        <v>10739.674329759999</v>
      </c>
      <c r="J37" s="4">
        <v>3568</v>
      </c>
      <c r="K37" s="4">
        <f t="shared" si="10"/>
        <v>169482904.47360003</v>
      </c>
      <c r="L37" s="4">
        <f t="shared" si="6"/>
        <v>-2206423360863.8306</v>
      </c>
      <c r="M37" s="4">
        <f t="shared" si="7"/>
        <v>2.8724454908807432E+16</v>
      </c>
      <c r="N37" s="4">
        <v>3682</v>
      </c>
      <c r="O37">
        <f t="shared" si="11"/>
        <v>161808321.75209999</v>
      </c>
      <c r="P37" s="15">
        <f t="shared" si="8"/>
        <v>-2058264957932.1951</v>
      </c>
      <c r="Q37" s="15">
        <f t="shared" si="9"/>
        <v>2.6181932988231116E+16</v>
      </c>
      <c r="V37" s="14" t="s">
        <v>445</v>
      </c>
      <c r="W37" s="15">
        <f>SUM(Q2:Q381)/(V4*(W25^4))</f>
        <v>143.50994488732044</v>
      </c>
    </row>
    <row r="38" spans="1:23" x14ac:dyDescent="0.25">
      <c r="A38" t="s">
        <v>58</v>
      </c>
      <c r="B38" s="4">
        <v>17</v>
      </c>
      <c r="C38" s="4">
        <f t="shared" si="0"/>
        <v>18.490000000000006</v>
      </c>
      <c r="D38" s="4">
        <f t="shared" si="12"/>
        <v>-79.507000000000033</v>
      </c>
      <c r="E38" s="4">
        <f t="shared" si="4"/>
        <v>341.8801000000002</v>
      </c>
      <c r="F38" s="4">
        <v>18</v>
      </c>
      <c r="G38" s="4">
        <f t="shared" si="2"/>
        <v>10.112399999999997</v>
      </c>
      <c r="H38" s="4">
        <f t="shared" si="13"/>
        <v>-32.157431999999986</v>
      </c>
      <c r="I38" s="4">
        <f t="shared" si="5"/>
        <v>102.26063375999995</v>
      </c>
      <c r="J38" s="4">
        <v>9596</v>
      </c>
      <c r="K38" s="4">
        <f t="shared" si="10"/>
        <v>48867929.113600016</v>
      </c>
      <c r="L38" s="4">
        <f t="shared" si="6"/>
        <v>-341614190544.3678</v>
      </c>
      <c r="M38" s="4">
        <f t="shared" si="7"/>
        <v>2388074495851836</v>
      </c>
      <c r="N38" s="4">
        <v>9514</v>
      </c>
      <c r="O38">
        <f t="shared" si="11"/>
        <v>47449916.79209999</v>
      </c>
      <c r="P38" s="15">
        <f t="shared" si="8"/>
        <v>-326853532331.53363</v>
      </c>
      <c r="Q38" s="15">
        <f t="shared" si="9"/>
        <v>2251494603577212.5</v>
      </c>
    </row>
    <row r="39" spans="1:23" x14ac:dyDescent="0.25">
      <c r="A39" t="s">
        <v>59</v>
      </c>
      <c r="B39" s="4">
        <v>11</v>
      </c>
      <c r="C39" s="4">
        <f t="shared" si="0"/>
        <v>106.09000000000002</v>
      </c>
      <c r="D39" s="4">
        <f t="shared" si="12"/>
        <v>-1092.7270000000003</v>
      </c>
      <c r="E39" s="4">
        <f t="shared" si="4"/>
        <v>11255.088100000004</v>
      </c>
      <c r="F39" s="4">
        <v>11</v>
      </c>
      <c r="G39" s="4">
        <f t="shared" si="2"/>
        <v>103.63239999999999</v>
      </c>
      <c r="H39" s="4">
        <f t="shared" si="13"/>
        <v>-1054.9778319999998</v>
      </c>
      <c r="I39" s="4">
        <f t="shared" si="5"/>
        <v>10739.674329759999</v>
      </c>
      <c r="J39" s="4">
        <v>5254</v>
      </c>
      <c r="K39" s="4">
        <f t="shared" si="10"/>
        <v>128426916.15360004</v>
      </c>
      <c r="L39" s="4">
        <f t="shared" si="6"/>
        <v>-1455405732925.6418</v>
      </c>
      <c r="M39" s="4">
        <f t="shared" si="7"/>
        <v>1.6493472792723814E+16</v>
      </c>
      <c r="N39" s="4">
        <v>5201</v>
      </c>
      <c r="O39">
        <f t="shared" si="11"/>
        <v>125471137.93209998</v>
      </c>
      <c r="P39" s="15">
        <f t="shared" si="8"/>
        <v>-1405451149721.2454</v>
      </c>
      <c r="Q39" s="15">
        <f t="shared" si="9"/>
        <v>1.574300645397606E+16</v>
      </c>
    </row>
    <row r="40" spans="1:23" x14ac:dyDescent="0.25">
      <c r="A40" t="s">
        <v>60</v>
      </c>
      <c r="B40" s="4">
        <v>19</v>
      </c>
      <c r="C40" s="4">
        <f t="shared" si="0"/>
        <v>5.2900000000000036</v>
      </c>
      <c r="D40" s="4">
        <f t="shared" si="12"/>
        <v>-12.167000000000012</v>
      </c>
      <c r="E40" s="4">
        <f t="shared" si="4"/>
        <v>27.984100000000037</v>
      </c>
      <c r="F40" s="4">
        <v>19</v>
      </c>
      <c r="G40" s="4">
        <f t="shared" si="2"/>
        <v>4.7523999999999988</v>
      </c>
      <c r="H40" s="4">
        <f t="shared" si="13"/>
        <v>-10.360231999999996</v>
      </c>
      <c r="I40" s="4">
        <f t="shared" si="5"/>
        <v>22.58530575999999</v>
      </c>
      <c r="J40" s="4">
        <v>6260</v>
      </c>
      <c r="K40" s="4">
        <f t="shared" si="10"/>
        <v>106637841.43360002</v>
      </c>
      <c r="L40" s="4">
        <f t="shared" si="6"/>
        <v>-1101202067834.5569</v>
      </c>
      <c r="M40" s="4">
        <f t="shared" si="7"/>
        <v>1.1371629225617622E+16</v>
      </c>
      <c r="N40" s="4">
        <v>6454</v>
      </c>
      <c r="O40">
        <f t="shared" si="11"/>
        <v>98970463.592099994</v>
      </c>
      <c r="P40" s="15">
        <f t="shared" si="8"/>
        <v>-984596770295.0116</v>
      </c>
      <c r="Q40" s="15">
        <f t="shared" si="9"/>
        <v>9795152663635190</v>
      </c>
    </row>
    <row r="41" spans="1:23" x14ac:dyDescent="0.25">
      <c r="A41" t="s">
        <v>61</v>
      </c>
      <c r="B41" s="4">
        <v>39</v>
      </c>
      <c r="C41" s="4">
        <f t="shared" si="0"/>
        <v>313.28999999999996</v>
      </c>
      <c r="D41" s="4">
        <f t="shared" si="12"/>
        <v>5545.2329999999993</v>
      </c>
      <c r="E41" s="4">
        <f t="shared" si="4"/>
        <v>98150.624099999972</v>
      </c>
      <c r="F41" s="4">
        <v>38</v>
      </c>
      <c r="G41" s="4">
        <f t="shared" si="2"/>
        <v>282.91239999999999</v>
      </c>
      <c r="H41" s="4">
        <f t="shared" si="13"/>
        <v>4758.5865679999997</v>
      </c>
      <c r="I41" s="4">
        <f t="shared" si="5"/>
        <v>80039.426073759998</v>
      </c>
      <c r="J41" s="4">
        <v>17528</v>
      </c>
      <c r="K41" s="4">
        <f t="shared" si="10"/>
        <v>886309.27359999751</v>
      </c>
      <c r="L41" s="4">
        <f t="shared" si="6"/>
        <v>834407002.53798056</v>
      </c>
      <c r="M41" s="4">
        <f t="shared" si="7"/>
        <v>785544128469.35522</v>
      </c>
      <c r="N41" s="4">
        <v>16894</v>
      </c>
      <c r="O41">
        <f t="shared" si="11"/>
        <v>241680.39210000058</v>
      </c>
      <c r="P41" s="15">
        <f t="shared" si="8"/>
        <v>118812497.56028143</v>
      </c>
      <c r="Q41" s="15">
        <f t="shared" si="9"/>
        <v>58409411925.610023</v>
      </c>
    </row>
    <row r="42" spans="1:23" x14ac:dyDescent="0.25">
      <c r="A42" t="s">
        <v>62</v>
      </c>
      <c r="B42" s="4">
        <v>12</v>
      </c>
      <c r="C42" s="4">
        <f t="shared" si="0"/>
        <v>86.490000000000009</v>
      </c>
      <c r="D42" s="4">
        <f t="shared" si="12"/>
        <v>-804.3570000000002</v>
      </c>
      <c r="E42" s="4">
        <f t="shared" si="4"/>
        <v>7480.5201000000015</v>
      </c>
      <c r="F42" s="4">
        <v>12</v>
      </c>
      <c r="G42" s="4">
        <f t="shared" si="2"/>
        <v>84.27239999999999</v>
      </c>
      <c r="H42" s="4">
        <f t="shared" si="13"/>
        <v>-773.62063199999989</v>
      </c>
      <c r="I42" s="4">
        <f t="shared" si="5"/>
        <v>7101.8374017599981</v>
      </c>
      <c r="J42" s="4">
        <v>4328</v>
      </c>
      <c r="K42" s="4">
        <f t="shared" si="10"/>
        <v>150272293.27360004</v>
      </c>
      <c r="L42" s="4">
        <f t="shared" si="6"/>
        <v>-1842121923432.0227</v>
      </c>
      <c r="M42" s="4">
        <f t="shared" si="7"/>
        <v>2.258176212570686E+16</v>
      </c>
      <c r="N42" s="4">
        <v>4282</v>
      </c>
      <c r="O42">
        <f t="shared" si="11"/>
        <v>146903853.75209999</v>
      </c>
      <c r="P42" s="15">
        <f t="shared" si="8"/>
        <v>-1780531999978.415</v>
      </c>
      <c r="Q42" s="15">
        <f t="shared" si="9"/>
        <v>2.1580742247218384E+16</v>
      </c>
    </row>
    <row r="43" spans="1:23" x14ac:dyDescent="0.25">
      <c r="A43" t="s">
        <v>63</v>
      </c>
      <c r="B43" s="4">
        <v>15</v>
      </c>
      <c r="C43" s="4">
        <f t="shared" si="0"/>
        <v>39.690000000000012</v>
      </c>
      <c r="D43" s="4">
        <f t="shared" si="12"/>
        <v>-250.04700000000011</v>
      </c>
      <c r="E43" s="4">
        <f t="shared" si="4"/>
        <v>1575.2961000000009</v>
      </c>
      <c r="F43" s="4">
        <v>15</v>
      </c>
      <c r="G43" s="4">
        <f t="shared" si="2"/>
        <v>38.192399999999999</v>
      </c>
      <c r="H43" s="4">
        <f t="shared" si="13"/>
        <v>-236.02903199999997</v>
      </c>
      <c r="I43" s="4">
        <f t="shared" si="5"/>
        <v>1458.65941776</v>
      </c>
      <c r="J43" s="4">
        <v>6661</v>
      </c>
      <c r="K43" s="4">
        <f t="shared" si="10"/>
        <v>98516741.313600019</v>
      </c>
      <c r="L43" s="4">
        <f t="shared" si="6"/>
        <v>-977833826912.61597</v>
      </c>
      <c r="M43" s="4">
        <f t="shared" si="7"/>
        <v>9705548319050784</v>
      </c>
      <c r="N43" s="4">
        <v>6646</v>
      </c>
      <c r="O43">
        <f t="shared" si="11"/>
        <v>95187145.832099989</v>
      </c>
      <c r="P43" s="15">
        <f t="shared" si="8"/>
        <v>-928682917724.84192</v>
      </c>
      <c r="Q43" s="15">
        <f t="shared" si="9"/>
        <v>9060592731661470</v>
      </c>
    </row>
    <row r="44" spans="1:23" x14ac:dyDescent="0.25">
      <c r="A44" t="s">
        <v>64</v>
      </c>
      <c r="B44" s="4">
        <v>15</v>
      </c>
      <c r="C44" s="4">
        <f t="shared" si="0"/>
        <v>39.690000000000012</v>
      </c>
      <c r="D44" s="4">
        <f t="shared" si="12"/>
        <v>-250.04700000000011</v>
      </c>
      <c r="E44" s="4">
        <f t="shared" si="4"/>
        <v>1575.2961000000009</v>
      </c>
      <c r="F44" s="4">
        <v>15</v>
      </c>
      <c r="G44" s="4">
        <f t="shared" si="2"/>
        <v>38.192399999999999</v>
      </c>
      <c r="H44" s="4">
        <f t="shared" si="13"/>
        <v>-236.02903199999997</v>
      </c>
      <c r="I44" s="4">
        <f t="shared" si="5"/>
        <v>1458.65941776</v>
      </c>
      <c r="J44" s="4">
        <v>28661</v>
      </c>
      <c r="K44" s="4">
        <f t="shared" si="10"/>
        <v>145792101.31359997</v>
      </c>
      <c r="L44" s="4">
        <f t="shared" si="6"/>
        <v>1760357979784.9839</v>
      </c>
      <c r="M44" s="4">
        <f t="shared" si="7"/>
        <v>2.1255336805435E+16</v>
      </c>
      <c r="N44" s="4">
        <v>27206</v>
      </c>
      <c r="O44">
        <f t="shared" si="11"/>
        <v>116717989.03210001</v>
      </c>
      <c r="P44" s="15">
        <f t="shared" si="8"/>
        <v>1260975633487.0859</v>
      </c>
      <c r="Q44" s="15">
        <f t="shared" si="9"/>
        <v>1.3623088963697418E+16</v>
      </c>
    </row>
    <row r="45" spans="1:23" x14ac:dyDescent="0.25">
      <c r="A45" t="s">
        <v>65</v>
      </c>
      <c r="B45" s="4">
        <v>196</v>
      </c>
      <c r="C45" s="4">
        <f t="shared" si="0"/>
        <v>30520.089999999997</v>
      </c>
      <c r="D45" s="4">
        <f t="shared" si="12"/>
        <v>5331859.7229999993</v>
      </c>
      <c r="E45" s="4">
        <f t="shared" si="4"/>
        <v>931475893.60809982</v>
      </c>
      <c r="F45" s="4">
        <v>201</v>
      </c>
      <c r="G45" s="4">
        <f t="shared" si="2"/>
        <v>32335.232399999997</v>
      </c>
      <c r="H45" s="4">
        <f t="shared" si="13"/>
        <v>5814521.4901679996</v>
      </c>
      <c r="I45" s="4">
        <f t="shared" si="5"/>
        <v>1045567254.3620095</v>
      </c>
      <c r="J45" s="4">
        <v>449565</v>
      </c>
      <c r="K45" s="4">
        <f t="shared" si="10"/>
        <v>187470329504.83359</v>
      </c>
      <c r="L45" s="4">
        <f t="shared" si="6"/>
        <v>8.1170610815288816E+16</v>
      </c>
      <c r="M45" s="4">
        <f t="shared" si="7"/>
        <v>3.5145124444650877E+22</v>
      </c>
      <c r="N45" s="4">
        <v>439806</v>
      </c>
      <c r="O45">
        <f t="shared" si="11"/>
        <v>179270616961.03207</v>
      </c>
      <c r="P45" s="15">
        <f t="shared" si="8"/>
        <v>7.5903826388228208E+16</v>
      </c>
      <c r="Q45" s="15">
        <f t="shared" si="9"/>
        <v>3.2137954105589083E+22</v>
      </c>
    </row>
    <row r="46" spans="1:23" x14ac:dyDescent="0.25">
      <c r="A46" t="s">
        <v>66</v>
      </c>
      <c r="B46" s="4">
        <v>27</v>
      </c>
      <c r="C46" s="4">
        <f t="shared" si="0"/>
        <v>32.489999999999995</v>
      </c>
      <c r="D46" s="4">
        <f t="shared" si="12"/>
        <v>185.19299999999996</v>
      </c>
      <c r="E46" s="4">
        <f t="shared" si="4"/>
        <v>1055.6000999999997</v>
      </c>
      <c r="F46" s="4">
        <v>27</v>
      </c>
      <c r="G46" s="4">
        <f t="shared" si="2"/>
        <v>33.872400000000006</v>
      </c>
      <c r="H46" s="4">
        <f t="shared" si="13"/>
        <v>197.13736800000004</v>
      </c>
      <c r="I46" s="4">
        <f t="shared" si="5"/>
        <v>1147.3394817600004</v>
      </c>
      <c r="J46" s="4">
        <v>15357</v>
      </c>
      <c r="K46" s="4">
        <f t="shared" si="10"/>
        <v>1511817.7936000032</v>
      </c>
      <c r="L46" s="4">
        <f t="shared" si="6"/>
        <v>-1858870686.2988219</v>
      </c>
      <c r="M46" s="4">
        <f t="shared" si="7"/>
        <v>2285593041045.582</v>
      </c>
      <c r="N46" s="4">
        <v>15722</v>
      </c>
      <c r="O46">
        <f t="shared" si="11"/>
        <v>462930.55209999921</v>
      </c>
      <c r="P46" s="15">
        <f t="shared" si="8"/>
        <v>-314973318.34331822</v>
      </c>
      <c r="Q46" s="15">
        <f t="shared" si="9"/>
        <v>214304696067.61008</v>
      </c>
    </row>
    <row r="47" spans="1:23" x14ac:dyDescent="0.25">
      <c r="A47" t="s">
        <v>67</v>
      </c>
      <c r="B47" s="4">
        <v>16</v>
      </c>
      <c r="C47" s="4">
        <f t="shared" si="0"/>
        <v>28.090000000000007</v>
      </c>
      <c r="D47" s="4">
        <f t="shared" si="12"/>
        <v>-148.87700000000007</v>
      </c>
      <c r="E47" s="4">
        <f t="shared" si="4"/>
        <v>789.04810000000043</v>
      </c>
      <c r="F47" s="4">
        <v>14</v>
      </c>
      <c r="G47" s="4">
        <f t="shared" si="2"/>
        <v>51.552399999999999</v>
      </c>
      <c r="H47" s="4">
        <f t="shared" si="13"/>
        <v>-370.146232</v>
      </c>
      <c r="I47" s="4">
        <f t="shared" si="5"/>
        <v>2657.6499457599998</v>
      </c>
      <c r="J47" s="4">
        <v>13551</v>
      </c>
      <c r="K47" s="4">
        <f t="shared" si="10"/>
        <v>9214624.5136000086</v>
      </c>
      <c r="L47" s="4">
        <f t="shared" si="6"/>
        <v>-27971545588.503654</v>
      </c>
      <c r="M47" s="4">
        <f t="shared" si="7"/>
        <v>84909304926638.187</v>
      </c>
      <c r="N47" s="4">
        <v>13128</v>
      </c>
      <c r="O47">
        <f t="shared" si="11"/>
        <v>10721629.872099996</v>
      </c>
      <c r="P47" s="15">
        <f t="shared" si="8"/>
        <v>-35106797636.905495</v>
      </c>
      <c r="Q47" s="15">
        <f t="shared" si="9"/>
        <v>114953347114306.97</v>
      </c>
    </row>
    <row r="48" spans="1:23" x14ac:dyDescent="0.25">
      <c r="A48" t="s">
        <v>68</v>
      </c>
      <c r="B48" s="4">
        <v>23</v>
      </c>
      <c r="C48" s="4">
        <f t="shared" si="0"/>
        <v>2.8899999999999975</v>
      </c>
      <c r="D48" s="4">
        <f t="shared" si="12"/>
        <v>4.912999999999994</v>
      </c>
      <c r="E48" s="4">
        <f t="shared" si="4"/>
        <v>8.3520999999999859</v>
      </c>
      <c r="F48" s="4">
        <v>23</v>
      </c>
      <c r="G48" s="4">
        <f t="shared" si="2"/>
        <v>3.3124000000000011</v>
      </c>
      <c r="H48" s="4">
        <f t="shared" si="13"/>
        <v>6.0285680000000026</v>
      </c>
      <c r="I48" s="4">
        <f t="shared" si="5"/>
        <v>10.971993760000007</v>
      </c>
      <c r="J48" s="4">
        <v>28568</v>
      </c>
      <c r="K48" s="4">
        <f t="shared" si="10"/>
        <v>143554904.47359997</v>
      </c>
      <c r="L48" s="4">
        <f t="shared" si="6"/>
        <v>1719994474656.1694</v>
      </c>
      <c r="M48" s="4">
        <f t="shared" si="7"/>
        <v>2.0608010598424412E+16</v>
      </c>
      <c r="N48" s="4">
        <v>28741</v>
      </c>
      <c r="O48">
        <f t="shared" si="11"/>
        <v>152241296.73210001</v>
      </c>
      <c r="P48" s="15">
        <f t="shared" si="8"/>
        <v>1878445986271.6565</v>
      </c>
      <c r="Q48" s="15">
        <f t="shared" si="9"/>
        <v>2.3177412430671324E+16</v>
      </c>
    </row>
    <row r="49" spans="1:17" x14ac:dyDescent="0.25">
      <c r="A49" t="s">
        <v>69</v>
      </c>
      <c r="B49" s="4">
        <v>14</v>
      </c>
      <c r="C49" s="4">
        <f t="shared" si="0"/>
        <v>53.290000000000013</v>
      </c>
      <c r="D49" s="4">
        <f t="shared" si="12"/>
        <v>-389.01700000000011</v>
      </c>
      <c r="E49" s="4">
        <f t="shared" si="4"/>
        <v>2839.8241000000016</v>
      </c>
      <c r="F49" s="4">
        <v>14</v>
      </c>
      <c r="G49" s="4">
        <f t="shared" si="2"/>
        <v>51.552399999999999</v>
      </c>
      <c r="H49" s="4">
        <f t="shared" si="13"/>
        <v>-370.146232</v>
      </c>
      <c r="I49" s="4">
        <f t="shared" si="5"/>
        <v>2657.6499457599998</v>
      </c>
      <c r="J49" s="4">
        <v>11042</v>
      </c>
      <c r="K49" s="4">
        <f t="shared" si="10"/>
        <v>30742145.593600016</v>
      </c>
      <c r="L49" s="4">
        <f t="shared" si="6"/>
        <v>-170451670772.45096</v>
      </c>
      <c r="M49" s="4">
        <f t="shared" si="7"/>
        <v>945079515698100.87</v>
      </c>
      <c r="N49" s="4">
        <v>10744</v>
      </c>
      <c r="O49">
        <f t="shared" si="11"/>
        <v>32017377.392099995</v>
      </c>
      <c r="P49" s="15">
        <f t="shared" si="8"/>
        <v>-181166808061.68466</v>
      </c>
      <c r="Q49" s="15">
        <f t="shared" si="9"/>
        <v>1025112455068155.9</v>
      </c>
    </row>
    <row r="50" spans="1:17" x14ac:dyDescent="0.25">
      <c r="A50" t="s">
        <v>70</v>
      </c>
      <c r="B50" s="4">
        <v>29</v>
      </c>
      <c r="C50" s="4">
        <f t="shared" si="0"/>
        <v>59.289999999999992</v>
      </c>
      <c r="D50" s="4">
        <f t="shared" si="12"/>
        <v>456.5329999999999</v>
      </c>
      <c r="E50" s="4">
        <f t="shared" si="4"/>
        <v>3515.3040999999989</v>
      </c>
      <c r="F50" s="4">
        <v>29</v>
      </c>
      <c r="G50" s="4">
        <f t="shared" si="2"/>
        <v>61.152400000000007</v>
      </c>
      <c r="H50" s="4">
        <f t="shared" si="13"/>
        <v>478.21176800000006</v>
      </c>
      <c r="I50" s="4">
        <f t="shared" si="5"/>
        <v>3739.6160257600009</v>
      </c>
      <c r="J50" s="4">
        <v>19257</v>
      </c>
      <c r="K50" s="4">
        <f t="shared" si="10"/>
        <v>7131249.793599993</v>
      </c>
      <c r="L50" s="4">
        <f t="shared" si="6"/>
        <v>19043574698.821156</v>
      </c>
      <c r="M50" s="4">
        <f t="shared" si="7"/>
        <v>50854723618719.945</v>
      </c>
      <c r="N50" s="4">
        <v>19178</v>
      </c>
      <c r="O50">
        <f t="shared" si="11"/>
        <v>7704010.8721000031</v>
      </c>
      <c r="P50" s="15">
        <f t="shared" si="8"/>
        <v>21383329616.709496</v>
      </c>
      <c r="Q50" s="15">
        <f t="shared" si="9"/>
        <v>59351783517435.047</v>
      </c>
    </row>
    <row r="51" spans="1:17" x14ac:dyDescent="0.25">
      <c r="A51" t="s">
        <v>71</v>
      </c>
      <c r="B51" s="4">
        <v>40</v>
      </c>
      <c r="C51" s="4">
        <f t="shared" si="0"/>
        <v>349.69</v>
      </c>
      <c r="D51" s="4">
        <f t="shared" si="12"/>
        <v>6539.2029999999995</v>
      </c>
      <c r="E51" s="4">
        <f t="shared" si="4"/>
        <v>122283.0961</v>
      </c>
      <c r="F51" s="4">
        <v>38</v>
      </c>
      <c r="G51" s="4">
        <f t="shared" si="2"/>
        <v>282.91239999999999</v>
      </c>
      <c r="H51" s="4">
        <f t="shared" si="13"/>
        <v>4758.5865679999997</v>
      </c>
      <c r="I51" s="4">
        <f t="shared" si="5"/>
        <v>80039.426073759998</v>
      </c>
      <c r="J51" s="4">
        <v>34004</v>
      </c>
      <c r="K51" s="4">
        <f t="shared" si="10"/>
        <v>303367216.15359998</v>
      </c>
      <c r="L51" s="4">
        <f t="shared" si="6"/>
        <v>5283880285322.3584</v>
      </c>
      <c r="M51" s="4">
        <f t="shared" si="7"/>
        <v>9.2031667836785056E+16</v>
      </c>
      <c r="N51" s="4">
        <v>34175</v>
      </c>
      <c r="O51">
        <f t="shared" si="11"/>
        <v>315865666.21210003</v>
      </c>
      <c r="P51" s="15">
        <f t="shared" si="8"/>
        <v>5613757297977.8311</v>
      </c>
      <c r="Q51" s="15">
        <f t="shared" si="9"/>
        <v>9.9771119091613792E+16</v>
      </c>
    </row>
    <row r="52" spans="1:17" x14ac:dyDescent="0.25">
      <c r="A52" t="s">
        <v>72</v>
      </c>
      <c r="B52" s="4">
        <v>12</v>
      </c>
      <c r="C52" s="4">
        <f t="shared" si="0"/>
        <v>86.490000000000009</v>
      </c>
      <c r="D52" s="4">
        <f t="shared" si="12"/>
        <v>-804.3570000000002</v>
      </c>
      <c r="E52" s="4">
        <f t="shared" si="4"/>
        <v>7480.5201000000015</v>
      </c>
      <c r="F52" s="4">
        <v>12</v>
      </c>
      <c r="G52" s="4">
        <f t="shared" si="2"/>
        <v>84.27239999999999</v>
      </c>
      <c r="H52" s="4">
        <f t="shared" si="13"/>
        <v>-773.62063199999989</v>
      </c>
      <c r="I52" s="4">
        <f t="shared" si="5"/>
        <v>7101.8374017599981</v>
      </c>
      <c r="J52" s="4">
        <v>14919</v>
      </c>
      <c r="K52" s="4">
        <f t="shared" si="10"/>
        <v>2780756.3536000042</v>
      </c>
      <c r="L52" s="4">
        <f t="shared" si="6"/>
        <v>-4637078065.0092268</v>
      </c>
      <c r="M52" s="4">
        <f t="shared" si="7"/>
        <v>7732605898086.792</v>
      </c>
      <c r="N52" s="4">
        <v>16136</v>
      </c>
      <c r="O52">
        <f t="shared" si="11"/>
        <v>70963.632099999697</v>
      </c>
      <c r="P52" s="15">
        <f t="shared" si="8"/>
        <v>-18904001.95511888</v>
      </c>
      <c r="Q52" s="15">
        <f t="shared" si="9"/>
        <v>5035837080.8241072</v>
      </c>
    </row>
    <row r="53" spans="1:17" x14ac:dyDescent="0.25">
      <c r="A53" t="s">
        <v>73</v>
      </c>
      <c r="B53" s="4">
        <v>16</v>
      </c>
      <c r="C53" s="4">
        <f t="shared" si="0"/>
        <v>28.090000000000007</v>
      </c>
      <c r="D53" s="4">
        <f t="shared" si="12"/>
        <v>-148.87700000000007</v>
      </c>
      <c r="E53" s="4">
        <f t="shared" si="4"/>
        <v>789.04810000000043</v>
      </c>
      <c r="F53" s="4">
        <v>16</v>
      </c>
      <c r="G53" s="4">
        <f t="shared" si="2"/>
        <v>26.832399999999996</v>
      </c>
      <c r="H53" s="4">
        <f t="shared" si="13"/>
        <v>-138.99183199999996</v>
      </c>
      <c r="I53" s="4">
        <f t="shared" si="5"/>
        <v>719.97768975999975</v>
      </c>
      <c r="J53" s="4">
        <v>11526</v>
      </c>
      <c r="K53" s="4">
        <f t="shared" si="10"/>
        <v>25609267.513600014</v>
      </c>
      <c r="L53" s="4">
        <f t="shared" si="6"/>
        <v>-129597234808.62372</v>
      </c>
      <c r="M53" s="4">
        <f t="shared" si="7"/>
        <v>655834582583129</v>
      </c>
      <c r="N53" s="4">
        <v>11757</v>
      </c>
      <c r="O53">
        <f t="shared" si="11"/>
        <v>21579648.252099995</v>
      </c>
      <c r="P53" s="15">
        <f t="shared" si="8"/>
        <v>-100245882193.82278</v>
      </c>
      <c r="Q53" s="15">
        <f t="shared" si="9"/>
        <v>465681218684362.37</v>
      </c>
    </row>
    <row r="54" spans="1:17" x14ac:dyDescent="0.25">
      <c r="A54" t="s">
        <v>74</v>
      </c>
      <c r="B54" s="4">
        <v>26</v>
      </c>
      <c r="C54" s="4">
        <f t="shared" si="0"/>
        <v>22.089999999999993</v>
      </c>
      <c r="D54" s="4">
        <f t="shared" si="12"/>
        <v>103.82299999999995</v>
      </c>
      <c r="E54" s="4">
        <f t="shared" si="4"/>
        <v>487.96809999999965</v>
      </c>
      <c r="F54" s="4">
        <v>27</v>
      </c>
      <c r="G54" s="4">
        <f t="shared" si="2"/>
        <v>33.872400000000006</v>
      </c>
      <c r="H54" s="4">
        <f t="shared" si="13"/>
        <v>197.13736800000004</v>
      </c>
      <c r="I54" s="4">
        <f t="shared" si="5"/>
        <v>1147.3394817600004</v>
      </c>
      <c r="J54" s="4">
        <v>22287</v>
      </c>
      <c r="K54" s="4">
        <f t="shared" si="10"/>
        <v>32495016.193599984</v>
      </c>
      <c r="L54" s="4">
        <f t="shared" si="6"/>
        <v>185235890110.64505</v>
      </c>
      <c r="M54" s="4">
        <f t="shared" si="7"/>
        <v>1055926077422325.2</v>
      </c>
      <c r="N54" s="4">
        <v>23817</v>
      </c>
      <c r="O54">
        <f t="shared" si="11"/>
        <v>54976441.452100009</v>
      </c>
      <c r="P54" s="15">
        <f t="shared" si="8"/>
        <v>407628872555.15527</v>
      </c>
      <c r="Q54" s="15">
        <f t="shared" si="9"/>
        <v>3022409114736180</v>
      </c>
    </row>
    <row r="55" spans="1:17" x14ac:dyDescent="0.25">
      <c r="A55" t="s">
        <v>75</v>
      </c>
      <c r="B55" s="4">
        <v>22</v>
      </c>
      <c r="C55" s="4">
        <f t="shared" si="0"/>
        <v>0.48999999999999899</v>
      </c>
      <c r="D55" s="4">
        <f t="shared" si="12"/>
        <v>0.34299999999999897</v>
      </c>
      <c r="E55" s="4">
        <f t="shared" si="4"/>
        <v>0.24009999999999901</v>
      </c>
      <c r="F55" s="4">
        <v>22</v>
      </c>
      <c r="G55" s="4">
        <f t="shared" si="2"/>
        <v>0.67240000000000044</v>
      </c>
      <c r="H55" s="4">
        <f t="shared" si="13"/>
        <v>0.55136800000000052</v>
      </c>
      <c r="I55" s="4">
        <f t="shared" si="5"/>
        <v>0.45212176000000059</v>
      </c>
      <c r="J55" s="4">
        <v>25532</v>
      </c>
      <c r="K55" s="4">
        <f t="shared" si="10"/>
        <v>80020896.793599978</v>
      </c>
      <c r="L55" s="4">
        <f t="shared" si="6"/>
        <v>715822131013.34094</v>
      </c>
      <c r="M55" s="4">
        <f t="shared" si="7"/>
        <v>6403343923651979</v>
      </c>
      <c r="N55" s="4">
        <v>24741</v>
      </c>
      <c r="O55">
        <f t="shared" si="11"/>
        <v>69532416.73210001</v>
      </c>
      <c r="P55" s="15">
        <f t="shared" si="8"/>
        <v>579803705486.45654</v>
      </c>
      <c r="Q55" s="15">
        <f t="shared" si="9"/>
        <v>4834756976606421</v>
      </c>
    </row>
    <row r="56" spans="1:17" x14ac:dyDescent="0.25">
      <c r="A56" t="s">
        <v>76</v>
      </c>
      <c r="B56" s="4">
        <v>18</v>
      </c>
      <c r="C56" s="4">
        <f t="shared" si="0"/>
        <v>10.890000000000004</v>
      </c>
      <c r="D56" s="4">
        <f t="shared" si="12"/>
        <v>-35.937000000000019</v>
      </c>
      <c r="E56" s="4">
        <f t="shared" si="4"/>
        <v>118.59210000000009</v>
      </c>
      <c r="F56" s="4">
        <v>17</v>
      </c>
      <c r="G56" s="4">
        <f t="shared" si="2"/>
        <v>17.472399999999997</v>
      </c>
      <c r="H56" s="4">
        <f t="shared" si="13"/>
        <v>-73.034631999999988</v>
      </c>
      <c r="I56" s="4">
        <f t="shared" si="5"/>
        <v>305.28476175999987</v>
      </c>
      <c r="J56" s="4">
        <v>12227</v>
      </c>
      <c r="K56" s="4">
        <f t="shared" si="10"/>
        <v>19005763.393600013</v>
      </c>
      <c r="L56" s="4">
        <f t="shared" si="6"/>
        <v>-82856765860.202896</v>
      </c>
      <c r="M56" s="4">
        <f t="shared" si="7"/>
        <v>361219042173506.31</v>
      </c>
      <c r="N56" s="4">
        <v>12306</v>
      </c>
      <c r="O56">
        <f t="shared" si="11"/>
        <v>16780411.032099996</v>
      </c>
      <c r="P56" s="15">
        <f t="shared" si="8"/>
        <v>-68739107947.784088</v>
      </c>
      <c r="Q56" s="15">
        <f t="shared" si="9"/>
        <v>281582194406223.25</v>
      </c>
    </row>
    <row r="57" spans="1:17" x14ac:dyDescent="0.25">
      <c r="A57" t="s">
        <v>77</v>
      </c>
      <c r="B57" s="4">
        <v>17</v>
      </c>
      <c r="C57" s="4">
        <f t="shared" si="0"/>
        <v>18.490000000000006</v>
      </c>
      <c r="D57" s="4">
        <f t="shared" si="12"/>
        <v>-79.507000000000033</v>
      </c>
      <c r="E57" s="4">
        <f t="shared" si="4"/>
        <v>341.8801000000002</v>
      </c>
      <c r="F57" s="4">
        <v>17</v>
      </c>
      <c r="G57" s="4">
        <f t="shared" si="2"/>
        <v>17.472399999999997</v>
      </c>
      <c r="H57" s="4">
        <f t="shared" si="13"/>
        <v>-73.034631999999988</v>
      </c>
      <c r="I57" s="4">
        <f t="shared" si="5"/>
        <v>305.28476175999987</v>
      </c>
      <c r="J57" s="4">
        <v>14732</v>
      </c>
      <c r="K57" s="4">
        <f t="shared" si="10"/>
        <v>3439392.7936000046</v>
      </c>
      <c r="L57" s="4">
        <f t="shared" si="6"/>
        <v>-6378560299.2988291</v>
      </c>
      <c r="M57" s="4">
        <f t="shared" si="7"/>
        <v>11829422788667.645</v>
      </c>
      <c r="N57" s="4">
        <v>14592</v>
      </c>
      <c r="O57">
        <f t="shared" si="11"/>
        <v>3277511.952099998</v>
      </c>
      <c r="P57" s="15">
        <f t="shared" si="8"/>
        <v>-5933574862.9623137</v>
      </c>
      <c r="Q57" s="15">
        <f t="shared" si="9"/>
        <v>10742084596158.34</v>
      </c>
    </row>
    <row r="58" spans="1:17" x14ac:dyDescent="0.25">
      <c r="A58" t="s">
        <v>78</v>
      </c>
      <c r="B58" s="4">
        <v>13</v>
      </c>
      <c r="C58" s="4">
        <f t="shared" si="0"/>
        <v>68.890000000000015</v>
      </c>
      <c r="D58" s="4">
        <f t="shared" si="12"/>
        <v>-571.78700000000015</v>
      </c>
      <c r="E58" s="4">
        <f t="shared" si="4"/>
        <v>4745.8321000000024</v>
      </c>
      <c r="F58" s="4">
        <v>13</v>
      </c>
      <c r="G58" s="4">
        <f t="shared" si="2"/>
        <v>66.912399999999991</v>
      </c>
      <c r="H58" s="4">
        <f t="shared" si="13"/>
        <v>-547.34343199999989</v>
      </c>
      <c r="I58" s="4">
        <f t="shared" si="5"/>
        <v>4477.2692737599991</v>
      </c>
      <c r="J58" s="4">
        <v>10379</v>
      </c>
      <c r="K58" s="4">
        <f t="shared" si="10"/>
        <v>38533801.153600015</v>
      </c>
      <c r="L58" s="4">
        <f t="shared" si="6"/>
        <v>-239200882689.04135</v>
      </c>
      <c r="M58" s="4">
        <f t="shared" si="7"/>
        <v>1484853831345185.7</v>
      </c>
      <c r="N58" s="4">
        <v>11325</v>
      </c>
      <c r="O58">
        <f t="shared" si="11"/>
        <v>25779889.212099995</v>
      </c>
      <c r="P58" s="15">
        <f t="shared" si="8"/>
        <v>-130894551686.62437</v>
      </c>
      <c r="Q58" s="15">
        <f t="shared" si="9"/>
        <v>664602687788149.75</v>
      </c>
    </row>
    <row r="59" spans="1:17" x14ac:dyDescent="0.25">
      <c r="A59" t="s">
        <v>79</v>
      </c>
      <c r="B59" s="4">
        <v>15</v>
      </c>
      <c r="C59" s="4">
        <f t="shared" si="0"/>
        <v>39.690000000000012</v>
      </c>
      <c r="D59" s="4">
        <f t="shared" si="12"/>
        <v>-250.04700000000011</v>
      </c>
      <c r="E59" s="4">
        <f t="shared" si="4"/>
        <v>1575.2961000000009</v>
      </c>
      <c r="F59" s="4">
        <v>15</v>
      </c>
      <c r="G59" s="4">
        <f t="shared" si="2"/>
        <v>38.192399999999999</v>
      </c>
      <c r="H59" s="4">
        <f t="shared" si="13"/>
        <v>-236.02903199999997</v>
      </c>
      <c r="I59" s="4">
        <f t="shared" si="5"/>
        <v>1458.65941776</v>
      </c>
      <c r="J59" s="4">
        <v>5555</v>
      </c>
      <c r="K59" s="4">
        <f t="shared" si="10"/>
        <v>121695316.03360003</v>
      </c>
      <c r="L59" s="4">
        <f t="shared" si="6"/>
        <v>-1342489180543.6208</v>
      </c>
      <c r="M59" s="4">
        <f t="shared" si="7"/>
        <v>1.480974994451779E+16</v>
      </c>
      <c r="N59" s="4">
        <v>5248</v>
      </c>
      <c r="O59">
        <f t="shared" si="11"/>
        <v>124420416.27209999</v>
      </c>
      <c r="P59" s="15">
        <f t="shared" si="8"/>
        <v>-1387833847061.3494</v>
      </c>
      <c r="Q59" s="15">
        <f t="shared" si="9"/>
        <v>1.5480439985322644E+16</v>
      </c>
    </row>
    <row r="60" spans="1:17" x14ac:dyDescent="0.25">
      <c r="A60" t="s">
        <v>80</v>
      </c>
      <c r="B60" s="4">
        <v>33</v>
      </c>
      <c r="C60" s="4">
        <f t="shared" si="0"/>
        <v>136.88999999999999</v>
      </c>
      <c r="D60" s="4">
        <f t="shared" si="12"/>
        <v>1601.6129999999998</v>
      </c>
      <c r="E60" s="4">
        <f t="shared" si="4"/>
        <v>18738.872099999997</v>
      </c>
      <c r="F60" s="4">
        <v>33</v>
      </c>
      <c r="G60" s="4">
        <f t="shared" si="2"/>
        <v>139.7124</v>
      </c>
      <c r="H60" s="4">
        <f t="shared" si="13"/>
        <v>1651.400568</v>
      </c>
      <c r="I60" s="4">
        <f t="shared" si="5"/>
        <v>19519.554713760001</v>
      </c>
      <c r="J60" s="4">
        <v>12857</v>
      </c>
      <c r="K60" s="4">
        <f t="shared" si="10"/>
        <v>13909617.79360001</v>
      </c>
      <c r="L60" s="4">
        <f t="shared" si="6"/>
        <v>-51876754138.298874</v>
      </c>
      <c r="M60" s="4">
        <f t="shared" si="7"/>
        <v>193477467164034</v>
      </c>
      <c r="N60" s="4">
        <v>12023</v>
      </c>
      <c r="O60">
        <f t="shared" si="11"/>
        <v>19179056.772099994</v>
      </c>
      <c r="P60" s="15">
        <f t="shared" si="8"/>
        <v>-83992569437.166977</v>
      </c>
      <c r="Q60" s="15">
        <f t="shared" si="9"/>
        <v>367836218667434.62</v>
      </c>
    </row>
    <row r="61" spans="1:17" x14ac:dyDescent="0.25">
      <c r="A61" t="s">
        <v>81</v>
      </c>
      <c r="B61" s="4">
        <v>18</v>
      </c>
      <c r="C61" s="4">
        <f t="shared" si="0"/>
        <v>10.890000000000004</v>
      </c>
      <c r="D61" s="4">
        <f t="shared" si="12"/>
        <v>-35.937000000000019</v>
      </c>
      <c r="E61" s="4">
        <f t="shared" si="4"/>
        <v>118.59210000000009</v>
      </c>
      <c r="F61" s="4">
        <v>18</v>
      </c>
      <c r="G61" s="4">
        <f t="shared" si="2"/>
        <v>10.112399999999997</v>
      </c>
      <c r="H61" s="4">
        <f t="shared" si="13"/>
        <v>-32.157431999999986</v>
      </c>
      <c r="I61" s="4">
        <f t="shared" si="5"/>
        <v>102.26063375999995</v>
      </c>
      <c r="J61" s="4">
        <v>8471</v>
      </c>
      <c r="K61" s="4">
        <f t="shared" si="10"/>
        <v>65862314.113600023</v>
      </c>
      <c r="L61" s="4">
        <f t="shared" si="6"/>
        <v>-534509561927.76788</v>
      </c>
      <c r="M61" s="4">
        <f t="shared" si="7"/>
        <v>4337844420398517</v>
      </c>
      <c r="N61" s="4">
        <v>7890</v>
      </c>
      <c r="O61">
        <f t="shared" si="11"/>
        <v>72460783.512099996</v>
      </c>
      <c r="P61" s="15">
        <f t="shared" si="8"/>
        <v>-616814448960.56482</v>
      </c>
      <c r="Q61" s="15">
        <f t="shared" si="9"/>
        <v>5250565147187423</v>
      </c>
    </row>
    <row r="62" spans="1:17" x14ac:dyDescent="0.25">
      <c r="A62" t="s">
        <v>82</v>
      </c>
      <c r="B62" s="4">
        <v>15</v>
      </c>
      <c r="C62" s="4">
        <f t="shared" si="0"/>
        <v>39.690000000000012</v>
      </c>
      <c r="D62" s="4">
        <f t="shared" si="12"/>
        <v>-250.04700000000011</v>
      </c>
      <c r="E62" s="4">
        <f t="shared" si="4"/>
        <v>1575.2961000000009</v>
      </c>
      <c r="F62" s="4">
        <v>15</v>
      </c>
      <c r="G62" s="4">
        <f t="shared" si="2"/>
        <v>38.192399999999999</v>
      </c>
      <c r="H62" s="4">
        <f t="shared" si="13"/>
        <v>-236.02903199999997</v>
      </c>
      <c r="I62" s="4">
        <f t="shared" si="5"/>
        <v>1458.65941776</v>
      </c>
      <c r="J62" s="4">
        <v>32128</v>
      </c>
      <c r="K62" s="4">
        <f t="shared" si="10"/>
        <v>241536357.27359995</v>
      </c>
      <c r="L62" s="4">
        <f t="shared" si="6"/>
        <v>3753822804386.2168</v>
      </c>
      <c r="M62" s="4">
        <f t="shared" si="7"/>
        <v>5.833981188500012E+16</v>
      </c>
      <c r="N62" s="4">
        <v>31611</v>
      </c>
      <c r="O62">
        <f t="shared" si="11"/>
        <v>231301818.13210002</v>
      </c>
      <c r="P62" s="15">
        <f t="shared" si="8"/>
        <v>3517779144262.0376</v>
      </c>
      <c r="Q62" s="15">
        <f t="shared" si="9"/>
        <v>5.3500531071215072E+16</v>
      </c>
    </row>
    <row r="63" spans="1:17" x14ac:dyDescent="0.25">
      <c r="A63" t="s">
        <v>83</v>
      </c>
      <c r="B63" s="4">
        <v>13</v>
      </c>
      <c r="C63" s="4">
        <f t="shared" si="0"/>
        <v>68.890000000000015</v>
      </c>
      <c r="D63" s="4">
        <f t="shared" si="12"/>
        <v>-571.78700000000015</v>
      </c>
      <c r="E63" s="4">
        <f t="shared" si="4"/>
        <v>4745.8321000000024</v>
      </c>
      <c r="F63" s="4">
        <v>10</v>
      </c>
      <c r="G63" s="4">
        <f t="shared" si="2"/>
        <v>124.99239999999999</v>
      </c>
      <c r="H63" s="4">
        <f t="shared" si="13"/>
        <v>-1397.4150319999999</v>
      </c>
      <c r="I63" s="4">
        <f t="shared" si="5"/>
        <v>15623.100057759997</v>
      </c>
      <c r="J63" s="4">
        <v>3470</v>
      </c>
      <c r="K63" s="4">
        <f t="shared" si="10"/>
        <v>172044146.23360002</v>
      </c>
      <c r="L63" s="4">
        <f t="shared" si="6"/>
        <v>-2256627366721.7891</v>
      </c>
      <c r="M63" s="4">
        <f t="shared" si="7"/>
        <v>2.9599188253248348E+16</v>
      </c>
      <c r="N63" s="4">
        <v>3684</v>
      </c>
      <c r="O63">
        <f t="shared" si="11"/>
        <v>161757444.19209999</v>
      </c>
      <c r="P63" s="15">
        <f t="shared" si="8"/>
        <v>-2057294260638.3625</v>
      </c>
      <c r="Q63" s="15">
        <f t="shared" si="9"/>
        <v>2.6165470751560344E+16</v>
      </c>
    </row>
    <row r="64" spans="1:17" x14ac:dyDescent="0.25">
      <c r="A64" t="s">
        <v>84</v>
      </c>
      <c r="B64" s="4">
        <v>25</v>
      </c>
      <c r="C64" s="4">
        <f t="shared" si="0"/>
        <v>13.689999999999994</v>
      </c>
      <c r="D64" s="4">
        <f t="shared" si="12"/>
        <v>50.65299999999997</v>
      </c>
      <c r="E64" s="4">
        <f t="shared" si="4"/>
        <v>187.41609999999983</v>
      </c>
      <c r="F64" s="4">
        <v>25</v>
      </c>
      <c r="G64" s="4">
        <f t="shared" si="2"/>
        <v>14.592400000000001</v>
      </c>
      <c r="H64" s="4">
        <f t="shared" si="13"/>
        <v>55.742968000000012</v>
      </c>
      <c r="I64" s="4">
        <f t="shared" si="5"/>
        <v>212.93813776000005</v>
      </c>
      <c r="J64" s="4">
        <v>8341</v>
      </c>
      <c r="K64" s="4">
        <f t="shared" si="10"/>
        <v>67989259.713600025</v>
      </c>
      <c r="L64" s="4">
        <f t="shared" si="6"/>
        <v>-560609520324.0719</v>
      </c>
      <c r="M64" s="4">
        <f t="shared" si="7"/>
        <v>4622539436403355</v>
      </c>
      <c r="N64" s="4">
        <v>8202</v>
      </c>
      <c r="O64">
        <f t="shared" si="11"/>
        <v>67246396.152099997</v>
      </c>
      <c r="P64" s="15">
        <f t="shared" si="8"/>
        <v>-551446674541.71924</v>
      </c>
      <c r="Q64" s="15">
        <f t="shared" si="9"/>
        <v>4522077795445169</v>
      </c>
    </row>
    <row r="65" spans="1:17" x14ac:dyDescent="0.25">
      <c r="A65" t="s">
        <v>85</v>
      </c>
      <c r="B65" s="4">
        <v>16</v>
      </c>
      <c r="C65" s="4">
        <f t="shared" si="0"/>
        <v>28.090000000000007</v>
      </c>
      <c r="D65" s="4">
        <f t="shared" si="12"/>
        <v>-148.87700000000007</v>
      </c>
      <c r="E65" s="4">
        <f t="shared" si="4"/>
        <v>789.04810000000043</v>
      </c>
      <c r="F65" s="4">
        <v>16</v>
      </c>
      <c r="G65" s="4">
        <f t="shared" si="2"/>
        <v>26.832399999999996</v>
      </c>
      <c r="H65" s="4">
        <f t="shared" si="13"/>
        <v>-138.99183199999996</v>
      </c>
      <c r="I65" s="4">
        <f t="shared" si="5"/>
        <v>719.97768975999975</v>
      </c>
      <c r="J65" s="4">
        <v>6581</v>
      </c>
      <c r="K65" s="4">
        <f t="shared" si="10"/>
        <v>100111230.91360003</v>
      </c>
      <c r="L65" s="4">
        <f t="shared" si="6"/>
        <v>-1001668927579.88</v>
      </c>
      <c r="M65" s="4">
        <f t="shared" si="7"/>
        <v>1.0022258555036146E+16</v>
      </c>
      <c r="N65" s="4">
        <v>6169</v>
      </c>
      <c r="O65">
        <f t="shared" si="11"/>
        <v>104722270.89209999</v>
      </c>
      <c r="P65" s="15">
        <f t="shared" si="8"/>
        <v>-1071663839724.5071</v>
      </c>
      <c r="Q65" s="15">
        <f t="shared" si="9"/>
        <v>1.0966754020798374E+16</v>
      </c>
    </row>
    <row r="66" spans="1:17" x14ac:dyDescent="0.25">
      <c r="A66" t="s">
        <v>86</v>
      </c>
      <c r="B66" s="4">
        <v>26</v>
      </c>
      <c r="C66" s="4">
        <f t="shared" ref="C66:C129" si="14">(B66-$W$7)^2</f>
        <v>22.089999999999993</v>
      </c>
      <c r="D66" s="4">
        <f t="shared" si="12"/>
        <v>103.82299999999995</v>
      </c>
      <c r="E66" s="4">
        <f t="shared" si="4"/>
        <v>487.96809999999965</v>
      </c>
      <c r="F66" s="4">
        <v>26</v>
      </c>
      <c r="G66" s="4">
        <f t="shared" ref="G66:G129" si="15">(F66-$W$8)^2</f>
        <v>23.232400000000002</v>
      </c>
      <c r="H66" s="4">
        <f t="shared" si="13"/>
        <v>111.98016800000002</v>
      </c>
      <c r="I66" s="4">
        <f t="shared" si="5"/>
        <v>539.74440976000005</v>
      </c>
      <c r="J66" s="4">
        <v>7849</v>
      </c>
      <c r="K66" s="4">
        <f t="shared" si="10"/>
        <v>76344954.753600016</v>
      </c>
      <c r="L66" s="4">
        <f t="shared" si="6"/>
        <v>-667068622856.86548</v>
      </c>
      <c r="M66" s="4">
        <f t="shared" si="7"/>
        <v>5828552116329234</v>
      </c>
      <c r="N66" s="4">
        <v>7814</v>
      </c>
      <c r="O66">
        <f t="shared" si="11"/>
        <v>73760442.792099997</v>
      </c>
      <c r="P66" s="15">
        <f t="shared" si="8"/>
        <v>-633483449271.24365</v>
      </c>
      <c r="Q66" s="15">
        <f t="shared" si="9"/>
        <v>5440602920886656</v>
      </c>
    </row>
    <row r="67" spans="1:17" x14ac:dyDescent="0.25">
      <c r="A67" t="s">
        <v>87</v>
      </c>
      <c r="B67" s="4">
        <v>6</v>
      </c>
      <c r="C67" s="4">
        <f t="shared" si="14"/>
        <v>234.09000000000003</v>
      </c>
      <c r="D67" s="4">
        <f t="shared" ref="D67:D130" si="16">(B67-$W$7)^3</f>
        <v>-3581.5770000000007</v>
      </c>
      <c r="E67" s="4">
        <f t="shared" ref="E67:E130" si="17">(B67-$W$7)^4</f>
        <v>54798.128100000016</v>
      </c>
      <c r="F67" s="4">
        <v>6</v>
      </c>
      <c r="G67" s="4">
        <f t="shared" si="15"/>
        <v>230.4324</v>
      </c>
      <c r="H67" s="4">
        <f t="shared" ref="H67:H130" si="18">(F67-$W$8)^3</f>
        <v>-3497.9638319999999</v>
      </c>
      <c r="I67" s="4">
        <f t="shared" ref="I67:I130" si="19">(F67-$W$8)^4</f>
        <v>53099.09096976</v>
      </c>
      <c r="J67" s="4">
        <v>16577</v>
      </c>
      <c r="K67" s="4">
        <f t="shared" ref="K67:K130" si="20">(J67-$W$11)^2</f>
        <v>91.393600000025046</v>
      </c>
      <c r="L67" s="4">
        <f t="shared" ref="L67:L130" si="21">(J67-$W$11)^3</f>
        <v>-873.7228160003591</v>
      </c>
      <c r="M67" s="4">
        <f t="shared" ref="M67:M130" si="22">(J67-$W$11)^4</f>
        <v>8352.7901209645788</v>
      </c>
      <c r="N67" s="4">
        <v>15867</v>
      </c>
      <c r="O67">
        <f t="shared" ref="O67:O130" si="23">(N67-$W$12)^2</f>
        <v>286642.45209999935</v>
      </c>
      <c r="P67" s="15">
        <f t="shared" ref="P67:P130" si="24">(N67-$W$12)^3</f>
        <v>-153465502.42981848</v>
      </c>
      <c r="Q67" s="15">
        <f t="shared" ref="Q67:Q130" si="25">(N67-$W$12)^4</f>
        <v>82163895345.900421</v>
      </c>
    </row>
    <row r="68" spans="1:17" x14ac:dyDescent="0.25">
      <c r="A68" t="s">
        <v>88</v>
      </c>
      <c r="B68" s="4">
        <v>36</v>
      </c>
      <c r="C68" s="4">
        <f t="shared" si="14"/>
        <v>216.08999999999997</v>
      </c>
      <c r="D68" s="4">
        <f t="shared" si="16"/>
        <v>3176.5229999999997</v>
      </c>
      <c r="E68" s="4">
        <f t="shared" si="17"/>
        <v>46694.888099999989</v>
      </c>
      <c r="F68" s="4">
        <v>36</v>
      </c>
      <c r="G68" s="4">
        <f t="shared" si="15"/>
        <v>219.63240000000002</v>
      </c>
      <c r="H68" s="4">
        <f t="shared" si="18"/>
        <v>3254.9521680000003</v>
      </c>
      <c r="I68" s="4">
        <f t="shared" si="19"/>
        <v>48238.391129760006</v>
      </c>
      <c r="J68" s="4">
        <v>20053</v>
      </c>
      <c r="K68" s="4">
        <f t="shared" si="20"/>
        <v>12016206.273599992</v>
      </c>
      <c r="L68" s="4">
        <f t="shared" si="21"/>
        <v>41653458075.057938</v>
      </c>
      <c r="M68" s="4">
        <f t="shared" si="22"/>
        <v>144389213209703.78</v>
      </c>
      <c r="N68" s="4">
        <v>19685</v>
      </c>
      <c r="O68">
        <f t="shared" si="23"/>
        <v>10775528.412100004</v>
      </c>
      <c r="P68" s="15">
        <f t="shared" si="24"/>
        <v>35371857320.843597</v>
      </c>
      <c r="Q68" s="15">
        <f t="shared" si="25"/>
        <v>116112012559974.44</v>
      </c>
    </row>
    <row r="69" spans="1:17" x14ac:dyDescent="0.25">
      <c r="A69" t="s">
        <v>89</v>
      </c>
      <c r="B69" s="4">
        <v>63</v>
      </c>
      <c r="C69" s="4">
        <f t="shared" si="14"/>
        <v>1738.8900000000003</v>
      </c>
      <c r="D69" s="4">
        <f t="shared" si="16"/>
        <v>72511.713000000018</v>
      </c>
      <c r="E69" s="4">
        <f t="shared" si="17"/>
        <v>3023738.4321000013</v>
      </c>
      <c r="F69" s="4">
        <v>64</v>
      </c>
      <c r="G69" s="4">
        <f t="shared" si="15"/>
        <v>1833.5524</v>
      </c>
      <c r="H69" s="4">
        <f t="shared" si="18"/>
        <v>78512.713768000001</v>
      </c>
      <c r="I69" s="4">
        <f t="shared" si="19"/>
        <v>3361914.4035457601</v>
      </c>
      <c r="J69" s="4">
        <v>34582</v>
      </c>
      <c r="K69" s="4">
        <f t="shared" si="20"/>
        <v>323835860.79359996</v>
      </c>
      <c r="L69" s="4">
        <f t="shared" si="21"/>
        <v>5827568802759.5801</v>
      </c>
      <c r="M69" s="4">
        <f t="shared" si="22"/>
        <v>1.0486966473593186E+17</v>
      </c>
      <c r="N69" s="4">
        <v>36188</v>
      </c>
      <c r="O69">
        <f t="shared" si="23"/>
        <v>391470363.07210004</v>
      </c>
      <c r="P69" s="15">
        <f t="shared" si="24"/>
        <v>7745479930302.9736</v>
      </c>
      <c r="Q69" s="15">
        <f t="shared" si="25"/>
        <v>1.5324904516380182E+17</v>
      </c>
    </row>
    <row r="70" spans="1:17" x14ac:dyDescent="0.25">
      <c r="A70" t="s">
        <v>90</v>
      </c>
      <c r="B70" s="4">
        <v>13</v>
      </c>
      <c r="C70" s="4">
        <f t="shared" si="14"/>
        <v>68.890000000000015</v>
      </c>
      <c r="D70" s="4">
        <f t="shared" si="16"/>
        <v>-571.78700000000015</v>
      </c>
      <c r="E70" s="4">
        <f t="shared" si="17"/>
        <v>4745.8321000000024</v>
      </c>
      <c r="F70" s="4">
        <v>13</v>
      </c>
      <c r="G70" s="4">
        <f t="shared" si="15"/>
        <v>66.912399999999991</v>
      </c>
      <c r="H70" s="4">
        <f t="shared" si="18"/>
        <v>-547.34343199999989</v>
      </c>
      <c r="I70" s="4">
        <f t="shared" si="19"/>
        <v>4477.2692737599991</v>
      </c>
      <c r="J70" s="4">
        <v>6749</v>
      </c>
      <c r="K70" s="4">
        <f t="shared" si="20"/>
        <v>96777586.753600031</v>
      </c>
      <c r="L70" s="4">
        <f t="shared" si="21"/>
        <v>-952055316343.74561</v>
      </c>
      <c r="M70" s="4">
        <f t="shared" si="22"/>
        <v>9365901297850580</v>
      </c>
      <c r="N70" s="4">
        <v>7175</v>
      </c>
      <c r="O70">
        <f t="shared" si="23"/>
        <v>85144726.212099984</v>
      </c>
      <c r="P70" s="15">
        <f t="shared" si="24"/>
        <v>-785663595202.26917</v>
      </c>
      <c r="Q70" s="15">
        <f t="shared" si="25"/>
        <v>7249624401733466</v>
      </c>
    </row>
    <row r="71" spans="1:17" x14ac:dyDescent="0.25">
      <c r="A71" t="s">
        <v>91</v>
      </c>
      <c r="B71" s="4">
        <v>21</v>
      </c>
      <c r="C71" s="4">
        <f t="shared" si="14"/>
        <v>9.0000000000000427E-2</v>
      </c>
      <c r="D71" s="4">
        <f t="shared" si="16"/>
        <v>-2.7000000000000191E-2</v>
      </c>
      <c r="E71" s="4">
        <f t="shared" si="17"/>
        <v>8.1000000000000776E-3</v>
      </c>
      <c r="F71" s="4">
        <v>21</v>
      </c>
      <c r="G71" s="4">
        <f t="shared" si="15"/>
        <v>3.2399999999999901E-2</v>
      </c>
      <c r="H71" s="4">
        <f t="shared" si="18"/>
        <v>-5.8319999999999726E-3</v>
      </c>
      <c r="I71" s="4">
        <f t="shared" si="19"/>
        <v>1.0497599999999936E-3</v>
      </c>
      <c r="J71" s="4">
        <v>17682</v>
      </c>
      <c r="K71" s="4">
        <f t="shared" si="20"/>
        <v>1199988.7935999972</v>
      </c>
      <c r="L71" s="4">
        <f t="shared" si="21"/>
        <v>1314515724.0611794</v>
      </c>
      <c r="M71" s="4">
        <f t="shared" si="22"/>
        <v>1439973104765.5767</v>
      </c>
      <c r="N71" s="4">
        <v>18515</v>
      </c>
      <c r="O71">
        <f t="shared" si="23"/>
        <v>4463121.0121000027</v>
      </c>
      <c r="P71" s="15">
        <f t="shared" si="24"/>
        <v>9428834081.3725891</v>
      </c>
      <c r="Q71" s="15">
        <f t="shared" si="25"/>
        <v>19919449168648.551</v>
      </c>
    </row>
    <row r="72" spans="1:17" x14ac:dyDescent="0.25">
      <c r="A72" t="s">
        <v>92</v>
      </c>
      <c r="B72" s="4">
        <v>11</v>
      </c>
      <c r="C72" s="4">
        <f t="shared" si="14"/>
        <v>106.09000000000002</v>
      </c>
      <c r="D72" s="4">
        <f t="shared" si="16"/>
        <v>-1092.7270000000003</v>
      </c>
      <c r="E72" s="4">
        <f t="shared" si="17"/>
        <v>11255.088100000004</v>
      </c>
      <c r="F72" s="4">
        <v>11</v>
      </c>
      <c r="G72" s="4">
        <f t="shared" si="15"/>
        <v>103.63239999999999</v>
      </c>
      <c r="H72" s="4">
        <f t="shared" si="18"/>
        <v>-1054.9778319999998</v>
      </c>
      <c r="I72" s="4">
        <f t="shared" si="19"/>
        <v>10739.674329759999</v>
      </c>
      <c r="J72" s="4">
        <v>5400</v>
      </c>
      <c r="K72" s="4">
        <f t="shared" si="20"/>
        <v>125139124.63360003</v>
      </c>
      <c r="L72" s="4">
        <f t="shared" si="21"/>
        <v>-1399876326061.2449</v>
      </c>
      <c r="M72" s="4">
        <f t="shared" si="22"/>
        <v>1.565980051406368E+16</v>
      </c>
      <c r="N72" s="4">
        <v>5299</v>
      </c>
      <c r="O72">
        <f t="shared" si="23"/>
        <v>123285269.49209999</v>
      </c>
      <c r="P72" s="15">
        <f t="shared" si="24"/>
        <v>-1368884428425.8879</v>
      </c>
      <c r="Q72" s="15">
        <f t="shared" si="25"/>
        <v>1.519925767373972E+16</v>
      </c>
    </row>
    <row r="73" spans="1:17" x14ac:dyDescent="0.25">
      <c r="A73" t="s">
        <v>93</v>
      </c>
      <c r="B73" s="4">
        <v>20</v>
      </c>
      <c r="C73" s="4">
        <f t="shared" si="14"/>
        <v>1.6900000000000019</v>
      </c>
      <c r="D73" s="4">
        <f t="shared" si="16"/>
        <v>-2.1970000000000036</v>
      </c>
      <c r="E73" s="4">
        <f t="shared" si="17"/>
        <v>2.8561000000000067</v>
      </c>
      <c r="F73" s="4">
        <v>20</v>
      </c>
      <c r="G73" s="4">
        <f t="shared" si="15"/>
        <v>1.3923999999999994</v>
      </c>
      <c r="H73" s="4">
        <f t="shared" si="18"/>
        <v>-1.6430319999999989</v>
      </c>
      <c r="I73" s="4">
        <f t="shared" si="19"/>
        <v>1.9387777599999985</v>
      </c>
      <c r="J73" s="4">
        <v>19897</v>
      </c>
      <c r="K73" s="4">
        <f t="shared" si="20"/>
        <v>10959012.993599992</v>
      </c>
      <c r="L73" s="4">
        <f t="shared" si="21"/>
        <v>36279154974.533142</v>
      </c>
      <c r="M73" s="4">
        <f t="shared" si="22"/>
        <v>120099965793893.47</v>
      </c>
      <c r="N73" s="4">
        <v>20767</v>
      </c>
      <c r="O73">
        <f t="shared" si="23"/>
        <v>19049820.452100005</v>
      </c>
      <c r="P73" s="15">
        <f t="shared" si="24"/>
        <v>83145036843.440216</v>
      </c>
      <c r="Q73" s="15">
        <f t="shared" si="25"/>
        <v>362895659257247.62</v>
      </c>
    </row>
    <row r="74" spans="1:17" x14ac:dyDescent="0.25">
      <c r="A74" t="s">
        <v>94</v>
      </c>
      <c r="B74" s="4">
        <v>64</v>
      </c>
      <c r="C74" s="4">
        <f t="shared" si="14"/>
        <v>1823.2900000000002</v>
      </c>
      <c r="D74" s="4">
        <f t="shared" si="16"/>
        <v>77854.483000000007</v>
      </c>
      <c r="E74" s="4">
        <f t="shared" si="17"/>
        <v>3324386.4241000009</v>
      </c>
      <c r="F74" s="4">
        <v>64</v>
      </c>
      <c r="G74" s="4">
        <f t="shared" si="15"/>
        <v>1833.5524</v>
      </c>
      <c r="H74" s="4">
        <f t="shared" si="18"/>
        <v>78512.713768000001</v>
      </c>
      <c r="I74" s="4">
        <f t="shared" si="19"/>
        <v>3361914.4035457601</v>
      </c>
      <c r="J74" s="4">
        <v>217758</v>
      </c>
      <c r="K74" s="4">
        <f t="shared" si="20"/>
        <v>40469948271.673599</v>
      </c>
      <c r="L74" s="4">
        <f t="shared" si="21"/>
        <v>8141397770538089</v>
      </c>
      <c r="M74" s="4">
        <f t="shared" si="22"/>
        <v>1.637816713111937E+21</v>
      </c>
      <c r="N74" s="4">
        <v>219201</v>
      </c>
      <c r="O74">
        <f t="shared" si="23"/>
        <v>41127276217.932091</v>
      </c>
      <c r="P74" s="15">
        <f t="shared" si="24"/>
        <v>8340554450082685</v>
      </c>
      <c r="Q74" s="15">
        <f t="shared" si="25"/>
        <v>1.6914528491060826E+21</v>
      </c>
    </row>
    <row r="75" spans="1:17" x14ac:dyDescent="0.25">
      <c r="A75" t="s">
        <v>95</v>
      </c>
      <c r="B75" s="4">
        <v>31</v>
      </c>
      <c r="C75" s="4">
        <f t="shared" si="14"/>
        <v>94.089999999999989</v>
      </c>
      <c r="D75" s="4">
        <f t="shared" si="16"/>
        <v>912.67299999999977</v>
      </c>
      <c r="E75" s="4">
        <f t="shared" si="17"/>
        <v>8852.9280999999974</v>
      </c>
      <c r="F75" s="4">
        <v>31</v>
      </c>
      <c r="G75" s="4">
        <f t="shared" si="15"/>
        <v>96.432400000000001</v>
      </c>
      <c r="H75" s="4">
        <f t="shared" si="18"/>
        <v>946.96616800000004</v>
      </c>
      <c r="I75" s="4">
        <f t="shared" si="19"/>
        <v>9299.2077697599998</v>
      </c>
      <c r="J75" s="4">
        <v>19569</v>
      </c>
      <c r="K75" s="4">
        <f t="shared" si="20"/>
        <v>8894948.3535999916</v>
      </c>
      <c r="L75" s="4">
        <f t="shared" si="21"/>
        <v>26528649767.710747</v>
      </c>
      <c r="M75" s="4">
        <f t="shared" si="22"/>
        <v>79120106213211.203</v>
      </c>
      <c r="N75" s="4">
        <v>20112</v>
      </c>
      <c r="O75">
        <f t="shared" si="23"/>
        <v>13761206.352100004</v>
      </c>
      <c r="P75" s="15">
        <f t="shared" si="24"/>
        <v>51048708695.813705</v>
      </c>
      <c r="Q75" s="15">
        <f t="shared" si="25"/>
        <v>189370800265077.5</v>
      </c>
    </row>
    <row r="76" spans="1:17" x14ac:dyDescent="0.25">
      <c r="A76" t="s">
        <v>96</v>
      </c>
      <c r="B76" s="4">
        <v>36</v>
      </c>
      <c r="C76" s="4">
        <f t="shared" si="14"/>
        <v>216.08999999999997</v>
      </c>
      <c r="D76" s="4">
        <f t="shared" si="16"/>
        <v>3176.5229999999997</v>
      </c>
      <c r="E76" s="4">
        <f t="shared" si="17"/>
        <v>46694.888099999989</v>
      </c>
      <c r="F76" s="4">
        <v>36</v>
      </c>
      <c r="G76" s="4">
        <f t="shared" si="15"/>
        <v>219.63240000000002</v>
      </c>
      <c r="H76" s="4">
        <f t="shared" si="18"/>
        <v>3254.9521680000003</v>
      </c>
      <c r="I76" s="4">
        <f t="shared" si="19"/>
        <v>48238.391129760006</v>
      </c>
      <c r="J76" s="4">
        <v>21579</v>
      </c>
      <c r="K76" s="4">
        <f t="shared" si="20"/>
        <v>24924457.153599989</v>
      </c>
      <c r="L76" s="4">
        <f t="shared" si="21"/>
        <v>124433856871.9187</v>
      </c>
      <c r="M76" s="4">
        <f t="shared" si="22"/>
        <v>621228564401641.62</v>
      </c>
      <c r="N76" s="4">
        <v>20879</v>
      </c>
      <c r="O76">
        <f t="shared" si="23"/>
        <v>20040037.092100006</v>
      </c>
      <c r="P76" s="15">
        <f t="shared" si="24"/>
        <v>89711430446.865814</v>
      </c>
      <c r="Q76" s="15">
        <f t="shared" si="25"/>
        <v>401603086652744.06</v>
      </c>
    </row>
    <row r="77" spans="1:17" x14ac:dyDescent="0.25">
      <c r="A77" t="s">
        <v>97</v>
      </c>
      <c r="B77" s="4">
        <v>59</v>
      </c>
      <c r="C77" s="4">
        <f t="shared" si="14"/>
        <v>1421.2900000000002</v>
      </c>
      <c r="D77" s="4">
        <f t="shared" si="16"/>
        <v>53582.633000000009</v>
      </c>
      <c r="E77" s="4">
        <f t="shared" si="17"/>
        <v>2020065.2641000005</v>
      </c>
      <c r="F77" s="4">
        <v>59</v>
      </c>
      <c r="G77" s="4">
        <f t="shared" si="15"/>
        <v>1430.3524</v>
      </c>
      <c r="H77" s="4">
        <f t="shared" si="18"/>
        <v>54095.927768000001</v>
      </c>
      <c r="I77" s="4">
        <f t="shared" si="19"/>
        <v>2045907.9881857599</v>
      </c>
      <c r="J77" s="4">
        <v>31362</v>
      </c>
      <c r="K77" s="4">
        <f t="shared" si="20"/>
        <v>218313627.19359997</v>
      </c>
      <c r="L77" s="4">
        <f t="shared" si="21"/>
        <v>3225679899781.4043</v>
      </c>
      <c r="M77" s="4">
        <f t="shared" si="22"/>
        <v>4.7660839818426152E+16</v>
      </c>
      <c r="N77" s="4">
        <v>32401</v>
      </c>
      <c r="O77">
        <f t="shared" si="23"/>
        <v>255955521.93210003</v>
      </c>
      <c r="P77" s="15">
        <f t="shared" si="24"/>
        <v>4094932572738.1147</v>
      </c>
      <c r="Q77" s="15">
        <f t="shared" si="25"/>
        <v>6.5513229207533736E+16</v>
      </c>
    </row>
    <row r="78" spans="1:17" x14ac:dyDescent="0.25">
      <c r="A78" t="s">
        <v>98</v>
      </c>
      <c r="B78" s="4">
        <v>8</v>
      </c>
      <c r="C78" s="4">
        <f t="shared" si="14"/>
        <v>176.89000000000001</v>
      </c>
      <c r="D78" s="4">
        <f t="shared" si="16"/>
        <v>-2352.6370000000002</v>
      </c>
      <c r="E78" s="4">
        <f t="shared" si="17"/>
        <v>31290.072100000005</v>
      </c>
      <c r="F78" s="4">
        <v>8</v>
      </c>
      <c r="G78" s="4">
        <f t="shared" si="15"/>
        <v>173.7124</v>
      </c>
      <c r="H78" s="4">
        <f t="shared" si="18"/>
        <v>-2289.5294319999998</v>
      </c>
      <c r="I78" s="4">
        <f t="shared" si="19"/>
        <v>30175.997913760002</v>
      </c>
      <c r="J78" s="4">
        <v>21536</v>
      </c>
      <c r="K78" s="4">
        <f t="shared" si="20"/>
        <v>24496956.313599989</v>
      </c>
      <c r="L78" s="4">
        <f t="shared" si="21"/>
        <v>121246215456.7843</v>
      </c>
      <c r="M78" s="4">
        <f t="shared" si="22"/>
        <v>600100868630426.37</v>
      </c>
      <c r="N78" s="4">
        <v>21569</v>
      </c>
      <c r="O78">
        <f t="shared" si="23"/>
        <v>26693858.892100006</v>
      </c>
      <c r="P78" s="15">
        <f t="shared" si="24"/>
        <v>137916758290.51282</v>
      </c>
      <c r="Q78" s="15">
        <f t="shared" si="25"/>
        <v>712562102551346.62</v>
      </c>
    </row>
    <row r="79" spans="1:17" x14ac:dyDescent="0.25">
      <c r="A79" t="s">
        <v>99</v>
      </c>
      <c r="B79" s="4">
        <v>35</v>
      </c>
      <c r="C79" s="4">
        <f t="shared" si="14"/>
        <v>187.68999999999997</v>
      </c>
      <c r="D79" s="4">
        <f t="shared" si="16"/>
        <v>2571.3529999999996</v>
      </c>
      <c r="E79" s="4">
        <f t="shared" si="17"/>
        <v>35227.53609999999</v>
      </c>
      <c r="F79" s="4">
        <v>35</v>
      </c>
      <c r="G79" s="4">
        <f t="shared" si="15"/>
        <v>190.9924</v>
      </c>
      <c r="H79" s="4">
        <f t="shared" si="18"/>
        <v>2639.514968</v>
      </c>
      <c r="I79" s="4">
        <f t="shared" si="19"/>
        <v>36478.09685776</v>
      </c>
      <c r="J79" s="4">
        <v>30957</v>
      </c>
      <c r="K79" s="4">
        <f t="shared" si="20"/>
        <v>206509545.79359996</v>
      </c>
      <c r="L79" s="4">
        <f t="shared" si="21"/>
        <v>2967633037254.1802</v>
      </c>
      <c r="M79" s="4">
        <f t="shared" si="22"/>
        <v>4.264619250387896E+16</v>
      </c>
      <c r="N79" s="4">
        <v>30372</v>
      </c>
      <c r="O79">
        <f t="shared" si="23"/>
        <v>195150003.5521</v>
      </c>
      <c r="P79" s="15">
        <f t="shared" si="24"/>
        <v>2726169441121.4517</v>
      </c>
      <c r="Q79" s="15">
        <f t="shared" si="25"/>
        <v>3.808352388638464E+16</v>
      </c>
    </row>
    <row r="80" spans="1:17" x14ac:dyDescent="0.25">
      <c r="A80" t="s">
        <v>100</v>
      </c>
      <c r="B80" s="4">
        <v>26</v>
      </c>
      <c r="C80" s="4">
        <f t="shared" si="14"/>
        <v>22.089999999999993</v>
      </c>
      <c r="D80" s="4">
        <f t="shared" si="16"/>
        <v>103.82299999999995</v>
      </c>
      <c r="E80" s="4">
        <f t="shared" si="17"/>
        <v>487.96809999999965</v>
      </c>
      <c r="F80" s="4">
        <v>26</v>
      </c>
      <c r="G80" s="4">
        <f t="shared" si="15"/>
        <v>23.232400000000002</v>
      </c>
      <c r="H80" s="4">
        <f t="shared" si="18"/>
        <v>111.98016800000002</v>
      </c>
      <c r="I80" s="4">
        <f t="shared" si="19"/>
        <v>539.74440976000005</v>
      </c>
      <c r="J80" s="4">
        <v>20891</v>
      </c>
      <c r="K80" s="4">
        <f t="shared" si="20"/>
        <v>18528203.713599987</v>
      </c>
      <c r="L80" s="4">
        <f t="shared" si="21"/>
        <v>79753541192.968307</v>
      </c>
      <c r="M80" s="4">
        <f t="shared" si="22"/>
        <v>343294332852660.37</v>
      </c>
      <c r="N80" s="4">
        <v>21256</v>
      </c>
      <c r="O80">
        <f t="shared" si="23"/>
        <v>23557530.032100007</v>
      </c>
      <c r="P80" s="15">
        <f t="shared" si="24"/>
        <v>114339063339.10092</v>
      </c>
      <c r="Q80" s="15">
        <f t="shared" si="25"/>
        <v>554957221213293.75</v>
      </c>
    </row>
    <row r="81" spans="1:17" x14ac:dyDescent="0.25">
      <c r="A81" t="s">
        <v>101</v>
      </c>
      <c r="B81" s="4">
        <v>31</v>
      </c>
      <c r="C81" s="4">
        <f t="shared" si="14"/>
        <v>94.089999999999989</v>
      </c>
      <c r="D81" s="4">
        <f t="shared" si="16"/>
        <v>912.67299999999977</v>
      </c>
      <c r="E81" s="4">
        <f t="shared" si="17"/>
        <v>8852.9280999999974</v>
      </c>
      <c r="F81" s="4">
        <v>31</v>
      </c>
      <c r="G81" s="4">
        <f t="shared" si="15"/>
        <v>96.432400000000001</v>
      </c>
      <c r="H81" s="4">
        <f t="shared" si="18"/>
        <v>946.96616800000004</v>
      </c>
      <c r="I81" s="4">
        <f t="shared" si="19"/>
        <v>9299.2077697599998</v>
      </c>
      <c r="J81" s="4">
        <v>31416</v>
      </c>
      <c r="K81" s="4">
        <f t="shared" si="20"/>
        <v>219912290.71359995</v>
      </c>
      <c r="L81" s="4">
        <f t="shared" si="21"/>
        <v>3261176120399.8872</v>
      </c>
      <c r="M81" s="4">
        <f t="shared" si="22"/>
        <v>4.8361415606902896E+16</v>
      </c>
      <c r="N81" s="4">
        <v>31582</v>
      </c>
      <c r="O81">
        <f t="shared" si="23"/>
        <v>230420559.75210002</v>
      </c>
      <c r="P81" s="15">
        <f t="shared" si="24"/>
        <v>3497694233018.5752</v>
      </c>
      <c r="Q81" s="15">
        <f t="shared" si="25"/>
        <v>5.3093634356471096E+16</v>
      </c>
    </row>
    <row r="82" spans="1:17" x14ac:dyDescent="0.25">
      <c r="A82" t="s">
        <v>102</v>
      </c>
      <c r="B82" s="4">
        <v>45</v>
      </c>
      <c r="C82" s="4">
        <f t="shared" si="14"/>
        <v>561.68999999999994</v>
      </c>
      <c r="D82" s="4">
        <f t="shared" si="16"/>
        <v>13312.052999999998</v>
      </c>
      <c r="E82" s="4">
        <f t="shared" si="17"/>
        <v>315495.65609999991</v>
      </c>
      <c r="F82" s="4">
        <v>45</v>
      </c>
      <c r="G82" s="4">
        <f t="shared" si="15"/>
        <v>567.39240000000007</v>
      </c>
      <c r="H82" s="4">
        <f t="shared" si="18"/>
        <v>13515.286968000002</v>
      </c>
      <c r="I82" s="4">
        <f t="shared" si="19"/>
        <v>321934.13557776005</v>
      </c>
      <c r="J82" s="4">
        <v>24615</v>
      </c>
      <c r="K82" s="4">
        <f t="shared" si="20"/>
        <v>64455848.833599977</v>
      </c>
      <c r="L82" s="4">
        <f t="shared" si="21"/>
        <v>517479915009.62732</v>
      </c>
      <c r="M82" s="4">
        <f t="shared" si="22"/>
        <v>4154556448859891.5</v>
      </c>
      <c r="N82" s="4">
        <v>24395</v>
      </c>
      <c r="O82">
        <f t="shared" si="23"/>
        <v>63881814.612100013</v>
      </c>
      <c r="P82" s="15">
        <f t="shared" si="24"/>
        <v>510582430286.81671</v>
      </c>
      <c r="Q82" s="15">
        <f t="shared" si="25"/>
        <v>4080886238134714.5</v>
      </c>
    </row>
    <row r="83" spans="1:17" x14ac:dyDescent="0.25">
      <c r="A83" t="s">
        <v>103</v>
      </c>
      <c r="B83" s="4">
        <v>28</v>
      </c>
      <c r="C83" s="4">
        <f t="shared" si="14"/>
        <v>44.889999999999993</v>
      </c>
      <c r="D83" s="4">
        <f t="shared" si="16"/>
        <v>300.76299999999992</v>
      </c>
      <c r="E83" s="4">
        <f t="shared" si="17"/>
        <v>2015.1120999999994</v>
      </c>
      <c r="F83" s="4">
        <v>28</v>
      </c>
      <c r="G83" s="4">
        <f t="shared" si="15"/>
        <v>46.512400000000007</v>
      </c>
      <c r="H83" s="4">
        <f t="shared" si="18"/>
        <v>317.21456800000004</v>
      </c>
      <c r="I83" s="4">
        <f t="shared" si="19"/>
        <v>2163.4033537600008</v>
      </c>
      <c r="J83" s="4">
        <v>17858</v>
      </c>
      <c r="K83" s="4">
        <f t="shared" si="20"/>
        <v>1616559.6735999966</v>
      </c>
      <c r="L83" s="4">
        <f t="shared" si="21"/>
        <v>2055358631.4019775</v>
      </c>
      <c r="M83" s="4">
        <f t="shared" si="22"/>
        <v>2613265178309.7275</v>
      </c>
      <c r="N83" s="4">
        <v>17457</v>
      </c>
      <c r="O83">
        <f t="shared" si="23"/>
        <v>1112202.2521000013</v>
      </c>
      <c r="P83" s="15">
        <f t="shared" si="24"/>
        <v>1172939617.087183</v>
      </c>
      <c r="Q83" s="15">
        <f t="shared" si="25"/>
        <v>1236993849576.3149</v>
      </c>
    </row>
    <row r="84" spans="1:17" x14ac:dyDescent="0.25">
      <c r="A84" t="s">
        <v>104</v>
      </c>
      <c r="B84" s="4">
        <v>18</v>
      </c>
      <c r="C84" s="4">
        <f t="shared" si="14"/>
        <v>10.890000000000004</v>
      </c>
      <c r="D84" s="4">
        <f t="shared" si="16"/>
        <v>-35.937000000000019</v>
      </c>
      <c r="E84" s="4">
        <f t="shared" si="17"/>
        <v>118.59210000000009</v>
      </c>
      <c r="F84" s="4">
        <v>18</v>
      </c>
      <c r="G84" s="4">
        <f t="shared" si="15"/>
        <v>10.112399999999997</v>
      </c>
      <c r="H84" s="4">
        <f t="shared" si="18"/>
        <v>-32.157431999999986</v>
      </c>
      <c r="I84" s="4">
        <f t="shared" si="19"/>
        <v>102.26063375999995</v>
      </c>
      <c r="J84" s="4">
        <v>7987</v>
      </c>
      <c r="K84" s="4">
        <f t="shared" si="20"/>
        <v>73952432.193600029</v>
      </c>
      <c r="L84" s="4">
        <f t="shared" si="21"/>
        <v>-635958377794.79517</v>
      </c>
      <c r="M84" s="4">
        <f t="shared" si="22"/>
        <v>5468962227349010</v>
      </c>
      <c r="N84" s="4">
        <v>8109</v>
      </c>
      <c r="O84">
        <f t="shared" si="23"/>
        <v>68780317.692099988</v>
      </c>
      <c r="P84" s="15">
        <f t="shared" si="24"/>
        <v>-570421998944.48511</v>
      </c>
      <c r="Q84" s="15">
        <f t="shared" si="25"/>
        <v>4730732101826203</v>
      </c>
    </row>
    <row r="85" spans="1:17" x14ac:dyDescent="0.25">
      <c r="A85" t="s">
        <v>105</v>
      </c>
      <c r="B85" s="4">
        <v>64</v>
      </c>
      <c r="C85" s="4">
        <f t="shared" si="14"/>
        <v>1823.2900000000002</v>
      </c>
      <c r="D85" s="4">
        <f t="shared" si="16"/>
        <v>77854.483000000007</v>
      </c>
      <c r="E85" s="4">
        <f t="shared" si="17"/>
        <v>3324386.4241000009</v>
      </c>
      <c r="F85" s="4">
        <v>64</v>
      </c>
      <c r="G85" s="4">
        <f t="shared" si="15"/>
        <v>1833.5524</v>
      </c>
      <c r="H85" s="4">
        <f t="shared" si="18"/>
        <v>78512.713768000001</v>
      </c>
      <c r="I85" s="4">
        <f t="shared" si="19"/>
        <v>3361914.4035457601</v>
      </c>
      <c r="J85" s="4">
        <v>32606</v>
      </c>
      <c r="K85" s="4">
        <f t="shared" si="20"/>
        <v>256622457.91359997</v>
      </c>
      <c r="L85" s="4">
        <f t="shared" si="21"/>
        <v>4110948067199.4395</v>
      </c>
      <c r="M85" s="4">
        <f t="shared" si="22"/>
        <v>6.5855085905617384E+16</v>
      </c>
      <c r="N85" s="4">
        <v>32474</v>
      </c>
      <c r="O85">
        <f t="shared" si="23"/>
        <v>258296647.99210003</v>
      </c>
      <c r="P85" s="15">
        <f t="shared" si="24"/>
        <v>4151242990836.3149</v>
      </c>
      <c r="Q85" s="15">
        <f t="shared" si="25"/>
        <v>6.6717158363954832E+16</v>
      </c>
    </row>
    <row r="86" spans="1:17" x14ac:dyDescent="0.25">
      <c r="A86" t="s">
        <v>106</v>
      </c>
      <c r="B86" s="4">
        <v>10</v>
      </c>
      <c r="C86" s="4">
        <f t="shared" si="14"/>
        <v>127.69000000000001</v>
      </c>
      <c r="D86" s="4">
        <f t="shared" si="16"/>
        <v>-1442.8970000000002</v>
      </c>
      <c r="E86" s="4">
        <f t="shared" si="17"/>
        <v>16304.736100000004</v>
      </c>
      <c r="F86" s="4">
        <v>10</v>
      </c>
      <c r="G86" s="4">
        <f t="shared" si="15"/>
        <v>124.99239999999999</v>
      </c>
      <c r="H86" s="4">
        <f t="shared" si="18"/>
        <v>-1397.4150319999999</v>
      </c>
      <c r="I86" s="4">
        <f t="shared" si="19"/>
        <v>15623.100057759997</v>
      </c>
      <c r="J86" s="4">
        <v>22657</v>
      </c>
      <c r="K86" s="4">
        <f t="shared" si="20"/>
        <v>36850241.793599986</v>
      </c>
      <c r="L86" s="4">
        <f t="shared" si="21"/>
        <v>223697181793.54105</v>
      </c>
      <c r="M86" s="4">
        <f t="shared" si="22"/>
        <v>1357940320246783</v>
      </c>
      <c r="N86" s="4">
        <v>22587</v>
      </c>
      <c r="O86">
        <f t="shared" si="23"/>
        <v>38249400.852100007</v>
      </c>
      <c r="P86" s="15">
        <f t="shared" si="24"/>
        <v>236557627003.90625</v>
      </c>
      <c r="Q86" s="15">
        <f t="shared" si="25"/>
        <v>1463016665544628.7</v>
      </c>
    </row>
    <row r="87" spans="1:17" x14ac:dyDescent="0.25">
      <c r="A87" t="s">
        <v>107</v>
      </c>
      <c r="B87" s="4">
        <v>56</v>
      </c>
      <c r="C87" s="4">
        <f t="shared" si="14"/>
        <v>1204.0900000000001</v>
      </c>
      <c r="D87" s="4">
        <f t="shared" si="16"/>
        <v>41781.92300000001</v>
      </c>
      <c r="E87" s="4">
        <f t="shared" si="17"/>
        <v>1449832.7281000004</v>
      </c>
      <c r="F87" s="4">
        <v>56</v>
      </c>
      <c r="G87" s="4">
        <f t="shared" si="15"/>
        <v>1212.4323999999999</v>
      </c>
      <c r="H87" s="4">
        <f t="shared" si="18"/>
        <v>42216.896167999999</v>
      </c>
      <c r="I87" s="4">
        <f t="shared" si="19"/>
        <v>1469992.3245697599</v>
      </c>
      <c r="J87" s="4">
        <v>28892</v>
      </c>
      <c r="K87" s="4">
        <f t="shared" si="20"/>
        <v>151423853.59359998</v>
      </c>
      <c r="L87" s="4">
        <f t="shared" si="21"/>
        <v>1863337144964.8286</v>
      </c>
      <c r="M87" s="4">
        <f t="shared" si="22"/>
        <v>2.2929183437136E+16</v>
      </c>
      <c r="N87" s="4">
        <v>32621</v>
      </c>
      <c r="O87">
        <f t="shared" si="23"/>
        <v>263043310.33210003</v>
      </c>
      <c r="P87" s="15">
        <f t="shared" si="24"/>
        <v>4266196863385.3013</v>
      </c>
      <c r="Q87" s="15">
        <f t="shared" si="25"/>
        <v>6.9191783110469488E+16</v>
      </c>
    </row>
    <row r="88" spans="1:17" x14ac:dyDescent="0.25">
      <c r="A88" t="s">
        <v>108</v>
      </c>
      <c r="B88" s="4">
        <v>31</v>
      </c>
      <c r="C88" s="4">
        <f t="shared" si="14"/>
        <v>94.089999999999989</v>
      </c>
      <c r="D88" s="4">
        <f t="shared" si="16"/>
        <v>912.67299999999977</v>
      </c>
      <c r="E88" s="4">
        <f t="shared" si="17"/>
        <v>8852.9280999999974</v>
      </c>
      <c r="F88" s="4">
        <v>31</v>
      </c>
      <c r="G88" s="4">
        <f t="shared" si="15"/>
        <v>96.432400000000001</v>
      </c>
      <c r="H88" s="4">
        <f t="shared" si="18"/>
        <v>946.96616800000004</v>
      </c>
      <c r="I88" s="4">
        <f t="shared" si="19"/>
        <v>9299.2077697599998</v>
      </c>
      <c r="J88" s="4">
        <v>13394</v>
      </c>
      <c r="K88" s="4">
        <f t="shared" si="20"/>
        <v>10192439.353600008</v>
      </c>
      <c r="L88" s="4">
        <f t="shared" si="21"/>
        <v>-32539974182.729256</v>
      </c>
      <c r="M88" s="4">
        <f t="shared" si="22"/>
        <v>103885819976814.16</v>
      </c>
      <c r="N88" s="4">
        <v>13219</v>
      </c>
      <c r="O88">
        <f t="shared" si="23"/>
        <v>10133971.892099997</v>
      </c>
      <c r="P88" s="15">
        <f t="shared" si="24"/>
        <v>-32260384781.592205</v>
      </c>
      <c r="Q88" s="15">
        <f t="shared" si="25"/>
        <v>102697386309872.8</v>
      </c>
    </row>
    <row r="89" spans="1:17" x14ac:dyDescent="0.25">
      <c r="A89" t="s">
        <v>109</v>
      </c>
      <c r="B89" s="4">
        <v>18</v>
      </c>
      <c r="C89" s="4">
        <f t="shared" si="14"/>
        <v>10.890000000000004</v>
      </c>
      <c r="D89" s="4">
        <f t="shared" si="16"/>
        <v>-35.937000000000019</v>
      </c>
      <c r="E89" s="4">
        <f t="shared" si="17"/>
        <v>118.59210000000009</v>
      </c>
      <c r="F89" s="4">
        <v>18</v>
      </c>
      <c r="G89" s="4">
        <f t="shared" si="15"/>
        <v>10.112399999999997</v>
      </c>
      <c r="H89" s="4">
        <f t="shared" si="18"/>
        <v>-32.157431999999986</v>
      </c>
      <c r="I89" s="4">
        <f t="shared" si="19"/>
        <v>102.26063375999995</v>
      </c>
      <c r="J89" s="4">
        <v>8436</v>
      </c>
      <c r="K89" s="4">
        <f t="shared" si="20"/>
        <v>66431628.313600019</v>
      </c>
      <c r="L89" s="4">
        <f t="shared" si="21"/>
        <v>-541454972467.69586</v>
      </c>
      <c r="M89" s="4">
        <f t="shared" si="22"/>
        <v>4413161240396303.5</v>
      </c>
      <c r="N89" s="4">
        <v>8856</v>
      </c>
      <c r="O89">
        <f t="shared" si="23"/>
        <v>56948002.032099992</v>
      </c>
      <c r="P89" s="15">
        <f t="shared" si="24"/>
        <v>-429751833055.01904</v>
      </c>
      <c r="Q89" s="15">
        <f t="shared" si="25"/>
        <v>3243074935448065</v>
      </c>
    </row>
    <row r="90" spans="1:17" x14ac:dyDescent="0.25">
      <c r="A90" t="s">
        <v>110</v>
      </c>
      <c r="B90" s="4">
        <v>38</v>
      </c>
      <c r="C90" s="4">
        <f t="shared" si="14"/>
        <v>278.89</v>
      </c>
      <c r="D90" s="4">
        <f t="shared" si="16"/>
        <v>4657.4629999999997</v>
      </c>
      <c r="E90" s="4">
        <f t="shared" si="17"/>
        <v>77779.632099999988</v>
      </c>
      <c r="F90" s="4">
        <v>38</v>
      </c>
      <c r="G90" s="4">
        <f t="shared" si="15"/>
        <v>282.91239999999999</v>
      </c>
      <c r="H90" s="4">
        <f t="shared" si="18"/>
        <v>4758.5865679999997</v>
      </c>
      <c r="I90" s="4">
        <f t="shared" si="19"/>
        <v>80039.426073759998</v>
      </c>
      <c r="J90" s="4">
        <v>32368</v>
      </c>
      <c r="K90" s="4">
        <f t="shared" si="20"/>
        <v>249053848.47359997</v>
      </c>
      <c r="L90" s="4">
        <f t="shared" si="21"/>
        <v>3930428366455.209</v>
      </c>
      <c r="M90" s="4">
        <f t="shared" si="22"/>
        <v>6.2027819439510896E+16</v>
      </c>
      <c r="N90" s="4">
        <v>32486</v>
      </c>
      <c r="O90">
        <f t="shared" si="23"/>
        <v>258682510.63210002</v>
      </c>
      <c r="P90" s="15">
        <f t="shared" si="24"/>
        <v>4160548614827.5503</v>
      </c>
      <c r="Q90" s="15">
        <f t="shared" si="25"/>
        <v>6.6916641306926536E+16</v>
      </c>
    </row>
    <row r="91" spans="1:17" x14ac:dyDescent="0.25">
      <c r="A91" t="s">
        <v>111</v>
      </c>
      <c r="B91" s="4">
        <v>33</v>
      </c>
      <c r="C91" s="4">
        <f t="shared" si="14"/>
        <v>136.88999999999999</v>
      </c>
      <c r="D91" s="4">
        <f t="shared" si="16"/>
        <v>1601.6129999999998</v>
      </c>
      <c r="E91" s="4">
        <f t="shared" si="17"/>
        <v>18738.872099999997</v>
      </c>
      <c r="F91" s="4">
        <v>32</v>
      </c>
      <c r="G91" s="4">
        <f t="shared" si="15"/>
        <v>117.0724</v>
      </c>
      <c r="H91" s="4">
        <f t="shared" si="18"/>
        <v>1266.7233680000002</v>
      </c>
      <c r="I91" s="4">
        <f t="shared" si="19"/>
        <v>13705.94684176</v>
      </c>
      <c r="J91" s="4">
        <v>27425</v>
      </c>
      <c r="K91" s="4">
        <f t="shared" si="20"/>
        <v>117471781.63359997</v>
      </c>
      <c r="L91" s="4">
        <f t="shared" si="21"/>
        <v>1273210856928.875</v>
      </c>
      <c r="M91" s="4">
        <f t="shared" si="22"/>
        <v>1.3799619480172194E+16</v>
      </c>
      <c r="N91" s="4">
        <v>27784</v>
      </c>
      <c r="O91">
        <f t="shared" si="23"/>
        <v>129541046.19210002</v>
      </c>
      <c r="P91" s="15">
        <f t="shared" si="24"/>
        <v>1474385666750.4675</v>
      </c>
      <c r="Q91" s="15">
        <f t="shared" si="25"/>
        <v>1.678088264854379E+16</v>
      </c>
    </row>
    <row r="92" spans="1:17" x14ac:dyDescent="0.25">
      <c r="A92" t="s">
        <v>112</v>
      </c>
      <c r="B92" s="4">
        <v>42</v>
      </c>
      <c r="C92" s="4">
        <f t="shared" si="14"/>
        <v>428.48999999999995</v>
      </c>
      <c r="D92" s="4">
        <f t="shared" si="16"/>
        <v>8869.7429999999986</v>
      </c>
      <c r="E92" s="4">
        <f t="shared" si="17"/>
        <v>183603.68009999997</v>
      </c>
      <c r="F92" s="4">
        <v>42</v>
      </c>
      <c r="G92" s="4">
        <f t="shared" si="15"/>
        <v>433.47239999999999</v>
      </c>
      <c r="H92" s="4">
        <f t="shared" si="18"/>
        <v>9024.8953679999995</v>
      </c>
      <c r="I92" s="4">
        <f t="shared" si="19"/>
        <v>187898.32156176001</v>
      </c>
      <c r="J92" s="4">
        <v>24833</v>
      </c>
      <c r="K92" s="4">
        <f t="shared" si="20"/>
        <v>68003772.673599973</v>
      </c>
      <c r="L92" s="4">
        <f t="shared" si="21"/>
        <v>560789031126.48169</v>
      </c>
      <c r="M92" s="4">
        <f t="shared" si="22"/>
        <v>4624513097842662</v>
      </c>
      <c r="N92" s="4">
        <v>24032</v>
      </c>
      <c r="O92">
        <f t="shared" si="23"/>
        <v>58210948.752100006</v>
      </c>
      <c r="P92" s="15">
        <f t="shared" si="24"/>
        <v>444126836708.50977</v>
      </c>
      <c r="Q92" s="15">
        <f t="shared" si="25"/>
        <v>3388514554619613</v>
      </c>
    </row>
    <row r="93" spans="1:17" x14ac:dyDescent="0.25">
      <c r="A93" t="s">
        <v>113</v>
      </c>
      <c r="B93" s="4">
        <v>18</v>
      </c>
      <c r="C93" s="4">
        <f t="shared" si="14"/>
        <v>10.890000000000004</v>
      </c>
      <c r="D93" s="4">
        <f t="shared" si="16"/>
        <v>-35.937000000000019</v>
      </c>
      <c r="E93" s="4">
        <f t="shared" si="17"/>
        <v>118.59210000000009</v>
      </c>
      <c r="F93" s="4">
        <v>18</v>
      </c>
      <c r="G93" s="4">
        <f t="shared" si="15"/>
        <v>10.112399999999997</v>
      </c>
      <c r="H93" s="4">
        <f t="shared" si="18"/>
        <v>-32.157431999999986</v>
      </c>
      <c r="I93" s="4">
        <f t="shared" si="19"/>
        <v>102.26063375999995</v>
      </c>
      <c r="J93" s="4">
        <v>44873</v>
      </c>
      <c r="K93" s="4">
        <f t="shared" si="20"/>
        <v>800122687.87359989</v>
      </c>
      <c r="L93" s="4">
        <f t="shared" si="21"/>
        <v>22632622403175.309</v>
      </c>
      <c r="M93" s="4">
        <f t="shared" si="22"/>
        <v>6.4019631565007411E+17</v>
      </c>
      <c r="N93" s="4">
        <v>43550</v>
      </c>
      <c r="O93">
        <f t="shared" si="23"/>
        <v>736992728.71210003</v>
      </c>
      <c r="P93" s="15">
        <f t="shared" si="24"/>
        <v>20007591171911.895</v>
      </c>
      <c r="Q93" s="15">
        <f t="shared" si="25"/>
        <v>5.4315828217450707E+17</v>
      </c>
    </row>
    <row r="94" spans="1:17" x14ac:dyDescent="0.25">
      <c r="A94" t="s">
        <v>114</v>
      </c>
      <c r="B94" s="4">
        <v>29</v>
      </c>
      <c r="C94" s="4">
        <f t="shared" si="14"/>
        <v>59.289999999999992</v>
      </c>
      <c r="D94" s="4">
        <f t="shared" si="16"/>
        <v>456.5329999999999</v>
      </c>
      <c r="E94" s="4">
        <f t="shared" si="17"/>
        <v>3515.3040999999989</v>
      </c>
      <c r="F94" s="4">
        <v>29</v>
      </c>
      <c r="G94" s="4">
        <f t="shared" si="15"/>
        <v>61.152400000000007</v>
      </c>
      <c r="H94" s="4">
        <f t="shared" si="18"/>
        <v>478.21176800000006</v>
      </c>
      <c r="I94" s="4">
        <f t="shared" si="19"/>
        <v>3739.6160257600009</v>
      </c>
      <c r="J94" s="4">
        <v>11192</v>
      </c>
      <c r="K94" s="4">
        <f t="shared" si="20"/>
        <v>29101277.593600012</v>
      </c>
      <c r="L94" s="4">
        <f t="shared" si="21"/>
        <v>-156988588055.33093</v>
      </c>
      <c r="M94" s="4">
        <f t="shared" si="22"/>
        <v>846884357579766.12</v>
      </c>
      <c r="N94" s="4">
        <v>10833</v>
      </c>
      <c r="O94">
        <f t="shared" si="23"/>
        <v>31018104.972099993</v>
      </c>
      <c r="P94" s="15">
        <f t="shared" si="24"/>
        <v>-172751923650.56396</v>
      </c>
      <c r="Q94" s="15">
        <f t="shared" si="25"/>
        <v>962122836060214.37</v>
      </c>
    </row>
    <row r="95" spans="1:17" x14ac:dyDescent="0.25">
      <c r="A95" t="s">
        <v>115</v>
      </c>
      <c r="B95" s="4">
        <v>32</v>
      </c>
      <c r="C95" s="4">
        <f t="shared" si="14"/>
        <v>114.48999999999998</v>
      </c>
      <c r="D95" s="4">
        <f t="shared" si="16"/>
        <v>1225.0429999999997</v>
      </c>
      <c r="E95" s="4">
        <f t="shared" si="17"/>
        <v>13107.960099999995</v>
      </c>
      <c r="F95" s="4">
        <v>32</v>
      </c>
      <c r="G95" s="4">
        <f t="shared" si="15"/>
        <v>117.0724</v>
      </c>
      <c r="H95" s="4">
        <f t="shared" si="18"/>
        <v>1266.7233680000002</v>
      </c>
      <c r="I95" s="4">
        <f t="shared" si="19"/>
        <v>13705.94684176</v>
      </c>
      <c r="J95" s="4">
        <v>24126</v>
      </c>
      <c r="K95" s="4">
        <f t="shared" si="20"/>
        <v>56843155.513599977</v>
      </c>
      <c r="L95" s="4">
        <f t="shared" si="21"/>
        <v>428565560405.45612</v>
      </c>
      <c r="M95" s="4">
        <f t="shared" si="22"/>
        <v>3231144328743311.5</v>
      </c>
      <c r="N95" s="4">
        <v>23327</v>
      </c>
      <c r="O95">
        <f t="shared" si="23"/>
        <v>47950223.652100012</v>
      </c>
      <c r="P95" s="15">
        <f t="shared" si="24"/>
        <v>332036598203.5683</v>
      </c>
      <c r="Q95" s="15">
        <f t="shared" si="25"/>
        <v>2299223948286411.5</v>
      </c>
    </row>
    <row r="96" spans="1:17" x14ac:dyDescent="0.25">
      <c r="A96" t="s">
        <v>116</v>
      </c>
      <c r="B96" s="4">
        <v>11</v>
      </c>
      <c r="C96" s="4">
        <f t="shared" si="14"/>
        <v>106.09000000000002</v>
      </c>
      <c r="D96" s="4">
        <f t="shared" si="16"/>
        <v>-1092.7270000000003</v>
      </c>
      <c r="E96" s="4">
        <f t="shared" si="17"/>
        <v>11255.088100000004</v>
      </c>
      <c r="F96" s="4">
        <v>11</v>
      </c>
      <c r="G96" s="4">
        <f t="shared" si="15"/>
        <v>103.63239999999999</v>
      </c>
      <c r="H96" s="4">
        <f t="shared" si="18"/>
        <v>-1054.9778319999998</v>
      </c>
      <c r="I96" s="4">
        <f t="shared" si="19"/>
        <v>10739.674329759999</v>
      </c>
      <c r="J96" s="4">
        <v>11797</v>
      </c>
      <c r="K96" s="4">
        <f t="shared" si="20"/>
        <v>22939884.993600011</v>
      </c>
      <c r="L96" s="4">
        <f t="shared" si="21"/>
        <v>-109871955569.9469</v>
      </c>
      <c r="M96" s="4">
        <f t="shared" si="22"/>
        <v>526238323519595</v>
      </c>
      <c r="N96" s="4">
        <v>8723</v>
      </c>
      <c r="O96">
        <f t="shared" si="23"/>
        <v>58973030.772099994</v>
      </c>
      <c r="P96" s="15">
        <f t="shared" si="24"/>
        <v>-452876902780.95691</v>
      </c>
      <c r="Q96" s="15">
        <f t="shared" si="25"/>
        <v>3477818358447053</v>
      </c>
    </row>
    <row r="97" spans="1:17" x14ac:dyDescent="0.25">
      <c r="A97" t="s">
        <v>117</v>
      </c>
      <c r="B97" s="4">
        <v>9</v>
      </c>
      <c r="C97" s="4">
        <f t="shared" si="14"/>
        <v>151.29000000000002</v>
      </c>
      <c r="D97" s="4">
        <f t="shared" si="16"/>
        <v>-1860.8670000000004</v>
      </c>
      <c r="E97" s="4">
        <f t="shared" si="17"/>
        <v>22888.664100000005</v>
      </c>
      <c r="F97" s="4">
        <v>9</v>
      </c>
      <c r="G97" s="4">
        <f t="shared" si="15"/>
        <v>148.35239999999999</v>
      </c>
      <c r="H97" s="4">
        <f t="shared" si="18"/>
        <v>-1806.9322319999999</v>
      </c>
      <c r="I97" s="4">
        <f t="shared" si="19"/>
        <v>22008.434585759998</v>
      </c>
      <c r="J97" s="4">
        <v>7118</v>
      </c>
      <c r="K97" s="4">
        <f t="shared" si="20"/>
        <v>89653628.47360003</v>
      </c>
      <c r="L97" s="4">
        <f t="shared" si="21"/>
        <v>-848890760419.99036</v>
      </c>
      <c r="M97" s="4">
        <f t="shared" si="22"/>
        <v>8037773098482306</v>
      </c>
      <c r="N97" s="4">
        <v>6721</v>
      </c>
      <c r="O97">
        <f t="shared" si="23"/>
        <v>93729312.332099989</v>
      </c>
      <c r="P97" s="15">
        <f t="shared" si="24"/>
        <v>-907430027118.86951</v>
      </c>
      <c r="Q97" s="15">
        <f t="shared" si="25"/>
        <v>8785183990248351</v>
      </c>
    </row>
    <row r="98" spans="1:17" x14ac:dyDescent="0.25">
      <c r="A98" t="s">
        <v>118</v>
      </c>
      <c r="B98" s="4">
        <v>42</v>
      </c>
      <c r="C98" s="4">
        <f t="shared" si="14"/>
        <v>428.48999999999995</v>
      </c>
      <c r="D98" s="4">
        <f t="shared" si="16"/>
        <v>8869.7429999999986</v>
      </c>
      <c r="E98" s="4">
        <f t="shared" si="17"/>
        <v>183603.68009999997</v>
      </c>
      <c r="F98" s="4">
        <v>42</v>
      </c>
      <c r="G98" s="4">
        <f t="shared" si="15"/>
        <v>433.47239999999999</v>
      </c>
      <c r="H98" s="4">
        <f t="shared" si="18"/>
        <v>9024.8953679999995</v>
      </c>
      <c r="I98" s="4">
        <f t="shared" si="19"/>
        <v>187898.32156176001</v>
      </c>
      <c r="J98" s="4">
        <v>15901</v>
      </c>
      <c r="K98" s="4">
        <f t="shared" si="20"/>
        <v>469992.51360000181</v>
      </c>
      <c r="L98" s="4">
        <f t="shared" si="21"/>
        <v>-322208067.62361783</v>
      </c>
      <c r="M98" s="4">
        <f t="shared" si="22"/>
        <v>220892962840.04788</v>
      </c>
      <c r="N98" s="4">
        <v>15687</v>
      </c>
      <c r="O98">
        <f t="shared" si="23"/>
        <v>511782.85209999915</v>
      </c>
      <c r="P98" s="15">
        <f t="shared" si="24"/>
        <v>-366124334.5638181</v>
      </c>
      <c r="Q98" s="15">
        <f t="shared" si="25"/>
        <v>261921687703.60959</v>
      </c>
    </row>
    <row r="99" spans="1:17" x14ac:dyDescent="0.25">
      <c r="A99" t="s">
        <v>119</v>
      </c>
      <c r="B99" s="4">
        <v>22</v>
      </c>
      <c r="C99" s="4">
        <f t="shared" si="14"/>
        <v>0.48999999999999899</v>
      </c>
      <c r="D99" s="4">
        <f t="shared" si="16"/>
        <v>0.34299999999999897</v>
      </c>
      <c r="E99" s="4">
        <f t="shared" si="17"/>
        <v>0.24009999999999901</v>
      </c>
      <c r="F99" s="4">
        <v>22</v>
      </c>
      <c r="G99" s="4">
        <f t="shared" si="15"/>
        <v>0.67240000000000044</v>
      </c>
      <c r="H99" s="4">
        <f t="shared" si="18"/>
        <v>0.55136800000000052</v>
      </c>
      <c r="I99" s="4">
        <f t="shared" si="19"/>
        <v>0.45212176000000059</v>
      </c>
      <c r="J99" s="4">
        <v>10910</v>
      </c>
      <c r="K99" s="4">
        <f t="shared" si="20"/>
        <v>32223333.433600016</v>
      </c>
      <c r="L99" s="4">
        <f t="shared" si="21"/>
        <v>-182917685635.83655</v>
      </c>
      <c r="M99" s="4">
        <f t="shared" si="22"/>
        <v>1038343217572964.6</v>
      </c>
      <c r="N99" s="4">
        <v>11053</v>
      </c>
      <c r="O99">
        <f t="shared" si="23"/>
        <v>28615973.372099996</v>
      </c>
      <c r="P99" s="15">
        <f t="shared" si="24"/>
        <v>-153078001796.97797</v>
      </c>
      <c r="Q99" s="15">
        <f t="shared" si="25"/>
        <v>818873932032736</v>
      </c>
    </row>
    <row r="100" spans="1:17" x14ac:dyDescent="0.25">
      <c r="A100" t="s">
        <v>120</v>
      </c>
      <c r="B100" s="4">
        <v>15</v>
      </c>
      <c r="C100" s="4">
        <f t="shared" si="14"/>
        <v>39.690000000000012</v>
      </c>
      <c r="D100" s="4">
        <f t="shared" si="16"/>
        <v>-250.04700000000011</v>
      </c>
      <c r="E100" s="4">
        <f t="shared" si="17"/>
        <v>1575.2961000000009</v>
      </c>
      <c r="F100" s="4">
        <v>15</v>
      </c>
      <c r="G100" s="4">
        <f t="shared" si="15"/>
        <v>38.192399999999999</v>
      </c>
      <c r="H100" s="4">
        <f t="shared" si="18"/>
        <v>-236.02903199999997</v>
      </c>
      <c r="I100" s="4">
        <f t="shared" si="19"/>
        <v>1458.65941776</v>
      </c>
      <c r="J100" s="4">
        <v>8017</v>
      </c>
      <c r="K100" s="4">
        <f t="shared" si="20"/>
        <v>73437358.59360002</v>
      </c>
      <c r="L100" s="4">
        <f t="shared" si="21"/>
        <v>-629325850709.37109</v>
      </c>
      <c r="M100" s="4">
        <f t="shared" si="22"/>
        <v>5393045637204999</v>
      </c>
      <c r="N100" s="4">
        <v>7815</v>
      </c>
      <c r="O100">
        <f t="shared" si="23"/>
        <v>73743267.012099996</v>
      </c>
      <c r="P100" s="15">
        <f t="shared" si="24"/>
        <v>-633262193707.03735</v>
      </c>
      <c r="Q100" s="15">
        <f t="shared" si="25"/>
        <v>5438069429617876</v>
      </c>
    </row>
    <row r="101" spans="1:17" x14ac:dyDescent="0.25">
      <c r="A101" t="s">
        <v>121</v>
      </c>
      <c r="B101" s="4">
        <v>23</v>
      </c>
      <c r="C101" s="4">
        <f t="shared" si="14"/>
        <v>2.8899999999999975</v>
      </c>
      <c r="D101" s="4">
        <f t="shared" si="16"/>
        <v>4.912999999999994</v>
      </c>
      <c r="E101" s="4">
        <f t="shared" si="17"/>
        <v>8.3520999999999859</v>
      </c>
      <c r="F101" s="4">
        <v>23</v>
      </c>
      <c r="G101" s="4">
        <f t="shared" si="15"/>
        <v>3.3124000000000011</v>
      </c>
      <c r="H101" s="4">
        <f t="shared" si="18"/>
        <v>6.0285680000000026</v>
      </c>
      <c r="I101" s="4">
        <f t="shared" si="19"/>
        <v>10.971993760000007</v>
      </c>
      <c r="J101" s="4">
        <v>41663</v>
      </c>
      <c r="K101" s="4">
        <f t="shared" si="20"/>
        <v>628827843.07359993</v>
      </c>
      <c r="L101" s="4">
        <f t="shared" si="21"/>
        <v>15768763677164.543</v>
      </c>
      <c r="M101" s="4">
        <f t="shared" si="22"/>
        <v>3.9542445622459603E+17</v>
      </c>
      <c r="N101" s="4">
        <v>39684</v>
      </c>
      <c r="O101">
        <f t="shared" si="23"/>
        <v>542033364.19210005</v>
      </c>
      <c r="P101" s="15">
        <f t="shared" si="24"/>
        <v>12619409392108.439</v>
      </c>
      <c r="Q101" s="15">
        <f t="shared" si="25"/>
        <v>2.9380016789740576E+17</v>
      </c>
    </row>
    <row r="102" spans="1:17" x14ac:dyDescent="0.25">
      <c r="A102" t="s">
        <v>122</v>
      </c>
      <c r="B102" s="4">
        <v>23</v>
      </c>
      <c r="C102" s="4">
        <f t="shared" si="14"/>
        <v>2.8899999999999975</v>
      </c>
      <c r="D102" s="4">
        <f t="shared" si="16"/>
        <v>4.912999999999994</v>
      </c>
      <c r="E102" s="4">
        <f t="shared" si="17"/>
        <v>8.3520999999999859</v>
      </c>
      <c r="F102" s="4">
        <v>22</v>
      </c>
      <c r="G102" s="4">
        <f t="shared" si="15"/>
        <v>0.67240000000000044</v>
      </c>
      <c r="H102" s="4">
        <f t="shared" si="18"/>
        <v>0.55136800000000052</v>
      </c>
      <c r="I102" s="4">
        <f t="shared" si="19"/>
        <v>0.45212176000000059</v>
      </c>
      <c r="J102" s="4">
        <v>16237</v>
      </c>
      <c r="K102" s="4">
        <f t="shared" si="20"/>
        <v>122192.19360000092</v>
      </c>
      <c r="L102" s="4">
        <f t="shared" si="21"/>
        <v>-42713503.194816478</v>
      </c>
      <c r="M102" s="4">
        <f t="shared" si="22"/>
        <v>14930932176.780106</v>
      </c>
      <c r="N102" s="4">
        <v>16292</v>
      </c>
      <c r="O102">
        <f t="shared" si="23"/>
        <v>12185.952099999871</v>
      </c>
      <c r="P102" s="15">
        <f t="shared" si="24"/>
        <v>-1345207.2523189788</v>
      </c>
      <c r="Q102" s="15">
        <f t="shared" si="25"/>
        <v>148497428.58349127</v>
      </c>
    </row>
    <row r="103" spans="1:17" x14ac:dyDescent="0.25">
      <c r="A103" t="s">
        <v>123</v>
      </c>
      <c r="B103" s="4">
        <v>21</v>
      </c>
      <c r="C103" s="4">
        <f t="shared" si="14"/>
        <v>9.0000000000000427E-2</v>
      </c>
      <c r="D103" s="4">
        <f t="shared" si="16"/>
        <v>-2.7000000000000191E-2</v>
      </c>
      <c r="E103" s="4">
        <f t="shared" si="17"/>
        <v>8.1000000000000776E-3</v>
      </c>
      <c r="F103" s="4">
        <v>18</v>
      </c>
      <c r="G103" s="4">
        <f t="shared" si="15"/>
        <v>10.112399999999997</v>
      </c>
      <c r="H103" s="4">
        <f t="shared" si="18"/>
        <v>-32.157431999999986</v>
      </c>
      <c r="I103" s="4">
        <f t="shared" si="19"/>
        <v>102.26063375999995</v>
      </c>
      <c r="J103" s="4">
        <v>40153</v>
      </c>
      <c r="K103" s="4">
        <f t="shared" si="20"/>
        <v>555377094.27359998</v>
      </c>
      <c r="L103" s="4">
        <f t="shared" si="21"/>
        <v>13088260969573.137</v>
      </c>
      <c r="M103" s="4">
        <f t="shared" si="22"/>
        <v>3.0844371684378714E+17</v>
      </c>
      <c r="N103" s="4">
        <v>41867</v>
      </c>
      <c r="O103">
        <f t="shared" si="23"/>
        <v>648446362.45210004</v>
      </c>
      <c r="P103" s="15">
        <f t="shared" si="24"/>
        <v>16512433725761.371</v>
      </c>
      <c r="Q103" s="15">
        <f t="shared" si="25"/>
        <v>4.2048268497736032E+17</v>
      </c>
    </row>
    <row r="104" spans="1:17" x14ac:dyDescent="0.25">
      <c r="A104" t="s">
        <v>124</v>
      </c>
      <c r="B104" s="4">
        <v>22</v>
      </c>
      <c r="C104" s="4">
        <f t="shared" si="14"/>
        <v>0.48999999999999899</v>
      </c>
      <c r="D104" s="4">
        <f t="shared" si="16"/>
        <v>0.34299999999999897</v>
      </c>
      <c r="E104" s="4">
        <f t="shared" si="17"/>
        <v>0.24009999999999901</v>
      </c>
      <c r="F104" s="4">
        <v>22</v>
      </c>
      <c r="G104" s="4">
        <f t="shared" si="15"/>
        <v>0.67240000000000044</v>
      </c>
      <c r="H104" s="4">
        <f t="shared" si="18"/>
        <v>0.55136800000000052</v>
      </c>
      <c r="I104" s="4">
        <f t="shared" si="19"/>
        <v>0.45212176000000059</v>
      </c>
      <c r="J104" s="4">
        <v>28685</v>
      </c>
      <c r="K104" s="4">
        <f t="shared" si="20"/>
        <v>146372250.43359998</v>
      </c>
      <c r="L104" s="4">
        <f t="shared" si="21"/>
        <v>1770875889535.8831</v>
      </c>
      <c r="M104" s="4">
        <f t="shared" si="22"/>
        <v>2.1424835696996508E+16</v>
      </c>
      <c r="N104" s="4">
        <v>27284</v>
      </c>
      <c r="O104">
        <f t="shared" si="23"/>
        <v>118409436.19210002</v>
      </c>
      <c r="P104" s="15">
        <f t="shared" si="24"/>
        <v>1288485304962.3176</v>
      </c>
      <c r="Q104" s="15">
        <f t="shared" si="25"/>
        <v>1.4020794579331006E+16</v>
      </c>
    </row>
    <row r="105" spans="1:17" x14ac:dyDescent="0.25">
      <c r="A105" t="s">
        <v>125</v>
      </c>
      <c r="B105" s="4">
        <v>11</v>
      </c>
      <c r="C105" s="4">
        <f t="shared" si="14"/>
        <v>106.09000000000002</v>
      </c>
      <c r="D105" s="4">
        <f t="shared" si="16"/>
        <v>-1092.7270000000003</v>
      </c>
      <c r="E105" s="4">
        <f t="shared" si="17"/>
        <v>11255.088100000004</v>
      </c>
      <c r="F105" s="4">
        <v>11</v>
      </c>
      <c r="G105" s="4">
        <f t="shared" si="15"/>
        <v>103.63239999999999</v>
      </c>
      <c r="H105" s="4">
        <f t="shared" si="18"/>
        <v>-1054.9778319999998</v>
      </c>
      <c r="I105" s="4">
        <f t="shared" si="19"/>
        <v>10739.674329759999</v>
      </c>
      <c r="J105" s="4">
        <v>17619</v>
      </c>
      <c r="K105" s="4">
        <f t="shared" si="20"/>
        <v>1065932.3535999972</v>
      </c>
      <c r="L105" s="4">
        <f t="shared" si="21"/>
        <v>1100511199.1507797</v>
      </c>
      <c r="M105" s="4">
        <f t="shared" si="22"/>
        <v>1136211782451.2295</v>
      </c>
      <c r="N105" s="4">
        <v>16757</v>
      </c>
      <c r="O105">
        <f t="shared" si="23"/>
        <v>125748.25210000042</v>
      </c>
      <c r="P105" s="15">
        <f t="shared" si="24"/>
        <v>44591587.677181222</v>
      </c>
      <c r="Q105" s="15">
        <f t="shared" si="25"/>
        <v>15812622906.205259</v>
      </c>
    </row>
    <row r="106" spans="1:17" x14ac:dyDescent="0.25">
      <c r="A106" t="s">
        <v>126</v>
      </c>
      <c r="B106" s="4">
        <v>37</v>
      </c>
      <c r="C106" s="4">
        <f t="shared" si="14"/>
        <v>246.48999999999998</v>
      </c>
      <c r="D106" s="4">
        <f t="shared" si="16"/>
        <v>3869.8929999999996</v>
      </c>
      <c r="E106" s="4">
        <f t="shared" si="17"/>
        <v>60757.32009999999</v>
      </c>
      <c r="F106" s="4">
        <v>37</v>
      </c>
      <c r="G106" s="4">
        <f t="shared" si="15"/>
        <v>250.2724</v>
      </c>
      <c r="H106" s="4">
        <f t="shared" si="18"/>
        <v>3959.3093680000002</v>
      </c>
      <c r="I106" s="4">
        <f t="shared" si="19"/>
        <v>62636.274201760003</v>
      </c>
      <c r="J106" s="4">
        <v>84516</v>
      </c>
      <c r="K106" s="4">
        <f t="shared" si="20"/>
        <v>4614408818.7136002</v>
      </c>
      <c r="L106" s="4">
        <f t="shared" si="21"/>
        <v>313454206986276.37</v>
      </c>
      <c r="M106" s="4">
        <f t="shared" si="22"/>
        <v>2.1292768746221842E+19</v>
      </c>
      <c r="N106" s="4">
        <v>75695</v>
      </c>
      <c r="O106">
        <f t="shared" si="23"/>
        <v>3515613600.6121001</v>
      </c>
      <c r="P106" s="15">
        <f t="shared" si="24"/>
        <v>208449906131789.03</v>
      </c>
      <c r="Q106" s="15">
        <f t="shared" si="25"/>
        <v>1.2359538988808776E+19</v>
      </c>
    </row>
    <row r="107" spans="1:17" x14ac:dyDescent="0.25">
      <c r="A107" t="s">
        <v>127</v>
      </c>
      <c r="B107" s="4">
        <v>10</v>
      </c>
      <c r="C107" s="4">
        <f t="shared" si="14"/>
        <v>127.69000000000001</v>
      </c>
      <c r="D107" s="4">
        <f t="shared" si="16"/>
        <v>-1442.8970000000002</v>
      </c>
      <c r="E107" s="4">
        <f t="shared" si="17"/>
        <v>16304.736100000004</v>
      </c>
      <c r="F107" s="4">
        <v>10</v>
      </c>
      <c r="G107" s="4">
        <f t="shared" si="15"/>
        <v>124.99239999999999</v>
      </c>
      <c r="H107" s="4">
        <f t="shared" si="18"/>
        <v>-1397.4150319999999</v>
      </c>
      <c r="I107" s="4">
        <f t="shared" si="19"/>
        <v>15623.100057759997</v>
      </c>
      <c r="J107" s="4">
        <v>11242</v>
      </c>
      <c r="K107" s="4">
        <f t="shared" si="20"/>
        <v>28564321.593600012</v>
      </c>
      <c r="L107" s="4">
        <f t="shared" si="21"/>
        <v>-152663730616.29092</v>
      </c>
      <c r="M107" s="4">
        <f t="shared" si="22"/>
        <v>815920468102604</v>
      </c>
      <c r="N107" s="4">
        <v>10734</v>
      </c>
      <c r="O107">
        <f t="shared" si="23"/>
        <v>32130645.192099992</v>
      </c>
      <c r="P107" s="15">
        <f t="shared" si="24"/>
        <v>-182129027900.44766</v>
      </c>
      <c r="Q107" s="15">
        <f t="shared" si="25"/>
        <v>1032378360460618.4</v>
      </c>
    </row>
    <row r="108" spans="1:17" x14ac:dyDescent="0.25">
      <c r="A108" t="s">
        <v>128</v>
      </c>
      <c r="B108" s="4">
        <v>13</v>
      </c>
      <c r="C108" s="4">
        <f t="shared" si="14"/>
        <v>68.890000000000015</v>
      </c>
      <c r="D108" s="4">
        <f t="shared" si="16"/>
        <v>-571.78700000000015</v>
      </c>
      <c r="E108" s="4">
        <f t="shared" si="17"/>
        <v>4745.8321000000024</v>
      </c>
      <c r="F108" s="4">
        <v>13</v>
      </c>
      <c r="G108" s="4">
        <f t="shared" si="15"/>
        <v>66.912399999999991</v>
      </c>
      <c r="H108" s="4">
        <f t="shared" si="18"/>
        <v>-547.34343199999989</v>
      </c>
      <c r="I108" s="4">
        <f t="shared" si="19"/>
        <v>4477.2692737599991</v>
      </c>
      <c r="J108" s="4">
        <v>15850</v>
      </c>
      <c r="K108" s="4">
        <f t="shared" si="20"/>
        <v>542520.63360000192</v>
      </c>
      <c r="L108" s="4">
        <f t="shared" si="21"/>
        <v>-399598997.88441813</v>
      </c>
      <c r="M108" s="4">
        <f t="shared" si="22"/>
        <v>294328637881.74756</v>
      </c>
      <c r="N108" s="4">
        <v>15155</v>
      </c>
      <c r="O108">
        <f t="shared" si="23"/>
        <v>1555981.8120999986</v>
      </c>
      <c r="P108" s="15">
        <f t="shared" si="24"/>
        <v>-1940916152.5954163</v>
      </c>
      <c r="Q108" s="15">
        <f t="shared" si="25"/>
        <v>2421079399585.9951</v>
      </c>
    </row>
    <row r="109" spans="1:17" x14ac:dyDescent="0.25">
      <c r="A109" t="s">
        <v>129</v>
      </c>
      <c r="B109" s="4">
        <v>10</v>
      </c>
      <c r="C109" s="4">
        <f t="shared" si="14"/>
        <v>127.69000000000001</v>
      </c>
      <c r="D109" s="4">
        <f t="shared" si="16"/>
        <v>-1442.8970000000002</v>
      </c>
      <c r="E109" s="4">
        <f t="shared" si="17"/>
        <v>16304.736100000004</v>
      </c>
      <c r="F109" s="4">
        <v>10</v>
      </c>
      <c r="G109" s="4">
        <f t="shared" si="15"/>
        <v>124.99239999999999</v>
      </c>
      <c r="H109" s="4">
        <f t="shared" si="18"/>
        <v>-1397.4150319999999</v>
      </c>
      <c r="I109" s="4">
        <f t="shared" si="19"/>
        <v>15623.100057759997</v>
      </c>
      <c r="J109" s="4">
        <v>10492</v>
      </c>
      <c r="K109" s="4">
        <f t="shared" si="20"/>
        <v>37143661.593600012</v>
      </c>
      <c r="L109" s="4">
        <f t="shared" si="21"/>
        <v>-226374274201.89093</v>
      </c>
      <c r="M109" s="4">
        <f t="shared" si="22"/>
        <v>1379651596579876.5</v>
      </c>
      <c r="N109" s="4">
        <v>10118</v>
      </c>
      <c r="O109">
        <f t="shared" si="23"/>
        <v>39493557.672099993</v>
      </c>
      <c r="P109" s="15">
        <f t="shared" si="24"/>
        <v>-248192918898.96844</v>
      </c>
      <c r="Q109" s="15">
        <f t="shared" si="25"/>
        <v>1559741097599488.2</v>
      </c>
    </row>
    <row r="110" spans="1:17" x14ac:dyDescent="0.25">
      <c r="A110" t="s">
        <v>130</v>
      </c>
      <c r="B110" s="4">
        <v>6</v>
      </c>
      <c r="C110" s="4">
        <f t="shared" si="14"/>
        <v>234.09000000000003</v>
      </c>
      <c r="D110" s="4">
        <f t="shared" si="16"/>
        <v>-3581.5770000000007</v>
      </c>
      <c r="E110" s="4">
        <f t="shared" si="17"/>
        <v>54798.128100000016</v>
      </c>
      <c r="F110" s="4">
        <v>6</v>
      </c>
      <c r="G110" s="4">
        <f t="shared" si="15"/>
        <v>230.4324</v>
      </c>
      <c r="H110" s="4">
        <f t="shared" si="18"/>
        <v>-3497.9638319999999</v>
      </c>
      <c r="I110" s="4">
        <f t="shared" si="19"/>
        <v>53099.09096976</v>
      </c>
      <c r="J110" s="4">
        <v>7713</v>
      </c>
      <c r="K110" s="4">
        <f t="shared" si="20"/>
        <v>78740067.073600024</v>
      </c>
      <c r="L110" s="4">
        <f t="shared" si="21"/>
        <v>-698704709581.61438</v>
      </c>
      <c r="M110" s="4">
        <f t="shared" si="22"/>
        <v>6199998162755031</v>
      </c>
      <c r="N110" s="4">
        <v>7426</v>
      </c>
      <c r="O110">
        <f t="shared" si="23"/>
        <v>80575577.432099983</v>
      </c>
      <c r="P110" s="15">
        <f t="shared" si="24"/>
        <v>-723277807505.72791</v>
      </c>
      <c r="Q110" s="15">
        <f t="shared" si="25"/>
        <v>6492423678516340</v>
      </c>
    </row>
    <row r="111" spans="1:17" x14ac:dyDescent="0.25">
      <c r="A111" t="s">
        <v>131</v>
      </c>
      <c r="B111" s="4">
        <v>32</v>
      </c>
      <c r="C111" s="4">
        <f t="shared" si="14"/>
        <v>114.48999999999998</v>
      </c>
      <c r="D111" s="4">
        <f t="shared" si="16"/>
        <v>1225.0429999999997</v>
      </c>
      <c r="E111" s="4">
        <f t="shared" si="17"/>
        <v>13107.960099999995</v>
      </c>
      <c r="F111" s="4">
        <v>32</v>
      </c>
      <c r="G111" s="4">
        <f t="shared" si="15"/>
        <v>117.0724</v>
      </c>
      <c r="H111" s="4">
        <f t="shared" si="18"/>
        <v>1266.7233680000002</v>
      </c>
      <c r="I111" s="4">
        <f t="shared" si="19"/>
        <v>13705.94684176</v>
      </c>
      <c r="J111" s="4">
        <v>20348</v>
      </c>
      <c r="K111" s="4">
        <f t="shared" si="20"/>
        <v>14148430.873599989</v>
      </c>
      <c r="L111" s="4">
        <f t="shared" si="21"/>
        <v>53218473825.193924</v>
      </c>
      <c r="M111" s="4">
        <f t="shared" si="22"/>
        <v>200178096185037.34</v>
      </c>
      <c r="N111" s="4">
        <v>20329</v>
      </c>
      <c r="O111">
        <f t="shared" si="23"/>
        <v>15418266.092100004</v>
      </c>
      <c r="P111" s="15">
        <f t="shared" si="24"/>
        <v>60541517819.900803</v>
      </c>
      <c r="Q111" s="15">
        <f t="shared" si="25"/>
        <v>237722929286800.72</v>
      </c>
    </row>
    <row r="112" spans="1:17" x14ac:dyDescent="0.25">
      <c r="A112" t="s">
        <v>132</v>
      </c>
      <c r="B112" s="4">
        <v>20</v>
      </c>
      <c r="C112" s="4">
        <f t="shared" si="14"/>
        <v>1.6900000000000019</v>
      </c>
      <c r="D112" s="4">
        <f t="shared" si="16"/>
        <v>-2.1970000000000036</v>
      </c>
      <c r="E112" s="4">
        <f t="shared" si="17"/>
        <v>2.8561000000000067</v>
      </c>
      <c r="F112" s="4">
        <v>20</v>
      </c>
      <c r="G112" s="4">
        <f t="shared" si="15"/>
        <v>1.3923999999999994</v>
      </c>
      <c r="H112" s="4">
        <f t="shared" si="18"/>
        <v>-1.6430319999999989</v>
      </c>
      <c r="I112" s="4">
        <f t="shared" si="19"/>
        <v>1.9387777599999985</v>
      </c>
      <c r="J112" s="4">
        <v>13783</v>
      </c>
      <c r="K112" s="4">
        <f t="shared" si="20"/>
        <v>7859948.6736000078</v>
      </c>
      <c r="L112" s="4">
        <f t="shared" si="21"/>
        <v>-22035837703.358047</v>
      </c>
      <c r="M112" s="4">
        <f t="shared" si="22"/>
        <v>61778793151626.523</v>
      </c>
      <c r="N112" s="4">
        <v>13697</v>
      </c>
      <c r="O112">
        <f t="shared" si="23"/>
        <v>7319135.0520999972</v>
      </c>
      <c r="P112" s="15">
        <f t="shared" si="24"/>
        <v>-19801114778.600807</v>
      </c>
      <c r="Q112" s="15">
        <f t="shared" si="25"/>
        <v>53569737910878.828</v>
      </c>
    </row>
    <row r="113" spans="1:17" x14ac:dyDescent="0.25">
      <c r="A113" t="s">
        <v>133</v>
      </c>
      <c r="B113" s="4">
        <v>34</v>
      </c>
      <c r="C113" s="4">
        <f t="shared" si="14"/>
        <v>161.29</v>
      </c>
      <c r="D113" s="4">
        <f t="shared" si="16"/>
        <v>2048.3829999999998</v>
      </c>
      <c r="E113" s="4">
        <f t="shared" si="17"/>
        <v>26014.464099999997</v>
      </c>
      <c r="F113" s="4">
        <v>34</v>
      </c>
      <c r="G113" s="4">
        <f t="shared" si="15"/>
        <v>164.35240000000002</v>
      </c>
      <c r="H113" s="4">
        <f t="shared" si="18"/>
        <v>2106.9977680000002</v>
      </c>
      <c r="I113" s="4">
        <f t="shared" si="19"/>
        <v>27011.711385760005</v>
      </c>
      <c r="J113" s="4">
        <v>25285</v>
      </c>
      <c r="K113" s="4">
        <f t="shared" si="20"/>
        <v>75662858.433599979</v>
      </c>
      <c r="L113" s="4">
        <f t="shared" si="21"/>
        <v>658148834313.16333</v>
      </c>
      <c r="M113" s="4">
        <f t="shared" si="22"/>
        <v>5724868146342991</v>
      </c>
      <c r="N113" s="4">
        <v>24748</v>
      </c>
      <c r="O113">
        <f t="shared" si="23"/>
        <v>69649206.272100016</v>
      </c>
      <c r="P113" s="15">
        <f t="shared" si="24"/>
        <v>581265112356.50061</v>
      </c>
      <c r="Q113" s="15">
        <f t="shared" si="25"/>
        <v>4851011934333536</v>
      </c>
    </row>
    <row r="114" spans="1:17" x14ac:dyDescent="0.25">
      <c r="A114" t="s">
        <v>134</v>
      </c>
      <c r="B114" s="4">
        <v>14</v>
      </c>
      <c r="C114" s="4">
        <f t="shared" si="14"/>
        <v>53.290000000000013</v>
      </c>
      <c r="D114" s="4">
        <f t="shared" si="16"/>
        <v>-389.01700000000011</v>
      </c>
      <c r="E114" s="4">
        <f t="shared" si="17"/>
        <v>2839.8241000000016</v>
      </c>
      <c r="F114" s="4">
        <v>14</v>
      </c>
      <c r="G114" s="4">
        <f t="shared" si="15"/>
        <v>51.552399999999999</v>
      </c>
      <c r="H114" s="4">
        <f t="shared" si="18"/>
        <v>-370.146232</v>
      </c>
      <c r="I114" s="4">
        <f t="shared" si="19"/>
        <v>2657.6499457599998</v>
      </c>
      <c r="J114" s="4">
        <v>25362</v>
      </c>
      <c r="K114" s="4">
        <f t="shared" si="20"/>
        <v>77008347.193599984</v>
      </c>
      <c r="L114" s="4">
        <f t="shared" si="21"/>
        <v>675782130296.60498</v>
      </c>
      <c r="M114" s="4">
        <f t="shared" si="22"/>
        <v>5930285537490039</v>
      </c>
      <c r="N114" s="4">
        <v>23757</v>
      </c>
      <c r="O114">
        <f t="shared" si="23"/>
        <v>54090288.252100006</v>
      </c>
      <c r="P114" s="15">
        <f t="shared" si="24"/>
        <v>397812974881.77728</v>
      </c>
      <c r="Q114" s="15">
        <f t="shared" si="25"/>
        <v>2925759283195268</v>
      </c>
    </row>
    <row r="115" spans="1:17" x14ac:dyDescent="0.25">
      <c r="A115" t="s">
        <v>135</v>
      </c>
      <c r="B115" s="4">
        <v>21</v>
      </c>
      <c r="C115" s="4">
        <f t="shared" si="14"/>
        <v>9.0000000000000427E-2</v>
      </c>
      <c r="D115" s="4">
        <f t="shared" si="16"/>
        <v>-2.7000000000000191E-2</v>
      </c>
      <c r="E115" s="4">
        <f t="shared" si="17"/>
        <v>8.1000000000000776E-3</v>
      </c>
      <c r="F115" s="4">
        <v>21</v>
      </c>
      <c r="G115" s="4">
        <f t="shared" si="15"/>
        <v>3.2399999999999901E-2</v>
      </c>
      <c r="H115" s="4">
        <f t="shared" si="18"/>
        <v>-5.8319999999999726E-3</v>
      </c>
      <c r="I115" s="4">
        <f t="shared" si="19"/>
        <v>1.0497599999999936E-3</v>
      </c>
      <c r="J115" s="4">
        <v>28592</v>
      </c>
      <c r="K115" s="4">
        <f t="shared" si="20"/>
        <v>144130589.59359998</v>
      </c>
      <c r="L115" s="4">
        <f t="shared" si="21"/>
        <v>1730351145530.5886</v>
      </c>
      <c r="M115" s="4">
        <f t="shared" si="22"/>
        <v>2.0773626856598748E+16</v>
      </c>
      <c r="N115" s="4">
        <v>26651</v>
      </c>
      <c r="O115">
        <f t="shared" si="23"/>
        <v>105034006.93210001</v>
      </c>
      <c r="P115" s="15">
        <f t="shared" si="24"/>
        <v>1076452573784.3895</v>
      </c>
      <c r="Q115" s="15">
        <f t="shared" si="25"/>
        <v>1.1032142612212434E+16</v>
      </c>
    </row>
    <row r="116" spans="1:17" x14ac:dyDescent="0.25">
      <c r="A116" t="s">
        <v>136</v>
      </c>
      <c r="B116" s="4">
        <v>8</v>
      </c>
      <c r="C116" s="4">
        <f t="shared" si="14"/>
        <v>176.89000000000001</v>
      </c>
      <c r="D116" s="4">
        <f t="shared" si="16"/>
        <v>-2352.6370000000002</v>
      </c>
      <c r="E116" s="4">
        <f t="shared" si="17"/>
        <v>31290.072100000005</v>
      </c>
      <c r="F116" s="4">
        <v>8</v>
      </c>
      <c r="G116" s="4">
        <f t="shared" si="15"/>
        <v>173.7124</v>
      </c>
      <c r="H116" s="4">
        <f t="shared" si="18"/>
        <v>-2289.5294319999998</v>
      </c>
      <c r="I116" s="4">
        <f t="shared" si="19"/>
        <v>30175.997913760002</v>
      </c>
      <c r="J116" s="4">
        <v>9917</v>
      </c>
      <c r="K116" s="4">
        <f t="shared" si="20"/>
        <v>44483030.59360002</v>
      </c>
      <c r="L116" s="4">
        <f t="shared" si="21"/>
        <v>-296682241525.85101</v>
      </c>
      <c r="M116" s="4">
        <f t="shared" si="22"/>
        <v>1978740010791155.2</v>
      </c>
      <c r="N116" s="4">
        <v>10293</v>
      </c>
      <c r="O116">
        <f t="shared" si="23"/>
        <v>37324646.172099993</v>
      </c>
      <c r="P116" s="15">
        <f t="shared" si="24"/>
        <v>-228030820077.36597</v>
      </c>
      <c r="Q116" s="15">
        <f t="shared" si="25"/>
        <v>1393129211872458.7</v>
      </c>
    </row>
    <row r="117" spans="1:17" x14ac:dyDescent="0.25">
      <c r="A117" t="s">
        <v>137</v>
      </c>
      <c r="B117" s="4">
        <v>35</v>
      </c>
      <c r="C117" s="4">
        <f t="shared" si="14"/>
        <v>187.68999999999997</v>
      </c>
      <c r="D117" s="4">
        <f t="shared" si="16"/>
        <v>2571.3529999999996</v>
      </c>
      <c r="E117" s="4">
        <f t="shared" si="17"/>
        <v>35227.53609999999</v>
      </c>
      <c r="F117" s="4">
        <v>35</v>
      </c>
      <c r="G117" s="4">
        <f t="shared" si="15"/>
        <v>190.9924</v>
      </c>
      <c r="H117" s="4">
        <f t="shared" si="18"/>
        <v>2639.514968</v>
      </c>
      <c r="I117" s="4">
        <f t="shared" si="19"/>
        <v>36478.09685776</v>
      </c>
      <c r="J117" s="4">
        <v>26765</v>
      </c>
      <c r="K117" s="4">
        <f t="shared" si="20"/>
        <v>103600640.83359997</v>
      </c>
      <c r="L117" s="4">
        <f t="shared" si="21"/>
        <v>1054492906686.3472</v>
      </c>
      <c r="M117" s="4">
        <f t="shared" si="22"/>
        <v>1.0733092781132582E+16</v>
      </c>
      <c r="N117" s="4">
        <v>26093</v>
      </c>
      <c r="O117">
        <f t="shared" si="23"/>
        <v>93907922.172100008</v>
      </c>
      <c r="P117" s="15">
        <f t="shared" si="24"/>
        <v>910025049680.17407</v>
      </c>
      <c r="Q117" s="15">
        <f t="shared" si="25"/>
        <v>8818697846681192</v>
      </c>
    </row>
    <row r="118" spans="1:17" x14ac:dyDescent="0.25">
      <c r="A118" t="s">
        <v>138</v>
      </c>
      <c r="B118" s="4">
        <v>37</v>
      </c>
      <c r="C118" s="4">
        <f t="shared" si="14"/>
        <v>246.48999999999998</v>
      </c>
      <c r="D118" s="4">
        <f t="shared" si="16"/>
        <v>3869.8929999999996</v>
      </c>
      <c r="E118" s="4">
        <f t="shared" si="17"/>
        <v>60757.32009999999</v>
      </c>
      <c r="F118" s="4">
        <v>35</v>
      </c>
      <c r="G118" s="4">
        <f t="shared" si="15"/>
        <v>190.9924</v>
      </c>
      <c r="H118" s="4">
        <f t="shared" si="18"/>
        <v>2639.514968</v>
      </c>
      <c r="I118" s="4">
        <f t="shared" si="19"/>
        <v>36478.09685776</v>
      </c>
      <c r="J118" s="4">
        <v>18702</v>
      </c>
      <c r="K118" s="4">
        <f t="shared" si="20"/>
        <v>4475086.3935999945</v>
      </c>
      <c r="L118" s="4">
        <f t="shared" si="21"/>
        <v>9466776760.4771671</v>
      </c>
      <c r="M118" s="4">
        <f t="shared" si="22"/>
        <v>20026398230183.805</v>
      </c>
      <c r="N118" s="4">
        <v>19472</v>
      </c>
      <c r="O118">
        <f t="shared" si="23"/>
        <v>9422505.5521000028</v>
      </c>
      <c r="P118" s="15">
        <f t="shared" si="24"/>
        <v>28923417267.781696</v>
      </c>
      <c r="Q118" s="15">
        <f t="shared" si="25"/>
        <v>88783610879355.375</v>
      </c>
    </row>
    <row r="119" spans="1:17" x14ac:dyDescent="0.25">
      <c r="A119" t="s">
        <v>139</v>
      </c>
      <c r="B119" s="4">
        <v>18</v>
      </c>
      <c r="C119" s="4">
        <f t="shared" si="14"/>
        <v>10.890000000000004</v>
      </c>
      <c r="D119" s="4">
        <f t="shared" si="16"/>
        <v>-35.937000000000019</v>
      </c>
      <c r="E119" s="4">
        <f t="shared" si="17"/>
        <v>118.59210000000009</v>
      </c>
      <c r="F119" s="4">
        <v>18</v>
      </c>
      <c r="G119" s="4">
        <f t="shared" si="15"/>
        <v>10.112399999999997</v>
      </c>
      <c r="H119" s="4">
        <f t="shared" si="18"/>
        <v>-32.157431999999986</v>
      </c>
      <c r="I119" s="4">
        <f t="shared" si="19"/>
        <v>102.26063375999995</v>
      </c>
      <c r="J119" s="4">
        <v>21176</v>
      </c>
      <c r="K119" s="4">
        <f t="shared" si="20"/>
        <v>21062959.513599988</v>
      </c>
      <c r="L119" s="4">
        <f t="shared" si="21"/>
        <v>96667188910.096298</v>
      </c>
      <c r="M119" s="4">
        <f t="shared" si="22"/>
        <v>443648263471552.25</v>
      </c>
      <c r="N119" s="4">
        <v>21076</v>
      </c>
      <c r="O119">
        <f t="shared" si="23"/>
        <v>21842630.432100005</v>
      </c>
      <c r="P119" s="15">
        <f t="shared" si="24"/>
        <v>102083936013.76692</v>
      </c>
      <c r="Q119" s="15">
        <f t="shared" si="25"/>
        <v>477100504193301.25</v>
      </c>
    </row>
    <row r="120" spans="1:17" x14ac:dyDescent="0.25">
      <c r="A120" t="s">
        <v>140</v>
      </c>
      <c r="B120" s="4">
        <v>17</v>
      </c>
      <c r="C120" s="4">
        <f t="shared" si="14"/>
        <v>18.490000000000006</v>
      </c>
      <c r="D120" s="4">
        <f t="shared" si="16"/>
        <v>-79.507000000000033</v>
      </c>
      <c r="E120" s="4">
        <f t="shared" si="17"/>
        <v>341.8801000000002</v>
      </c>
      <c r="F120" s="4">
        <v>17</v>
      </c>
      <c r="G120" s="4">
        <f t="shared" si="15"/>
        <v>17.472399999999997</v>
      </c>
      <c r="H120" s="4">
        <f t="shared" si="18"/>
        <v>-73.034631999999988</v>
      </c>
      <c r="I120" s="4">
        <f t="shared" si="19"/>
        <v>305.28476175999987</v>
      </c>
      <c r="J120" s="4">
        <v>31145</v>
      </c>
      <c r="K120" s="4">
        <f t="shared" si="20"/>
        <v>211948175.23359996</v>
      </c>
      <c r="L120" s="4">
        <f t="shared" si="21"/>
        <v>3085634792247.8506</v>
      </c>
      <c r="M120" s="4">
        <f t="shared" si="22"/>
        <v>4.4922028984852792E+16</v>
      </c>
      <c r="N120" s="4">
        <v>31114</v>
      </c>
      <c r="O120">
        <f t="shared" si="23"/>
        <v>216431468.79210001</v>
      </c>
      <c r="P120" s="15">
        <f t="shared" si="24"/>
        <v>3184055360596.5464</v>
      </c>
      <c r="Q120" s="15">
        <f t="shared" si="25"/>
        <v>4.684258068350576E+16</v>
      </c>
    </row>
    <row r="121" spans="1:17" x14ac:dyDescent="0.25">
      <c r="A121" t="s">
        <v>141</v>
      </c>
      <c r="B121" s="4">
        <v>20</v>
      </c>
      <c r="C121" s="4">
        <f t="shared" si="14"/>
        <v>1.6900000000000019</v>
      </c>
      <c r="D121" s="4">
        <f t="shared" si="16"/>
        <v>-2.1970000000000036</v>
      </c>
      <c r="E121" s="4">
        <f t="shared" si="17"/>
        <v>2.8561000000000067</v>
      </c>
      <c r="F121" s="4">
        <v>20</v>
      </c>
      <c r="G121" s="4">
        <f t="shared" si="15"/>
        <v>1.3923999999999994</v>
      </c>
      <c r="H121" s="4">
        <f t="shared" si="18"/>
        <v>-1.6430319999999989</v>
      </c>
      <c r="I121" s="4">
        <f t="shared" si="19"/>
        <v>1.9387777599999985</v>
      </c>
      <c r="J121" s="4">
        <v>37667</v>
      </c>
      <c r="K121" s="4">
        <f t="shared" si="20"/>
        <v>444384950.59359992</v>
      </c>
      <c r="L121" s="4">
        <f t="shared" si="21"/>
        <v>9367830287891.3477</v>
      </c>
      <c r="M121" s="4">
        <f t="shared" si="22"/>
        <v>1.9747798431407622E+17</v>
      </c>
      <c r="N121" s="4">
        <v>36238</v>
      </c>
      <c r="O121">
        <f t="shared" si="23"/>
        <v>393451424.07210004</v>
      </c>
      <c r="P121" s="15">
        <f t="shared" si="24"/>
        <v>7804349001838.7881</v>
      </c>
      <c r="Q121" s="15">
        <f t="shared" si="25"/>
        <v>1.5480402310436352E+17</v>
      </c>
    </row>
    <row r="122" spans="1:17" x14ac:dyDescent="0.25">
      <c r="A122" t="s">
        <v>142</v>
      </c>
      <c r="B122" s="4">
        <v>21</v>
      </c>
      <c r="C122" s="4">
        <f t="shared" si="14"/>
        <v>9.0000000000000427E-2</v>
      </c>
      <c r="D122" s="4">
        <f t="shared" si="16"/>
        <v>-2.7000000000000191E-2</v>
      </c>
      <c r="E122" s="4">
        <f t="shared" si="17"/>
        <v>8.1000000000000776E-3</v>
      </c>
      <c r="F122" s="4">
        <v>21</v>
      </c>
      <c r="G122" s="4">
        <f t="shared" si="15"/>
        <v>3.2399999999999901E-2</v>
      </c>
      <c r="H122" s="4">
        <f t="shared" si="18"/>
        <v>-5.8319999999999726E-3</v>
      </c>
      <c r="I122" s="4">
        <f t="shared" si="19"/>
        <v>1.0497599999999936E-3</v>
      </c>
      <c r="J122" s="4">
        <v>16918</v>
      </c>
      <c r="K122" s="4">
        <f t="shared" si="20"/>
        <v>109852.47359999914</v>
      </c>
      <c r="L122" s="4">
        <f t="shared" si="21"/>
        <v>36409503.849983573</v>
      </c>
      <c r="M122" s="4">
        <f t="shared" si="22"/>
        <v>12067565956.038507</v>
      </c>
      <c r="N122" s="4">
        <v>17302</v>
      </c>
      <c r="O122">
        <f t="shared" si="23"/>
        <v>809298.152100001</v>
      </c>
      <c r="P122" s="15">
        <f t="shared" si="24"/>
        <v>728052710.61068237</v>
      </c>
      <c r="Q122" s="15">
        <f t="shared" si="25"/>
        <v>654963498992.47632</v>
      </c>
    </row>
    <row r="123" spans="1:17" x14ac:dyDescent="0.25">
      <c r="A123" t="s">
        <v>143</v>
      </c>
      <c r="B123" s="4">
        <v>32</v>
      </c>
      <c r="C123" s="4">
        <f t="shared" si="14"/>
        <v>114.48999999999998</v>
      </c>
      <c r="D123" s="4">
        <f t="shared" si="16"/>
        <v>1225.0429999999997</v>
      </c>
      <c r="E123" s="4">
        <f t="shared" si="17"/>
        <v>13107.960099999995</v>
      </c>
      <c r="F123" s="4">
        <v>32</v>
      </c>
      <c r="G123" s="4">
        <f t="shared" si="15"/>
        <v>117.0724</v>
      </c>
      <c r="H123" s="4">
        <f t="shared" si="18"/>
        <v>1266.7233680000002</v>
      </c>
      <c r="I123" s="4">
        <f t="shared" si="19"/>
        <v>13705.94684176</v>
      </c>
      <c r="J123" s="4">
        <v>18872</v>
      </c>
      <c r="K123" s="4">
        <f t="shared" si="20"/>
        <v>5223235.9935999941</v>
      </c>
      <c r="L123" s="4">
        <f t="shared" si="21"/>
        <v>11937392469.213163</v>
      </c>
      <c r="M123" s="4">
        <f t="shared" si="22"/>
        <v>27282194244838.52</v>
      </c>
      <c r="N123" s="4">
        <v>18621</v>
      </c>
      <c r="O123">
        <f t="shared" si="23"/>
        <v>4922230.332100003</v>
      </c>
      <c r="P123" s="15">
        <f t="shared" si="24"/>
        <v>10920509437.100391</v>
      </c>
      <c r="Q123" s="15">
        <f t="shared" si="25"/>
        <v>24228351442245.305</v>
      </c>
    </row>
    <row r="124" spans="1:17" x14ac:dyDescent="0.25">
      <c r="A124" t="s">
        <v>144</v>
      </c>
      <c r="B124" s="4">
        <v>8</v>
      </c>
      <c r="C124" s="4">
        <f t="shared" si="14"/>
        <v>176.89000000000001</v>
      </c>
      <c r="D124" s="4">
        <f t="shared" si="16"/>
        <v>-2352.6370000000002</v>
      </c>
      <c r="E124" s="4">
        <f t="shared" si="17"/>
        <v>31290.072100000005</v>
      </c>
      <c r="F124" s="4">
        <v>8</v>
      </c>
      <c r="G124" s="4">
        <f t="shared" si="15"/>
        <v>173.7124</v>
      </c>
      <c r="H124" s="4">
        <f t="shared" si="18"/>
        <v>-2289.5294319999998</v>
      </c>
      <c r="I124" s="4">
        <f t="shared" si="19"/>
        <v>30175.997913760002</v>
      </c>
      <c r="J124" s="4">
        <v>8823</v>
      </c>
      <c r="K124" s="4">
        <f t="shared" si="20"/>
        <v>60272863.873600021</v>
      </c>
      <c r="L124" s="4">
        <f t="shared" si="21"/>
        <v>-467931995054.52625</v>
      </c>
      <c r="M124" s="4">
        <f t="shared" si="22"/>
        <v>3632818119525518.5</v>
      </c>
      <c r="N124" s="4">
        <v>8420</v>
      </c>
      <c r="O124">
        <f t="shared" si="23"/>
        <v>63718550.11209999</v>
      </c>
      <c r="P124" s="15">
        <f t="shared" si="24"/>
        <v>-508626317229.32581</v>
      </c>
      <c r="Q124" s="15">
        <f t="shared" si="25"/>
        <v>4060053628388197.5</v>
      </c>
    </row>
    <row r="125" spans="1:17" x14ac:dyDescent="0.25">
      <c r="A125" t="s">
        <v>145</v>
      </c>
      <c r="B125" s="4">
        <v>16</v>
      </c>
      <c r="C125" s="4">
        <f t="shared" si="14"/>
        <v>28.090000000000007</v>
      </c>
      <c r="D125" s="4">
        <f t="shared" si="16"/>
        <v>-148.87700000000007</v>
      </c>
      <c r="E125" s="4">
        <f t="shared" si="17"/>
        <v>789.04810000000043</v>
      </c>
      <c r="F125" s="4">
        <v>14</v>
      </c>
      <c r="G125" s="4">
        <f t="shared" si="15"/>
        <v>51.552399999999999</v>
      </c>
      <c r="H125" s="4">
        <f t="shared" si="18"/>
        <v>-370.146232</v>
      </c>
      <c r="I125" s="4">
        <f t="shared" si="19"/>
        <v>2657.6499457599998</v>
      </c>
      <c r="J125" s="4">
        <v>23892</v>
      </c>
      <c r="K125" s="4">
        <f t="shared" si="20"/>
        <v>53369453.593599983</v>
      </c>
      <c r="L125" s="4">
        <f t="shared" si="21"/>
        <v>389887341060.82898</v>
      </c>
      <c r="M125" s="4">
        <f t="shared" si="22"/>
        <v>2848298576879422</v>
      </c>
      <c r="N125" s="4">
        <v>22397</v>
      </c>
      <c r="O125">
        <f t="shared" si="23"/>
        <v>35935349.05210001</v>
      </c>
      <c r="P125" s="15">
        <f t="shared" si="24"/>
        <v>215418402781.20926</v>
      </c>
      <c r="Q125" s="15">
        <f t="shared" si="25"/>
        <v>1291349311496265</v>
      </c>
    </row>
    <row r="126" spans="1:17" x14ac:dyDescent="0.25">
      <c r="A126" t="s">
        <v>146</v>
      </c>
      <c r="B126" s="4">
        <v>39</v>
      </c>
      <c r="C126" s="4">
        <f t="shared" si="14"/>
        <v>313.28999999999996</v>
      </c>
      <c r="D126" s="4">
        <f t="shared" si="16"/>
        <v>5545.2329999999993</v>
      </c>
      <c r="E126" s="4">
        <f t="shared" si="17"/>
        <v>98150.624099999972</v>
      </c>
      <c r="F126" s="4">
        <v>39</v>
      </c>
      <c r="G126" s="4">
        <f t="shared" si="15"/>
        <v>317.55240000000003</v>
      </c>
      <c r="H126" s="4">
        <f t="shared" si="18"/>
        <v>5658.7837680000011</v>
      </c>
      <c r="I126" s="4">
        <f t="shared" si="19"/>
        <v>100839.52674576003</v>
      </c>
      <c r="J126" s="4">
        <v>13872</v>
      </c>
      <c r="K126" s="4">
        <f t="shared" si="20"/>
        <v>7368835.9936000071</v>
      </c>
      <c r="L126" s="4">
        <f t="shared" si="21"/>
        <v>-20003147434.786846</v>
      </c>
      <c r="M126" s="4">
        <f t="shared" si="22"/>
        <v>54299743900575.008</v>
      </c>
      <c r="N126" s="4">
        <v>13580</v>
      </c>
      <c r="O126">
        <f t="shared" si="23"/>
        <v>7965885.312099997</v>
      </c>
      <c r="P126" s="15">
        <f t="shared" si="24"/>
        <v>-22482835046.017906</v>
      </c>
      <c r="Q126" s="15">
        <f t="shared" si="25"/>
        <v>63455328805530.469</v>
      </c>
    </row>
    <row r="127" spans="1:17" x14ac:dyDescent="0.25">
      <c r="A127" t="s">
        <v>147</v>
      </c>
      <c r="B127" s="4">
        <v>22</v>
      </c>
      <c r="C127" s="4">
        <f t="shared" si="14"/>
        <v>0.48999999999999899</v>
      </c>
      <c r="D127" s="4">
        <f t="shared" si="16"/>
        <v>0.34299999999999897</v>
      </c>
      <c r="E127" s="4">
        <f t="shared" si="17"/>
        <v>0.24009999999999901</v>
      </c>
      <c r="F127" s="4">
        <v>21</v>
      </c>
      <c r="G127" s="4">
        <f t="shared" si="15"/>
        <v>3.2399999999999901E-2</v>
      </c>
      <c r="H127" s="4">
        <f t="shared" si="18"/>
        <v>-5.8319999999999726E-3</v>
      </c>
      <c r="I127" s="4">
        <f t="shared" si="19"/>
        <v>1.0497599999999936E-3</v>
      </c>
      <c r="J127" s="4">
        <v>4036</v>
      </c>
      <c r="K127" s="4">
        <f t="shared" si="20"/>
        <v>157516556.31360003</v>
      </c>
      <c r="L127" s="4">
        <f t="shared" si="21"/>
        <v>-1976920991007.2163</v>
      </c>
      <c r="M127" s="4">
        <f t="shared" si="22"/>
        <v>2.4811465512895532E+16</v>
      </c>
      <c r="N127" s="4">
        <v>3961</v>
      </c>
      <c r="O127">
        <f t="shared" si="23"/>
        <v>154788185.13209999</v>
      </c>
      <c r="P127" s="15">
        <f t="shared" si="24"/>
        <v>-1925780178620.6575</v>
      </c>
      <c r="Q127" s="15">
        <f t="shared" si="25"/>
        <v>2.395938225648926E+16</v>
      </c>
    </row>
    <row r="128" spans="1:17" x14ac:dyDescent="0.25">
      <c r="A128" t="s">
        <v>148</v>
      </c>
      <c r="B128" s="4">
        <v>20</v>
      </c>
      <c r="C128" s="4">
        <f t="shared" si="14"/>
        <v>1.6900000000000019</v>
      </c>
      <c r="D128" s="4">
        <f t="shared" si="16"/>
        <v>-2.1970000000000036</v>
      </c>
      <c r="E128" s="4">
        <f t="shared" si="17"/>
        <v>2.8561000000000067</v>
      </c>
      <c r="F128" s="4">
        <v>20</v>
      </c>
      <c r="G128" s="4">
        <f t="shared" si="15"/>
        <v>1.3923999999999994</v>
      </c>
      <c r="H128" s="4">
        <f t="shared" si="18"/>
        <v>-1.6430319999999989</v>
      </c>
      <c r="I128" s="4">
        <f t="shared" si="19"/>
        <v>1.9387777599999985</v>
      </c>
      <c r="J128" s="4">
        <v>10556</v>
      </c>
      <c r="K128" s="4">
        <f t="shared" si="20"/>
        <v>36367653.913600013</v>
      </c>
      <c r="L128" s="4">
        <f t="shared" si="21"/>
        <v>-219317318985.19974</v>
      </c>
      <c r="M128" s="4">
        <f t="shared" si="22"/>
        <v>1322606251179386.2</v>
      </c>
      <c r="N128" s="4">
        <v>11233</v>
      </c>
      <c r="O128">
        <f t="shared" si="23"/>
        <v>26722592.972099993</v>
      </c>
      <c r="P128" s="15">
        <f t="shared" si="24"/>
        <v>-138139504884.04398</v>
      </c>
      <c r="Q128" s="15">
        <f t="shared" si="25"/>
        <v>714096975152528</v>
      </c>
    </row>
    <row r="129" spans="1:17" x14ac:dyDescent="0.25">
      <c r="A129" t="s">
        <v>149</v>
      </c>
      <c r="B129" s="4">
        <v>17</v>
      </c>
      <c r="C129" s="4">
        <f t="shared" si="14"/>
        <v>18.490000000000006</v>
      </c>
      <c r="D129" s="4">
        <f t="shared" si="16"/>
        <v>-79.507000000000033</v>
      </c>
      <c r="E129" s="4">
        <f t="shared" si="17"/>
        <v>341.8801000000002</v>
      </c>
      <c r="F129" s="4">
        <v>16</v>
      </c>
      <c r="G129" s="4">
        <f t="shared" si="15"/>
        <v>26.832399999999996</v>
      </c>
      <c r="H129" s="4">
        <f t="shared" si="18"/>
        <v>-138.99183199999996</v>
      </c>
      <c r="I129" s="4">
        <f t="shared" si="19"/>
        <v>719.97768975999975</v>
      </c>
      <c r="J129" s="4">
        <v>7261</v>
      </c>
      <c r="K129" s="4">
        <f t="shared" si="20"/>
        <v>86966069.313600019</v>
      </c>
      <c r="L129" s="4">
        <f t="shared" si="21"/>
        <v>-811007297348.13586</v>
      </c>
      <c r="M129" s="4">
        <f t="shared" si="22"/>
        <v>7563097211857883</v>
      </c>
      <c r="N129" s="4">
        <v>6851</v>
      </c>
      <c r="O129">
        <f t="shared" si="23"/>
        <v>91229050.932099983</v>
      </c>
      <c r="P129" s="15">
        <f t="shared" si="24"/>
        <v>-871364244782.35046</v>
      </c>
      <c r="Q129" s="15">
        <f t="shared" si="25"/>
        <v>8322739733971693</v>
      </c>
    </row>
    <row r="130" spans="1:17" x14ac:dyDescent="0.25">
      <c r="A130" t="s">
        <v>150</v>
      </c>
      <c r="B130" s="4">
        <v>5</v>
      </c>
      <c r="C130" s="4">
        <f t="shared" ref="C130:C193" si="26">(B130-$W$7)^2</f>
        <v>265.69</v>
      </c>
      <c r="D130" s="4">
        <f t="shared" si="16"/>
        <v>-4330.7470000000003</v>
      </c>
      <c r="E130" s="4">
        <f t="shared" si="17"/>
        <v>70591.176099999997</v>
      </c>
      <c r="F130" s="4">
        <v>5</v>
      </c>
      <c r="G130" s="4">
        <f t="shared" ref="G130:G193" si="27">(F130-$W$8)^2</f>
        <v>261.79239999999999</v>
      </c>
      <c r="H130" s="4">
        <f t="shared" si="18"/>
        <v>-4235.8010319999994</v>
      </c>
      <c r="I130" s="4">
        <f t="shared" si="19"/>
        <v>68535.260697759993</v>
      </c>
      <c r="J130" s="4">
        <v>17784</v>
      </c>
      <c r="K130" s="4">
        <f t="shared" si="20"/>
        <v>1433862.553599997</v>
      </c>
      <c r="L130" s="4">
        <f t="shared" si="21"/>
        <v>1716964376.1827786</v>
      </c>
      <c r="M130" s="4">
        <f t="shared" si="22"/>
        <v>2055961822616.3042</v>
      </c>
      <c r="N130" s="4">
        <v>17018</v>
      </c>
      <c r="O130">
        <f t="shared" si="23"/>
        <v>378975.67210000072</v>
      </c>
      <c r="P130" s="15">
        <f t="shared" si="24"/>
        <v>233301213.50148165</v>
      </c>
      <c r="Q130" s="15">
        <f t="shared" si="25"/>
        <v>143622560043.64728</v>
      </c>
    </row>
    <row r="131" spans="1:17" x14ac:dyDescent="0.25">
      <c r="A131" t="s">
        <v>151</v>
      </c>
      <c r="B131" s="4">
        <v>33</v>
      </c>
      <c r="C131" s="4">
        <f t="shared" si="26"/>
        <v>136.88999999999999</v>
      </c>
      <c r="D131" s="4">
        <f t="shared" ref="D131:D194" si="28">(B131-$W$7)^3</f>
        <v>1601.6129999999998</v>
      </c>
      <c r="E131" s="4">
        <f t="shared" ref="E131:E194" si="29">(B131-$W$7)^4</f>
        <v>18738.872099999997</v>
      </c>
      <c r="F131" s="4">
        <v>33</v>
      </c>
      <c r="G131" s="4">
        <f t="shared" si="27"/>
        <v>139.7124</v>
      </c>
      <c r="H131" s="4">
        <f t="shared" ref="H131:H194" si="30">(F131-$W$8)^3</f>
        <v>1651.400568</v>
      </c>
      <c r="I131" s="4">
        <f t="shared" ref="I131:I194" si="31">(F131-$W$8)^4</f>
        <v>19519.554713760001</v>
      </c>
      <c r="J131" s="4">
        <v>14654</v>
      </c>
      <c r="K131" s="4">
        <f t="shared" ref="K131:K194" si="32">(J131-$W$11)^2</f>
        <v>3734788.153600005</v>
      </c>
      <c r="L131" s="4">
        <f t="shared" ref="L131:L194" si="33">(J131-$W$11)^3</f>
        <v>-7217702194.1212301</v>
      </c>
      <c r="M131" s="4">
        <f t="shared" ref="M131:M194" si="34">(J131-$W$11)^4</f>
        <v>13948642552270.934</v>
      </c>
      <c r="N131" s="4">
        <v>14431</v>
      </c>
      <c r="O131">
        <f t="shared" ref="O131:O194" si="35">(N131-$W$12)^2</f>
        <v>3886378.5320999976</v>
      </c>
      <c r="P131" s="15">
        <f t="shared" ref="P131:P194" si="36">(N131-$W$12)^3</f>
        <v>-7661567774.3966122</v>
      </c>
      <c r="Q131" s="15">
        <f t="shared" ref="Q131:Q194" si="37">(N131-$W$12)^4</f>
        <v>15103938094767.732</v>
      </c>
    </row>
    <row r="132" spans="1:17" x14ac:dyDescent="0.25">
      <c r="A132" t="s">
        <v>152</v>
      </c>
      <c r="B132" s="4">
        <v>29</v>
      </c>
      <c r="C132" s="4">
        <f t="shared" si="26"/>
        <v>59.289999999999992</v>
      </c>
      <c r="D132" s="4">
        <f t="shared" si="28"/>
        <v>456.5329999999999</v>
      </c>
      <c r="E132" s="4">
        <f t="shared" si="29"/>
        <v>3515.3040999999989</v>
      </c>
      <c r="F132" s="4">
        <v>29</v>
      </c>
      <c r="G132" s="4">
        <f t="shared" si="27"/>
        <v>61.152400000000007</v>
      </c>
      <c r="H132" s="4">
        <f t="shared" si="30"/>
        <v>478.21176800000006</v>
      </c>
      <c r="I132" s="4">
        <f t="shared" si="31"/>
        <v>3739.6160257600009</v>
      </c>
      <c r="J132" s="4">
        <v>10882</v>
      </c>
      <c r="K132" s="4">
        <f t="shared" si="32"/>
        <v>32542004.793600015</v>
      </c>
      <c r="L132" s="4">
        <f t="shared" si="33"/>
        <v>-185637818865.37894</v>
      </c>
      <c r="M132" s="4">
        <f t="shared" si="34"/>
        <v>1058982075986686.4</v>
      </c>
      <c r="N132" s="4">
        <v>10981</v>
      </c>
      <c r="O132">
        <f t="shared" si="35"/>
        <v>29391469.532099992</v>
      </c>
      <c r="P132" s="15">
        <f t="shared" si="36"/>
        <v>-159342619006.63156</v>
      </c>
      <c r="Q132" s="15">
        <f t="shared" si="37"/>
        <v>863858481256362.12</v>
      </c>
    </row>
    <row r="133" spans="1:17" x14ac:dyDescent="0.25">
      <c r="A133" t="s">
        <v>153</v>
      </c>
      <c r="B133" s="4">
        <v>22</v>
      </c>
      <c r="C133" s="4">
        <f t="shared" si="26"/>
        <v>0.48999999999999899</v>
      </c>
      <c r="D133" s="4">
        <f t="shared" si="28"/>
        <v>0.34299999999999897</v>
      </c>
      <c r="E133" s="4">
        <f t="shared" si="29"/>
        <v>0.24009999999999901</v>
      </c>
      <c r="F133" s="4">
        <v>22</v>
      </c>
      <c r="G133" s="4">
        <f t="shared" si="27"/>
        <v>0.67240000000000044</v>
      </c>
      <c r="H133" s="4">
        <f t="shared" si="30"/>
        <v>0.55136800000000052</v>
      </c>
      <c r="I133" s="4">
        <f t="shared" si="31"/>
        <v>0.45212176000000059</v>
      </c>
      <c r="J133" s="4">
        <v>10115</v>
      </c>
      <c r="K133" s="4">
        <f t="shared" si="32"/>
        <v>41881088.833600014</v>
      </c>
      <c r="L133" s="4">
        <f t="shared" si="33"/>
        <v>-271035979251.97256</v>
      </c>
      <c r="M133" s="4">
        <f t="shared" si="34"/>
        <v>1754025601887895.7</v>
      </c>
      <c r="N133" s="4">
        <v>9690</v>
      </c>
      <c r="O133">
        <f t="shared" si="35"/>
        <v>45056179.512099989</v>
      </c>
      <c r="P133" s="15">
        <f t="shared" si="36"/>
        <v>-302434648795.22479</v>
      </c>
      <c r="Q133" s="15">
        <f t="shared" si="37"/>
        <v>2030059312226578.7</v>
      </c>
    </row>
    <row r="134" spans="1:17" x14ac:dyDescent="0.25">
      <c r="A134" t="s">
        <v>154</v>
      </c>
      <c r="B134" s="4">
        <v>20</v>
      </c>
      <c r="C134" s="4">
        <f t="shared" si="26"/>
        <v>1.6900000000000019</v>
      </c>
      <c r="D134" s="4">
        <f t="shared" si="28"/>
        <v>-2.1970000000000036</v>
      </c>
      <c r="E134" s="4">
        <f t="shared" si="29"/>
        <v>2.8561000000000067</v>
      </c>
      <c r="F134" s="4">
        <v>20</v>
      </c>
      <c r="G134" s="4">
        <f t="shared" si="27"/>
        <v>1.3923999999999994</v>
      </c>
      <c r="H134" s="4">
        <f t="shared" si="30"/>
        <v>-1.6430319999999989</v>
      </c>
      <c r="I134" s="4">
        <f t="shared" si="31"/>
        <v>1.9387777599999985</v>
      </c>
      <c r="J134" s="4">
        <v>10156</v>
      </c>
      <c r="K134" s="4">
        <f t="shared" si="32"/>
        <v>41352101.91360002</v>
      </c>
      <c r="L134" s="4">
        <f t="shared" si="33"/>
        <v>-265917172481.51981</v>
      </c>
      <c r="M134" s="4">
        <f t="shared" si="34"/>
        <v>1709996332672762.5</v>
      </c>
      <c r="N134" s="4">
        <v>9986</v>
      </c>
      <c r="O134">
        <f t="shared" si="35"/>
        <v>41170060.632099994</v>
      </c>
      <c r="P134" s="15">
        <f t="shared" si="36"/>
        <v>-264163165339.20004</v>
      </c>
      <c r="Q134" s="15">
        <f t="shared" si="37"/>
        <v>1694973892450789.7</v>
      </c>
    </row>
    <row r="135" spans="1:17" x14ac:dyDescent="0.25">
      <c r="A135" t="s">
        <v>31</v>
      </c>
      <c r="B135" s="4">
        <v>23</v>
      </c>
      <c r="C135" s="4">
        <f t="shared" si="26"/>
        <v>2.8899999999999975</v>
      </c>
      <c r="D135" s="4">
        <f t="shared" si="28"/>
        <v>4.912999999999994</v>
      </c>
      <c r="E135" s="4">
        <f t="shared" si="29"/>
        <v>8.3520999999999859</v>
      </c>
      <c r="F135" s="4">
        <v>22</v>
      </c>
      <c r="G135" s="4">
        <f t="shared" si="27"/>
        <v>0.67240000000000044</v>
      </c>
      <c r="H135" s="4">
        <f t="shared" si="30"/>
        <v>0.55136800000000052</v>
      </c>
      <c r="I135" s="4">
        <f t="shared" si="31"/>
        <v>0.45212176000000059</v>
      </c>
      <c r="J135" s="4">
        <v>15251</v>
      </c>
      <c r="K135" s="4">
        <f t="shared" si="32"/>
        <v>1783720.5136000034</v>
      </c>
      <c r="L135" s="4">
        <f t="shared" si="33"/>
        <v>-2382265769.1436229</v>
      </c>
      <c r="M135" s="4">
        <f t="shared" si="34"/>
        <v>3181658870637.46</v>
      </c>
      <c r="N135" s="4">
        <v>15718</v>
      </c>
      <c r="O135">
        <f t="shared" si="35"/>
        <v>468389.67209999921</v>
      </c>
      <c r="P135" s="15">
        <f t="shared" si="36"/>
        <v>-320561207.68851817</v>
      </c>
      <c r="Q135" s="15">
        <f t="shared" si="37"/>
        <v>219388884929.94479</v>
      </c>
    </row>
    <row r="136" spans="1:17" x14ac:dyDescent="0.25">
      <c r="A136" t="s">
        <v>155</v>
      </c>
      <c r="B136" s="4">
        <v>32</v>
      </c>
      <c r="C136" s="4">
        <f t="shared" si="26"/>
        <v>114.48999999999998</v>
      </c>
      <c r="D136" s="4">
        <f t="shared" si="28"/>
        <v>1225.0429999999997</v>
      </c>
      <c r="E136" s="4">
        <f t="shared" si="29"/>
        <v>13107.960099999995</v>
      </c>
      <c r="F136" s="4">
        <v>32</v>
      </c>
      <c r="G136" s="4">
        <f t="shared" si="27"/>
        <v>117.0724</v>
      </c>
      <c r="H136" s="4">
        <f t="shared" si="30"/>
        <v>1266.7233680000002</v>
      </c>
      <c r="I136" s="4">
        <f t="shared" si="31"/>
        <v>13705.94684176</v>
      </c>
      <c r="J136" s="4">
        <v>12905</v>
      </c>
      <c r="K136" s="4">
        <f t="shared" si="32"/>
        <v>13553884.03360001</v>
      </c>
      <c r="L136" s="4">
        <f t="shared" si="33"/>
        <v>-49899437302.740471</v>
      </c>
      <c r="M136" s="4">
        <f t="shared" si="34"/>
        <v>183707772396277.28</v>
      </c>
      <c r="N136" s="4">
        <v>13191</v>
      </c>
      <c r="O136">
        <f t="shared" si="35"/>
        <v>10313025.732099997</v>
      </c>
      <c r="P136" s="15">
        <f t="shared" si="36"/>
        <v>-33119147705.808601</v>
      </c>
      <c r="Q136" s="15">
        <f t="shared" si="37"/>
        <v>106358499750956.67</v>
      </c>
    </row>
    <row r="137" spans="1:17" x14ac:dyDescent="0.25">
      <c r="A137" t="s">
        <v>156</v>
      </c>
      <c r="B137" s="4">
        <v>4</v>
      </c>
      <c r="C137" s="4">
        <f t="shared" si="26"/>
        <v>299.29000000000002</v>
      </c>
      <c r="D137" s="4">
        <f t="shared" si="28"/>
        <v>-5177.7170000000006</v>
      </c>
      <c r="E137" s="4">
        <f t="shared" si="29"/>
        <v>89574.504100000006</v>
      </c>
      <c r="F137" s="4">
        <v>4</v>
      </c>
      <c r="G137" s="4">
        <f t="shared" si="27"/>
        <v>295.1524</v>
      </c>
      <c r="H137" s="4">
        <f t="shared" si="30"/>
        <v>-5070.7182320000002</v>
      </c>
      <c r="I137" s="4">
        <f t="shared" si="31"/>
        <v>87114.939225759997</v>
      </c>
      <c r="J137" s="4">
        <v>11534</v>
      </c>
      <c r="K137" s="4">
        <f t="shared" si="32"/>
        <v>25528362.553600013</v>
      </c>
      <c r="L137" s="4">
        <f t="shared" si="33"/>
        <v>-128983583503.81732</v>
      </c>
      <c r="M137" s="4">
        <f t="shared" si="34"/>
        <v>651697294668047.37</v>
      </c>
      <c r="N137" s="4">
        <v>13330</v>
      </c>
      <c r="O137">
        <f t="shared" si="35"/>
        <v>9439580.312099997</v>
      </c>
      <c r="P137" s="15">
        <f t="shared" si="36"/>
        <v>-29002072155.092903</v>
      </c>
      <c r="Q137" s="15">
        <f t="shared" si="37"/>
        <v>89105676468585.875</v>
      </c>
    </row>
    <row r="138" spans="1:17" x14ac:dyDescent="0.25">
      <c r="A138" t="s">
        <v>157</v>
      </c>
      <c r="B138" s="4">
        <v>7</v>
      </c>
      <c r="C138" s="4">
        <f t="shared" si="26"/>
        <v>204.49</v>
      </c>
      <c r="D138" s="4">
        <f t="shared" si="28"/>
        <v>-2924.2070000000003</v>
      </c>
      <c r="E138" s="4">
        <f t="shared" si="29"/>
        <v>41816.160100000001</v>
      </c>
      <c r="F138" s="4">
        <v>7</v>
      </c>
      <c r="G138" s="4">
        <f t="shared" si="27"/>
        <v>201.07239999999999</v>
      </c>
      <c r="H138" s="4">
        <f t="shared" si="30"/>
        <v>-2851.2066319999999</v>
      </c>
      <c r="I138" s="4">
        <f t="shared" si="31"/>
        <v>40430.110041759996</v>
      </c>
      <c r="J138" s="4">
        <v>14264</v>
      </c>
      <c r="K138" s="4">
        <f t="shared" si="32"/>
        <v>5394284.9536000062</v>
      </c>
      <c r="L138" s="4">
        <f t="shared" si="33"/>
        <v>-12528550461.833237</v>
      </c>
      <c r="M138" s="4">
        <f t="shared" si="34"/>
        <v>29098310160635.422</v>
      </c>
      <c r="N138" s="4">
        <v>13905</v>
      </c>
      <c r="O138">
        <f t="shared" si="35"/>
        <v>6236956.812099997</v>
      </c>
      <c r="P138" s="15">
        <f t="shared" si="36"/>
        <v>-15576113572.970407</v>
      </c>
      <c r="Q138" s="15">
        <f t="shared" si="37"/>
        <v>38899630276000.555</v>
      </c>
    </row>
    <row r="139" spans="1:17" x14ac:dyDescent="0.25">
      <c r="A139" t="s">
        <v>158</v>
      </c>
      <c r="B139" s="4">
        <v>41</v>
      </c>
      <c r="C139" s="4">
        <f t="shared" si="26"/>
        <v>388.09</v>
      </c>
      <c r="D139" s="4">
        <f t="shared" si="28"/>
        <v>7645.3729999999996</v>
      </c>
      <c r="E139" s="4">
        <f t="shared" si="29"/>
        <v>150613.84809999997</v>
      </c>
      <c r="F139" s="4">
        <v>41</v>
      </c>
      <c r="G139" s="4">
        <f t="shared" si="27"/>
        <v>392.83240000000001</v>
      </c>
      <c r="H139" s="4">
        <f t="shared" si="30"/>
        <v>7785.9381680000006</v>
      </c>
      <c r="I139" s="4">
        <f t="shared" si="31"/>
        <v>154317.29448976001</v>
      </c>
      <c r="J139" s="4">
        <v>17099</v>
      </c>
      <c r="K139" s="4">
        <f t="shared" si="32"/>
        <v>262594.75359999866</v>
      </c>
      <c r="L139" s="4">
        <f t="shared" si="33"/>
        <v>134564055.53478298</v>
      </c>
      <c r="M139" s="4">
        <f t="shared" si="34"/>
        <v>68956004618.244003</v>
      </c>
      <c r="N139" s="4">
        <v>17138</v>
      </c>
      <c r="O139">
        <f t="shared" si="35"/>
        <v>541122.07210000081</v>
      </c>
      <c r="P139" s="15">
        <f t="shared" si="36"/>
        <v>398054807.45748192</v>
      </c>
      <c r="Q139" s="15">
        <f t="shared" si="37"/>
        <v>292813096913.79846</v>
      </c>
    </row>
    <row r="140" spans="1:17" x14ac:dyDescent="0.25">
      <c r="A140" t="s">
        <v>159</v>
      </c>
      <c r="B140" s="4">
        <v>56</v>
      </c>
      <c r="C140" s="4">
        <f t="shared" si="26"/>
        <v>1204.0900000000001</v>
      </c>
      <c r="D140" s="4">
        <f t="shared" si="28"/>
        <v>41781.92300000001</v>
      </c>
      <c r="E140" s="4">
        <f t="shared" si="29"/>
        <v>1449832.7281000004</v>
      </c>
      <c r="F140" s="4">
        <v>57</v>
      </c>
      <c r="G140" s="4">
        <f t="shared" si="27"/>
        <v>1283.0724</v>
      </c>
      <c r="H140" s="4">
        <f t="shared" si="30"/>
        <v>45959.653367999999</v>
      </c>
      <c r="I140" s="4">
        <f t="shared" si="31"/>
        <v>1646274.78364176</v>
      </c>
      <c r="J140" s="4">
        <v>22246</v>
      </c>
      <c r="K140" s="4">
        <f t="shared" si="32"/>
        <v>32029261.113599986</v>
      </c>
      <c r="L140" s="4">
        <f t="shared" si="33"/>
        <v>181267681516.75226</v>
      </c>
      <c r="M140" s="4">
        <f t="shared" si="34"/>
        <v>1025873567483168.2</v>
      </c>
      <c r="N140" s="4">
        <v>23382</v>
      </c>
      <c r="O140">
        <f t="shared" si="35"/>
        <v>48714955.752100006</v>
      </c>
      <c r="P140" s="15">
        <f t="shared" si="36"/>
        <v>340011392316.91473</v>
      </c>
      <c r="Q140" s="15">
        <f t="shared" si="37"/>
        <v>2373146913929061.5</v>
      </c>
    </row>
    <row r="141" spans="1:17" x14ac:dyDescent="0.25">
      <c r="A141" t="s">
        <v>160</v>
      </c>
      <c r="B141" s="4">
        <v>21</v>
      </c>
      <c r="C141" s="4">
        <f t="shared" si="26"/>
        <v>9.0000000000000427E-2</v>
      </c>
      <c r="D141" s="4">
        <f t="shared" si="28"/>
        <v>-2.7000000000000191E-2</v>
      </c>
      <c r="E141" s="4">
        <f t="shared" si="29"/>
        <v>8.1000000000000776E-3</v>
      </c>
      <c r="F141" s="4">
        <v>21</v>
      </c>
      <c r="G141" s="4">
        <f t="shared" si="27"/>
        <v>3.2399999999999901E-2</v>
      </c>
      <c r="H141" s="4">
        <f t="shared" si="30"/>
        <v>-5.8319999999999726E-3</v>
      </c>
      <c r="I141" s="4">
        <f t="shared" si="31"/>
        <v>1.0497599999999936E-3</v>
      </c>
      <c r="J141" s="4">
        <v>13274</v>
      </c>
      <c r="K141" s="4">
        <f t="shared" si="32"/>
        <v>10973053.753600009</v>
      </c>
      <c r="L141" s="4">
        <f t="shared" si="33"/>
        <v>-36348898942.025261</v>
      </c>
      <c r="M141" s="4">
        <f t="shared" si="34"/>
        <v>120407908679395.25</v>
      </c>
      <c r="N141" s="4">
        <v>13481</v>
      </c>
      <c r="O141">
        <f t="shared" si="35"/>
        <v>8534519.5320999958</v>
      </c>
      <c r="P141" s="15">
        <f t="shared" si="36"/>
        <v>-24932660015.881603</v>
      </c>
      <c r="Q141" s="15">
        <f t="shared" si="37"/>
        <v>72838023643796.328</v>
      </c>
    </row>
    <row r="142" spans="1:17" x14ac:dyDescent="0.25">
      <c r="A142" t="s">
        <v>161</v>
      </c>
      <c r="B142" s="4">
        <v>16</v>
      </c>
      <c r="C142" s="4">
        <f t="shared" si="26"/>
        <v>28.090000000000007</v>
      </c>
      <c r="D142" s="4">
        <f t="shared" si="28"/>
        <v>-148.87700000000007</v>
      </c>
      <c r="E142" s="4">
        <f t="shared" si="29"/>
        <v>789.04810000000043</v>
      </c>
      <c r="F142" s="4">
        <v>16</v>
      </c>
      <c r="G142" s="4">
        <f t="shared" si="27"/>
        <v>26.832399999999996</v>
      </c>
      <c r="H142" s="4">
        <f t="shared" si="30"/>
        <v>-138.99183199999996</v>
      </c>
      <c r="I142" s="4">
        <f t="shared" si="31"/>
        <v>719.97768975999975</v>
      </c>
      <c r="J142" s="4">
        <v>13998</v>
      </c>
      <c r="K142" s="4">
        <f t="shared" si="32"/>
        <v>6700642.873600007</v>
      </c>
      <c r="L142" s="4">
        <f t="shared" si="33"/>
        <v>-17345016116.886044</v>
      </c>
      <c r="M142" s="4">
        <f t="shared" si="34"/>
        <v>44898614919526.562</v>
      </c>
      <c r="N142" s="4">
        <v>13818</v>
      </c>
      <c r="O142">
        <f t="shared" si="35"/>
        <v>6679071.6720999973</v>
      </c>
      <c r="P142" s="15">
        <f t="shared" si="36"/>
        <v>-17261326038.658508</v>
      </c>
      <c r="Q142" s="15">
        <f t="shared" si="37"/>
        <v>44609998401048.656</v>
      </c>
    </row>
    <row r="143" spans="1:17" x14ac:dyDescent="0.25">
      <c r="A143" t="s">
        <v>162</v>
      </c>
      <c r="B143" s="4">
        <v>42</v>
      </c>
      <c r="C143" s="4">
        <f t="shared" si="26"/>
        <v>428.48999999999995</v>
      </c>
      <c r="D143" s="4">
        <f t="shared" si="28"/>
        <v>8869.7429999999986</v>
      </c>
      <c r="E143" s="4">
        <f t="shared" si="29"/>
        <v>183603.68009999997</v>
      </c>
      <c r="F143" s="4">
        <v>42</v>
      </c>
      <c r="G143" s="4">
        <f t="shared" si="27"/>
        <v>433.47239999999999</v>
      </c>
      <c r="H143" s="4">
        <f t="shared" si="30"/>
        <v>9024.8953679999995</v>
      </c>
      <c r="I143" s="4">
        <f t="shared" si="31"/>
        <v>187898.32156176001</v>
      </c>
      <c r="J143" s="4">
        <v>78254</v>
      </c>
      <c r="K143" s="4">
        <f t="shared" si="32"/>
        <v>3802873156.1536002</v>
      </c>
      <c r="L143" s="4">
        <f t="shared" si="33"/>
        <v>234513452184712.78</v>
      </c>
      <c r="M143" s="4">
        <f t="shared" si="34"/>
        <v>1.4461844241793645E+19</v>
      </c>
      <c r="N143" s="4">
        <v>77799</v>
      </c>
      <c r="O143">
        <f t="shared" si="35"/>
        <v>3769543719.4921002</v>
      </c>
      <c r="P143" s="15">
        <f t="shared" si="36"/>
        <v>231437205623605.87</v>
      </c>
      <c r="Q143" s="15">
        <f t="shared" si="37"/>
        <v>1.4209459853162338E+19</v>
      </c>
    </row>
    <row r="144" spans="1:17" x14ac:dyDescent="0.25">
      <c r="A144" t="s">
        <v>163</v>
      </c>
      <c r="B144" s="4">
        <v>15</v>
      </c>
      <c r="C144" s="4">
        <f t="shared" si="26"/>
        <v>39.690000000000012</v>
      </c>
      <c r="D144" s="4">
        <f t="shared" si="28"/>
        <v>-250.04700000000011</v>
      </c>
      <c r="E144" s="4">
        <f t="shared" si="29"/>
        <v>1575.2961000000009</v>
      </c>
      <c r="F144" s="4">
        <v>15</v>
      </c>
      <c r="G144" s="4">
        <f t="shared" si="27"/>
        <v>38.192399999999999</v>
      </c>
      <c r="H144" s="4">
        <f t="shared" si="30"/>
        <v>-236.02903199999997</v>
      </c>
      <c r="I144" s="4">
        <f t="shared" si="31"/>
        <v>1458.65941776</v>
      </c>
      <c r="J144" s="4">
        <v>8780</v>
      </c>
      <c r="K144" s="4">
        <f t="shared" si="32"/>
        <v>60942379.033600017</v>
      </c>
      <c r="L144" s="4">
        <f t="shared" si="33"/>
        <v>-475750338468.54065</v>
      </c>
      <c r="M144" s="4">
        <f t="shared" si="34"/>
        <v>3713973562274971</v>
      </c>
      <c r="N144" s="4">
        <v>8783</v>
      </c>
      <c r="O144">
        <f t="shared" si="35"/>
        <v>58055103.97209999</v>
      </c>
      <c r="P144" s="15">
        <f t="shared" si="36"/>
        <v>-442344478653.97888</v>
      </c>
      <c r="Q144" s="15">
        <f t="shared" si="37"/>
        <v>3370395097211340</v>
      </c>
    </row>
    <row r="145" spans="1:17" x14ac:dyDescent="0.25">
      <c r="A145" t="s">
        <v>164</v>
      </c>
      <c r="B145" s="4">
        <v>28</v>
      </c>
      <c r="C145" s="4">
        <f t="shared" si="26"/>
        <v>44.889999999999993</v>
      </c>
      <c r="D145" s="4">
        <f t="shared" si="28"/>
        <v>300.76299999999992</v>
      </c>
      <c r="E145" s="4">
        <f t="shared" si="29"/>
        <v>2015.1120999999994</v>
      </c>
      <c r="F145" s="4">
        <v>28</v>
      </c>
      <c r="G145" s="4">
        <f t="shared" si="27"/>
        <v>46.512400000000007</v>
      </c>
      <c r="H145" s="4">
        <f t="shared" si="30"/>
        <v>317.21456800000004</v>
      </c>
      <c r="I145" s="4">
        <f t="shared" si="31"/>
        <v>2163.4033537600008</v>
      </c>
      <c r="J145" s="4">
        <v>15906</v>
      </c>
      <c r="K145" s="4">
        <f t="shared" si="32"/>
        <v>463161.91360000178</v>
      </c>
      <c r="L145" s="4">
        <f t="shared" si="33"/>
        <v>-315209471.91961783</v>
      </c>
      <c r="M145" s="4">
        <f t="shared" si="34"/>
        <v>214518958209.61551</v>
      </c>
      <c r="N145" s="4">
        <v>15466</v>
      </c>
      <c r="O145">
        <f t="shared" si="35"/>
        <v>876826.23209999886</v>
      </c>
      <c r="P145" s="15">
        <f t="shared" si="36"/>
        <v>-821051315.47611737</v>
      </c>
      <c r="Q145" s="15">
        <f t="shared" si="37"/>
        <v>768824241298.68103</v>
      </c>
    </row>
    <row r="146" spans="1:17" x14ac:dyDescent="0.25">
      <c r="A146" t="s">
        <v>165</v>
      </c>
      <c r="B146" s="4">
        <v>27</v>
      </c>
      <c r="C146" s="4">
        <f t="shared" si="26"/>
        <v>32.489999999999995</v>
      </c>
      <c r="D146" s="4">
        <f t="shared" si="28"/>
        <v>185.19299999999996</v>
      </c>
      <c r="E146" s="4">
        <f t="shared" si="29"/>
        <v>1055.6000999999997</v>
      </c>
      <c r="F146" s="4">
        <v>27</v>
      </c>
      <c r="G146" s="4">
        <f t="shared" si="27"/>
        <v>33.872400000000006</v>
      </c>
      <c r="H146" s="4">
        <f t="shared" si="30"/>
        <v>197.13736800000004</v>
      </c>
      <c r="I146" s="4">
        <f t="shared" si="31"/>
        <v>1147.3394817600004</v>
      </c>
      <c r="J146" s="4">
        <v>15273</v>
      </c>
      <c r="K146" s="4">
        <f t="shared" si="32"/>
        <v>1725439.8736000035</v>
      </c>
      <c r="L146" s="4">
        <f t="shared" si="33"/>
        <v>-2266468800.3660231</v>
      </c>
      <c r="M146" s="4">
        <f t="shared" si="34"/>
        <v>2977142757408.7964</v>
      </c>
      <c r="N146" s="4">
        <v>14274</v>
      </c>
      <c r="O146">
        <f t="shared" si="35"/>
        <v>4530043.9920999976</v>
      </c>
      <c r="P146" s="15">
        <f t="shared" si="36"/>
        <v>-9641700332.3457108</v>
      </c>
      <c r="Q146" s="15">
        <f t="shared" si="37"/>
        <v>20521298570361.281</v>
      </c>
    </row>
    <row r="147" spans="1:17" x14ac:dyDescent="0.25">
      <c r="A147" t="s">
        <v>166</v>
      </c>
      <c r="B147" s="4">
        <v>21</v>
      </c>
      <c r="C147" s="4">
        <f t="shared" si="26"/>
        <v>9.0000000000000427E-2</v>
      </c>
      <c r="D147" s="4">
        <f t="shared" si="28"/>
        <v>-2.7000000000000191E-2</v>
      </c>
      <c r="E147" s="4">
        <f t="shared" si="29"/>
        <v>8.1000000000000776E-3</v>
      </c>
      <c r="F147" s="4">
        <v>21</v>
      </c>
      <c r="G147" s="4">
        <f t="shared" si="27"/>
        <v>3.2399999999999901E-2</v>
      </c>
      <c r="H147" s="4">
        <f t="shared" si="30"/>
        <v>-5.8319999999999726E-3</v>
      </c>
      <c r="I147" s="4">
        <f t="shared" si="31"/>
        <v>1.0497599999999936E-3</v>
      </c>
      <c r="J147" s="4">
        <v>8689</v>
      </c>
      <c r="K147" s="4">
        <f t="shared" si="32"/>
        <v>62371453.953600019</v>
      </c>
      <c r="L147" s="4">
        <f t="shared" si="33"/>
        <v>-492582299885.79346</v>
      </c>
      <c r="M147" s="4">
        <f t="shared" si="34"/>
        <v>3890198268286047.5</v>
      </c>
      <c r="N147" s="4">
        <v>9060</v>
      </c>
      <c r="O147">
        <f t="shared" si="35"/>
        <v>53910690.912099995</v>
      </c>
      <c r="P147" s="15">
        <f t="shared" si="36"/>
        <v>-395833317846.09387</v>
      </c>
      <c r="Q147" s="15">
        <f t="shared" si="37"/>
        <v>2906362594619981</v>
      </c>
    </row>
    <row r="148" spans="1:17" x14ac:dyDescent="0.25">
      <c r="A148" t="s">
        <v>167</v>
      </c>
      <c r="B148" s="4">
        <v>27</v>
      </c>
      <c r="C148" s="4">
        <f t="shared" si="26"/>
        <v>32.489999999999995</v>
      </c>
      <c r="D148" s="4">
        <f t="shared" si="28"/>
        <v>185.19299999999996</v>
      </c>
      <c r="E148" s="4">
        <f t="shared" si="29"/>
        <v>1055.6000999999997</v>
      </c>
      <c r="F148" s="4">
        <v>27</v>
      </c>
      <c r="G148" s="4">
        <f t="shared" si="27"/>
        <v>33.872400000000006</v>
      </c>
      <c r="H148" s="4">
        <f t="shared" si="30"/>
        <v>197.13736800000004</v>
      </c>
      <c r="I148" s="4">
        <f t="shared" si="31"/>
        <v>1147.3394817600004</v>
      </c>
      <c r="J148" s="4">
        <v>24390</v>
      </c>
      <c r="K148" s="4">
        <f t="shared" si="32"/>
        <v>60893675.833599977</v>
      </c>
      <c r="L148" s="4">
        <f t="shared" si="33"/>
        <v>475180145746.94733</v>
      </c>
      <c r="M148" s="4">
        <f t="shared" si="34"/>
        <v>3708039756527558</v>
      </c>
      <c r="N148" s="4">
        <v>23801</v>
      </c>
      <c r="O148">
        <f t="shared" si="35"/>
        <v>54739429.932100005</v>
      </c>
      <c r="P148" s="15">
        <f t="shared" si="36"/>
        <v>404995693689.93445</v>
      </c>
      <c r="Q148" s="15">
        <f t="shared" si="37"/>
        <v>2996405189291286</v>
      </c>
    </row>
    <row r="149" spans="1:17" x14ac:dyDescent="0.25">
      <c r="A149" t="s">
        <v>168</v>
      </c>
      <c r="B149" s="4">
        <v>18</v>
      </c>
      <c r="C149" s="4">
        <f t="shared" si="26"/>
        <v>10.890000000000004</v>
      </c>
      <c r="D149" s="4">
        <f t="shared" si="28"/>
        <v>-35.937000000000019</v>
      </c>
      <c r="E149" s="4">
        <f t="shared" si="29"/>
        <v>118.59210000000009</v>
      </c>
      <c r="F149" s="4">
        <v>18</v>
      </c>
      <c r="G149" s="4">
        <f t="shared" si="27"/>
        <v>10.112399999999997</v>
      </c>
      <c r="H149" s="4">
        <f t="shared" si="30"/>
        <v>-32.157431999999986</v>
      </c>
      <c r="I149" s="4">
        <f t="shared" si="31"/>
        <v>102.26063375999995</v>
      </c>
      <c r="J149" s="4">
        <v>7689</v>
      </c>
      <c r="K149" s="4">
        <f t="shared" si="32"/>
        <v>79166573.953600019</v>
      </c>
      <c r="L149" s="4">
        <f t="shared" si="33"/>
        <v>-704389341746.59351</v>
      </c>
      <c r="M149" s="4">
        <f t="shared" si="34"/>
        <v>6267346431550821</v>
      </c>
      <c r="N149" s="4">
        <v>8080</v>
      </c>
      <c r="O149">
        <f t="shared" si="35"/>
        <v>69262175.312099993</v>
      </c>
      <c r="P149" s="15">
        <f t="shared" si="36"/>
        <v>-576426835195.66785</v>
      </c>
      <c r="Q149" s="15">
        <f t="shared" si="37"/>
        <v>4797248928964074</v>
      </c>
    </row>
    <row r="150" spans="1:17" x14ac:dyDescent="0.25">
      <c r="A150" t="s">
        <v>169</v>
      </c>
      <c r="B150" s="4">
        <v>12</v>
      </c>
      <c r="C150" s="4">
        <f t="shared" si="26"/>
        <v>86.490000000000009</v>
      </c>
      <c r="D150" s="4">
        <f t="shared" si="28"/>
        <v>-804.3570000000002</v>
      </c>
      <c r="E150" s="4">
        <f t="shared" si="29"/>
        <v>7480.5201000000015</v>
      </c>
      <c r="F150" s="4">
        <v>12</v>
      </c>
      <c r="G150" s="4">
        <f t="shared" si="27"/>
        <v>84.27239999999999</v>
      </c>
      <c r="H150" s="4">
        <f t="shared" si="30"/>
        <v>-773.62063199999989</v>
      </c>
      <c r="I150" s="4">
        <f t="shared" si="31"/>
        <v>7101.8374017599981</v>
      </c>
      <c r="J150" s="4">
        <v>3282</v>
      </c>
      <c r="K150" s="4">
        <f t="shared" si="32"/>
        <v>177011316.79360002</v>
      </c>
      <c r="L150" s="4">
        <f t="shared" si="33"/>
        <v>-2355057684959.4595</v>
      </c>
      <c r="M150" s="4">
        <f t="shared" si="34"/>
        <v>3.1333006273004224E+16</v>
      </c>
      <c r="N150" s="4">
        <v>3702</v>
      </c>
      <c r="O150">
        <f t="shared" si="35"/>
        <v>161299906.1521</v>
      </c>
      <c r="P150" s="15">
        <f t="shared" si="36"/>
        <v>-2048571715095.0691</v>
      </c>
      <c r="Q150" s="15">
        <f t="shared" si="37"/>
        <v>2.6017659724676268E+16</v>
      </c>
    </row>
    <row r="151" spans="1:17" x14ac:dyDescent="0.25">
      <c r="A151" t="s">
        <v>170</v>
      </c>
      <c r="B151" s="4">
        <v>36</v>
      </c>
      <c r="C151" s="4">
        <f t="shared" si="26"/>
        <v>216.08999999999997</v>
      </c>
      <c r="D151" s="4">
        <f t="shared" si="28"/>
        <v>3176.5229999999997</v>
      </c>
      <c r="E151" s="4">
        <f t="shared" si="29"/>
        <v>46694.888099999989</v>
      </c>
      <c r="F151" s="4">
        <v>36</v>
      </c>
      <c r="G151" s="4">
        <f t="shared" si="27"/>
        <v>219.63240000000002</v>
      </c>
      <c r="H151" s="4">
        <f t="shared" si="30"/>
        <v>3254.9521680000003</v>
      </c>
      <c r="I151" s="4">
        <f t="shared" si="31"/>
        <v>48238.391129760006</v>
      </c>
      <c r="J151" s="4">
        <v>10090</v>
      </c>
      <c r="K151" s="4">
        <f t="shared" si="32"/>
        <v>42205291.833600014</v>
      </c>
      <c r="L151" s="4">
        <f t="shared" si="33"/>
        <v>-274189210714.49255</v>
      </c>
      <c r="M151" s="4">
        <f t="shared" si="34"/>
        <v>1781286658759344</v>
      </c>
      <c r="N151" s="4">
        <v>9812</v>
      </c>
      <c r="O151">
        <f t="shared" si="35"/>
        <v>43433240.352099992</v>
      </c>
      <c r="P151" s="15">
        <f t="shared" si="36"/>
        <v>-286241992884.07623</v>
      </c>
      <c r="Q151" s="15">
        <f t="shared" si="37"/>
        <v>1886446367483287</v>
      </c>
    </row>
    <row r="152" spans="1:17" x14ac:dyDescent="0.25">
      <c r="A152" t="s">
        <v>171</v>
      </c>
      <c r="B152" s="4">
        <v>25</v>
      </c>
      <c r="C152" s="4">
        <f t="shared" si="26"/>
        <v>13.689999999999994</v>
      </c>
      <c r="D152" s="4">
        <f t="shared" si="28"/>
        <v>50.65299999999997</v>
      </c>
      <c r="E152" s="4">
        <f t="shared" si="29"/>
        <v>187.41609999999983</v>
      </c>
      <c r="F152" s="4">
        <v>25</v>
      </c>
      <c r="G152" s="4">
        <f t="shared" si="27"/>
        <v>14.592400000000001</v>
      </c>
      <c r="H152" s="4">
        <f t="shared" si="30"/>
        <v>55.742968000000012</v>
      </c>
      <c r="I152" s="4">
        <f t="shared" si="31"/>
        <v>212.93813776000005</v>
      </c>
      <c r="J152" s="4">
        <v>19015</v>
      </c>
      <c r="K152" s="4">
        <f t="shared" si="32"/>
        <v>5897320.833599994</v>
      </c>
      <c r="L152" s="4">
        <f t="shared" si="33"/>
        <v>14321289805.147562</v>
      </c>
      <c r="M152" s="4">
        <f t="shared" si="34"/>
        <v>34778393014412.527</v>
      </c>
      <c r="N152" s="4">
        <v>17373</v>
      </c>
      <c r="O152">
        <f t="shared" si="35"/>
        <v>942083.77210000111</v>
      </c>
      <c r="P152" s="15">
        <f t="shared" si="36"/>
        <v>914395930.03798258</v>
      </c>
      <c r="Q152" s="15">
        <f t="shared" si="37"/>
        <v>887521833654.16687</v>
      </c>
    </row>
    <row r="153" spans="1:17" x14ac:dyDescent="0.25">
      <c r="A153" t="s">
        <v>172</v>
      </c>
      <c r="B153" s="4">
        <v>37</v>
      </c>
      <c r="C153" s="4">
        <f t="shared" si="26"/>
        <v>246.48999999999998</v>
      </c>
      <c r="D153" s="4">
        <f t="shared" si="28"/>
        <v>3869.8929999999996</v>
      </c>
      <c r="E153" s="4">
        <f t="shared" si="29"/>
        <v>60757.32009999999</v>
      </c>
      <c r="F153" s="4">
        <v>38</v>
      </c>
      <c r="G153" s="4">
        <f t="shared" si="27"/>
        <v>282.91239999999999</v>
      </c>
      <c r="H153" s="4">
        <f t="shared" si="30"/>
        <v>4758.5865679999997</v>
      </c>
      <c r="I153" s="4">
        <f t="shared" si="31"/>
        <v>80039.426073759998</v>
      </c>
      <c r="J153" s="4">
        <v>13570</v>
      </c>
      <c r="K153" s="4">
        <f t="shared" si="32"/>
        <v>9099634.2336000074</v>
      </c>
      <c r="L153" s="4">
        <f t="shared" si="33"/>
        <v>-27449592643.70845</v>
      </c>
      <c r="M153" s="4">
        <f t="shared" si="34"/>
        <v>82803343185305.187</v>
      </c>
      <c r="N153" s="4">
        <v>13531</v>
      </c>
      <c r="O153">
        <f t="shared" si="35"/>
        <v>8244880.5320999967</v>
      </c>
      <c r="P153" s="15">
        <f t="shared" si="36"/>
        <v>-23674267511.066605</v>
      </c>
      <c r="Q153" s="15">
        <f t="shared" si="37"/>
        <v>67978054988601.523</v>
      </c>
    </row>
    <row r="154" spans="1:17" x14ac:dyDescent="0.25">
      <c r="A154" t="s">
        <v>173</v>
      </c>
      <c r="B154" s="4">
        <v>36</v>
      </c>
      <c r="C154" s="4">
        <f t="shared" si="26"/>
        <v>216.08999999999997</v>
      </c>
      <c r="D154" s="4">
        <f t="shared" si="28"/>
        <v>3176.5229999999997</v>
      </c>
      <c r="E154" s="4">
        <f t="shared" si="29"/>
        <v>46694.888099999989</v>
      </c>
      <c r="F154" s="4">
        <v>36</v>
      </c>
      <c r="G154" s="4">
        <f t="shared" si="27"/>
        <v>219.63240000000002</v>
      </c>
      <c r="H154" s="4">
        <f t="shared" si="30"/>
        <v>3254.9521680000003</v>
      </c>
      <c r="I154" s="4">
        <f t="shared" si="31"/>
        <v>48238.391129760006</v>
      </c>
      <c r="J154" s="4">
        <v>15453</v>
      </c>
      <c r="K154" s="4">
        <f t="shared" si="32"/>
        <v>1284958.273600003</v>
      </c>
      <c r="L154" s="4">
        <f t="shared" si="33"/>
        <v>-1456577300.622021</v>
      </c>
      <c r="M154" s="4">
        <f t="shared" si="34"/>
        <v>1651117764893.1001</v>
      </c>
      <c r="N154" s="4">
        <v>15655</v>
      </c>
      <c r="O154">
        <f t="shared" si="35"/>
        <v>558591.81209999917</v>
      </c>
      <c r="P154" s="15">
        <f t="shared" si="36"/>
        <v>-417485934.44541806</v>
      </c>
      <c r="Q154" s="15">
        <f t="shared" si="37"/>
        <v>312024812545.16077</v>
      </c>
    </row>
    <row r="155" spans="1:17" x14ac:dyDescent="0.25">
      <c r="A155" t="s">
        <v>174</v>
      </c>
      <c r="B155" s="4">
        <v>17</v>
      </c>
      <c r="C155" s="4">
        <f t="shared" si="26"/>
        <v>18.490000000000006</v>
      </c>
      <c r="D155" s="4">
        <f t="shared" si="28"/>
        <v>-79.507000000000033</v>
      </c>
      <c r="E155" s="4">
        <f t="shared" si="29"/>
        <v>341.8801000000002</v>
      </c>
      <c r="F155" s="4">
        <v>17</v>
      </c>
      <c r="G155" s="4">
        <f t="shared" si="27"/>
        <v>17.472399999999997</v>
      </c>
      <c r="H155" s="4">
        <f t="shared" si="30"/>
        <v>-73.034631999999988</v>
      </c>
      <c r="I155" s="4">
        <f t="shared" si="31"/>
        <v>305.28476175999987</v>
      </c>
      <c r="J155" s="4">
        <v>5290</v>
      </c>
      <c r="K155" s="4">
        <f t="shared" si="32"/>
        <v>127612267.83360003</v>
      </c>
      <c r="L155" s="4">
        <f t="shared" si="33"/>
        <v>-1441579640318.333</v>
      </c>
      <c r="M155" s="4">
        <f t="shared" si="34"/>
        <v>1.6284890901634468E+16</v>
      </c>
      <c r="N155" s="4">
        <v>5038</v>
      </c>
      <c r="O155">
        <f t="shared" si="35"/>
        <v>129149360.07209998</v>
      </c>
      <c r="P155" s="15">
        <f t="shared" si="36"/>
        <v>-1467703696109.7722</v>
      </c>
      <c r="Q155" s="15">
        <f t="shared" si="37"/>
        <v>1.6679557207032934E+16</v>
      </c>
    </row>
    <row r="156" spans="1:17" x14ac:dyDescent="0.25">
      <c r="A156" t="s">
        <v>175</v>
      </c>
      <c r="B156" s="4">
        <v>8</v>
      </c>
      <c r="C156" s="4">
        <f t="shared" si="26"/>
        <v>176.89000000000001</v>
      </c>
      <c r="D156" s="4">
        <f t="shared" si="28"/>
        <v>-2352.6370000000002</v>
      </c>
      <c r="E156" s="4">
        <f t="shared" si="29"/>
        <v>31290.072100000005</v>
      </c>
      <c r="F156" s="4">
        <v>8</v>
      </c>
      <c r="G156" s="4">
        <f t="shared" si="27"/>
        <v>173.7124</v>
      </c>
      <c r="H156" s="4">
        <f t="shared" si="30"/>
        <v>-2289.5294319999998</v>
      </c>
      <c r="I156" s="4">
        <f t="shared" si="31"/>
        <v>30175.997913760002</v>
      </c>
      <c r="J156" s="4">
        <v>17060</v>
      </c>
      <c r="K156" s="4">
        <f t="shared" si="32"/>
        <v>224145.43359999877</v>
      </c>
      <c r="L156" s="4">
        <f t="shared" si="33"/>
        <v>106119414.08358312</v>
      </c>
      <c r="M156" s="4">
        <f t="shared" si="34"/>
        <v>50241175403.731453</v>
      </c>
      <c r="N156" s="4">
        <v>16440</v>
      </c>
      <c r="O156">
        <f t="shared" si="35"/>
        <v>1414.5121000000438</v>
      </c>
      <c r="P156" s="15">
        <f t="shared" si="36"/>
        <v>53199.800081002468</v>
      </c>
      <c r="Q156" s="15">
        <f t="shared" si="37"/>
        <v>2000844.4810465339</v>
      </c>
    </row>
    <row r="157" spans="1:17" x14ac:dyDescent="0.25">
      <c r="A157" t="s">
        <v>176</v>
      </c>
      <c r="B157" s="4">
        <v>35</v>
      </c>
      <c r="C157" s="4">
        <f t="shared" si="26"/>
        <v>187.68999999999997</v>
      </c>
      <c r="D157" s="4">
        <f t="shared" si="28"/>
        <v>2571.3529999999996</v>
      </c>
      <c r="E157" s="4">
        <f t="shared" si="29"/>
        <v>35227.53609999999</v>
      </c>
      <c r="F157" s="4">
        <v>35</v>
      </c>
      <c r="G157" s="4">
        <f t="shared" si="27"/>
        <v>190.9924</v>
      </c>
      <c r="H157" s="4">
        <f t="shared" si="30"/>
        <v>2639.514968</v>
      </c>
      <c r="I157" s="4">
        <f t="shared" si="31"/>
        <v>36478.09685776</v>
      </c>
      <c r="J157" s="4">
        <v>17174</v>
      </c>
      <c r="K157" s="4">
        <f t="shared" si="32"/>
        <v>345085.75359999848</v>
      </c>
      <c r="L157" s="4">
        <f t="shared" si="33"/>
        <v>202717175.09478265</v>
      </c>
      <c r="M157" s="4">
        <f t="shared" si="34"/>
        <v>119084177337.67886</v>
      </c>
      <c r="N157" s="4">
        <v>16363</v>
      </c>
      <c r="O157">
        <f t="shared" si="35"/>
        <v>1551.5720999999542</v>
      </c>
      <c r="P157" s="15">
        <f t="shared" si="36"/>
        <v>-61116.425018997288</v>
      </c>
      <c r="Q157" s="15">
        <f t="shared" si="37"/>
        <v>2407375.981498268</v>
      </c>
    </row>
    <row r="158" spans="1:17" x14ac:dyDescent="0.25">
      <c r="A158" t="s">
        <v>177</v>
      </c>
      <c r="B158" s="4">
        <v>25</v>
      </c>
      <c r="C158" s="4">
        <f t="shared" si="26"/>
        <v>13.689999999999994</v>
      </c>
      <c r="D158" s="4">
        <f t="shared" si="28"/>
        <v>50.65299999999997</v>
      </c>
      <c r="E158" s="4">
        <f t="shared" si="29"/>
        <v>187.41609999999983</v>
      </c>
      <c r="F158" s="4">
        <v>25</v>
      </c>
      <c r="G158" s="4">
        <f t="shared" si="27"/>
        <v>14.592400000000001</v>
      </c>
      <c r="H158" s="4">
        <f t="shared" si="30"/>
        <v>55.742968000000012</v>
      </c>
      <c r="I158" s="4">
        <f t="shared" si="31"/>
        <v>212.93813776000005</v>
      </c>
      <c r="J158" s="4">
        <v>9007</v>
      </c>
      <c r="K158" s="4">
        <f t="shared" si="32"/>
        <v>57449729.793600023</v>
      </c>
      <c r="L158" s="4">
        <f t="shared" si="33"/>
        <v>-435443673954.37909</v>
      </c>
      <c r="M158" s="4">
        <f t="shared" si="34"/>
        <v>3300471453357654</v>
      </c>
      <c r="N158" s="4">
        <v>9809</v>
      </c>
      <c r="O158">
        <f t="shared" si="35"/>
        <v>43472791.692099996</v>
      </c>
      <c r="P158" s="15">
        <f t="shared" si="36"/>
        <v>-286633070014.77515</v>
      </c>
      <c r="Q158" s="15">
        <f t="shared" si="37"/>
        <v>1889883617504718.5</v>
      </c>
    </row>
    <row r="159" spans="1:17" x14ac:dyDescent="0.25">
      <c r="A159" t="s">
        <v>178</v>
      </c>
      <c r="B159" s="4">
        <v>36</v>
      </c>
      <c r="C159" s="4">
        <f t="shared" si="26"/>
        <v>216.08999999999997</v>
      </c>
      <c r="D159" s="4">
        <f t="shared" si="28"/>
        <v>3176.5229999999997</v>
      </c>
      <c r="E159" s="4">
        <f t="shared" si="29"/>
        <v>46694.888099999989</v>
      </c>
      <c r="F159" s="4">
        <v>36</v>
      </c>
      <c r="G159" s="4">
        <f t="shared" si="27"/>
        <v>219.63240000000002</v>
      </c>
      <c r="H159" s="4">
        <f t="shared" si="30"/>
        <v>3254.9521680000003</v>
      </c>
      <c r="I159" s="4">
        <f t="shared" si="31"/>
        <v>48238.391129760006</v>
      </c>
      <c r="J159" s="4">
        <v>6521</v>
      </c>
      <c r="K159" s="4">
        <f t="shared" si="32"/>
        <v>101315498.11360003</v>
      </c>
      <c r="L159" s="4">
        <f t="shared" si="33"/>
        <v>-1019797225192.328</v>
      </c>
      <c r="M159" s="4">
        <f t="shared" si="34"/>
        <v>1.0264830158006892E+16</v>
      </c>
      <c r="N159" s="4">
        <v>6290</v>
      </c>
      <c r="O159">
        <f t="shared" si="35"/>
        <v>102260431.51209998</v>
      </c>
      <c r="P159" s="15">
        <f t="shared" si="36"/>
        <v>-1034097365018.6447</v>
      </c>
      <c r="Q159" s="15">
        <f t="shared" si="37"/>
        <v>1.045719585304089E+16</v>
      </c>
    </row>
    <row r="160" spans="1:17" x14ac:dyDescent="0.25">
      <c r="A160" t="s">
        <v>179</v>
      </c>
      <c r="B160" s="4">
        <v>32</v>
      </c>
      <c r="C160" s="4">
        <f t="shared" si="26"/>
        <v>114.48999999999998</v>
      </c>
      <c r="D160" s="4">
        <f t="shared" si="28"/>
        <v>1225.0429999999997</v>
      </c>
      <c r="E160" s="4">
        <f t="shared" si="29"/>
        <v>13107.960099999995</v>
      </c>
      <c r="F160" s="4">
        <v>32</v>
      </c>
      <c r="G160" s="4">
        <f t="shared" si="27"/>
        <v>117.0724</v>
      </c>
      <c r="H160" s="4">
        <f t="shared" si="30"/>
        <v>1266.7233680000002</v>
      </c>
      <c r="I160" s="4">
        <f t="shared" si="31"/>
        <v>13705.94684176</v>
      </c>
      <c r="J160" s="4">
        <v>9373</v>
      </c>
      <c r="K160" s="4">
        <f t="shared" si="32"/>
        <v>52035447.873600021</v>
      </c>
      <c r="L160" s="4">
        <f t="shared" si="33"/>
        <v>-375360825363.08624</v>
      </c>
      <c r="M160" s="4">
        <f t="shared" si="34"/>
        <v>2707687835406145</v>
      </c>
      <c r="N160" s="4">
        <v>9995</v>
      </c>
      <c r="O160">
        <f t="shared" si="35"/>
        <v>41054646.61209999</v>
      </c>
      <c r="P160" s="15">
        <f t="shared" si="36"/>
        <v>-263053132155.90332</v>
      </c>
      <c r="Q160" s="15">
        <f t="shared" si="37"/>
        <v>1685484008444413.2</v>
      </c>
    </row>
    <row r="161" spans="1:17" x14ac:dyDescent="0.25">
      <c r="A161" t="s">
        <v>180</v>
      </c>
      <c r="B161" s="4">
        <v>8</v>
      </c>
      <c r="C161" s="4">
        <f t="shared" si="26"/>
        <v>176.89000000000001</v>
      </c>
      <c r="D161" s="4">
        <f t="shared" si="28"/>
        <v>-2352.6370000000002</v>
      </c>
      <c r="E161" s="4">
        <f t="shared" si="29"/>
        <v>31290.072100000005</v>
      </c>
      <c r="F161" s="4">
        <v>8</v>
      </c>
      <c r="G161" s="4">
        <f t="shared" si="27"/>
        <v>173.7124</v>
      </c>
      <c r="H161" s="4">
        <f t="shared" si="30"/>
        <v>-2289.5294319999998</v>
      </c>
      <c r="I161" s="4">
        <f t="shared" si="31"/>
        <v>30175.997913760002</v>
      </c>
      <c r="J161" s="4">
        <v>6924</v>
      </c>
      <c r="K161" s="4">
        <f t="shared" si="32"/>
        <v>93365065.753600031</v>
      </c>
      <c r="L161" s="4">
        <f t="shared" si="33"/>
        <v>-902145549748.10559</v>
      </c>
      <c r="M161" s="4">
        <f t="shared" si="34"/>
        <v>8717035503174057</v>
      </c>
      <c r="N161" s="4">
        <v>9294</v>
      </c>
      <c r="O161">
        <f t="shared" si="35"/>
        <v>50529208.392099991</v>
      </c>
      <c r="P161" s="15">
        <f t="shared" si="36"/>
        <v>-359181319642.31964</v>
      </c>
      <c r="Q161" s="15">
        <f t="shared" si="37"/>
        <v>2553200900732268</v>
      </c>
    </row>
    <row r="162" spans="1:17" x14ac:dyDescent="0.25">
      <c r="A162" t="s">
        <v>181</v>
      </c>
      <c r="B162" s="4">
        <v>23</v>
      </c>
      <c r="C162" s="4">
        <f t="shared" si="26"/>
        <v>2.8899999999999975</v>
      </c>
      <c r="D162" s="4">
        <f t="shared" si="28"/>
        <v>4.912999999999994</v>
      </c>
      <c r="E162" s="4">
        <f t="shared" si="29"/>
        <v>8.3520999999999859</v>
      </c>
      <c r="F162" s="4">
        <v>23</v>
      </c>
      <c r="G162" s="4">
        <f t="shared" si="27"/>
        <v>3.3124000000000011</v>
      </c>
      <c r="H162" s="4">
        <f t="shared" si="30"/>
        <v>6.0285680000000026</v>
      </c>
      <c r="I162" s="4">
        <f t="shared" si="31"/>
        <v>10.971993760000007</v>
      </c>
      <c r="J162" s="4">
        <v>10285</v>
      </c>
      <c r="K162" s="4">
        <f t="shared" si="32"/>
        <v>39709658.433600016</v>
      </c>
      <c r="L162" s="4">
        <f t="shared" si="33"/>
        <v>-250232795198.83658</v>
      </c>
      <c r="M162" s="4">
        <f t="shared" si="34"/>
        <v>1576856972913180.7</v>
      </c>
      <c r="N162" s="4">
        <v>10319</v>
      </c>
      <c r="O162">
        <f t="shared" si="35"/>
        <v>37007633.892099991</v>
      </c>
      <c r="P162" s="15">
        <f t="shared" si="36"/>
        <v>-225131869942.86215</v>
      </c>
      <c r="Q162" s="15">
        <f t="shared" si="37"/>
        <v>1369564966291708</v>
      </c>
    </row>
    <row r="163" spans="1:17" x14ac:dyDescent="0.25">
      <c r="A163" t="s">
        <v>182</v>
      </c>
      <c r="B163" s="4">
        <v>30</v>
      </c>
      <c r="C163" s="4">
        <f t="shared" si="26"/>
        <v>75.689999999999984</v>
      </c>
      <c r="D163" s="4">
        <f t="shared" si="28"/>
        <v>658.50299999999982</v>
      </c>
      <c r="E163" s="4">
        <f t="shared" si="29"/>
        <v>5728.9760999999971</v>
      </c>
      <c r="F163" s="4">
        <v>30</v>
      </c>
      <c r="G163" s="4">
        <f t="shared" si="27"/>
        <v>77.792400000000001</v>
      </c>
      <c r="H163" s="4">
        <f t="shared" si="30"/>
        <v>686.12896799999999</v>
      </c>
      <c r="I163" s="4">
        <f t="shared" si="31"/>
        <v>6051.6574977600003</v>
      </c>
      <c r="J163" s="4">
        <v>15626</v>
      </c>
      <c r="K163" s="4">
        <f t="shared" si="32"/>
        <v>922675.51360000251</v>
      </c>
      <c r="L163" s="4">
        <f t="shared" si="33"/>
        <v>-886285191.34361959</v>
      </c>
      <c r="M163" s="4">
        <f t="shared" si="34"/>
        <v>851330103397.02844</v>
      </c>
      <c r="N163" s="4">
        <v>15145</v>
      </c>
      <c r="O163">
        <f t="shared" si="35"/>
        <v>1581029.6120999986</v>
      </c>
      <c r="P163" s="15">
        <f t="shared" si="36"/>
        <v>-1987970823.9584165</v>
      </c>
      <c r="Q163" s="15">
        <f t="shared" si="37"/>
        <v>2499654634337.0723</v>
      </c>
    </row>
    <row r="164" spans="1:17" x14ac:dyDescent="0.25">
      <c r="A164" t="s">
        <v>183</v>
      </c>
      <c r="B164" s="4">
        <v>23</v>
      </c>
      <c r="C164" s="4">
        <f t="shared" si="26"/>
        <v>2.8899999999999975</v>
      </c>
      <c r="D164" s="4">
        <f t="shared" si="28"/>
        <v>4.912999999999994</v>
      </c>
      <c r="E164" s="4">
        <f t="shared" si="29"/>
        <v>8.3520999999999859</v>
      </c>
      <c r="F164" s="4">
        <v>23</v>
      </c>
      <c r="G164" s="4">
        <f t="shared" si="27"/>
        <v>3.3124000000000011</v>
      </c>
      <c r="H164" s="4">
        <f t="shared" si="30"/>
        <v>6.0285680000000026</v>
      </c>
      <c r="I164" s="4">
        <f t="shared" si="31"/>
        <v>10.971993760000007</v>
      </c>
      <c r="J164" s="4">
        <v>10272</v>
      </c>
      <c r="K164" s="4">
        <f t="shared" si="32"/>
        <v>39873667.993600018</v>
      </c>
      <c r="L164" s="4">
        <f t="shared" si="33"/>
        <v>-251784668965.66699</v>
      </c>
      <c r="M164" s="4">
        <f t="shared" si="34"/>
        <v>1589909399263842.5</v>
      </c>
      <c r="N164" s="4">
        <v>10181</v>
      </c>
      <c r="O164">
        <f t="shared" si="35"/>
        <v>38705693.532099992</v>
      </c>
      <c r="P164" s="15">
        <f t="shared" si="36"/>
        <v>-240803214683.67154</v>
      </c>
      <c r="Q164" s="15">
        <f t="shared" si="37"/>
        <v>1498130711800847.2</v>
      </c>
    </row>
    <row r="165" spans="1:17" x14ac:dyDescent="0.25">
      <c r="A165" t="s">
        <v>184</v>
      </c>
      <c r="B165" s="4">
        <v>67</v>
      </c>
      <c r="C165" s="4">
        <f t="shared" si="26"/>
        <v>2088.4900000000002</v>
      </c>
      <c r="D165" s="4">
        <f t="shared" si="28"/>
        <v>95443.993000000017</v>
      </c>
      <c r="E165" s="4">
        <f t="shared" si="29"/>
        <v>4361790.4801000012</v>
      </c>
      <c r="F165" s="4">
        <v>67</v>
      </c>
      <c r="G165" s="4">
        <f t="shared" si="27"/>
        <v>2099.4724000000001</v>
      </c>
      <c r="H165" s="4">
        <f t="shared" si="30"/>
        <v>96197.825368000005</v>
      </c>
      <c r="I165" s="4">
        <f t="shared" si="31"/>
        <v>4407784.3583617602</v>
      </c>
      <c r="J165" s="4">
        <v>24058</v>
      </c>
      <c r="K165" s="4">
        <f t="shared" si="32"/>
        <v>55822415.673599981</v>
      </c>
      <c r="L165" s="4">
        <f t="shared" si="33"/>
        <v>417073829360.36176</v>
      </c>
      <c r="M165" s="4">
        <f t="shared" si="34"/>
        <v>3116142091636181</v>
      </c>
      <c r="N165" s="4">
        <v>23315</v>
      </c>
      <c r="O165">
        <f t="shared" si="35"/>
        <v>47784177.012100011</v>
      </c>
      <c r="P165" s="15">
        <f t="shared" si="36"/>
        <v>330313379855.61267</v>
      </c>
      <c r="Q165" s="15">
        <f t="shared" si="37"/>
        <v>2283327572723707</v>
      </c>
    </row>
    <row r="166" spans="1:17" x14ac:dyDescent="0.25">
      <c r="A166" t="s">
        <v>185</v>
      </c>
      <c r="B166" s="4">
        <v>27</v>
      </c>
      <c r="C166" s="4">
        <f t="shared" si="26"/>
        <v>32.489999999999995</v>
      </c>
      <c r="D166" s="4">
        <f t="shared" si="28"/>
        <v>185.19299999999996</v>
      </c>
      <c r="E166" s="4">
        <f t="shared" si="29"/>
        <v>1055.6000999999997</v>
      </c>
      <c r="F166" s="4">
        <v>27</v>
      </c>
      <c r="G166" s="4">
        <f t="shared" si="27"/>
        <v>33.872400000000006</v>
      </c>
      <c r="H166" s="4">
        <f t="shared" si="30"/>
        <v>197.13736800000004</v>
      </c>
      <c r="I166" s="4">
        <f t="shared" si="31"/>
        <v>1147.3394817600004</v>
      </c>
      <c r="J166" s="4">
        <v>10837</v>
      </c>
      <c r="K166" s="4">
        <f t="shared" si="32"/>
        <v>33057440.193600014</v>
      </c>
      <c r="L166" s="4">
        <f t="shared" si="33"/>
        <v>-190065735839.51495</v>
      </c>
      <c r="M166" s="4">
        <f t="shared" si="34"/>
        <v>1092794352153441.8</v>
      </c>
      <c r="N166" s="4">
        <v>10446</v>
      </c>
      <c r="O166">
        <f t="shared" si="35"/>
        <v>35478581.832099997</v>
      </c>
      <c r="P166" s="15">
        <f t="shared" si="36"/>
        <v>-211324270038.90207</v>
      </c>
      <c r="Q166" s="15">
        <f t="shared" si="37"/>
        <v>1258729768817016</v>
      </c>
    </row>
    <row r="167" spans="1:17" x14ac:dyDescent="0.25">
      <c r="A167" t="s">
        <v>186</v>
      </c>
      <c r="B167" s="4">
        <v>18</v>
      </c>
      <c r="C167" s="4">
        <f t="shared" si="26"/>
        <v>10.890000000000004</v>
      </c>
      <c r="D167" s="4">
        <f t="shared" si="28"/>
        <v>-35.937000000000019</v>
      </c>
      <c r="E167" s="4">
        <f t="shared" si="29"/>
        <v>118.59210000000009</v>
      </c>
      <c r="F167" s="4">
        <v>18</v>
      </c>
      <c r="G167" s="4">
        <f t="shared" si="27"/>
        <v>10.112399999999997</v>
      </c>
      <c r="H167" s="4">
        <f t="shared" si="30"/>
        <v>-32.157431999999986</v>
      </c>
      <c r="I167" s="4">
        <f t="shared" si="31"/>
        <v>102.26063375999995</v>
      </c>
      <c r="J167" s="4">
        <v>38110</v>
      </c>
      <c r="K167" s="4">
        <f t="shared" si="32"/>
        <v>463258469.43359995</v>
      </c>
      <c r="L167" s="4">
        <f t="shared" si="33"/>
        <v>9970915871345.9219</v>
      </c>
      <c r="M167" s="4">
        <f t="shared" si="34"/>
        <v>2.1460840950196166E+17</v>
      </c>
      <c r="N167" s="4">
        <v>36965</v>
      </c>
      <c r="O167">
        <f t="shared" si="35"/>
        <v>422820930.01210004</v>
      </c>
      <c r="P167" s="15">
        <f t="shared" si="36"/>
        <v>8694301883676.1084</v>
      </c>
      <c r="Q167" s="15">
        <f t="shared" si="37"/>
        <v>1.7877753885629722E+17</v>
      </c>
    </row>
    <row r="168" spans="1:17" x14ac:dyDescent="0.25">
      <c r="A168" t="s">
        <v>187</v>
      </c>
      <c r="B168" s="4">
        <v>39</v>
      </c>
      <c r="C168" s="4">
        <f t="shared" si="26"/>
        <v>313.28999999999996</v>
      </c>
      <c r="D168" s="4">
        <f t="shared" si="28"/>
        <v>5545.2329999999993</v>
      </c>
      <c r="E168" s="4">
        <f t="shared" si="29"/>
        <v>98150.624099999972</v>
      </c>
      <c r="F168" s="4">
        <v>39</v>
      </c>
      <c r="G168" s="4">
        <f t="shared" si="27"/>
        <v>317.55240000000003</v>
      </c>
      <c r="H168" s="4">
        <f t="shared" si="30"/>
        <v>5658.7837680000011</v>
      </c>
      <c r="I168" s="4">
        <f t="shared" si="31"/>
        <v>100839.52674576003</v>
      </c>
      <c r="J168" s="4">
        <v>19337</v>
      </c>
      <c r="K168" s="4">
        <f t="shared" si="32"/>
        <v>7564920.1935999924</v>
      </c>
      <c r="L168" s="4">
        <f t="shared" si="33"/>
        <v>20806859097.285152</v>
      </c>
      <c r="M168" s="4">
        <f t="shared" si="34"/>
        <v>57228017535536.945</v>
      </c>
      <c r="N168" s="4">
        <v>18586</v>
      </c>
      <c r="O168">
        <f t="shared" si="35"/>
        <v>4768152.6321000028</v>
      </c>
      <c r="P168" s="15">
        <f t="shared" si="36"/>
        <v>10411785768.979891</v>
      </c>
      <c r="Q168" s="15">
        <f t="shared" si="37"/>
        <v>22735279523002.184</v>
      </c>
    </row>
    <row r="169" spans="1:17" x14ac:dyDescent="0.25">
      <c r="A169" t="s">
        <v>188</v>
      </c>
      <c r="B169" s="4">
        <v>24</v>
      </c>
      <c r="C169" s="4">
        <f t="shared" si="26"/>
        <v>7.2899999999999965</v>
      </c>
      <c r="D169" s="4">
        <f t="shared" si="28"/>
        <v>19.682999999999986</v>
      </c>
      <c r="E169" s="4">
        <f t="shared" si="29"/>
        <v>53.144099999999952</v>
      </c>
      <c r="F169" s="4">
        <v>24</v>
      </c>
      <c r="G169" s="4">
        <f t="shared" si="27"/>
        <v>7.9524000000000017</v>
      </c>
      <c r="H169" s="4">
        <f t="shared" si="30"/>
        <v>22.425768000000009</v>
      </c>
      <c r="I169" s="4">
        <f t="shared" si="31"/>
        <v>63.240665760000027</v>
      </c>
      <c r="J169" s="4">
        <v>10282</v>
      </c>
      <c r="K169" s="4">
        <f t="shared" si="32"/>
        <v>39747476.793600015</v>
      </c>
      <c r="L169" s="4">
        <f t="shared" si="33"/>
        <v>-250590352293.85898</v>
      </c>
      <c r="M169" s="4">
        <f t="shared" si="34"/>
        <v>1579861911457771.7</v>
      </c>
      <c r="N169" s="4">
        <v>9912</v>
      </c>
      <c r="O169">
        <f t="shared" si="35"/>
        <v>42125162.352099992</v>
      </c>
      <c r="P169" s="15">
        <f t="shared" si="36"/>
        <v>-273408732478.44626</v>
      </c>
      <c r="Q169" s="15">
        <f t="shared" si="37"/>
        <v>1774529303190782.5</v>
      </c>
    </row>
    <row r="170" spans="1:17" x14ac:dyDescent="0.25">
      <c r="A170" t="s">
        <v>189</v>
      </c>
      <c r="B170" s="4">
        <v>46</v>
      </c>
      <c r="C170" s="4">
        <f t="shared" si="26"/>
        <v>610.08999999999992</v>
      </c>
      <c r="D170" s="4">
        <f t="shared" si="28"/>
        <v>15069.222999999998</v>
      </c>
      <c r="E170" s="4">
        <f t="shared" si="29"/>
        <v>372209.80809999991</v>
      </c>
      <c r="F170" s="4">
        <v>46</v>
      </c>
      <c r="G170" s="4">
        <f t="shared" si="27"/>
        <v>616.03240000000005</v>
      </c>
      <c r="H170" s="4">
        <f t="shared" si="30"/>
        <v>15289.924168000001</v>
      </c>
      <c r="I170" s="4">
        <f t="shared" si="31"/>
        <v>379495.91784976004</v>
      </c>
      <c r="J170" s="4">
        <v>28938</v>
      </c>
      <c r="K170" s="4">
        <f t="shared" si="32"/>
        <v>152558070.07359996</v>
      </c>
      <c r="L170" s="4">
        <f t="shared" si="33"/>
        <v>1884311849029.8652</v>
      </c>
      <c r="M170" s="4">
        <f t="shared" si="34"/>
        <v>2.3273964744581436E+16</v>
      </c>
      <c r="N170" s="4">
        <v>28529</v>
      </c>
      <c r="O170">
        <f t="shared" si="35"/>
        <v>147054670.09210002</v>
      </c>
      <c r="P170" s="15">
        <f t="shared" si="36"/>
        <v>1783274632885.5613</v>
      </c>
      <c r="Q170" s="15">
        <f t="shared" si="37"/>
        <v>2.1625075995896376E+16</v>
      </c>
    </row>
    <row r="171" spans="1:17" x14ac:dyDescent="0.25">
      <c r="A171" t="s">
        <v>190</v>
      </c>
      <c r="B171" s="4">
        <v>23</v>
      </c>
      <c r="C171" s="4">
        <f t="shared" si="26"/>
        <v>2.8899999999999975</v>
      </c>
      <c r="D171" s="4">
        <f t="shared" si="28"/>
        <v>4.912999999999994</v>
      </c>
      <c r="E171" s="4">
        <f t="shared" si="29"/>
        <v>8.3520999999999859</v>
      </c>
      <c r="F171" s="4">
        <v>23</v>
      </c>
      <c r="G171" s="4">
        <f t="shared" si="27"/>
        <v>3.3124000000000011</v>
      </c>
      <c r="H171" s="4">
        <f t="shared" si="30"/>
        <v>6.0285680000000026</v>
      </c>
      <c r="I171" s="4">
        <f t="shared" si="31"/>
        <v>10.971993760000007</v>
      </c>
      <c r="J171" s="4">
        <v>8450</v>
      </c>
      <c r="K171" s="4">
        <f t="shared" si="32"/>
        <v>66203608.633600019</v>
      </c>
      <c r="L171" s="4">
        <f t="shared" si="33"/>
        <v>-538669633863.80463</v>
      </c>
      <c r="M171" s="4">
        <f t="shared" si="34"/>
        <v>4382917796110879</v>
      </c>
      <c r="N171" s="4">
        <v>8676</v>
      </c>
      <c r="O171">
        <f t="shared" si="35"/>
        <v>59697102.432099991</v>
      </c>
      <c r="P171" s="15">
        <f t="shared" si="36"/>
        <v>-461243095260.35303</v>
      </c>
      <c r="Q171" s="15">
        <f t="shared" si="37"/>
        <v>3563744038788638.5</v>
      </c>
    </row>
    <row r="172" spans="1:17" x14ac:dyDescent="0.25">
      <c r="A172" t="s">
        <v>191</v>
      </c>
      <c r="B172" s="4">
        <v>25</v>
      </c>
      <c r="C172" s="4">
        <f t="shared" si="26"/>
        <v>13.689999999999994</v>
      </c>
      <c r="D172" s="4">
        <f t="shared" si="28"/>
        <v>50.65299999999997</v>
      </c>
      <c r="E172" s="4">
        <f t="shared" si="29"/>
        <v>187.41609999999983</v>
      </c>
      <c r="F172" s="4">
        <v>25</v>
      </c>
      <c r="G172" s="4">
        <f t="shared" si="27"/>
        <v>14.592400000000001</v>
      </c>
      <c r="H172" s="4">
        <f t="shared" si="30"/>
        <v>55.742968000000012</v>
      </c>
      <c r="I172" s="4">
        <f t="shared" si="31"/>
        <v>212.93813776000005</v>
      </c>
      <c r="J172" s="4">
        <v>18669</v>
      </c>
      <c r="K172" s="4">
        <f t="shared" si="32"/>
        <v>4336556.3535999944</v>
      </c>
      <c r="L172" s="4">
        <f t="shared" si="33"/>
        <v>9030618412.9907665</v>
      </c>
      <c r="M172" s="4">
        <f t="shared" si="34"/>
        <v>18805721007948.48</v>
      </c>
      <c r="N172" s="4">
        <v>17533</v>
      </c>
      <c r="O172">
        <f t="shared" si="35"/>
        <v>1278278.9721000013</v>
      </c>
      <c r="P172" s="15">
        <f t="shared" si="36"/>
        <v>1445234988.6459832</v>
      </c>
      <c r="Q172" s="15">
        <f t="shared" si="37"/>
        <v>1633997130513.0359</v>
      </c>
    </row>
    <row r="173" spans="1:17" x14ac:dyDescent="0.25">
      <c r="A173" t="s">
        <v>192</v>
      </c>
      <c r="B173" s="4">
        <v>17</v>
      </c>
      <c r="C173" s="4">
        <f t="shared" si="26"/>
        <v>18.490000000000006</v>
      </c>
      <c r="D173" s="4">
        <f t="shared" si="28"/>
        <v>-79.507000000000033</v>
      </c>
      <c r="E173" s="4">
        <f t="shared" si="29"/>
        <v>341.8801000000002</v>
      </c>
      <c r="F173" s="4">
        <v>17</v>
      </c>
      <c r="G173" s="4">
        <f t="shared" si="27"/>
        <v>17.472399999999997</v>
      </c>
      <c r="H173" s="4">
        <f t="shared" si="30"/>
        <v>-73.034631999999988</v>
      </c>
      <c r="I173" s="4">
        <f t="shared" si="31"/>
        <v>305.28476175999987</v>
      </c>
      <c r="J173" s="4">
        <v>6243</v>
      </c>
      <c r="K173" s="4">
        <f t="shared" si="32"/>
        <v>106989233.47360003</v>
      </c>
      <c r="L173" s="4">
        <f t="shared" si="33"/>
        <v>-1106649555788.1904</v>
      </c>
      <c r="M173" s="4">
        <f t="shared" si="34"/>
        <v>1.1446696079268498E+16</v>
      </c>
      <c r="N173" s="4">
        <v>5929</v>
      </c>
      <c r="O173">
        <f t="shared" si="35"/>
        <v>109691898.09209999</v>
      </c>
      <c r="P173" s="15">
        <f t="shared" si="36"/>
        <v>-1148846028558.8191</v>
      </c>
      <c r="Q173" s="15">
        <f t="shared" si="37"/>
        <v>1.203231250704765E+16</v>
      </c>
    </row>
    <row r="174" spans="1:17" x14ac:dyDescent="0.25">
      <c r="A174" t="s">
        <v>193</v>
      </c>
      <c r="B174" s="4">
        <v>9</v>
      </c>
      <c r="C174" s="4">
        <f t="shared" si="26"/>
        <v>151.29000000000002</v>
      </c>
      <c r="D174" s="4">
        <f t="shared" si="28"/>
        <v>-1860.8670000000004</v>
      </c>
      <c r="E174" s="4">
        <f t="shared" si="29"/>
        <v>22888.664100000005</v>
      </c>
      <c r="F174" s="4">
        <v>9</v>
      </c>
      <c r="G174" s="4">
        <f t="shared" si="27"/>
        <v>148.35239999999999</v>
      </c>
      <c r="H174" s="4">
        <f t="shared" si="30"/>
        <v>-1806.9322319999999</v>
      </c>
      <c r="I174" s="4">
        <f t="shared" si="31"/>
        <v>22008.434585759998</v>
      </c>
      <c r="J174" s="4">
        <v>10654</v>
      </c>
      <c r="K174" s="4">
        <f t="shared" si="32"/>
        <v>35195268.153600015</v>
      </c>
      <c r="L174" s="4">
        <f t="shared" si="33"/>
        <v>-208798040037.32135</v>
      </c>
      <c r="M174" s="4">
        <f t="shared" si="34"/>
        <v>1238706900403811.5</v>
      </c>
      <c r="N174" s="4">
        <v>10393</v>
      </c>
      <c r="O174">
        <f t="shared" si="35"/>
        <v>36112768.172099993</v>
      </c>
      <c r="P174" s="15">
        <f t="shared" si="36"/>
        <v>-217015707925.73596</v>
      </c>
      <c r="Q174" s="15">
        <f t="shared" si="37"/>
        <v>1304132025051838.2</v>
      </c>
    </row>
    <row r="175" spans="1:17" x14ac:dyDescent="0.25">
      <c r="A175" t="s">
        <v>194</v>
      </c>
      <c r="B175" s="4">
        <v>31</v>
      </c>
      <c r="C175" s="4">
        <f t="shared" si="26"/>
        <v>94.089999999999989</v>
      </c>
      <c r="D175" s="4">
        <f t="shared" si="28"/>
        <v>912.67299999999977</v>
      </c>
      <c r="E175" s="4">
        <f t="shared" si="29"/>
        <v>8852.9280999999974</v>
      </c>
      <c r="F175" s="4">
        <v>31</v>
      </c>
      <c r="G175" s="4">
        <f t="shared" si="27"/>
        <v>96.432400000000001</v>
      </c>
      <c r="H175" s="4">
        <f t="shared" si="30"/>
        <v>946.96616800000004</v>
      </c>
      <c r="I175" s="4">
        <f t="shared" si="31"/>
        <v>9299.2077697599998</v>
      </c>
      <c r="J175" s="4">
        <v>14319</v>
      </c>
      <c r="K175" s="4">
        <f t="shared" si="32"/>
        <v>5141828.3536000056</v>
      </c>
      <c r="L175" s="4">
        <f t="shared" si="33"/>
        <v>-11659404301.489235</v>
      </c>
      <c r="M175" s="4">
        <f t="shared" si="34"/>
        <v>26438398817884.945</v>
      </c>
      <c r="N175" s="4">
        <v>14259</v>
      </c>
      <c r="O175">
        <f t="shared" si="35"/>
        <v>4594120.6920999978</v>
      </c>
      <c r="P175" s="15">
        <f t="shared" si="36"/>
        <v>-9846992350.2402115</v>
      </c>
      <c r="Q175" s="15">
        <f t="shared" si="37"/>
        <v>21105944933581.363</v>
      </c>
    </row>
    <row r="176" spans="1:17" x14ac:dyDescent="0.25">
      <c r="A176" t="s">
        <v>195</v>
      </c>
      <c r="B176" s="4">
        <v>24</v>
      </c>
      <c r="C176" s="4">
        <f t="shared" si="26"/>
        <v>7.2899999999999965</v>
      </c>
      <c r="D176" s="4">
        <f t="shared" si="28"/>
        <v>19.682999999999986</v>
      </c>
      <c r="E176" s="4">
        <f t="shared" si="29"/>
        <v>53.144099999999952</v>
      </c>
      <c r="F176" s="4">
        <v>24</v>
      </c>
      <c r="G176" s="4">
        <f t="shared" si="27"/>
        <v>7.9524000000000017</v>
      </c>
      <c r="H176" s="4">
        <f t="shared" si="30"/>
        <v>22.425768000000009</v>
      </c>
      <c r="I176" s="4">
        <f t="shared" si="31"/>
        <v>63.240665760000027</v>
      </c>
      <c r="J176" s="4">
        <v>9138</v>
      </c>
      <c r="K176" s="4">
        <f t="shared" si="32"/>
        <v>55481046.073600017</v>
      </c>
      <c r="L176" s="4">
        <f t="shared" si="33"/>
        <v>-413253900541.97418</v>
      </c>
      <c r="M176" s="4">
        <f t="shared" si="34"/>
        <v>3078146473420928</v>
      </c>
      <c r="N176" s="4">
        <v>8589</v>
      </c>
      <c r="O176">
        <f t="shared" si="35"/>
        <v>61049063.29209999</v>
      </c>
      <c r="P176" s="15">
        <f t="shared" si="36"/>
        <v>-477000140635.86108</v>
      </c>
      <c r="Q176" s="15">
        <f t="shared" si="37"/>
        <v>3726988128842830.5</v>
      </c>
    </row>
    <row r="177" spans="1:17" x14ac:dyDescent="0.25">
      <c r="A177" t="s">
        <v>196</v>
      </c>
      <c r="B177" s="4">
        <v>17</v>
      </c>
      <c r="C177" s="4">
        <f t="shared" si="26"/>
        <v>18.490000000000006</v>
      </c>
      <c r="D177" s="4">
        <f t="shared" si="28"/>
        <v>-79.507000000000033</v>
      </c>
      <c r="E177" s="4">
        <f t="shared" si="29"/>
        <v>341.8801000000002</v>
      </c>
      <c r="F177" s="4">
        <v>17</v>
      </c>
      <c r="G177" s="4">
        <f t="shared" si="27"/>
        <v>17.472399999999997</v>
      </c>
      <c r="H177" s="4">
        <f t="shared" si="30"/>
        <v>-73.034631999999988</v>
      </c>
      <c r="I177" s="4">
        <f t="shared" si="31"/>
        <v>305.28476175999987</v>
      </c>
      <c r="J177" s="4">
        <v>40431</v>
      </c>
      <c r="K177" s="4">
        <f t="shared" si="32"/>
        <v>568557318.91359997</v>
      </c>
      <c r="L177" s="4">
        <f t="shared" si="33"/>
        <v>13556930877396.199</v>
      </c>
      <c r="M177" s="4">
        <f t="shared" si="34"/>
        <v>3.2325742489022099E+17</v>
      </c>
      <c r="N177" s="4">
        <v>40438</v>
      </c>
      <c r="O177">
        <f t="shared" si="35"/>
        <v>577710548.07210004</v>
      </c>
      <c r="P177" s="15">
        <f t="shared" si="36"/>
        <v>13885625426347.248</v>
      </c>
      <c r="Q177" s="15">
        <f t="shared" si="37"/>
        <v>3.3374947735376621E+17</v>
      </c>
    </row>
    <row r="178" spans="1:17" x14ac:dyDescent="0.25">
      <c r="A178" t="s">
        <v>110</v>
      </c>
      <c r="B178" s="4">
        <v>11</v>
      </c>
      <c r="C178" s="4">
        <f t="shared" si="26"/>
        <v>106.09000000000002</v>
      </c>
      <c r="D178" s="4">
        <f t="shared" si="28"/>
        <v>-1092.7270000000003</v>
      </c>
      <c r="E178" s="4">
        <f t="shared" si="29"/>
        <v>11255.088100000004</v>
      </c>
      <c r="F178" s="4">
        <v>11</v>
      </c>
      <c r="G178" s="4">
        <f t="shared" si="27"/>
        <v>103.63239999999999</v>
      </c>
      <c r="H178" s="4">
        <f t="shared" si="30"/>
        <v>-1054.9778319999998</v>
      </c>
      <c r="I178" s="4">
        <f t="shared" si="31"/>
        <v>10739.674329759999</v>
      </c>
      <c r="J178" s="4">
        <v>4902</v>
      </c>
      <c r="K178" s="4">
        <f t="shared" si="32"/>
        <v>136528942.39360002</v>
      </c>
      <c r="L178" s="4">
        <f t="shared" si="33"/>
        <v>-1595280619134.5632</v>
      </c>
      <c r="M178" s="4">
        <f t="shared" si="34"/>
        <v>1.8640152111114952E+16</v>
      </c>
      <c r="N178" s="4">
        <v>5255</v>
      </c>
      <c r="O178">
        <f t="shared" si="35"/>
        <v>124264303.81209999</v>
      </c>
      <c r="P178" s="15">
        <f t="shared" si="36"/>
        <v>-1385222657671.9653</v>
      </c>
      <c r="Q178" s="15">
        <f t="shared" si="37"/>
        <v>1.5441617201905888E+16</v>
      </c>
    </row>
    <row r="179" spans="1:17" x14ac:dyDescent="0.25">
      <c r="A179" t="s">
        <v>197</v>
      </c>
      <c r="B179" s="4">
        <v>13</v>
      </c>
      <c r="C179" s="4">
        <f t="shared" si="26"/>
        <v>68.890000000000015</v>
      </c>
      <c r="D179" s="4">
        <f t="shared" si="28"/>
        <v>-571.78700000000015</v>
      </c>
      <c r="E179" s="4">
        <f t="shared" si="29"/>
        <v>4745.8321000000024</v>
      </c>
      <c r="F179" s="4">
        <v>13</v>
      </c>
      <c r="G179" s="4">
        <f t="shared" si="27"/>
        <v>66.912399999999991</v>
      </c>
      <c r="H179" s="4">
        <f t="shared" si="30"/>
        <v>-547.34343199999989</v>
      </c>
      <c r="I179" s="4">
        <f t="shared" si="31"/>
        <v>4477.2692737599991</v>
      </c>
      <c r="J179" s="4">
        <v>6424</v>
      </c>
      <c r="K179" s="4">
        <f t="shared" si="32"/>
        <v>103277625.75360003</v>
      </c>
      <c r="L179" s="4">
        <f t="shared" si="33"/>
        <v>-1049565068378.5056</v>
      </c>
      <c r="M179" s="4">
        <f t="shared" si="34"/>
        <v>1.0666267981300668E+16</v>
      </c>
      <c r="N179" s="4">
        <v>6635</v>
      </c>
      <c r="O179">
        <f t="shared" si="35"/>
        <v>95401907.412099987</v>
      </c>
      <c r="P179" s="15">
        <f t="shared" si="36"/>
        <v>-931827636437.87122</v>
      </c>
      <c r="Q179" s="15">
        <f t="shared" si="37"/>
        <v>9101523937866898</v>
      </c>
    </row>
    <row r="180" spans="1:17" x14ac:dyDescent="0.25">
      <c r="A180" t="s">
        <v>198</v>
      </c>
      <c r="B180" s="4">
        <v>12</v>
      </c>
      <c r="C180" s="4">
        <f t="shared" si="26"/>
        <v>86.490000000000009</v>
      </c>
      <c r="D180" s="4">
        <f t="shared" si="28"/>
        <v>-804.3570000000002</v>
      </c>
      <c r="E180" s="4">
        <f t="shared" si="29"/>
        <v>7480.5201000000015</v>
      </c>
      <c r="F180" s="4">
        <v>12</v>
      </c>
      <c r="G180" s="4">
        <f t="shared" si="27"/>
        <v>84.27239999999999</v>
      </c>
      <c r="H180" s="4">
        <f t="shared" si="30"/>
        <v>-773.62063199999989</v>
      </c>
      <c r="I180" s="4">
        <f t="shared" si="31"/>
        <v>7101.8374017599981</v>
      </c>
      <c r="J180" s="4">
        <v>4015</v>
      </c>
      <c r="K180" s="4">
        <f t="shared" si="32"/>
        <v>158044120.83360004</v>
      </c>
      <c r="L180" s="4">
        <f t="shared" si="33"/>
        <v>-1986861147706.8533</v>
      </c>
      <c r="M180" s="4">
        <f t="shared" si="34"/>
        <v>2.4977944130065572E+16</v>
      </c>
      <c r="N180" s="4">
        <v>3721</v>
      </c>
      <c r="O180">
        <f t="shared" si="35"/>
        <v>160817652.33209997</v>
      </c>
      <c r="P180" s="15">
        <f t="shared" si="36"/>
        <v>-2039391368107.7693</v>
      </c>
      <c r="Q180" s="15">
        <f t="shared" si="37"/>
        <v>2.586231730160818E+16</v>
      </c>
    </row>
    <row r="181" spans="1:17" x14ac:dyDescent="0.25">
      <c r="A181" t="s">
        <v>199</v>
      </c>
      <c r="B181" s="4">
        <v>21</v>
      </c>
      <c r="C181" s="4">
        <f t="shared" si="26"/>
        <v>9.0000000000000427E-2</v>
      </c>
      <c r="D181" s="4">
        <f t="shared" si="28"/>
        <v>-2.7000000000000191E-2</v>
      </c>
      <c r="E181" s="4">
        <f t="shared" si="29"/>
        <v>8.1000000000000776E-3</v>
      </c>
      <c r="F181" s="4">
        <v>21</v>
      </c>
      <c r="G181" s="4">
        <f t="shared" si="27"/>
        <v>3.2399999999999901E-2</v>
      </c>
      <c r="H181" s="4">
        <f t="shared" si="30"/>
        <v>-5.8319999999999726E-3</v>
      </c>
      <c r="I181" s="4">
        <f t="shared" si="31"/>
        <v>1.0497599999999936E-3</v>
      </c>
      <c r="J181" s="4">
        <v>6166</v>
      </c>
      <c r="K181" s="4">
        <f t="shared" si="32"/>
        <v>108588070.71360002</v>
      </c>
      <c r="L181" s="4">
        <f t="shared" si="33"/>
        <v>-1131548506155.312</v>
      </c>
      <c r="M181" s="4">
        <f t="shared" si="34"/>
        <v>1.17913691013018E+16</v>
      </c>
      <c r="N181" s="4">
        <v>6165</v>
      </c>
      <c r="O181">
        <f t="shared" si="35"/>
        <v>104804154.01209998</v>
      </c>
      <c r="P181" s="15">
        <f t="shared" si="36"/>
        <v>-1072920998241.9321</v>
      </c>
      <c r="Q181" s="15">
        <f t="shared" si="37"/>
        <v>1.0983910698191972E+16</v>
      </c>
    </row>
    <row r="182" spans="1:17" x14ac:dyDescent="0.25">
      <c r="A182" t="s">
        <v>200</v>
      </c>
      <c r="B182" s="4">
        <v>14</v>
      </c>
      <c r="C182" s="4">
        <f t="shared" si="26"/>
        <v>53.290000000000013</v>
      </c>
      <c r="D182" s="4">
        <f t="shared" si="28"/>
        <v>-389.01700000000011</v>
      </c>
      <c r="E182" s="4">
        <f t="shared" si="29"/>
        <v>2839.8241000000016</v>
      </c>
      <c r="F182" s="4">
        <v>14</v>
      </c>
      <c r="G182" s="4">
        <f t="shared" si="27"/>
        <v>51.552399999999999</v>
      </c>
      <c r="H182" s="4">
        <f t="shared" si="30"/>
        <v>-370.146232</v>
      </c>
      <c r="I182" s="4">
        <f t="shared" si="31"/>
        <v>2657.6499457599998</v>
      </c>
      <c r="J182" s="4">
        <v>6084</v>
      </c>
      <c r="K182" s="4">
        <f t="shared" si="32"/>
        <v>110303766.55360003</v>
      </c>
      <c r="L182" s="4">
        <f t="shared" si="33"/>
        <v>-1158471926455.1777</v>
      </c>
      <c r="M182" s="4">
        <f t="shared" si="34"/>
        <v>1.2166920915911092E+16</v>
      </c>
      <c r="N182" s="4">
        <v>5907</v>
      </c>
      <c r="O182">
        <f t="shared" si="35"/>
        <v>110153211.25209999</v>
      </c>
      <c r="P182" s="15">
        <f t="shared" si="36"/>
        <v>-1156100911843.1777</v>
      </c>
      <c r="Q182" s="15">
        <f t="shared" si="37"/>
        <v>1.2133729949149768E+16</v>
      </c>
    </row>
    <row r="183" spans="1:17" x14ac:dyDescent="0.25">
      <c r="A183" t="s">
        <v>201</v>
      </c>
      <c r="B183" s="4">
        <v>15</v>
      </c>
      <c r="C183" s="4">
        <f t="shared" si="26"/>
        <v>39.690000000000012</v>
      </c>
      <c r="D183" s="4">
        <f t="shared" si="28"/>
        <v>-250.04700000000011</v>
      </c>
      <c r="E183" s="4">
        <f t="shared" si="29"/>
        <v>1575.2961000000009</v>
      </c>
      <c r="F183" s="4">
        <v>15</v>
      </c>
      <c r="G183" s="4">
        <f t="shared" si="27"/>
        <v>38.192399999999999</v>
      </c>
      <c r="H183" s="4">
        <f t="shared" si="30"/>
        <v>-236.02903199999997</v>
      </c>
      <c r="I183" s="4">
        <f t="shared" si="31"/>
        <v>1458.65941776</v>
      </c>
      <c r="J183" s="4">
        <v>4590</v>
      </c>
      <c r="K183" s="4">
        <f t="shared" si="32"/>
        <v>143917451.83360004</v>
      </c>
      <c r="L183" s="4">
        <f t="shared" si="33"/>
        <v>-1726514345968.8931</v>
      </c>
      <c r="M183" s="4">
        <f t="shared" si="34"/>
        <v>2.0712232942276588E+16</v>
      </c>
      <c r="N183" s="4">
        <v>4354</v>
      </c>
      <c r="O183">
        <f t="shared" si="35"/>
        <v>145163701.59209999</v>
      </c>
      <c r="P183" s="15">
        <f t="shared" si="36"/>
        <v>-1748988890625.2415</v>
      </c>
      <c r="Q183" s="15">
        <f t="shared" si="37"/>
        <v>2.1072500259920256E+16</v>
      </c>
    </row>
    <row r="184" spans="1:17" x14ac:dyDescent="0.25">
      <c r="A184" t="s">
        <v>202</v>
      </c>
      <c r="B184" s="4">
        <v>5</v>
      </c>
      <c r="C184" s="4">
        <f t="shared" si="26"/>
        <v>265.69</v>
      </c>
      <c r="D184" s="4">
        <f t="shared" si="28"/>
        <v>-4330.7470000000003</v>
      </c>
      <c r="E184" s="4">
        <f t="shared" si="29"/>
        <v>70591.176099999997</v>
      </c>
      <c r="F184" s="4">
        <v>6</v>
      </c>
      <c r="G184" s="4">
        <f t="shared" si="27"/>
        <v>230.4324</v>
      </c>
      <c r="H184" s="4">
        <f t="shared" si="30"/>
        <v>-3497.9638319999999</v>
      </c>
      <c r="I184" s="4">
        <f t="shared" si="31"/>
        <v>53099.09096976</v>
      </c>
      <c r="J184" s="4">
        <v>3809</v>
      </c>
      <c r="K184" s="4">
        <f t="shared" si="32"/>
        <v>163266039.55360004</v>
      </c>
      <c r="L184" s="4">
        <f t="shared" si="33"/>
        <v>-2086141616358.498</v>
      </c>
      <c r="M184" s="4">
        <f t="shared" si="34"/>
        <v>2.6655799671517692E+16</v>
      </c>
      <c r="N184" s="4">
        <v>3722</v>
      </c>
      <c r="O184">
        <f t="shared" si="35"/>
        <v>160792290.55209997</v>
      </c>
      <c r="P184" s="15">
        <f t="shared" si="36"/>
        <v>-2038908953193.9429</v>
      </c>
      <c r="Q184" s="15">
        <f t="shared" si="37"/>
        <v>2.585416070099094E+16</v>
      </c>
    </row>
    <row r="185" spans="1:17" x14ac:dyDescent="0.25">
      <c r="A185" t="s">
        <v>203</v>
      </c>
      <c r="B185" s="4">
        <v>5</v>
      </c>
      <c r="C185" s="4">
        <f t="shared" si="26"/>
        <v>265.69</v>
      </c>
      <c r="D185" s="4">
        <f t="shared" si="28"/>
        <v>-4330.7470000000003</v>
      </c>
      <c r="E185" s="4">
        <f t="shared" si="29"/>
        <v>70591.176099999997</v>
      </c>
      <c r="F185" s="4">
        <v>5</v>
      </c>
      <c r="G185" s="4">
        <f t="shared" si="27"/>
        <v>261.79239999999999</v>
      </c>
      <c r="H185" s="4">
        <f t="shared" si="30"/>
        <v>-4235.8010319999994</v>
      </c>
      <c r="I185" s="4">
        <f t="shared" si="31"/>
        <v>68535.260697759993</v>
      </c>
      <c r="J185" s="4">
        <v>9531</v>
      </c>
      <c r="K185" s="4">
        <f t="shared" si="32"/>
        <v>49780926.91360002</v>
      </c>
      <c r="L185" s="4">
        <f t="shared" si="33"/>
        <v>-351232316694.51984</v>
      </c>
      <c r="M185" s="4">
        <f t="shared" si="34"/>
        <v>2478140684377187</v>
      </c>
      <c r="N185" s="4">
        <v>9238</v>
      </c>
      <c r="O185">
        <f t="shared" si="35"/>
        <v>51328484.072099991</v>
      </c>
      <c r="P185" s="15">
        <f t="shared" si="36"/>
        <v>-367737278001.31244</v>
      </c>
      <c r="Q185" s="15">
        <f t="shared" si="37"/>
        <v>2634613277139822.5</v>
      </c>
    </row>
    <row r="186" spans="1:17" x14ac:dyDescent="0.25">
      <c r="A186" t="s">
        <v>204</v>
      </c>
      <c r="B186" s="4">
        <v>19</v>
      </c>
      <c r="C186" s="4">
        <f t="shared" si="26"/>
        <v>5.2900000000000036</v>
      </c>
      <c r="D186" s="4">
        <f t="shared" si="28"/>
        <v>-12.167000000000012</v>
      </c>
      <c r="E186" s="4">
        <f t="shared" si="29"/>
        <v>27.984100000000037</v>
      </c>
      <c r="F186" s="4">
        <v>19</v>
      </c>
      <c r="G186" s="4">
        <f t="shared" si="27"/>
        <v>4.7523999999999988</v>
      </c>
      <c r="H186" s="4">
        <f t="shared" si="30"/>
        <v>-10.360231999999996</v>
      </c>
      <c r="I186" s="4">
        <f t="shared" si="31"/>
        <v>22.58530575999999</v>
      </c>
      <c r="J186" s="4">
        <v>8229</v>
      </c>
      <c r="K186" s="4">
        <f t="shared" si="32"/>
        <v>69848809.153600022</v>
      </c>
      <c r="L186" s="4">
        <f t="shared" si="33"/>
        <v>-583765613429.76147</v>
      </c>
      <c r="M186" s="4">
        <f t="shared" si="34"/>
        <v>4878856140176038</v>
      </c>
      <c r="N186" s="4">
        <v>8398</v>
      </c>
      <c r="O186">
        <f t="shared" si="35"/>
        <v>64070259.272099994</v>
      </c>
      <c r="P186" s="15">
        <f t="shared" si="36"/>
        <v>-512843342615.00446</v>
      </c>
      <c r="Q186" s="15">
        <f t="shared" si="37"/>
        <v>4104998123194115.5</v>
      </c>
    </row>
    <row r="187" spans="1:17" x14ac:dyDescent="0.25">
      <c r="A187" t="s">
        <v>205</v>
      </c>
      <c r="B187" s="4">
        <v>11</v>
      </c>
      <c r="C187" s="4">
        <f t="shared" si="26"/>
        <v>106.09000000000002</v>
      </c>
      <c r="D187" s="4">
        <f t="shared" si="28"/>
        <v>-1092.7270000000003</v>
      </c>
      <c r="E187" s="4">
        <f t="shared" si="29"/>
        <v>11255.088100000004</v>
      </c>
      <c r="F187" s="4">
        <v>9</v>
      </c>
      <c r="G187" s="4">
        <f t="shared" si="27"/>
        <v>148.35239999999999</v>
      </c>
      <c r="H187" s="4">
        <f t="shared" si="30"/>
        <v>-1806.9322319999999</v>
      </c>
      <c r="I187" s="4">
        <f t="shared" si="31"/>
        <v>22008.434585759998</v>
      </c>
      <c r="J187" s="4">
        <v>5052</v>
      </c>
      <c r="K187" s="4">
        <f t="shared" si="32"/>
        <v>133046074.39360003</v>
      </c>
      <c r="L187" s="4">
        <f t="shared" si="33"/>
        <v>-1534627927857.4434</v>
      </c>
      <c r="M187" s="4">
        <f t="shared" si="34"/>
        <v>1.7701257911547354E+16</v>
      </c>
      <c r="N187" s="4">
        <v>4943</v>
      </c>
      <c r="O187">
        <f t="shared" si="35"/>
        <v>131317619.17209999</v>
      </c>
      <c r="P187" s="15">
        <f t="shared" si="36"/>
        <v>-1504819811964.5708</v>
      </c>
      <c r="Q187" s="15">
        <f t="shared" si="37"/>
        <v>1.7244317105028684E+16</v>
      </c>
    </row>
    <row r="188" spans="1:17" x14ac:dyDescent="0.25">
      <c r="A188" t="s">
        <v>206</v>
      </c>
      <c r="B188" s="4">
        <v>12</v>
      </c>
      <c r="C188" s="4">
        <f t="shared" si="26"/>
        <v>86.490000000000009</v>
      </c>
      <c r="D188" s="4">
        <f t="shared" si="28"/>
        <v>-804.3570000000002</v>
      </c>
      <c r="E188" s="4">
        <f t="shared" si="29"/>
        <v>7480.5201000000015</v>
      </c>
      <c r="F188" s="4">
        <v>12</v>
      </c>
      <c r="G188" s="4">
        <f t="shared" si="27"/>
        <v>84.27239999999999</v>
      </c>
      <c r="H188" s="4">
        <f t="shared" si="30"/>
        <v>-773.62063199999989</v>
      </c>
      <c r="I188" s="4">
        <f t="shared" si="31"/>
        <v>7101.8374017599981</v>
      </c>
      <c r="J188" s="4">
        <v>4951</v>
      </c>
      <c r="K188" s="4">
        <f t="shared" si="32"/>
        <v>135386256.51360002</v>
      </c>
      <c r="L188" s="4">
        <f t="shared" si="33"/>
        <v>-1575294910839.384</v>
      </c>
      <c r="M188" s="4">
        <f t="shared" si="34"/>
        <v>1.8329438452766304E+16</v>
      </c>
      <c r="N188" s="4">
        <v>5082</v>
      </c>
      <c r="O188">
        <f t="shared" si="35"/>
        <v>128151229.75209999</v>
      </c>
      <c r="P188" s="15">
        <f t="shared" si="36"/>
        <v>-1450721899773.3752</v>
      </c>
      <c r="Q188" s="15">
        <f t="shared" si="37"/>
        <v>1.6422737686975518E+16</v>
      </c>
    </row>
    <row r="189" spans="1:17" x14ac:dyDescent="0.25">
      <c r="A189" t="s">
        <v>207</v>
      </c>
      <c r="B189" s="4">
        <v>9</v>
      </c>
      <c r="C189" s="4">
        <f t="shared" si="26"/>
        <v>151.29000000000002</v>
      </c>
      <c r="D189" s="4">
        <f t="shared" si="28"/>
        <v>-1860.8670000000004</v>
      </c>
      <c r="E189" s="4">
        <f t="shared" si="29"/>
        <v>22888.664100000005</v>
      </c>
      <c r="F189" s="4">
        <v>9</v>
      </c>
      <c r="G189" s="4">
        <f t="shared" si="27"/>
        <v>148.35239999999999</v>
      </c>
      <c r="H189" s="4">
        <f t="shared" si="30"/>
        <v>-1806.9322319999999</v>
      </c>
      <c r="I189" s="4">
        <f t="shared" si="31"/>
        <v>22008.434585759998</v>
      </c>
      <c r="J189" s="4">
        <v>2398</v>
      </c>
      <c r="K189" s="4">
        <f t="shared" si="32"/>
        <v>201315234.87360004</v>
      </c>
      <c r="L189" s="4">
        <f t="shared" si="33"/>
        <v>-2856373288918.167</v>
      </c>
      <c r="M189" s="4">
        <f t="shared" si="34"/>
        <v>4.0527823792212752E+16</v>
      </c>
      <c r="N189" s="4">
        <v>2424</v>
      </c>
      <c r="O189">
        <f t="shared" si="35"/>
        <v>195395386.99209997</v>
      </c>
      <c r="P189" s="15">
        <f t="shared" si="36"/>
        <v>-2731312923576.5</v>
      </c>
      <c r="Q189" s="15">
        <f t="shared" si="37"/>
        <v>3.8179357257792512E+16</v>
      </c>
    </row>
    <row r="190" spans="1:17" x14ac:dyDescent="0.25">
      <c r="A190" t="s">
        <v>208</v>
      </c>
      <c r="B190" s="4">
        <v>17</v>
      </c>
      <c r="C190" s="4">
        <f t="shared" si="26"/>
        <v>18.490000000000006</v>
      </c>
      <c r="D190" s="4">
        <f t="shared" si="28"/>
        <v>-79.507000000000033</v>
      </c>
      <c r="E190" s="4">
        <f t="shared" si="29"/>
        <v>341.8801000000002</v>
      </c>
      <c r="F190" s="4">
        <v>16</v>
      </c>
      <c r="G190" s="4">
        <f t="shared" si="27"/>
        <v>26.832399999999996</v>
      </c>
      <c r="H190" s="4">
        <f t="shared" si="30"/>
        <v>-138.99183199999996</v>
      </c>
      <c r="I190" s="4">
        <f t="shared" si="31"/>
        <v>719.97768975999975</v>
      </c>
      <c r="J190" s="4">
        <v>4359</v>
      </c>
      <c r="K190" s="4">
        <f t="shared" si="32"/>
        <v>149513223.55360004</v>
      </c>
      <c r="L190" s="4">
        <f t="shared" si="33"/>
        <v>-1828181911795.0579</v>
      </c>
      <c r="M190" s="4">
        <f t="shared" si="34"/>
        <v>2.2354204017388784E+16</v>
      </c>
      <c r="N190" s="4">
        <v>4308</v>
      </c>
      <c r="O190">
        <f t="shared" si="35"/>
        <v>146274269.47209999</v>
      </c>
      <c r="P190" s="15">
        <f t="shared" si="36"/>
        <v>-1769098061960.6714</v>
      </c>
      <c r="Q190" s="15">
        <f t="shared" si="37"/>
        <v>2.1396161909596524E+16</v>
      </c>
    </row>
    <row r="191" spans="1:17" x14ac:dyDescent="0.25">
      <c r="A191" t="s">
        <v>209</v>
      </c>
      <c r="B191" s="4">
        <v>4</v>
      </c>
      <c r="C191" s="4">
        <f t="shared" si="26"/>
        <v>299.29000000000002</v>
      </c>
      <c r="D191" s="4">
        <f t="shared" si="28"/>
        <v>-5177.7170000000006</v>
      </c>
      <c r="E191" s="4">
        <f t="shared" si="29"/>
        <v>89574.504100000006</v>
      </c>
      <c r="F191" s="4">
        <v>4</v>
      </c>
      <c r="G191" s="4">
        <f t="shared" si="27"/>
        <v>295.1524</v>
      </c>
      <c r="H191" s="4">
        <f t="shared" si="30"/>
        <v>-5070.7182320000002</v>
      </c>
      <c r="I191" s="4">
        <f t="shared" si="31"/>
        <v>87114.939225759997</v>
      </c>
      <c r="J191" s="4">
        <v>11487</v>
      </c>
      <c r="K191" s="4">
        <f t="shared" si="32"/>
        <v>26005512.193600014</v>
      </c>
      <c r="L191" s="4">
        <f t="shared" si="33"/>
        <v>-132616669761.99492</v>
      </c>
      <c r="M191" s="4">
        <f t="shared" si="34"/>
        <v>676286664451479</v>
      </c>
      <c r="N191" s="4">
        <v>11239</v>
      </c>
      <c r="O191">
        <f t="shared" si="35"/>
        <v>26660596.292099994</v>
      </c>
      <c r="P191" s="15">
        <f t="shared" si="36"/>
        <v>-137659056288.66617</v>
      </c>
      <c r="Q191" s="15">
        <f t="shared" si="37"/>
        <v>710787394650335.87</v>
      </c>
    </row>
    <row r="192" spans="1:17" x14ac:dyDescent="0.25">
      <c r="A192" t="s">
        <v>210</v>
      </c>
      <c r="B192" s="4">
        <v>46</v>
      </c>
      <c r="C192" s="4">
        <f t="shared" si="26"/>
        <v>610.08999999999992</v>
      </c>
      <c r="D192" s="4">
        <f t="shared" si="28"/>
        <v>15069.222999999998</v>
      </c>
      <c r="E192" s="4">
        <f t="shared" si="29"/>
        <v>372209.80809999991</v>
      </c>
      <c r="F192" s="4">
        <v>45</v>
      </c>
      <c r="G192" s="4">
        <f t="shared" si="27"/>
        <v>567.39240000000007</v>
      </c>
      <c r="H192" s="4">
        <f t="shared" si="30"/>
        <v>13515.286968000002</v>
      </c>
      <c r="I192" s="4">
        <f t="shared" si="31"/>
        <v>321934.13557776005</v>
      </c>
      <c r="J192" s="4">
        <v>22675</v>
      </c>
      <c r="K192" s="4">
        <f t="shared" si="32"/>
        <v>37069101.633599982</v>
      </c>
      <c r="L192" s="4">
        <f t="shared" si="33"/>
        <v>225693001150.07541</v>
      </c>
      <c r="M192" s="4">
        <f t="shared" si="34"/>
        <v>1374118295922164.8</v>
      </c>
      <c r="N192" s="4">
        <v>22725</v>
      </c>
      <c r="O192">
        <f t="shared" si="35"/>
        <v>39975397.212100007</v>
      </c>
      <c r="P192" s="15">
        <f t="shared" si="36"/>
        <v>252748846167.19565</v>
      </c>
      <c r="Q192" s="15">
        <f t="shared" si="37"/>
        <v>1598032382265173</v>
      </c>
    </row>
    <row r="193" spans="1:17" x14ac:dyDescent="0.25">
      <c r="A193" t="s">
        <v>211</v>
      </c>
      <c r="B193" s="4">
        <v>24</v>
      </c>
      <c r="C193" s="4">
        <f t="shared" si="26"/>
        <v>7.2899999999999965</v>
      </c>
      <c r="D193" s="4">
        <f t="shared" si="28"/>
        <v>19.682999999999986</v>
      </c>
      <c r="E193" s="4">
        <f t="shared" si="29"/>
        <v>53.144099999999952</v>
      </c>
      <c r="F193" s="4">
        <v>24</v>
      </c>
      <c r="G193" s="4">
        <f t="shared" si="27"/>
        <v>7.9524000000000017</v>
      </c>
      <c r="H193" s="4">
        <f t="shared" si="30"/>
        <v>22.425768000000009</v>
      </c>
      <c r="I193" s="4">
        <f t="shared" si="31"/>
        <v>63.240665760000027</v>
      </c>
      <c r="J193" s="4">
        <v>10714</v>
      </c>
      <c r="K193" s="4">
        <f t="shared" si="32"/>
        <v>34486960.953600012</v>
      </c>
      <c r="L193" s="4">
        <f t="shared" si="33"/>
        <v>-202526747417.67334</v>
      </c>
      <c r="M193" s="4">
        <f t="shared" si="34"/>
        <v>1189350475815131.7</v>
      </c>
      <c r="N193" s="4">
        <v>10437</v>
      </c>
      <c r="O193">
        <f t="shared" si="35"/>
        <v>35585877.852099992</v>
      </c>
      <c r="P193" s="15">
        <f t="shared" si="36"/>
        <v>-212283639880.13876</v>
      </c>
      <c r="Q193" s="15">
        <f t="shared" si="37"/>
        <v>1266354702504580.7</v>
      </c>
    </row>
    <row r="194" spans="1:17" x14ac:dyDescent="0.25">
      <c r="A194" t="s">
        <v>212</v>
      </c>
      <c r="B194" s="4">
        <v>20</v>
      </c>
      <c r="C194" s="4">
        <f t="shared" ref="C194:C257" si="38">(B194-$W$7)^2</f>
        <v>1.6900000000000019</v>
      </c>
      <c r="D194" s="4">
        <f t="shared" si="28"/>
        <v>-2.1970000000000036</v>
      </c>
      <c r="E194" s="4">
        <f t="shared" si="29"/>
        <v>2.8561000000000067</v>
      </c>
      <c r="F194" s="4">
        <v>20</v>
      </c>
      <c r="G194" s="4">
        <f t="shared" ref="G194:G257" si="39">(F194-$W$8)^2</f>
        <v>1.3923999999999994</v>
      </c>
      <c r="H194" s="4">
        <f t="shared" si="30"/>
        <v>-1.6430319999999989</v>
      </c>
      <c r="I194" s="4">
        <f t="shared" si="31"/>
        <v>1.9387777599999985</v>
      </c>
      <c r="J194" s="4">
        <v>13566</v>
      </c>
      <c r="K194" s="4">
        <f t="shared" si="32"/>
        <v>9123782.7136000078</v>
      </c>
      <c r="L194" s="4">
        <f t="shared" si="33"/>
        <v>-27558933113.391651</v>
      </c>
      <c r="M194" s="4">
        <f t="shared" si="34"/>
        <v>83243411004986.328</v>
      </c>
      <c r="N194" s="4">
        <v>13446</v>
      </c>
      <c r="O194">
        <f t="shared" si="35"/>
        <v>8740241.8320999965</v>
      </c>
      <c r="P194" s="15">
        <f t="shared" si="36"/>
        <v>-25839563550.002102</v>
      </c>
      <c r="Q194" s="15">
        <f t="shared" si="37"/>
        <v>76391827283590.703</v>
      </c>
    </row>
    <row r="195" spans="1:17" x14ac:dyDescent="0.25">
      <c r="A195" t="s">
        <v>213</v>
      </c>
      <c r="B195" s="4">
        <v>9</v>
      </c>
      <c r="C195" s="4">
        <f t="shared" si="38"/>
        <v>151.29000000000002</v>
      </c>
      <c r="D195" s="4">
        <f t="shared" ref="D195:D258" si="40">(B195-$W$7)^3</f>
        <v>-1860.8670000000004</v>
      </c>
      <c r="E195" s="4">
        <f t="shared" ref="E195:E258" si="41">(B195-$W$7)^4</f>
        <v>22888.664100000005</v>
      </c>
      <c r="F195" s="4">
        <v>9</v>
      </c>
      <c r="G195" s="4">
        <f t="shared" si="39"/>
        <v>148.35239999999999</v>
      </c>
      <c r="H195" s="4">
        <f t="shared" ref="H195:H258" si="42">(F195-$W$8)^3</f>
        <v>-1806.9322319999999</v>
      </c>
      <c r="I195" s="4">
        <f t="shared" ref="I195:I258" si="43">(F195-$W$8)^4</f>
        <v>22008.434585759998</v>
      </c>
      <c r="J195" s="4">
        <v>7980</v>
      </c>
      <c r="K195" s="4">
        <f t="shared" ref="K195:K258" si="44">(J195-$W$11)^2</f>
        <v>74072875.033600017</v>
      </c>
      <c r="L195" s="4">
        <f t="shared" ref="L195:L258" si="45">(J195-$W$11)^3</f>
        <v>-637512643349.18066</v>
      </c>
      <c r="M195" s="4">
        <f t="shared" ref="M195:M258" si="46">(J195-$W$11)^4</f>
        <v>5486790815743325</v>
      </c>
      <c r="N195" s="4">
        <v>7822</v>
      </c>
      <c r="O195">
        <f t="shared" ref="O195:O258" si="47">(N195-$W$12)^2</f>
        <v>73623092.552099988</v>
      </c>
      <c r="P195" s="15">
        <f t="shared" ref="P195:P258" si="48">(N195-$W$12)^3</f>
        <v>-631714847103.11316</v>
      </c>
      <c r="Q195" s="15">
        <f t="shared" ref="Q195:Q258" si="49">(N195-$W$12)^4</f>
        <v>5420359756935081</v>
      </c>
    </row>
    <row r="196" spans="1:17" x14ac:dyDescent="0.25">
      <c r="A196" t="s">
        <v>214</v>
      </c>
      <c r="B196" s="4">
        <v>23</v>
      </c>
      <c r="C196" s="4">
        <f t="shared" si="38"/>
        <v>2.8899999999999975</v>
      </c>
      <c r="D196" s="4">
        <f t="shared" si="40"/>
        <v>4.912999999999994</v>
      </c>
      <c r="E196" s="4">
        <f t="shared" si="41"/>
        <v>8.3520999999999859</v>
      </c>
      <c r="F196" s="4">
        <v>23</v>
      </c>
      <c r="G196" s="4">
        <f t="shared" si="39"/>
        <v>3.3124000000000011</v>
      </c>
      <c r="H196" s="4">
        <f t="shared" si="42"/>
        <v>6.0285680000000026</v>
      </c>
      <c r="I196" s="4">
        <f t="shared" si="43"/>
        <v>10.971993760000007</v>
      </c>
      <c r="J196" s="4">
        <v>11416</v>
      </c>
      <c r="K196" s="4">
        <f t="shared" si="44"/>
        <v>26734690.713600013</v>
      </c>
      <c r="L196" s="4">
        <f t="shared" si="45"/>
        <v>-138233322416.11172</v>
      </c>
      <c r="M196" s="4">
        <f t="shared" si="46"/>
        <v>714743687551850.75</v>
      </c>
      <c r="N196" s="4">
        <v>11272</v>
      </c>
      <c r="O196">
        <f t="shared" si="47"/>
        <v>26320901.552099995</v>
      </c>
      <c r="P196" s="15">
        <f t="shared" si="48"/>
        <v>-135036490113.87828</v>
      </c>
      <c r="Q196" s="15">
        <f t="shared" si="49"/>
        <v>692789858515340</v>
      </c>
    </row>
    <row r="197" spans="1:17" x14ac:dyDescent="0.25">
      <c r="A197" t="s">
        <v>215</v>
      </c>
      <c r="B197" s="4">
        <v>14</v>
      </c>
      <c r="C197" s="4">
        <f t="shared" si="38"/>
        <v>53.290000000000013</v>
      </c>
      <c r="D197" s="4">
        <f t="shared" si="40"/>
        <v>-389.01700000000011</v>
      </c>
      <c r="E197" s="4">
        <f t="shared" si="41"/>
        <v>2839.8241000000016</v>
      </c>
      <c r="F197" s="4">
        <v>14</v>
      </c>
      <c r="G197" s="4">
        <f t="shared" si="39"/>
        <v>51.552399999999999</v>
      </c>
      <c r="H197" s="4">
        <f t="shared" si="42"/>
        <v>-370.146232</v>
      </c>
      <c r="I197" s="4">
        <f t="shared" si="43"/>
        <v>2657.6499457599998</v>
      </c>
      <c r="J197" s="4">
        <v>43437</v>
      </c>
      <c r="K197" s="4">
        <f t="shared" si="44"/>
        <v>720946128.19359994</v>
      </c>
      <c r="L197" s="4">
        <f t="shared" si="45"/>
        <v>19357720758294.562</v>
      </c>
      <c r="M197" s="4">
        <f t="shared" si="46"/>
        <v>5.1976331975734266E+17</v>
      </c>
      <c r="N197" s="4">
        <v>41542</v>
      </c>
      <c r="O197">
        <f t="shared" si="47"/>
        <v>631999990.95210004</v>
      </c>
      <c r="P197" s="15">
        <f t="shared" si="48"/>
        <v>15888233292539.324</v>
      </c>
      <c r="Q197" s="15">
        <f t="shared" si="49"/>
        <v>3.9942398856345453E+17</v>
      </c>
    </row>
    <row r="198" spans="1:17" x14ac:dyDescent="0.25">
      <c r="A198" t="s">
        <v>216</v>
      </c>
      <c r="B198" s="4">
        <v>16</v>
      </c>
      <c r="C198" s="4">
        <f t="shared" si="38"/>
        <v>28.090000000000007</v>
      </c>
      <c r="D198" s="4">
        <f t="shared" si="40"/>
        <v>-148.87700000000007</v>
      </c>
      <c r="E198" s="4">
        <f t="shared" si="41"/>
        <v>789.04810000000043</v>
      </c>
      <c r="F198" s="4">
        <v>16</v>
      </c>
      <c r="G198" s="4">
        <f t="shared" si="39"/>
        <v>26.832399999999996</v>
      </c>
      <c r="H198" s="4">
        <f t="shared" si="42"/>
        <v>-138.99183199999996</v>
      </c>
      <c r="I198" s="4">
        <f t="shared" si="43"/>
        <v>719.97768975999975</v>
      </c>
      <c r="J198" s="4">
        <v>8374</v>
      </c>
      <c r="K198" s="4">
        <f t="shared" si="44"/>
        <v>67446141.753600016</v>
      </c>
      <c r="L198" s="4">
        <f t="shared" si="45"/>
        <v>-553905485919.94543</v>
      </c>
      <c r="M198" s="4">
        <f t="shared" si="46"/>
        <v>4548982037446707</v>
      </c>
      <c r="N198" s="4">
        <v>8063</v>
      </c>
      <c r="O198">
        <f t="shared" si="47"/>
        <v>69545425.572099984</v>
      </c>
      <c r="P198" s="15">
        <f t="shared" si="48"/>
        <v>-579966426561.71484</v>
      </c>
      <c r="Q198" s="15">
        <f t="shared" si="49"/>
        <v>4836566218004498</v>
      </c>
    </row>
    <row r="199" spans="1:17" x14ac:dyDescent="0.25">
      <c r="A199" t="s">
        <v>217</v>
      </c>
      <c r="B199" s="4">
        <v>27</v>
      </c>
      <c r="C199" s="4">
        <f t="shared" si="38"/>
        <v>32.489999999999995</v>
      </c>
      <c r="D199" s="4">
        <f t="shared" si="40"/>
        <v>185.19299999999996</v>
      </c>
      <c r="E199" s="4">
        <f t="shared" si="41"/>
        <v>1055.6000999999997</v>
      </c>
      <c r="F199" s="4">
        <v>28</v>
      </c>
      <c r="G199" s="4">
        <f t="shared" si="39"/>
        <v>46.512400000000007</v>
      </c>
      <c r="H199" s="4">
        <f t="shared" si="42"/>
        <v>317.21456800000004</v>
      </c>
      <c r="I199" s="4">
        <f t="shared" si="43"/>
        <v>2163.4033537600008</v>
      </c>
      <c r="J199" s="4">
        <v>9939</v>
      </c>
      <c r="K199" s="4">
        <f t="shared" si="44"/>
        <v>44190053.953600019</v>
      </c>
      <c r="L199" s="4">
        <f t="shared" si="45"/>
        <v>-293756035059.7934</v>
      </c>
      <c r="M199" s="4">
        <f t="shared" si="46"/>
        <v>1952760868422080.7</v>
      </c>
      <c r="N199" s="4">
        <v>9965</v>
      </c>
      <c r="O199">
        <f t="shared" si="47"/>
        <v>41439990.012099996</v>
      </c>
      <c r="P199" s="15">
        <f t="shared" si="48"/>
        <v>-266765377303.99237</v>
      </c>
      <c r="Q199" s="15">
        <f t="shared" si="49"/>
        <v>1717272772202947.5</v>
      </c>
    </row>
    <row r="200" spans="1:17" x14ac:dyDescent="0.25">
      <c r="A200" t="s">
        <v>218</v>
      </c>
      <c r="B200" s="4">
        <v>6</v>
      </c>
      <c r="C200" s="4">
        <f t="shared" si="38"/>
        <v>234.09000000000003</v>
      </c>
      <c r="D200" s="4">
        <f t="shared" si="40"/>
        <v>-3581.5770000000007</v>
      </c>
      <c r="E200" s="4">
        <f t="shared" si="41"/>
        <v>54798.128100000016</v>
      </c>
      <c r="F200" s="4">
        <v>7</v>
      </c>
      <c r="G200" s="4">
        <f t="shared" si="39"/>
        <v>201.07239999999999</v>
      </c>
      <c r="H200" s="4">
        <f t="shared" si="42"/>
        <v>-2851.2066319999999</v>
      </c>
      <c r="I200" s="4">
        <f t="shared" si="43"/>
        <v>40430.110041759996</v>
      </c>
      <c r="J200" s="4">
        <v>2534</v>
      </c>
      <c r="K200" s="4">
        <f t="shared" si="44"/>
        <v>197474442.55360004</v>
      </c>
      <c r="L200" s="4">
        <f t="shared" si="45"/>
        <v>-2775021452451.0181</v>
      </c>
      <c r="M200" s="4">
        <f t="shared" si="46"/>
        <v>3.899615546185508E+16</v>
      </c>
      <c r="N200" s="4">
        <v>2967</v>
      </c>
      <c r="O200">
        <f t="shared" si="47"/>
        <v>180509704.45209998</v>
      </c>
      <c r="P200" s="15">
        <f t="shared" si="48"/>
        <v>-2425218278098.6992</v>
      </c>
      <c r="Q200" s="15">
        <f t="shared" si="49"/>
        <v>3.2583753401384484E+16</v>
      </c>
    </row>
    <row r="201" spans="1:17" x14ac:dyDescent="0.25">
      <c r="A201" t="s">
        <v>219</v>
      </c>
      <c r="B201" s="4">
        <v>17</v>
      </c>
      <c r="C201" s="4">
        <f t="shared" si="38"/>
        <v>18.490000000000006</v>
      </c>
      <c r="D201" s="4">
        <f t="shared" si="40"/>
        <v>-79.507000000000033</v>
      </c>
      <c r="E201" s="4">
        <f t="shared" si="41"/>
        <v>341.8801000000002</v>
      </c>
      <c r="F201" s="4">
        <v>17</v>
      </c>
      <c r="G201" s="4">
        <f t="shared" si="39"/>
        <v>17.472399999999997</v>
      </c>
      <c r="H201" s="4">
        <f t="shared" si="42"/>
        <v>-73.034631999999988</v>
      </c>
      <c r="I201" s="4">
        <f t="shared" si="43"/>
        <v>305.28476175999987</v>
      </c>
      <c r="J201" s="4">
        <v>6477</v>
      </c>
      <c r="K201" s="4">
        <f t="shared" si="44"/>
        <v>102203203.39360003</v>
      </c>
      <c r="L201" s="4">
        <f t="shared" si="45"/>
        <v>-1033229416899.8032</v>
      </c>
      <c r="M201" s="4">
        <f t="shared" si="46"/>
        <v>1.0445494783913578E+16</v>
      </c>
      <c r="N201" s="4">
        <v>6240</v>
      </c>
      <c r="O201">
        <f t="shared" si="47"/>
        <v>103274170.51209998</v>
      </c>
      <c r="P201" s="15">
        <f t="shared" si="48"/>
        <v>-1049512397670.4597</v>
      </c>
      <c r="Q201" s="15">
        <f t="shared" si="49"/>
        <v>1.0665554294962302E+16</v>
      </c>
    </row>
    <row r="202" spans="1:17" x14ac:dyDescent="0.25">
      <c r="A202" t="s">
        <v>220</v>
      </c>
      <c r="B202" s="4">
        <v>18</v>
      </c>
      <c r="C202" s="4">
        <f t="shared" si="38"/>
        <v>10.890000000000004</v>
      </c>
      <c r="D202" s="4">
        <f t="shared" si="40"/>
        <v>-35.937000000000019</v>
      </c>
      <c r="E202" s="4">
        <f t="shared" si="41"/>
        <v>118.59210000000009</v>
      </c>
      <c r="F202" s="4">
        <v>18</v>
      </c>
      <c r="G202" s="4">
        <f t="shared" si="39"/>
        <v>10.112399999999997</v>
      </c>
      <c r="H202" s="4">
        <f t="shared" si="42"/>
        <v>-32.157431999999986</v>
      </c>
      <c r="I202" s="4">
        <f t="shared" si="43"/>
        <v>102.26063375999995</v>
      </c>
      <c r="J202" s="4">
        <v>5935</v>
      </c>
      <c r="K202" s="4">
        <f t="shared" si="44"/>
        <v>113455730.43360002</v>
      </c>
      <c r="L202" s="4">
        <f t="shared" si="45"/>
        <v>-1208480520057.3169</v>
      </c>
      <c r="M202" s="4">
        <f t="shared" si="46"/>
        <v>1.2872202768221714E+16</v>
      </c>
      <c r="N202" s="4">
        <v>5809</v>
      </c>
      <c r="O202">
        <f t="shared" si="47"/>
        <v>112219911.69209999</v>
      </c>
      <c r="P202" s="15">
        <f t="shared" si="48"/>
        <v>-1188789290319.9751</v>
      </c>
      <c r="Q202" s="15">
        <f t="shared" si="49"/>
        <v>1.259330858018272E+16</v>
      </c>
    </row>
    <row r="203" spans="1:17" x14ac:dyDescent="0.25">
      <c r="A203" t="s">
        <v>221</v>
      </c>
      <c r="B203" s="4">
        <v>18</v>
      </c>
      <c r="C203" s="4">
        <f t="shared" si="38"/>
        <v>10.890000000000004</v>
      </c>
      <c r="D203" s="4">
        <f t="shared" si="40"/>
        <v>-35.937000000000019</v>
      </c>
      <c r="E203" s="4">
        <f t="shared" si="41"/>
        <v>118.59210000000009</v>
      </c>
      <c r="F203" s="4">
        <v>18</v>
      </c>
      <c r="G203" s="4">
        <f t="shared" si="39"/>
        <v>10.112399999999997</v>
      </c>
      <c r="H203" s="4">
        <f t="shared" si="42"/>
        <v>-32.157431999999986</v>
      </c>
      <c r="I203" s="4">
        <f t="shared" si="43"/>
        <v>102.26063375999995</v>
      </c>
      <c r="J203" s="4">
        <v>9216</v>
      </c>
      <c r="K203" s="4">
        <f t="shared" si="44"/>
        <v>54325154.713600017</v>
      </c>
      <c r="L203" s="4">
        <f t="shared" si="45"/>
        <v>-400406812325.87183</v>
      </c>
      <c r="M203" s="4">
        <f t="shared" si="46"/>
        <v>2951222434656578</v>
      </c>
      <c r="N203" s="4">
        <v>8622</v>
      </c>
      <c r="O203">
        <f t="shared" si="47"/>
        <v>60534468.552099988</v>
      </c>
      <c r="P203" s="15">
        <f t="shared" si="48"/>
        <v>-470981773778.07318</v>
      </c>
      <c r="Q203" s="15">
        <f t="shared" si="49"/>
        <v>3664421882885182.5</v>
      </c>
    </row>
    <row r="204" spans="1:17" x14ac:dyDescent="0.25">
      <c r="A204" t="s">
        <v>222</v>
      </c>
      <c r="B204" s="4">
        <v>18</v>
      </c>
      <c r="C204" s="4">
        <f t="shared" si="38"/>
        <v>10.890000000000004</v>
      </c>
      <c r="D204" s="4">
        <f t="shared" si="40"/>
        <v>-35.937000000000019</v>
      </c>
      <c r="E204" s="4">
        <f t="shared" si="41"/>
        <v>118.59210000000009</v>
      </c>
      <c r="F204" s="4">
        <v>18</v>
      </c>
      <c r="G204" s="4">
        <f t="shared" si="39"/>
        <v>10.112399999999997</v>
      </c>
      <c r="H204" s="4">
        <f t="shared" si="42"/>
        <v>-32.157431999999986</v>
      </c>
      <c r="I204" s="4">
        <f t="shared" si="43"/>
        <v>102.26063375999995</v>
      </c>
      <c r="J204" s="4">
        <v>8831</v>
      </c>
      <c r="K204" s="4">
        <f t="shared" si="44"/>
        <v>60148710.91360002</v>
      </c>
      <c r="L204" s="4">
        <f t="shared" si="45"/>
        <v>-466486936413.07983</v>
      </c>
      <c r="M204" s="4">
        <f t="shared" si="46"/>
        <v>3617867424567826</v>
      </c>
      <c r="N204" s="4">
        <v>8912</v>
      </c>
      <c r="O204">
        <f t="shared" si="47"/>
        <v>56105942.352099992</v>
      </c>
      <c r="P204" s="15">
        <f t="shared" si="48"/>
        <v>-420255389534.74622</v>
      </c>
      <c r="Q204" s="15">
        <f t="shared" si="49"/>
        <v>3147876767217167.5</v>
      </c>
    </row>
    <row r="205" spans="1:17" x14ac:dyDescent="0.25">
      <c r="A205" t="s">
        <v>223</v>
      </c>
      <c r="B205" s="4">
        <v>13</v>
      </c>
      <c r="C205" s="4">
        <f t="shared" si="38"/>
        <v>68.890000000000015</v>
      </c>
      <c r="D205" s="4">
        <f t="shared" si="40"/>
        <v>-571.78700000000015</v>
      </c>
      <c r="E205" s="4">
        <f t="shared" si="41"/>
        <v>4745.8321000000024</v>
      </c>
      <c r="F205" s="4">
        <v>13</v>
      </c>
      <c r="G205" s="4">
        <f t="shared" si="39"/>
        <v>66.912399999999991</v>
      </c>
      <c r="H205" s="4">
        <f t="shared" si="42"/>
        <v>-547.34343199999989</v>
      </c>
      <c r="I205" s="4">
        <f t="shared" si="43"/>
        <v>4477.2692737599991</v>
      </c>
      <c r="J205" s="4">
        <v>7381</v>
      </c>
      <c r="K205" s="4">
        <f t="shared" si="44"/>
        <v>84742334.913600028</v>
      </c>
      <c r="L205" s="4">
        <f t="shared" si="45"/>
        <v>-780100648587.23999</v>
      </c>
      <c r="M205" s="4">
        <f t="shared" si="46"/>
        <v>7181263326608754</v>
      </c>
      <c r="N205" s="4">
        <v>6898</v>
      </c>
      <c r="O205">
        <f t="shared" si="47"/>
        <v>90333429.272099987</v>
      </c>
      <c r="P205" s="15">
        <f t="shared" si="48"/>
        <v>-858564141839.45435</v>
      </c>
      <c r="Q205" s="15">
        <f t="shared" si="49"/>
        <v>8160128444057491</v>
      </c>
    </row>
    <row r="206" spans="1:17" x14ac:dyDescent="0.25">
      <c r="A206" t="s">
        <v>224</v>
      </c>
      <c r="B206" s="4">
        <v>14</v>
      </c>
      <c r="C206" s="4">
        <f t="shared" si="38"/>
        <v>53.290000000000013</v>
      </c>
      <c r="D206" s="4">
        <f t="shared" si="40"/>
        <v>-389.01700000000011</v>
      </c>
      <c r="E206" s="4">
        <f t="shared" si="41"/>
        <v>2839.8241000000016</v>
      </c>
      <c r="F206" s="4">
        <v>14</v>
      </c>
      <c r="G206" s="4">
        <f t="shared" si="39"/>
        <v>51.552399999999999</v>
      </c>
      <c r="H206" s="4">
        <f t="shared" si="42"/>
        <v>-370.146232</v>
      </c>
      <c r="I206" s="4">
        <f t="shared" si="43"/>
        <v>2657.6499457599998</v>
      </c>
      <c r="J206" s="4">
        <v>6876</v>
      </c>
      <c r="K206" s="4">
        <f t="shared" si="44"/>
        <v>94294975.513600022</v>
      </c>
      <c r="L206" s="4">
        <f t="shared" si="45"/>
        <v>-915657017423.34399</v>
      </c>
      <c r="M206" s="4">
        <f t="shared" si="46"/>
        <v>8891542407110428</v>
      </c>
      <c r="N206" s="4">
        <v>5970</v>
      </c>
      <c r="O206">
        <f t="shared" si="47"/>
        <v>108834761.11209999</v>
      </c>
      <c r="P206" s="15">
        <f t="shared" si="48"/>
        <v>-1135406673478.2607</v>
      </c>
      <c r="Q206" s="15">
        <f t="shared" si="49"/>
        <v>1.1845005226327872E+16</v>
      </c>
    </row>
    <row r="207" spans="1:17" x14ac:dyDescent="0.25">
      <c r="A207" t="s">
        <v>225</v>
      </c>
      <c r="B207" s="4">
        <v>22</v>
      </c>
      <c r="C207" s="4">
        <f t="shared" si="38"/>
        <v>0.48999999999999899</v>
      </c>
      <c r="D207" s="4">
        <f t="shared" si="40"/>
        <v>0.34299999999999897</v>
      </c>
      <c r="E207" s="4">
        <f t="shared" si="41"/>
        <v>0.24009999999999901</v>
      </c>
      <c r="F207" s="4">
        <v>22</v>
      </c>
      <c r="G207" s="4">
        <f t="shared" si="39"/>
        <v>0.67240000000000044</v>
      </c>
      <c r="H207" s="4">
        <f t="shared" si="42"/>
        <v>0.55136800000000052</v>
      </c>
      <c r="I207" s="4">
        <f t="shared" si="43"/>
        <v>0.45212176000000059</v>
      </c>
      <c r="J207" s="4">
        <v>9251</v>
      </c>
      <c r="K207" s="4">
        <f t="shared" si="44"/>
        <v>53810440.513600022</v>
      </c>
      <c r="L207" s="4">
        <f t="shared" si="45"/>
        <v>-394729715013.94385</v>
      </c>
      <c r="M207" s="4">
        <f t="shared" si="46"/>
        <v>2895563508267686.5</v>
      </c>
      <c r="N207" s="4">
        <v>10196</v>
      </c>
      <c r="O207">
        <f t="shared" si="47"/>
        <v>38519276.832099989</v>
      </c>
      <c r="P207" s="15">
        <f t="shared" si="48"/>
        <v>-239065654537.97702</v>
      </c>
      <c r="Q207" s="15">
        <f t="shared" si="49"/>
        <v>1483734687667955</v>
      </c>
    </row>
    <row r="208" spans="1:17" x14ac:dyDescent="0.25">
      <c r="A208" t="s">
        <v>226</v>
      </c>
      <c r="B208" s="4">
        <v>12</v>
      </c>
      <c r="C208" s="4">
        <f t="shared" si="38"/>
        <v>86.490000000000009</v>
      </c>
      <c r="D208" s="4">
        <f t="shared" si="40"/>
        <v>-804.3570000000002</v>
      </c>
      <c r="E208" s="4">
        <f t="shared" si="41"/>
        <v>7480.5201000000015</v>
      </c>
      <c r="F208" s="4">
        <v>12</v>
      </c>
      <c r="G208" s="4">
        <f t="shared" si="39"/>
        <v>84.27239999999999</v>
      </c>
      <c r="H208" s="4">
        <f t="shared" si="42"/>
        <v>-773.62063199999989</v>
      </c>
      <c r="I208" s="4">
        <f t="shared" si="43"/>
        <v>7101.8374017599981</v>
      </c>
      <c r="J208" s="4">
        <v>6768</v>
      </c>
      <c r="K208" s="4">
        <f t="shared" si="44"/>
        <v>96404120.47360003</v>
      </c>
      <c r="L208" s="4">
        <f t="shared" si="45"/>
        <v>-946549641117.27039</v>
      </c>
      <c r="M208" s="4">
        <f t="shared" si="46"/>
        <v>9293754444288388</v>
      </c>
      <c r="N208" s="4">
        <v>6618</v>
      </c>
      <c r="O208">
        <f t="shared" si="47"/>
        <v>95734287.672099993</v>
      </c>
      <c r="P208" s="15">
        <f t="shared" si="48"/>
        <v>-936701606956.01843</v>
      </c>
      <c r="Q208" s="15">
        <f t="shared" si="49"/>
        <v>9165053836084396</v>
      </c>
    </row>
    <row r="209" spans="1:17" x14ac:dyDescent="0.25">
      <c r="A209" t="s">
        <v>227</v>
      </c>
      <c r="B209" s="4">
        <v>16</v>
      </c>
      <c r="C209" s="4">
        <f t="shared" si="38"/>
        <v>28.090000000000007</v>
      </c>
      <c r="D209" s="4">
        <f t="shared" si="40"/>
        <v>-148.87700000000007</v>
      </c>
      <c r="E209" s="4">
        <f t="shared" si="41"/>
        <v>789.04810000000043</v>
      </c>
      <c r="F209" s="4">
        <v>16</v>
      </c>
      <c r="G209" s="4">
        <f t="shared" si="39"/>
        <v>26.832399999999996</v>
      </c>
      <c r="H209" s="4">
        <f t="shared" si="42"/>
        <v>-138.99183199999996</v>
      </c>
      <c r="I209" s="4">
        <f t="shared" si="43"/>
        <v>719.97768975999975</v>
      </c>
      <c r="J209" s="4">
        <v>5983</v>
      </c>
      <c r="K209" s="4">
        <f t="shared" si="44"/>
        <v>112435484.67360003</v>
      </c>
      <c r="L209" s="4">
        <f t="shared" si="45"/>
        <v>-1192216407865.5986</v>
      </c>
      <c r="M209" s="4">
        <f t="shared" si="46"/>
        <v>1.2641738213787348E+16</v>
      </c>
      <c r="N209" s="4">
        <v>5881</v>
      </c>
      <c r="O209">
        <f t="shared" si="47"/>
        <v>110699647.53209999</v>
      </c>
      <c r="P209" s="15">
        <f t="shared" si="48"/>
        <v>-1164714164547.7615</v>
      </c>
      <c r="Q209" s="15">
        <f t="shared" si="49"/>
        <v>1.2254411963731172E+16</v>
      </c>
    </row>
    <row r="210" spans="1:17" x14ac:dyDescent="0.25">
      <c r="A210" t="s">
        <v>228</v>
      </c>
      <c r="B210" s="4">
        <v>13</v>
      </c>
      <c r="C210" s="4">
        <f t="shared" si="38"/>
        <v>68.890000000000015</v>
      </c>
      <c r="D210" s="4">
        <f t="shared" si="40"/>
        <v>-571.78700000000015</v>
      </c>
      <c r="E210" s="4">
        <f t="shared" si="41"/>
        <v>4745.8321000000024</v>
      </c>
      <c r="F210" s="4">
        <v>13</v>
      </c>
      <c r="G210" s="4">
        <f t="shared" si="39"/>
        <v>66.912399999999991</v>
      </c>
      <c r="H210" s="4">
        <f t="shared" si="42"/>
        <v>-547.34343199999989</v>
      </c>
      <c r="I210" s="4">
        <f t="shared" si="43"/>
        <v>4477.2692737599991</v>
      </c>
      <c r="J210" s="4">
        <v>4108</v>
      </c>
      <c r="K210" s="4">
        <f t="shared" si="44"/>
        <v>155714459.67360002</v>
      </c>
      <c r="L210" s="4">
        <f t="shared" si="45"/>
        <v>-1943092227904.5984</v>
      </c>
      <c r="M210" s="4">
        <f t="shared" si="46"/>
        <v>2.4246992951441208E+16</v>
      </c>
      <c r="N210" s="4">
        <v>4407</v>
      </c>
      <c r="O210">
        <f t="shared" si="47"/>
        <v>143889381.25209999</v>
      </c>
      <c r="P210" s="15">
        <f t="shared" si="48"/>
        <v>-1726009244977.6277</v>
      </c>
      <c r="Q210" s="15">
        <f t="shared" si="49"/>
        <v>2.0704154037112184E+16</v>
      </c>
    </row>
    <row r="211" spans="1:17" x14ac:dyDescent="0.25">
      <c r="A211" t="s">
        <v>229</v>
      </c>
      <c r="B211" s="4">
        <v>15</v>
      </c>
      <c r="C211" s="4">
        <f t="shared" si="38"/>
        <v>39.690000000000012</v>
      </c>
      <c r="D211" s="4">
        <f t="shared" si="40"/>
        <v>-250.04700000000011</v>
      </c>
      <c r="E211" s="4">
        <f t="shared" si="41"/>
        <v>1575.2961000000009</v>
      </c>
      <c r="F211" s="4">
        <v>15</v>
      </c>
      <c r="G211" s="4">
        <f t="shared" si="39"/>
        <v>38.192399999999999</v>
      </c>
      <c r="H211" s="4">
        <f t="shared" si="42"/>
        <v>-236.02903199999997</v>
      </c>
      <c r="I211" s="4">
        <f t="shared" si="43"/>
        <v>1458.65941776</v>
      </c>
      <c r="J211" s="4">
        <v>24330</v>
      </c>
      <c r="K211" s="4">
        <f t="shared" si="44"/>
        <v>59960863.03359998</v>
      </c>
      <c r="L211" s="4">
        <f t="shared" si="45"/>
        <v>464303345248.89935</v>
      </c>
      <c r="M211" s="4">
        <f t="shared" si="46"/>
        <v>3595305095734136.5</v>
      </c>
      <c r="N211" s="4">
        <v>22792</v>
      </c>
      <c r="O211">
        <f t="shared" si="47"/>
        <v>40827115.952100009</v>
      </c>
      <c r="P211" s="15">
        <f t="shared" si="48"/>
        <v>260869348358.69775</v>
      </c>
      <c r="Q211" s="15">
        <f t="shared" si="49"/>
        <v>1666853396966219</v>
      </c>
    </row>
    <row r="212" spans="1:17" x14ac:dyDescent="0.25">
      <c r="A212" t="s">
        <v>172</v>
      </c>
      <c r="B212" s="4">
        <v>15</v>
      </c>
      <c r="C212" s="4">
        <f t="shared" si="38"/>
        <v>39.690000000000012</v>
      </c>
      <c r="D212" s="4">
        <f t="shared" si="40"/>
        <v>-250.04700000000011</v>
      </c>
      <c r="E212" s="4">
        <f t="shared" si="41"/>
        <v>1575.2961000000009</v>
      </c>
      <c r="F212" s="4">
        <v>15</v>
      </c>
      <c r="G212" s="4">
        <f t="shared" si="39"/>
        <v>38.192399999999999</v>
      </c>
      <c r="H212" s="4">
        <f t="shared" si="42"/>
        <v>-236.02903199999997</v>
      </c>
      <c r="I212" s="4">
        <f t="shared" si="43"/>
        <v>1458.65941776</v>
      </c>
      <c r="J212" s="4">
        <v>7768</v>
      </c>
      <c r="K212" s="4">
        <f t="shared" si="44"/>
        <v>77767000.47360003</v>
      </c>
      <c r="L212" s="4">
        <f t="shared" si="45"/>
        <v>-685792959696.47034</v>
      </c>
      <c r="M212" s="4">
        <f t="shared" si="46"/>
        <v>6047706362660907</v>
      </c>
      <c r="N212" s="4">
        <v>7431</v>
      </c>
      <c r="O212">
        <f t="shared" si="47"/>
        <v>80485838.532099992</v>
      </c>
      <c r="P212" s="15">
        <f t="shared" si="48"/>
        <v>-722069846948.49646</v>
      </c>
      <c r="Q212" s="15">
        <f t="shared" si="49"/>
        <v>6477970204215272</v>
      </c>
    </row>
    <row r="213" spans="1:17" x14ac:dyDescent="0.25">
      <c r="A213" t="s">
        <v>230</v>
      </c>
      <c r="B213" s="4">
        <v>25</v>
      </c>
      <c r="C213" s="4">
        <f t="shared" si="38"/>
        <v>13.689999999999994</v>
      </c>
      <c r="D213" s="4">
        <f t="shared" si="40"/>
        <v>50.65299999999997</v>
      </c>
      <c r="E213" s="4">
        <f t="shared" si="41"/>
        <v>187.41609999999983</v>
      </c>
      <c r="F213" s="4">
        <v>25</v>
      </c>
      <c r="G213" s="4">
        <f t="shared" si="39"/>
        <v>14.592400000000001</v>
      </c>
      <c r="H213" s="4">
        <f t="shared" si="42"/>
        <v>55.742968000000012</v>
      </c>
      <c r="I213" s="4">
        <f t="shared" si="43"/>
        <v>212.93813776000005</v>
      </c>
      <c r="J213" s="4">
        <v>12726</v>
      </c>
      <c r="K213" s="4">
        <f t="shared" si="44"/>
        <v>14903923.51360001</v>
      </c>
      <c r="L213" s="4">
        <f t="shared" si="45"/>
        <v>-57537490959.663673</v>
      </c>
      <c r="M213" s="4">
        <f t="shared" si="46"/>
        <v>222126936099239.28</v>
      </c>
      <c r="N213" s="4">
        <v>12481</v>
      </c>
      <c r="O213">
        <f t="shared" si="47"/>
        <v>15377299.532099996</v>
      </c>
      <c r="P213" s="15">
        <f t="shared" si="48"/>
        <v>-60300388612.181595</v>
      </c>
      <c r="Q213" s="15">
        <f t="shared" si="49"/>
        <v>236461340899922.75</v>
      </c>
    </row>
    <row r="214" spans="1:17" x14ac:dyDescent="0.25">
      <c r="A214" t="s">
        <v>231</v>
      </c>
      <c r="B214" s="4">
        <v>13</v>
      </c>
      <c r="C214" s="4">
        <f t="shared" si="38"/>
        <v>68.890000000000015</v>
      </c>
      <c r="D214" s="4">
        <f t="shared" si="40"/>
        <v>-571.78700000000015</v>
      </c>
      <c r="E214" s="4">
        <f t="shared" si="41"/>
        <v>4745.8321000000024</v>
      </c>
      <c r="F214" s="4">
        <v>11</v>
      </c>
      <c r="G214" s="4">
        <f t="shared" si="39"/>
        <v>103.63239999999999</v>
      </c>
      <c r="H214" s="4">
        <f t="shared" si="42"/>
        <v>-1054.9778319999998</v>
      </c>
      <c r="I214" s="4">
        <f t="shared" si="43"/>
        <v>10739.674329759999</v>
      </c>
      <c r="J214" s="4">
        <v>5767</v>
      </c>
      <c r="K214" s="4">
        <f t="shared" si="44"/>
        <v>117062878.59360003</v>
      </c>
      <c r="L214" s="4">
        <f t="shared" si="45"/>
        <v>-1266568838716.1714</v>
      </c>
      <c r="M214" s="4">
        <f t="shared" si="46"/>
        <v>1.3703717544619942E+16</v>
      </c>
      <c r="N214" s="4">
        <v>5314</v>
      </c>
      <c r="O214">
        <f t="shared" si="47"/>
        <v>122952392.79209998</v>
      </c>
      <c r="P214" s="15">
        <f t="shared" si="48"/>
        <v>-1363344082711.9934</v>
      </c>
      <c r="Q214" s="15">
        <f t="shared" si="49"/>
        <v>1.511729089330284E+16</v>
      </c>
    </row>
    <row r="215" spans="1:17" x14ac:dyDescent="0.25">
      <c r="A215" t="s">
        <v>232</v>
      </c>
      <c r="B215" s="4">
        <v>30</v>
      </c>
      <c r="C215" s="4">
        <f t="shared" si="38"/>
        <v>75.689999999999984</v>
      </c>
      <c r="D215" s="4">
        <f t="shared" si="40"/>
        <v>658.50299999999982</v>
      </c>
      <c r="E215" s="4">
        <f t="shared" si="41"/>
        <v>5728.9760999999971</v>
      </c>
      <c r="F215" s="4">
        <v>24</v>
      </c>
      <c r="G215" s="4">
        <f t="shared" si="39"/>
        <v>7.9524000000000017</v>
      </c>
      <c r="H215" s="4">
        <f t="shared" si="42"/>
        <v>22.425768000000009</v>
      </c>
      <c r="I215" s="4">
        <f t="shared" si="43"/>
        <v>63.240665760000027</v>
      </c>
      <c r="J215" s="4">
        <v>13597</v>
      </c>
      <c r="K215" s="4">
        <f t="shared" si="44"/>
        <v>8937468.9936000071</v>
      </c>
      <c r="L215" s="4">
        <f t="shared" si="45"/>
        <v>-26719099804.506847</v>
      </c>
      <c r="M215" s="4">
        <f t="shared" si="46"/>
        <v>79878352011561.531</v>
      </c>
      <c r="N215" s="4">
        <v>11511</v>
      </c>
      <c r="O215">
        <f t="shared" si="47"/>
        <v>23925696.132099994</v>
      </c>
      <c r="P215" s="15">
        <f t="shared" si="48"/>
        <v>-117029910803.59258</v>
      </c>
      <c r="Q215" s="15">
        <f t="shared" si="49"/>
        <v>572438935405584.62</v>
      </c>
    </row>
    <row r="216" spans="1:17" x14ac:dyDescent="0.25">
      <c r="A216" t="s">
        <v>233</v>
      </c>
      <c r="B216" s="4">
        <v>29</v>
      </c>
      <c r="C216" s="4">
        <f t="shared" si="38"/>
        <v>59.289999999999992</v>
      </c>
      <c r="D216" s="4">
        <f t="shared" si="40"/>
        <v>456.5329999999999</v>
      </c>
      <c r="E216" s="4">
        <f t="shared" si="41"/>
        <v>3515.3040999999989</v>
      </c>
      <c r="F216" s="4">
        <v>29</v>
      </c>
      <c r="G216" s="4">
        <f t="shared" si="39"/>
        <v>61.152400000000007</v>
      </c>
      <c r="H216" s="4">
        <f t="shared" si="42"/>
        <v>478.21176800000006</v>
      </c>
      <c r="I216" s="4">
        <f t="shared" si="43"/>
        <v>3739.6160257600009</v>
      </c>
      <c r="J216" s="4">
        <v>12999</v>
      </c>
      <c r="K216" s="4">
        <f t="shared" si="44"/>
        <v>12870586.753600009</v>
      </c>
      <c r="L216" s="4">
        <f t="shared" si="45"/>
        <v>-46174002213.745262</v>
      </c>
      <c r="M216" s="4">
        <f t="shared" si="46"/>
        <v>165652003381944</v>
      </c>
      <c r="N216" s="4">
        <v>12731</v>
      </c>
      <c r="O216">
        <f t="shared" si="47"/>
        <v>13479104.532099996</v>
      </c>
      <c r="P216" s="15">
        <f t="shared" si="48"/>
        <v>-49487049588.106598</v>
      </c>
      <c r="Q216" s="15">
        <f t="shared" si="49"/>
        <v>181686258987278.66</v>
      </c>
    </row>
    <row r="217" spans="1:17" x14ac:dyDescent="0.25">
      <c r="A217" t="s">
        <v>234</v>
      </c>
      <c r="B217" s="4">
        <v>27</v>
      </c>
      <c r="C217" s="4">
        <f t="shared" si="38"/>
        <v>32.489999999999995</v>
      </c>
      <c r="D217" s="4">
        <f t="shared" si="40"/>
        <v>185.19299999999996</v>
      </c>
      <c r="E217" s="4">
        <f t="shared" si="41"/>
        <v>1055.6000999999997</v>
      </c>
      <c r="F217" s="4">
        <v>29</v>
      </c>
      <c r="G217" s="4">
        <f t="shared" si="39"/>
        <v>61.152400000000007</v>
      </c>
      <c r="H217" s="4">
        <f t="shared" si="42"/>
        <v>478.21176800000006</v>
      </c>
      <c r="I217" s="4">
        <f t="shared" si="43"/>
        <v>3739.6160257600009</v>
      </c>
      <c r="J217" s="4">
        <v>14012</v>
      </c>
      <c r="K217" s="4">
        <f t="shared" si="44"/>
        <v>6628359.1936000064</v>
      </c>
      <c r="L217" s="4">
        <f t="shared" si="45"/>
        <v>-17065108445.474842</v>
      </c>
      <c r="M217" s="4">
        <f t="shared" si="46"/>
        <v>43935145599381.727</v>
      </c>
      <c r="N217" s="4">
        <v>15328</v>
      </c>
      <c r="O217">
        <f t="shared" si="47"/>
        <v>1154313.8720999986</v>
      </c>
      <c r="P217" s="15">
        <f t="shared" si="48"/>
        <v>-1240183281.045517</v>
      </c>
      <c r="Q217" s="15">
        <f t="shared" si="49"/>
        <v>1332440515322.4919</v>
      </c>
    </row>
    <row r="218" spans="1:17" x14ac:dyDescent="0.25">
      <c r="A218" t="s">
        <v>235</v>
      </c>
      <c r="B218" s="4">
        <v>8</v>
      </c>
      <c r="C218" s="4">
        <f t="shared" si="38"/>
        <v>176.89000000000001</v>
      </c>
      <c r="D218" s="4">
        <f t="shared" si="40"/>
        <v>-2352.6370000000002</v>
      </c>
      <c r="E218" s="4">
        <f t="shared" si="41"/>
        <v>31290.072100000005</v>
      </c>
      <c r="F218" s="4">
        <v>8</v>
      </c>
      <c r="G218" s="4">
        <f t="shared" si="39"/>
        <v>173.7124</v>
      </c>
      <c r="H218" s="4">
        <f t="shared" si="42"/>
        <v>-2289.5294319999998</v>
      </c>
      <c r="I218" s="4">
        <f t="shared" si="43"/>
        <v>30175.997913760002</v>
      </c>
      <c r="J218" s="4">
        <v>6745</v>
      </c>
      <c r="K218" s="4">
        <f t="shared" si="44"/>
        <v>96856303.23360002</v>
      </c>
      <c r="L218" s="4">
        <f t="shared" si="45"/>
        <v>-953217119651.6687</v>
      </c>
      <c r="M218" s="4">
        <f t="shared" si="46"/>
        <v>9381143476079078</v>
      </c>
      <c r="N218" s="4">
        <v>6635</v>
      </c>
      <c r="O218">
        <f t="shared" si="47"/>
        <v>95401907.412099987</v>
      </c>
      <c r="P218" s="15">
        <f t="shared" si="48"/>
        <v>-931827636437.87122</v>
      </c>
      <c r="Q218" s="15">
        <f t="shared" si="49"/>
        <v>9101523937866898</v>
      </c>
    </row>
    <row r="219" spans="1:17" x14ac:dyDescent="0.25">
      <c r="A219" t="s">
        <v>236</v>
      </c>
      <c r="B219" s="4">
        <v>13</v>
      </c>
      <c r="C219" s="4">
        <f t="shared" si="38"/>
        <v>68.890000000000015</v>
      </c>
      <c r="D219" s="4">
        <f t="shared" si="40"/>
        <v>-571.78700000000015</v>
      </c>
      <c r="E219" s="4">
        <f t="shared" si="41"/>
        <v>4745.8321000000024</v>
      </c>
      <c r="F219" s="4">
        <v>20</v>
      </c>
      <c r="G219" s="4">
        <f t="shared" si="39"/>
        <v>1.3923999999999994</v>
      </c>
      <c r="H219" s="4">
        <f t="shared" si="42"/>
        <v>-1.6430319999999989</v>
      </c>
      <c r="I219" s="4">
        <f t="shared" si="43"/>
        <v>1.9387777599999985</v>
      </c>
      <c r="J219" s="4">
        <v>23381</v>
      </c>
      <c r="K219" s="4">
        <f t="shared" si="44"/>
        <v>46164414.913599983</v>
      </c>
      <c r="L219" s="4">
        <f t="shared" si="45"/>
        <v>313661347265.56018</v>
      </c>
      <c r="M219" s="4">
        <f t="shared" si="46"/>
        <v>2131153204315012.5</v>
      </c>
      <c r="N219" s="4">
        <v>25142</v>
      </c>
      <c r="O219">
        <f t="shared" si="47"/>
        <v>76380782.952100009</v>
      </c>
      <c r="P219" s="15">
        <f t="shared" si="48"/>
        <v>667538254496.00281</v>
      </c>
      <c r="Q219" s="15">
        <f t="shared" si="49"/>
        <v>5834024004375811</v>
      </c>
    </row>
    <row r="220" spans="1:17" x14ac:dyDescent="0.25">
      <c r="A220" t="s">
        <v>237</v>
      </c>
      <c r="B220" s="4">
        <v>15</v>
      </c>
      <c r="C220" s="4">
        <f t="shared" si="38"/>
        <v>39.690000000000012</v>
      </c>
      <c r="D220" s="4">
        <f t="shared" si="40"/>
        <v>-250.04700000000011</v>
      </c>
      <c r="E220" s="4">
        <f t="shared" si="41"/>
        <v>1575.2961000000009</v>
      </c>
      <c r="F220" s="4">
        <v>15</v>
      </c>
      <c r="G220" s="4">
        <f t="shared" si="39"/>
        <v>38.192399999999999</v>
      </c>
      <c r="H220" s="4">
        <f t="shared" si="42"/>
        <v>-236.02903199999997</v>
      </c>
      <c r="I220" s="4">
        <f t="shared" si="43"/>
        <v>1458.65941776</v>
      </c>
      <c r="J220" s="4">
        <v>11600</v>
      </c>
      <c r="K220" s="4">
        <f t="shared" si="44"/>
        <v>24865780.633600011</v>
      </c>
      <c r="L220" s="4">
        <f t="shared" si="45"/>
        <v>-123994707076.2845</v>
      </c>
      <c r="M220" s="4">
        <f t="shared" si="46"/>
        <v>618307046518317.37</v>
      </c>
      <c r="N220" s="4">
        <v>11879</v>
      </c>
      <c r="O220">
        <f t="shared" si="47"/>
        <v>20461057.092099994</v>
      </c>
      <c r="P220" s="15">
        <f t="shared" si="48"/>
        <v>-92553341039.834183</v>
      </c>
      <c r="Q220" s="15">
        <f t="shared" si="49"/>
        <v>418654857326175.5</v>
      </c>
    </row>
    <row r="221" spans="1:17" x14ac:dyDescent="0.25">
      <c r="A221" t="s">
        <v>238</v>
      </c>
      <c r="B221" s="4">
        <v>27</v>
      </c>
      <c r="C221" s="4">
        <f t="shared" si="38"/>
        <v>32.489999999999995</v>
      </c>
      <c r="D221" s="4">
        <f t="shared" si="40"/>
        <v>185.19299999999996</v>
      </c>
      <c r="E221" s="4">
        <f t="shared" si="41"/>
        <v>1055.6000999999997</v>
      </c>
      <c r="F221" s="4">
        <v>27</v>
      </c>
      <c r="G221" s="4">
        <f t="shared" si="39"/>
        <v>33.872400000000006</v>
      </c>
      <c r="H221" s="4">
        <f t="shared" si="42"/>
        <v>197.13736800000004</v>
      </c>
      <c r="I221" s="4">
        <f t="shared" si="43"/>
        <v>1147.3394817600004</v>
      </c>
      <c r="J221" s="4">
        <v>9965</v>
      </c>
      <c r="K221" s="4">
        <f t="shared" si="44"/>
        <v>43845056.833600014</v>
      </c>
      <c r="L221" s="4">
        <f t="shared" si="45"/>
        <v>-290322674527.09259</v>
      </c>
      <c r="M221" s="4">
        <f t="shared" si="46"/>
        <v>1922389008741615.2</v>
      </c>
      <c r="N221" s="4">
        <v>9854</v>
      </c>
      <c r="O221">
        <f t="shared" si="47"/>
        <v>42881411.592099994</v>
      </c>
      <c r="P221" s="15">
        <f t="shared" si="48"/>
        <v>-280804206855.59167</v>
      </c>
      <c r="Q221" s="15">
        <f t="shared" si="49"/>
        <v>1838815460131087.7</v>
      </c>
    </row>
    <row r="222" spans="1:17" x14ac:dyDescent="0.25">
      <c r="A222" t="s">
        <v>239</v>
      </c>
      <c r="B222" s="4">
        <v>19</v>
      </c>
      <c r="C222" s="4">
        <f t="shared" si="38"/>
        <v>5.2900000000000036</v>
      </c>
      <c r="D222" s="4">
        <f t="shared" si="40"/>
        <v>-12.167000000000012</v>
      </c>
      <c r="E222" s="4">
        <f t="shared" si="41"/>
        <v>27.984100000000037</v>
      </c>
      <c r="F222" s="4">
        <v>19</v>
      </c>
      <c r="G222" s="4">
        <f t="shared" si="39"/>
        <v>4.7523999999999988</v>
      </c>
      <c r="H222" s="4">
        <f t="shared" si="42"/>
        <v>-10.360231999999996</v>
      </c>
      <c r="I222" s="4">
        <f t="shared" si="43"/>
        <v>22.58530575999999</v>
      </c>
      <c r="J222" s="4">
        <v>6455</v>
      </c>
      <c r="K222" s="4">
        <f t="shared" si="44"/>
        <v>102648508.03360003</v>
      </c>
      <c r="L222" s="4">
        <f t="shared" si="45"/>
        <v>-1039989518052.9009</v>
      </c>
      <c r="M222" s="4">
        <f t="shared" si="46"/>
        <v>1.053671620152405E+16</v>
      </c>
      <c r="N222" s="4">
        <v>6586</v>
      </c>
      <c r="O222">
        <f t="shared" si="47"/>
        <v>96361512.632099986</v>
      </c>
      <c r="P222" s="15">
        <f t="shared" si="48"/>
        <v>-945922188986.61987</v>
      </c>
      <c r="Q222" s="15">
        <f t="shared" si="49"/>
        <v>9285541116746366</v>
      </c>
    </row>
    <row r="223" spans="1:17" x14ac:dyDescent="0.25">
      <c r="A223" t="s">
        <v>240</v>
      </c>
      <c r="B223" s="4">
        <v>20</v>
      </c>
      <c r="C223" s="4">
        <f t="shared" si="38"/>
        <v>1.6900000000000019</v>
      </c>
      <c r="D223" s="4">
        <f t="shared" si="40"/>
        <v>-2.1970000000000036</v>
      </c>
      <c r="E223" s="4">
        <f t="shared" si="41"/>
        <v>2.8561000000000067</v>
      </c>
      <c r="F223" s="4">
        <v>20</v>
      </c>
      <c r="G223" s="4">
        <f t="shared" si="39"/>
        <v>1.3923999999999994</v>
      </c>
      <c r="H223" s="4">
        <f t="shared" si="42"/>
        <v>-1.6430319999999989</v>
      </c>
      <c r="I223" s="4">
        <f t="shared" si="43"/>
        <v>1.9387777599999985</v>
      </c>
      <c r="J223" s="4">
        <v>11785</v>
      </c>
      <c r="K223" s="4">
        <f t="shared" si="44"/>
        <v>23054978.433600012</v>
      </c>
      <c r="L223" s="4">
        <f t="shared" si="45"/>
        <v>-110699862247.63651</v>
      </c>
      <c r="M223" s="4">
        <f t="shared" si="46"/>
        <v>531532030573761.69</v>
      </c>
      <c r="N223" s="4">
        <v>11250</v>
      </c>
      <c r="O223">
        <f t="shared" si="47"/>
        <v>26547122.712099995</v>
      </c>
      <c r="P223" s="15">
        <f t="shared" si="48"/>
        <v>-136781129590.59688</v>
      </c>
      <c r="Q223" s="15">
        <f t="shared" si="49"/>
        <v>704749724291295.37</v>
      </c>
    </row>
    <row r="224" spans="1:17" x14ac:dyDescent="0.25">
      <c r="A224" t="s">
        <v>53</v>
      </c>
      <c r="B224" s="4">
        <v>40</v>
      </c>
      <c r="C224" s="4">
        <f t="shared" si="38"/>
        <v>349.69</v>
      </c>
      <c r="D224" s="4">
        <f t="shared" si="40"/>
        <v>6539.2029999999995</v>
      </c>
      <c r="E224" s="4">
        <f t="shared" si="41"/>
        <v>122283.0961</v>
      </c>
      <c r="F224" s="4">
        <v>40</v>
      </c>
      <c r="G224" s="4">
        <f t="shared" si="39"/>
        <v>354.19240000000002</v>
      </c>
      <c r="H224" s="4">
        <f t="shared" si="42"/>
        <v>6665.9009680000008</v>
      </c>
      <c r="I224" s="4">
        <f t="shared" si="43"/>
        <v>125452.25621776002</v>
      </c>
      <c r="J224" s="4">
        <v>28081</v>
      </c>
      <c r="K224" s="4">
        <f t="shared" si="44"/>
        <v>132122150.91359997</v>
      </c>
      <c r="L224" s="4">
        <f t="shared" si="45"/>
        <v>1518670136347.3198</v>
      </c>
      <c r="M224" s="4">
        <f t="shared" si="46"/>
        <v>1.7456262762036084E+16</v>
      </c>
      <c r="N224" s="4">
        <v>27168</v>
      </c>
      <c r="O224">
        <f t="shared" si="47"/>
        <v>115898358.67210001</v>
      </c>
      <c r="P224" s="15">
        <f t="shared" si="48"/>
        <v>1247716529103.9465</v>
      </c>
      <c r="Q224" s="15">
        <f t="shared" si="49"/>
        <v>1.343242954288674E+16</v>
      </c>
    </row>
    <row r="225" spans="1:17" x14ac:dyDescent="0.25">
      <c r="A225" t="s">
        <v>241</v>
      </c>
      <c r="B225" s="4">
        <v>12</v>
      </c>
      <c r="C225" s="4">
        <f t="shared" si="38"/>
        <v>86.490000000000009</v>
      </c>
      <c r="D225" s="4">
        <f t="shared" si="40"/>
        <v>-804.3570000000002</v>
      </c>
      <c r="E225" s="4">
        <f t="shared" si="41"/>
        <v>7480.5201000000015</v>
      </c>
      <c r="F225" s="4">
        <v>12</v>
      </c>
      <c r="G225" s="4">
        <f t="shared" si="39"/>
        <v>84.27239999999999</v>
      </c>
      <c r="H225" s="4">
        <f t="shared" si="42"/>
        <v>-773.62063199999989</v>
      </c>
      <c r="I225" s="4">
        <f t="shared" si="43"/>
        <v>7101.8374017599981</v>
      </c>
      <c r="J225" s="4">
        <v>5432</v>
      </c>
      <c r="K225" s="4">
        <f t="shared" si="44"/>
        <v>124424208.79360002</v>
      </c>
      <c r="L225" s="4">
        <f t="shared" si="45"/>
        <v>-1387897302440.7393</v>
      </c>
      <c r="M225" s="4">
        <f t="shared" si="46"/>
        <v>1.5481383733913374E+16</v>
      </c>
      <c r="N225" s="4">
        <v>5496</v>
      </c>
      <c r="O225">
        <f t="shared" si="47"/>
        <v>118949342.83209999</v>
      </c>
      <c r="P225" s="15">
        <f t="shared" si="48"/>
        <v>-1297307923170.5869</v>
      </c>
      <c r="Q225" s="15">
        <f t="shared" si="49"/>
        <v>1.4148946160188458E+16</v>
      </c>
    </row>
    <row r="226" spans="1:17" x14ac:dyDescent="0.25">
      <c r="A226" t="s">
        <v>242</v>
      </c>
      <c r="B226" s="4">
        <v>21</v>
      </c>
      <c r="C226" s="4">
        <f t="shared" si="38"/>
        <v>9.0000000000000427E-2</v>
      </c>
      <c r="D226" s="4">
        <f t="shared" si="40"/>
        <v>-2.7000000000000191E-2</v>
      </c>
      <c r="E226" s="4">
        <f t="shared" si="41"/>
        <v>8.1000000000000776E-3</v>
      </c>
      <c r="F226" s="4">
        <v>21</v>
      </c>
      <c r="G226" s="4">
        <f t="shared" si="39"/>
        <v>3.2399999999999901E-2</v>
      </c>
      <c r="H226" s="4">
        <f t="shared" si="42"/>
        <v>-5.8319999999999726E-3</v>
      </c>
      <c r="I226" s="4">
        <f t="shared" si="43"/>
        <v>1.0497599999999936E-3</v>
      </c>
      <c r="J226" s="4">
        <v>11964</v>
      </c>
      <c r="K226" s="4">
        <f t="shared" si="44"/>
        <v>21368060.953600012</v>
      </c>
      <c r="L226" s="4">
        <f t="shared" si="45"/>
        <v>-98775143841.673294</v>
      </c>
      <c r="M226" s="4">
        <f t="shared" si="46"/>
        <v>456594028916765.44</v>
      </c>
      <c r="N226" s="4">
        <v>11615</v>
      </c>
      <c r="O226">
        <f t="shared" si="47"/>
        <v>22919103.012099996</v>
      </c>
      <c r="P226" s="15">
        <f t="shared" si="48"/>
        <v>-109722684569.09738</v>
      </c>
      <c r="Q226" s="15">
        <f t="shared" si="49"/>
        <v>525285282879251.12</v>
      </c>
    </row>
    <row r="227" spans="1:17" x14ac:dyDescent="0.25">
      <c r="A227" t="s">
        <v>243</v>
      </c>
      <c r="B227" s="4">
        <v>10</v>
      </c>
      <c r="C227" s="4">
        <f t="shared" si="38"/>
        <v>127.69000000000001</v>
      </c>
      <c r="D227" s="4">
        <f t="shared" si="40"/>
        <v>-1442.8970000000002</v>
      </c>
      <c r="E227" s="4">
        <f t="shared" si="41"/>
        <v>16304.736100000004</v>
      </c>
      <c r="F227" s="4">
        <v>10</v>
      </c>
      <c r="G227" s="4">
        <f t="shared" si="39"/>
        <v>124.99239999999999</v>
      </c>
      <c r="H227" s="4">
        <f t="shared" si="42"/>
        <v>-1397.4150319999999</v>
      </c>
      <c r="I227" s="4">
        <f t="shared" si="43"/>
        <v>15623.100057759997</v>
      </c>
      <c r="J227" s="4">
        <v>11256</v>
      </c>
      <c r="K227" s="4">
        <f t="shared" si="44"/>
        <v>28414869.913600013</v>
      </c>
      <c r="L227" s="4">
        <f t="shared" si="45"/>
        <v>-151467168966.63971</v>
      </c>
      <c r="M227" s="4">
        <f t="shared" si="46"/>
        <v>807404832206811.25</v>
      </c>
      <c r="N227" s="4">
        <v>10961</v>
      </c>
      <c r="O227">
        <f t="shared" si="47"/>
        <v>29608725.132099994</v>
      </c>
      <c r="P227" s="15">
        <f t="shared" si="48"/>
        <v>-161112620846.55756</v>
      </c>
      <c r="Q227" s="15">
        <f t="shared" si="49"/>
        <v>876676603948249.75</v>
      </c>
    </row>
    <row r="228" spans="1:17" x14ac:dyDescent="0.25">
      <c r="A228" t="s">
        <v>244</v>
      </c>
      <c r="B228" s="4">
        <v>20</v>
      </c>
      <c r="C228" s="4">
        <f t="shared" si="38"/>
        <v>1.6900000000000019</v>
      </c>
      <c r="D228" s="4">
        <f t="shared" si="40"/>
        <v>-2.1970000000000036</v>
      </c>
      <c r="E228" s="4">
        <f t="shared" si="41"/>
        <v>2.8561000000000067</v>
      </c>
      <c r="F228" s="4">
        <v>20</v>
      </c>
      <c r="G228" s="4">
        <f t="shared" si="39"/>
        <v>1.3923999999999994</v>
      </c>
      <c r="H228" s="4">
        <f t="shared" si="42"/>
        <v>-1.6430319999999989</v>
      </c>
      <c r="I228" s="4">
        <f t="shared" si="43"/>
        <v>1.9387777599999985</v>
      </c>
      <c r="J228" s="4">
        <v>20932</v>
      </c>
      <c r="K228" s="4">
        <f t="shared" si="44"/>
        <v>18882848.793599989</v>
      </c>
      <c r="L228" s="4">
        <f t="shared" si="45"/>
        <v>82054286461.661118</v>
      </c>
      <c r="M228" s="4">
        <f t="shared" si="46"/>
        <v>356561978561960.56</v>
      </c>
      <c r="N228" s="4">
        <v>21034</v>
      </c>
      <c r="O228">
        <f t="shared" si="47"/>
        <v>21451811.192100007</v>
      </c>
      <c r="P228" s="15">
        <f t="shared" si="48"/>
        <v>99356423235.442322</v>
      </c>
      <c r="Q228" s="15">
        <f t="shared" si="49"/>
        <v>460180203421507.12</v>
      </c>
    </row>
    <row r="229" spans="1:17" x14ac:dyDescent="0.25">
      <c r="A229" t="s">
        <v>245</v>
      </c>
      <c r="B229" s="4">
        <v>25</v>
      </c>
      <c r="C229" s="4">
        <f t="shared" si="38"/>
        <v>13.689999999999994</v>
      </c>
      <c r="D229" s="4">
        <f t="shared" si="40"/>
        <v>50.65299999999997</v>
      </c>
      <c r="E229" s="4">
        <f t="shared" si="41"/>
        <v>187.41609999999983</v>
      </c>
      <c r="F229" s="4">
        <v>25</v>
      </c>
      <c r="G229" s="4">
        <f t="shared" si="39"/>
        <v>14.592400000000001</v>
      </c>
      <c r="H229" s="4">
        <f t="shared" si="42"/>
        <v>55.742968000000012</v>
      </c>
      <c r="I229" s="4">
        <f t="shared" si="43"/>
        <v>212.93813776000005</v>
      </c>
      <c r="J229" s="4">
        <v>10858</v>
      </c>
      <c r="K229" s="4">
        <f t="shared" si="44"/>
        <v>32816399.673600014</v>
      </c>
      <c r="L229" s="4">
        <f t="shared" si="45"/>
        <v>-187990714514.19815</v>
      </c>
      <c r="M229" s="4">
        <f t="shared" si="46"/>
        <v>1076916087537455.1</v>
      </c>
      <c r="N229" s="4">
        <v>11251</v>
      </c>
      <c r="O229">
        <f t="shared" si="47"/>
        <v>26536818.932099994</v>
      </c>
      <c r="P229" s="15">
        <f t="shared" si="48"/>
        <v>-136701503678.63057</v>
      </c>
      <c r="Q229" s="15">
        <f t="shared" si="49"/>
        <v>704202759035060.62</v>
      </c>
    </row>
    <row r="230" spans="1:17" x14ac:dyDescent="0.25">
      <c r="A230" t="s">
        <v>246</v>
      </c>
      <c r="B230" s="4">
        <v>31</v>
      </c>
      <c r="C230" s="4">
        <f t="shared" si="38"/>
        <v>94.089999999999989</v>
      </c>
      <c r="D230" s="4">
        <f t="shared" si="40"/>
        <v>912.67299999999977</v>
      </c>
      <c r="E230" s="4">
        <f t="shared" si="41"/>
        <v>8852.9280999999974</v>
      </c>
      <c r="F230" s="4">
        <v>31</v>
      </c>
      <c r="G230" s="4">
        <f t="shared" si="39"/>
        <v>96.432400000000001</v>
      </c>
      <c r="H230" s="4">
        <f t="shared" si="42"/>
        <v>946.96616800000004</v>
      </c>
      <c r="I230" s="4">
        <f t="shared" si="43"/>
        <v>9299.2077697599998</v>
      </c>
      <c r="J230" s="4">
        <v>17368</v>
      </c>
      <c r="K230" s="4">
        <f t="shared" si="44"/>
        <v>610648.47359999793</v>
      </c>
      <c r="L230" s="4">
        <f t="shared" si="45"/>
        <v>477185143.20998156</v>
      </c>
      <c r="M230" s="4">
        <f t="shared" si="46"/>
        <v>372891558310.00739</v>
      </c>
      <c r="N230" s="4">
        <v>17771</v>
      </c>
      <c r="O230">
        <f t="shared" si="47"/>
        <v>1873093.3321000016</v>
      </c>
      <c r="P230" s="15">
        <f t="shared" si="48"/>
        <v>2563534265.2453842</v>
      </c>
      <c r="Q230" s="15">
        <f t="shared" si="49"/>
        <v>3508478630757.4868</v>
      </c>
    </row>
    <row r="231" spans="1:17" x14ac:dyDescent="0.25">
      <c r="A231" t="s">
        <v>247</v>
      </c>
      <c r="B231" s="4">
        <v>14</v>
      </c>
      <c r="C231" s="4">
        <f t="shared" si="38"/>
        <v>53.290000000000013</v>
      </c>
      <c r="D231" s="4">
        <f t="shared" si="40"/>
        <v>-389.01700000000011</v>
      </c>
      <c r="E231" s="4">
        <f t="shared" si="41"/>
        <v>2839.8241000000016</v>
      </c>
      <c r="F231" s="4">
        <v>13</v>
      </c>
      <c r="G231" s="4">
        <f t="shared" si="39"/>
        <v>66.912399999999991</v>
      </c>
      <c r="H231" s="4">
        <f t="shared" si="42"/>
        <v>-547.34343199999989</v>
      </c>
      <c r="I231" s="4">
        <f t="shared" si="43"/>
        <v>4477.2692737599991</v>
      </c>
      <c r="J231" s="4">
        <v>6885</v>
      </c>
      <c r="K231" s="4">
        <f t="shared" si="44"/>
        <v>94120266.433600023</v>
      </c>
      <c r="L231" s="4">
        <f t="shared" si="45"/>
        <v>-913113412021.55676</v>
      </c>
      <c r="M231" s="4">
        <f t="shared" si="46"/>
        <v>8858624553531855</v>
      </c>
      <c r="N231" s="4">
        <v>6526</v>
      </c>
      <c r="O231">
        <f t="shared" si="47"/>
        <v>97543079.432099983</v>
      </c>
      <c r="P231" s="15">
        <f t="shared" si="48"/>
        <v>-963373494272.39795</v>
      </c>
      <c r="Q231" s="15">
        <f t="shared" si="49"/>
        <v>9514652345096966</v>
      </c>
    </row>
    <row r="232" spans="1:17" x14ac:dyDescent="0.25">
      <c r="A232" t="s">
        <v>248</v>
      </c>
      <c r="B232" s="4">
        <v>21</v>
      </c>
      <c r="C232" s="4">
        <f t="shared" si="38"/>
        <v>9.0000000000000427E-2</v>
      </c>
      <c r="D232" s="4">
        <f t="shared" si="40"/>
        <v>-2.7000000000000191E-2</v>
      </c>
      <c r="E232" s="4">
        <f t="shared" si="41"/>
        <v>8.1000000000000776E-3</v>
      </c>
      <c r="F232" s="4">
        <v>19</v>
      </c>
      <c r="G232" s="4">
        <f t="shared" si="39"/>
        <v>4.7523999999999988</v>
      </c>
      <c r="H232" s="4">
        <f t="shared" si="42"/>
        <v>-10.360231999999996</v>
      </c>
      <c r="I232" s="4">
        <f t="shared" si="43"/>
        <v>22.58530575999999</v>
      </c>
      <c r="J232" s="4">
        <v>9135</v>
      </c>
      <c r="K232" s="4">
        <f t="shared" si="44"/>
        <v>55525746.433600016</v>
      </c>
      <c r="L232" s="4">
        <f t="shared" si="45"/>
        <v>-413753431094.75659</v>
      </c>
      <c r="M232" s="4">
        <f t="shared" si="46"/>
        <v>3083108517008445</v>
      </c>
      <c r="N232" s="4">
        <v>8553</v>
      </c>
      <c r="O232">
        <f t="shared" si="47"/>
        <v>61612923.372099988</v>
      </c>
      <c r="P232" s="15">
        <f t="shared" si="48"/>
        <v>-483623864587.72791</v>
      </c>
      <c r="Q232" s="15">
        <f t="shared" si="49"/>
        <v>3796152326456265</v>
      </c>
    </row>
    <row r="233" spans="1:17" x14ac:dyDescent="0.25">
      <c r="A233" t="s">
        <v>249</v>
      </c>
      <c r="B233" s="4">
        <v>21</v>
      </c>
      <c r="C233" s="4">
        <f t="shared" si="38"/>
        <v>9.0000000000000427E-2</v>
      </c>
      <c r="D233" s="4">
        <f t="shared" si="40"/>
        <v>-2.7000000000000191E-2</v>
      </c>
      <c r="E233" s="4">
        <f t="shared" si="41"/>
        <v>8.1000000000000776E-3</v>
      </c>
      <c r="F233" s="4">
        <v>21</v>
      </c>
      <c r="G233" s="4">
        <f t="shared" si="39"/>
        <v>3.2399999999999901E-2</v>
      </c>
      <c r="H233" s="4">
        <f t="shared" si="42"/>
        <v>-5.8319999999999726E-3</v>
      </c>
      <c r="I233" s="4">
        <f t="shared" si="43"/>
        <v>1.0497599999999936E-3</v>
      </c>
      <c r="J233" s="4">
        <v>10748</v>
      </c>
      <c r="K233" s="4">
        <f t="shared" si="44"/>
        <v>34088782.873600014</v>
      </c>
      <c r="L233" s="4">
        <f t="shared" si="45"/>
        <v>-199029404134.48615</v>
      </c>
      <c r="M233" s="4">
        <f t="shared" si="46"/>
        <v>1162045117803445.5</v>
      </c>
      <c r="N233" s="4">
        <v>10693</v>
      </c>
      <c r="O233">
        <f t="shared" si="47"/>
        <v>32597134.172099993</v>
      </c>
      <c r="P233" s="15">
        <f t="shared" si="48"/>
        <v>-186109751870.84595</v>
      </c>
      <c r="Q233" s="15">
        <f t="shared" si="49"/>
        <v>1062573156233889.1</v>
      </c>
    </row>
    <row r="234" spans="1:17" x14ac:dyDescent="0.25">
      <c r="A234" t="s">
        <v>250</v>
      </c>
      <c r="B234" s="4">
        <v>8</v>
      </c>
      <c r="C234" s="4">
        <f t="shared" si="38"/>
        <v>176.89000000000001</v>
      </c>
      <c r="D234" s="4">
        <f t="shared" si="40"/>
        <v>-2352.6370000000002</v>
      </c>
      <c r="E234" s="4">
        <f t="shared" si="41"/>
        <v>31290.072100000005</v>
      </c>
      <c r="F234" s="4">
        <v>8</v>
      </c>
      <c r="G234" s="4">
        <f t="shared" si="39"/>
        <v>173.7124</v>
      </c>
      <c r="H234" s="4">
        <f t="shared" si="42"/>
        <v>-2289.5294319999998</v>
      </c>
      <c r="I234" s="4">
        <f t="shared" si="43"/>
        <v>30175.997913760002</v>
      </c>
      <c r="J234" s="4">
        <v>13452</v>
      </c>
      <c r="K234" s="4">
        <f t="shared" si="44"/>
        <v>9825466.3936000075</v>
      </c>
      <c r="L234" s="4">
        <f t="shared" si="45"/>
        <v>-30798513938.722851</v>
      </c>
      <c r="M234" s="4">
        <f t="shared" si="46"/>
        <v>96539789851763.141</v>
      </c>
      <c r="N234" s="4">
        <v>13575</v>
      </c>
      <c r="O234">
        <f t="shared" si="47"/>
        <v>7994134.2120999964</v>
      </c>
      <c r="P234" s="15">
        <f t="shared" si="48"/>
        <v>-22602535129.949406</v>
      </c>
      <c r="Q234" s="15">
        <f t="shared" si="49"/>
        <v>63906181801067.633</v>
      </c>
    </row>
    <row r="235" spans="1:17" x14ac:dyDescent="0.25">
      <c r="A235" t="s">
        <v>251</v>
      </c>
      <c r="B235" s="4">
        <v>15</v>
      </c>
      <c r="C235" s="4">
        <f t="shared" si="38"/>
        <v>39.690000000000012</v>
      </c>
      <c r="D235" s="4">
        <f t="shared" si="40"/>
        <v>-250.04700000000011</v>
      </c>
      <c r="E235" s="4">
        <f t="shared" si="41"/>
        <v>1575.2961000000009</v>
      </c>
      <c r="F235" s="4">
        <v>15</v>
      </c>
      <c r="G235" s="4">
        <f t="shared" si="39"/>
        <v>38.192399999999999</v>
      </c>
      <c r="H235" s="4">
        <f t="shared" si="42"/>
        <v>-236.02903199999997</v>
      </c>
      <c r="I235" s="4">
        <f t="shared" si="43"/>
        <v>1458.65941776</v>
      </c>
      <c r="J235" s="4">
        <v>11737</v>
      </c>
      <c r="K235" s="4">
        <f t="shared" si="44"/>
        <v>23518232.193600014</v>
      </c>
      <c r="L235" s="4">
        <f t="shared" si="45"/>
        <v>-114053078116.79491</v>
      </c>
      <c r="M235" s="4">
        <f t="shared" si="46"/>
        <v>553107245512084.12</v>
      </c>
      <c r="N235" s="4">
        <v>12230</v>
      </c>
      <c r="O235">
        <f t="shared" si="47"/>
        <v>17408838.312099997</v>
      </c>
      <c r="P235" s="15">
        <f t="shared" si="48"/>
        <v>-72636462885.022903</v>
      </c>
      <c r="Q235" s="15">
        <f t="shared" si="49"/>
        <v>303067651376840.69</v>
      </c>
    </row>
    <row r="236" spans="1:17" x14ac:dyDescent="0.25">
      <c r="A236" t="s">
        <v>72</v>
      </c>
      <c r="B236" s="4">
        <v>13</v>
      </c>
      <c r="C236" s="4">
        <f t="shared" si="38"/>
        <v>68.890000000000015</v>
      </c>
      <c r="D236" s="4">
        <f t="shared" si="40"/>
        <v>-571.78700000000015</v>
      </c>
      <c r="E236" s="4">
        <f t="shared" si="41"/>
        <v>4745.8321000000024</v>
      </c>
      <c r="F236" s="4">
        <v>13</v>
      </c>
      <c r="G236" s="4">
        <f t="shared" si="39"/>
        <v>66.912399999999991</v>
      </c>
      <c r="H236" s="4">
        <f t="shared" si="42"/>
        <v>-547.34343199999989</v>
      </c>
      <c r="I236" s="4">
        <f t="shared" si="43"/>
        <v>4477.2692737599991</v>
      </c>
      <c r="J236" s="4">
        <v>7851</v>
      </c>
      <c r="K236" s="4">
        <f t="shared" si="44"/>
        <v>76310008.513600022</v>
      </c>
      <c r="L236" s="4">
        <f t="shared" si="45"/>
        <v>-666610657971.06396</v>
      </c>
      <c r="M236" s="4">
        <f t="shared" si="46"/>
        <v>5823217399345708</v>
      </c>
      <c r="N236" s="4">
        <v>8065</v>
      </c>
      <c r="O236">
        <f t="shared" si="47"/>
        <v>69512072.012099996</v>
      </c>
      <c r="P236" s="15">
        <f t="shared" si="48"/>
        <v>-579549254072.9624</v>
      </c>
      <c r="Q236" s="15">
        <f t="shared" si="49"/>
        <v>4831928155415376</v>
      </c>
    </row>
    <row r="237" spans="1:17" x14ac:dyDescent="0.25">
      <c r="A237" t="s">
        <v>252</v>
      </c>
      <c r="B237" s="4">
        <v>20</v>
      </c>
      <c r="C237" s="4">
        <f t="shared" si="38"/>
        <v>1.6900000000000019</v>
      </c>
      <c r="D237" s="4">
        <f t="shared" si="40"/>
        <v>-2.1970000000000036</v>
      </c>
      <c r="E237" s="4">
        <f t="shared" si="41"/>
        <v>2.8561000000000067</v>
      </c>
      <c r="F237" s="4">
        <v>20</v>
      </c>
      <c r="G237" s="4">
        <f t="shared" si="39"/>
        <v>1.3923999999999994</v>
      </c>
      <c r="H237" s="4">
        <f t="shared" si="42"/>
        <v>-1.6430319999999989</v>
      </c>
      <c r="I237" s="4">
        <f t="shared" si="43"/>
        <v>1.9387777599999985</v>
      </c>
      <c r="J237" s="4">
        <v>9972</v>
      </c>
      <c r="K237" s="4">
        <f t="shared" si="44"/>
        <v>43752403.993600018</v>
      </c>
      <c r="L237" s="4">
        <f t="shared" si="45"/>
        <v>-289402901359.90698</v>
      </c>
      <c r="M237" s="4">
        <f t="shared" si="46"/>
        <v>1914272855219186.7</v>
      </c>
      <c r="N237" s="4">
        <v>10315</v>
      </c>
      <c r="O237">
        <f t="shared" si="47"/>
        <v>37056317.012099996</v>
      </c>
      <c r="P237" s="15">
        <f t="shared" si="48"/>
        <v>-225576253616.28738</v>
      </c>
      <c r="Q237" s="15">
        <f t="shared" si="49"/>
        <v>1373170630501251.5</v>
      </c>
    </row>
    <row r="238" spans="1:17" x14ac:dyDescent="0.25">
      <c r="A238" t="s">
        <v>253</v>
      </c>
      <c r="B238" s="4">
        <v>17</v>
      </c>
      <c r="C238" s="4">
        <f t="shared" si="38"/>
        <v>18.490000000000006</v>
      </c>
      <c r="D238" s="4">
        <f t="shared" si="40"/>
        <v>-79.507000000000033</v>
      </c>
      <c r="E238" s="4">
        <f t="shared" si="41"/>
        <v>341.8801000000002</v>
      </c>
      <c r="F238" s="4">
        <v>17</v>
      </c>
      <c r="G238" s="4">
        <f t="shared" si="39"/>
        <v>17.472399999999997</v>
      </c>
      <c r="H238" s="4">
        <f t="shared" si="42"/>
        <v>-73.034631999999988</v>
      </c>
      <c r="I238" s="4">
        <f t="shared" si="43"/>
        <v>305.28476175999987</v>
      </c>
      <c r="J238" s="4">
        <v>5681</v>
      </c>
      <c r="K238" s="4">
        <f t="shared" si="44"/>
        <v>118931238.91360003</v>
      </c>
      <c r="L238" s="4">
        <f t="shared" si="45"/>
        <v>-1297011761846.6001</v>
      </c>
      <c r="M238" s="4">
        <f t="shared" si="46"/>
        <v>1.414463958952381E+16</v>
      </c>
      <c r="N238" s="4">
        <v>5543</v>
      </c>
      <c r="O238">
        <f t="shared" si="47"/>
        <v>117926351.17209999</v>
      </c>
      <c r="P238" s="15">
        <f t="shared" si="48"/>
        <v>-1280608238654.7908</v>
      </c>
      <c r="Q238" s="15">
        <f t="shared" si="49"/>
        <v>1.390662430076545E+16</v>
      </c>
    </row>
    <row r="239" spans="1:17" x14ac:dyDescent="0.25">
      <c r="A239" t="s">
        <v>254</v>
      </c>
      <c r="B239" s="4">
        <v>10</v>
      </c>
      <c r="C239" s="4">
        <f t="shared" si="38"/>
        <v>127.69000000000001</v>
      </c>
      <c r="D239" s="4">
        <f t="shared" si="40"/>
        <v>-1442.8970000000002</v>
      </c>
      <c r="E239" s="4">
        <f t="shared" si="41"/>
        <v>16304.736100000004</v>
      </c>
      <c r="F239" s="4">
        <v>10</v>
      </c>
      <c r="G239" s="4">
        <f t="shared" si="39"/>
        <v>124.99239999999999</v>
      </c>
      <c r="H239" s="4">
        <f t="shared" si="42"/>
        <v>-1397.4150319999999</v>
      </c>
      <c r="I239" s="4">
        <f t="shared" si="43"/>
        <v>15623.100057759997</v>
      </c>
      <c r="J239" s="4">
        <v>5844</v>
      </c>
      <c r="K239" s="4">
        <f t="shared" si="44"/>
        <v>115402595.35360003</v>
      </c>
      <c r="L239" s="4">
        <f t="shared" si="45"/>
        <v>-1239719304741.7695</v>
      </c>
      <c r="M239" s="4">
        <f t="shared" si="46"/>
        <v>1.3317759014346746E+16</v>
      </c>
      <c r="N239" s="4">
        <v>5015</v>
      </c>
      <c r="O239">
        <f t="shared" si="47"/>
        <v>129672651.01209998</v>
      </c>
      <c r="P239" s="15">
        <f t="shared" si="48"/>
        <v>-1476633049408.6772</v>
      </c>
      <c r="Q239" s="15">
        <f t="shared" si="49"/>
        <v>1.6814996420505874E+16</v>
      </c>
    </row>
    <row r="240" spans="1:17" x14ac:dyDescent="0.25">
      <c r="A240" t="s">
        <v>255</v>
      </c>
      <c r="B240" s="4">
        <v>19</v>
      </c>
      <c r="C240" s="4">
        <f t="shared" si="38"/>
        <v>5.2900000000000036</v>
      </c>
      <c r="D240" s="4">
        <f t="shared" si="40"/>
        <v>-12.167000000000012</v>
      </c>
      <c r="E240" s="4">
        <f t="shared" si="41"/>
        <v>27.984100000000037</v>
      </c>
      <c r="F240" s="4">
        <v>19</v>
      </c>
      <c r="G240" s="4">
        <f t="shared" si="39"/>
        <v>4.7523999999999988</v>
      </c>
      <c r="H240" s="4">
        <f t="shared" si="42"/>
        <v>-10.360231999999996</v>
      </c>
      <c r="I240" s="4">
        <f t="shared" si="43"/>
        <v>22.58530575999999</v>
      </c>
      <c r="J240" s="4">
        <v>13564</v>
      </c>
      <c r="K240" s="4">
        <f t="shared" si="44"/>
        <v>9135868.953600008</v>
      </c>
      <c r="L240" s="4">
        <f t="shared" si="45"/>
        <v>-27613712064.393253</v>
      </c>
      <c r="M240" s="4">
        <f t="shared" si="46"/>
        <v>83464101537352.5</v>
      </c>
      <c r="N240" s="4">
        <v>13635</v>
      </c>
      <c r="O240">
        <f t="shared" si="47"/>
        <v>7658447.4120999966</v>
      </c>
      <c r="P240" s="15">
        <f t="shared" si="48"/>
        <v>-21193910783.771404</v>
      </c>
      <c r="Q240" s="15">
        <f t="shared" si="49"/>
        <v>58651816763901.133</v>
      </c>
    </row>
    <row r="241" spans="1:17" x14ac:dyDescent="0.25">
      <c r="A241" t="s">
        <v>256</v>
      </c>
      <c r="B241" s="4">
        <v>14</v>
      </c>
      <c r="C241" s="4">
        <f t="shared" si="38"/>
        <v>53.290000000000013</v>
      </c>
      <c r="D241" s="4">
        <f t="shared" si="40"/>
        <v>-389.01700000000011</v>
      </c>
      <c r="E241" s="4">
        <f t="shared" si="41"/>
        <v>2839.8241000000016</v>
      </c>
      <c r="F241" s="4">
        <v>14</v>
      </c>
      <c r="G241" s="4">
        <f t="shared" si="39"/>
        <v>51.552399999999999</v>
      </c>
      <c r="H241" s="4">
        <f t="shared" si="42"/>
        <v>-370.146232</v>
      </c>
      <c r="I241" s="4">
        <f t="shared" si="43"/>
        <v>2657.6499457599998</v>
      </c>
      <c r="J241" s="4">
        <v>11510</v>
      </c>
      <c r="K241" s="4">
        <f t="shared" si="44"/>
        <v>25771461.433600012</v>
      </c>
      <c r="L241" s="4">
        <f t="shared" si="45"/>
        <v>-130830370255.35651</v>
      </c>
      <c r="M241" s="4">
        <f t="shared" si="46"/>
        <v>664168224423532.75</v>
      </c>
      <c r="N241" s="4">
        <v>11418</v>
      </c>
      <c r="O241">
        <f t="shared" si="47"/>
        <v>24844143.672099993</v>
      </c>
      <c r="P241" s="15">
        <f t="shared" si="48"/>
        <v>-123832901277.77847</v>
      </c>
      <c r="Q241" s="15">
        <f t="shared" si="49"/>
        <v>617231474799946.12</v>
      </c>
    </row>
    <row r="242" spans="1:17" x14ac:dyDescent="0.25">
      <c r="A242" t="s">
        <v>257</v>
      </c>
      <c r="B242" s="4">
        <v>15</v>
      </c>
      <c r="C242" s="4">
        <f t="shared" si="38"/>
        <v>39.690000000000012</v>
      </c>
      <c r="D242" s="4">
        <f t="shared" si="40"/>
        <v>-250.04700000000011</v>
      </c>
      <c r="E242" s="4">
        <f t="shared" si="41"/>
        <v>1575.2961000000009</v>
      </c>
      <c r="F242" s="4">
        <v>15</v>
      </c>
      <c r="G242" s="4">
        <f t="shared" si="39"/>
        <v>38.192399999999999</v>
      </c>
      <c r="H242" s="4">
        <f t="shared" si="42"/>
        <v>-236.02903199999997</v>
      </c>
      <c r="I242" s="4">
        <f t="shared" si="43"/>
        <v>1458.65941776</v>
      </c>
      <c r="J242" s="4">
        <v>7889</v>
      </c>
      <c r="K242" s="4">
        <f t="shared" si="44"/>
        <v>75647549.953600019</v>
      </c>
      <c r="L242" s="4">
        <f t="shared" si="45"/>
        <v>-657949104574.43347</v>
      </c>
      <c r="M242" s="4">
        <f t="shared" si="46"/>
        <v>5722551813982410</v>
      </c>
      <c r="N242" s="4">
        <v>7873</v>
      </c>
      <c r="O242">
        <f t="shared" si="47"/>
        <v>72750493.772099987</v>
      </c>
      <c r="P242" s="15">
        <f t="shared" si="48"/>
        <v>-620517334074.81189</v>
      </c>
      <c r="Q242" s="15">
        <f t="shared" si="49"/>
        <v>5292634344084359</v>
      </c>
    </row>
    <row r="243" spans="1:17" x14ac:dyDescent="0.25">
      <c r="A243" t="s">
        <v>258</v>
      </c>
      <c r="B243" s="4">
        <v>8</v>
      </c>
      <c r="C243" s="4">
        <f t="shared" si="38"/>
        <v>176.89000000000001</v>
      </c>
      <c r="D243" s="4">
        <f t="shared" si="40"/>
        <v>-2352.6370000000002</v>
      </c>
      <c r="E243" s="4">
        <f t="shared" si="41"/>
        <v>31290.072100000005</v>
      </c>
      <c r="F243" s="4">
        <v>8</v>
      </c>
      <c r="G243" s="4">
        <f t="shared" si="39"/>
        <v>173.7124</v>
      </c>
      <c r="H243" s="4">
        <f t="shared" si="42"/>
        <v>-2289.5294319999998</v>
      </c>
      <c r="I243" s="4">
        <f t="shared" si="43"/>
        <v>30175.997913760002</v>
      </c>
      <c r="J243" s="4">
        <v>15000</v>
      </c>
      <c r="K243" s="4">
        <f t="shared" si="44"/>
        <v>2517172.633600004</v>
      </c>
      <c r="L243" s="4">
        <f t="shared" si="45"/>
        <v>-3993645413.5644255</v>
      </c>
      <c r="M243" s="4">
        <f t="shared" si="46"/>
        <v>6336158067344.7803</v>
      </c>
      <c r="N243" s="4">
        <v>14487</v>
      </c>
      <c r="O243">
        <f t="shared" si="47"/>
        <v>3668718.8520999979</v>
      </c>
      <c r="P243" s="15">
        <f t="shared" si="48"/>
        <v>-7027027402.1238127</v>
      </c>
      <c r="Q243" s="15">
        <f t="shared" si="49"/>
        <v>13459498015753.926</v>
      </c>
    </row>
    <row r="244" spans="1:17" x14ac:dyDescent="0.25">
      <c r="A244" t="s">
        <v>259</v>
      </c>
      <c r="B244" s="4">
        <v>10</v>
      </c>
      <c r="C244" s="4">
        <f t="shared" si="38"/>
        <v>127.69000000000001</v>
      </c>
      <c r="D244" s="4">
        <f t="shared" si="40"/>
        <v>-1442.8970000000002</v>
      </c>
      <c r="E244" s="4">
        <f t="shared" si="41"/>
        <v>16304.736100000004</v>
      </c>
      <c r="F244" s="4">
        <v>10</v>
      </c>
      <c r="G244" s="4">
        <f t="shared" si="39"/>
        <v>124.99239999999999</v>
      </c>
      <c r="H244" s="4">
        <f t="shared" si="42"/>
        <v>-1397.4150319999999</v>
      </c>
      <c r="I244" s="4">
        <f t="shared" si="43"/>
        <v>15623.100057759997</v>
      </c>
      <c r="J244" s="4">
        <v>9651</v>
      </c>
      <c r="K244" s="4">
        <f t="shared" si="44"/>
        <v>48101992.513600022</v>
      </c>
      <c r="L244" s="4">
        <f t="shared" si="45"/>
        <v>-333614255197.62384</v>
      </c>
      <c r="M244" s="4">
        <f t="shared" si="46"/>
        <v>2313801683778432.5</v>
      </c>
      <c r="N244" s="4">
        <v>10511</v>
      </c>
      <c r="O244">
        <f t="shared" si="47"/>
        <v>34708476.132099994</v>
      </c>
      <c r="P244" s="15">
        <f t="shared" si="48"/>
        <v>-204481169199.89255</v>
      </c>
      <c r="Q244" s="15">
        <f t="shared" si="49"/>
        <v>1204678315412555</v>
      </c>
    </row>
    <row r="245" spans="1:17" x14ac:dyDescent="0.25">
      <c r="A245" t="s">
        <v>260</v>
      </c>
      <c r="B245" s="4">
        <v>27</v>
      </c>
      <c r="C245" s="4">
        <f t="shared" si="38"/>
        <v>32.489999999999995</v>
      </c>
      <c r="D245" s="4">
        <f t="shared" si="40"/>
        <v>185.19299999999996</v>
      </c>
      <c r="E245" s="4">
        <f t="shared" si="41"/>
        <v>1055.6000999999997</v>
      </c>
      <c r="F245" s="4">
        <v>28</v>
      </c>
      <c r="G245" s="4">
        <f t="shared" si="39"/>
        <v>46.512400000000007</v>
      </c>
      <c r="H245" s="4">
        <f t="shared" si="42"/>
        <v>317.21456800000004</v>
      </c>
      <c r="I245" s="4">
        <f t="shared" si="43"/>
        <v>2163.4033537600008</v>
      </c>
      <c r="J245" s="4">
        <v>13305</v>
      </c>
      <c r="K245" s="4">
        <f t="shared" si="44"/>
        <v>10768636.033600008</v>
      </c>
      <c r="L245" s="4">
        <f t="shared" si="45"/>
        <v>-35337925262.420456</v>
      </c>
      <c r="M245" s="4">
        <f t="shared" si="46"/>
        <v>115963522024148.52</v>
      </c>
      <c r="N245" s="4">
        <v>12869</v>
      </c>
      <c r="O245">
        <f t="shared" si="47"/>
        <v>12484844.892099995</v>
      </c>
      <c r="P245" s="15">
        <f t="shared" si="48"/>
        <v>-44113826093.297195</v>
      </c>
      <c r="Q245" s="15">
        <f t="shared" si="49"/>
        <v>155871351979795.34</v>
      </c>
    </row>
    <row r="246" spans="1:17" x14ac:dyDescent="0.25">
      <c r="A246" t="s">
        <v>261</v>
      </c>
      <c r="B246" s="4">
        <v>27</v>
      </c>
      <c r="C246" s="4">
        <f t="shared" si="38"/>
        <v>32.489999999999995</v>
      </c>
      <c r="D246" s="4">
        <f t="shared" si="40"/>
        <v>185.19299999999996</v>
      </c>
      <c r="E246" s="4">
        <f t="shared" si="41"/>
        <v>1055.6000999999997</v>
      </c>
      <c r="F246" s="4">
        <v>27</v>
      </c>
      <c r="G246" s="4">
        <f t="shared" si="39"/>
        <v>33.872400000000006</v>
      </c>
      <c r="H246" s="4">
        <f t="shared" si="42"/>
        <v>197.13736800000004</v>
      </c>
      <c r="I246" s="4">
        <f t="shared" si="43"/>
        <v>1147.3394817600004</v>
      </c>
      <c r="J246" s="4">
        <v>22487</v>
      </c>
      <c r="K246" s="4">
        <f t="shared" si="44"/>
        <v>34815192.193599984</v>
      </c>
      <c r="L246" s="4">
        <f t="shared" si="45"/>
        <v>205424952626.80505</v>
      </c>
      <c r="M246" s="4">
        <f t="shared" si="46"/>
        <v>1212097607477305.2</v>
      </c>
      <c r="N246" s="4">
        <v>22713</v>
      </c>
      <c r="O246">
        <f t="shared" si="47"/>
        <v>39823798.572100006</v>
      </c>
      <c r="P246" s="15">
        <f t="shared" si="48"/>
        <v>251312461507.08005</v>
      </c>
      <c r="Q246" s="15">
        <f t="shared" si="49"/>
        <v>1585934932711194.5</v>
      </c>
    </row>
    <row r="247" spans="1:17" x14ac:dyDescent="0.25">
      <c r="A247" t="s">
        <v>262</v>
      </c>
      <c r="B247" s="4">
        <v>14</v>
      </c>
      <c r="C247" s="4">
        <f t="shared" si="38"/>
        <v>53.290000000000013</v>
      </c>
      <c r="D247" s="4">
        <f t="shared" si="40"/>
        <v>-389.01700000000011</v>
      </c>
      <c r="E247" s="4">
        <f t="shared" si="41"/>
        <v>2839.8241000000016</v>
      </c>
      <c r="F247" s="4">
        <v>14</v>
      </c>
      <c r="G247" s="4">
        <f t="shared" si="39"/>
        <v>51.552399999999999</v>
      </c>
      <c r="H247" s="4">
        <f t="shared" si="42"/>
        <v>-370.146232</v>
      </c>
      <c r="I247" s="4">
        <f t="shared" si="43"/>
        <v>2657.6499457599998</v>
      </c>
      <c r="J247" s="4">
        <v>12876</v>
      </c>
      <c r="K247" s="4">
        <f t="shared" si="44"/>
        <v>13768255.51360001</v>
      </c>
      <c r="L247" s="4">
        <f t="shared" si="45"/>
        <v>-51087938178.543671</v>
      </c>
      <c r="M247" s="4">
        <f t="shared" si="46"/>
        <v>189564859887777.09</v>
      </c>
      <c r="N247" s="4">
        <v>12766</v>
      </c>
      <c r="O247">
        <f t="shared" si="47"/>
        <v>13223332.232099995</v>
      </c>
      <c r="P247" s="15">
        <f t="shared" si="48"/>
        <v>-48085193095.486092</v>
      </c>
      <c r="Q247" s="15">
        <f t="shared" si="49"/>
        <v>174856515320494.62</v>
      </c>
    </row>
    <row r="248" spans="1:17" x14ac:dyDescent="0.25">
      <c r="A248" t="s">
        <v>263</v>
      </c>
      <c r="B248" s="4">
        <v>16</v>
      </c>
      <c r="C248" s="4">
        <f t="shared" si="38"/>
        <v>28.090000000000007</v>
      </c>
      <c r="D248" s="4">
        <f t="shared" si="40"/>
        <v>-148.87700000000007</v>
      </c>
      <c r="E248" s="4">
        <f t="shared" si="41"/>
        <v>789.04810000000043</v>
      </c>
      <c r="F248" s="4">
        <v>15</v>
      </c>
      <c r="G248" s="4">
        <f t="shared" si="39"/>
        <v>38.192399999999999</v>
      </c>
      <c r="H248" s="4">
        <f t="shared" si="42"/>
        <v>-236.02903199999997</v>
      </c>
      <c r="I248" s="4">
        <f t="shared" si="43"/>
        <v>1458.65941776</v>
      </c>
      <c r="J248" s="4">
        <v>9623</v>
      </c>
      <c r="K248" s="4">
        <f t="shared" si="44"/>
        <v>48491167.873600021</v>
      </c>
      <c r="L248" s="4">
        <f t="shared" si="45"/>
        <v>-337671156957.88623</v>
      </c>
      <c r="M248" s="4">
        <f t="shared" si="46"/>
        <v>2351393361745659</v>
      </c>
      <c r="N248" s="4">
        <v>9520</v>
      </c>
      <c r="O248">
        <f t="shared" si="47"/>
        <v>47367292.11209999</v>
      </c>
      <c r="P248" s="15">
        <f t="shared" si="48"/>
        <v>-326000177559.39581</v>
      </c>
      <c r="Q248" s="15">
        <f t="shared" si="49"/>
        <v>2243660362033010</v>
      </c>
    </row>
    <row r="249" spans="1:17" x14ac:dyDescent="0.25">
      <c r="A249" t="s">
        <v>264</v>
      </c>
      <c r="B249" s="4">
        <v>12</v>
      </c>
      <c r="C249" s="4">
        <f t="shared" si="38"/>
        <v>86.490000000000009</v>
      </c>
      <c r="D249" s="4">
        <f t="shared" si="40"/>
        <v>-804.3570000000002</v>
      </c>
      <c r="E249" s="4">
        <f t="shared" si="41"/>
        <v>7480.5201000000015</v>
      </c>
      <c r="F249" s="4">
        <v>12</v>
      </c>
      <c r="G249" s="4">
        <f t="shared" si="39"/>
        <v>84.27239999999999</v>
      </c>
      <c r="H249" s="4">
        <f t="shared" si="42"/>
        <v>-773.62063199999989</v>
      </c>
      <c r="I249" s="4">
        <f t="shared" si="43"/>
        <v>7101.8374017599981</v>
      </c>
      <c r="J249" s="4">
        <v>10359</v>
      </c>
      <c r="K249" s="4">
        <f t="shared" si="44"/>
        <v>38782503.553600013</v>
      </c>
      <c r="L249" s="4">
        <f t="shared" si="45"/>
        <v>-241520367830.25735</v>
      </c>
      <c r="M249" s="4">
        <f t="shared" si="46"/>
        <v>1504082581884997.7</v>
      </c>
      <c r="N249" s="4">
        <v>10277</v>
      </c>
      <c r="O249">
        <f t="shared" si="47"/>
        <v>37520402.652099989</v>
      </c>
      <c r="P249" s="15">
        <f t="shared" si="48"/>
        <v>-229827099201.14673</v>
      </c>
      <c r="Q249" s="15">
        <f t="shared" si="49"/>
        <v>1407780615175712</v>
      </c>
    </row>
    <row r="250" spans="1:17" x14ac:dyDescent="0.25">
      <c r="A250" t="s">
        <v>265</v>
      </c>
      <c r="B250" s="4">
        <v>65</v>
      </c>
      <c r="C250" s="4">
        <f t="shared" si="38"/>
        <v>1909.6900000000003</v>
      </c>
      <c r="D250" s="4">
        <f t="shared" si="40"/>
        <v>83453.453000000023</v>
      </c>
      <c r="E250" s="4">
        <f t="shared" si="41"/>
        <v>3646915.8961000009</v>
      </c>
      <c r="F250" s="4">
        <v>65</v>
      </c>
      <c r="G250" s="4">
        <f t="shared" si="39"/>
        <v>1920.1924000000001</v>
      </c>
      <c r="H250" s="4">
        <f t="shared" si="42"/>
        <v>84142.830968000009</v>
      </c>
      <c r="I250" s="4">
        <f t="shared" si="43"/>
        <v>3687138.8530177604</v>
      </c>
      <c r="J250" s="4">
        <v>56409</v>
      </c>
      <c r="K250" s="4">
        <f t="shared" si="44"/>
        <v>1585826727.5536001</v>
      </c>
      <c r="L250" s="4">
        <f t="shared" si="45"/>
        <v>63151489708399.586</v>
      </c>
      <c r="M250" s="4">
        <f t="shared" si="46"/>
        <v>2.51484640982336E+18</v>
      </c>
      <c r="N250" s="4">
        <v>60670</v>
      </c>
      <c r="O250">
        <f t="shared" si="47"/>
        <v>1959621295.1121001</v>
      </c>
      <c r="P250" s="15">
        <f t="shared" si="48"/>
        <v>86747751239717.359</v>
      </c>
      <c r="Q250" s="15">
        <f t="shared" si="49"/>
        <v>3.8401156202568248E+18</v>
      </c>
    </row>
    <row r="251" spans="1:17" x14ac:dyDescent="0.25">
      <c r="A251" t="s">
        <v>266</v>
      </c>
      <c r="B251" s="4">
        <v>19</v>
      </c>
      <c r="C251" s="4">
        <f t="shared" si="38"/>
        <v>5.2900000000000036</v>
      </c>
      <c r="D251" s="4">
        <f t="shared" si="40"/>
        <v>-12.167000000000012</v>
      </c>
      <c r="E251" s="4">
        <f t="shared" si="41"/>
        <v>27.984100000000037</v>
      </c>
      <c r="F251" s="4">
        <v>18</v>
      </c>
      <c r="G251" s="4">
        <f t="shared" si="39"/>
        <v>10.112399999999997</v>
      </c>
      <c r="H251" s="4">
        <f t="shared" si="42"/>
        <v>-32.157431999999986</v>
      </c>
      <c r="I251" s="4">
        <f t="shared" si="43"/>
        <v>102.26063375999995</v>
      </c>
      <c r="J251" s="4">
        <v>13521</v>
      </c>
      <c r="K251" s="4">
        <f t="shared" si="44"/>
        <v>9397658.1136000082</v>
      </c>
      <c r="L251" s="4">
        <f t="shared" si="45"/>
        <v>-28809084806.727654</v>
      </c>
      <c r="M251" s="4">
        <f t="shared" si="46"/>
        <v>88315978020112.062</v>
      </c>
      <c r="N251" s="4">
        <v>13474</v>
      </c>
      <c r="O251">
        <f t="shared" si="47"/>
        <v>8575467.9920999967</v>
      </c>
      <c r="P251" s="15">
        <f t="shared" si="48"/>
        <v>-25112314713.385704</v>
      </c>
      <c r="Q251" s="15">
        <f t="shared" si="49"/>
        <v>73538651283531.547</v>
      </c>
    </row>
    <row r="252" spans="1:17" x14ac:dyDescent="0.25">
      <c r="A252" t="s">
        <v>267</v>
      </c>
      <c r="B252" s="4">
        <v>15</v>
      </c>
      <c r="C252" s="4">
        <f t="shared" si="38"/>
        <v>39.690000000000012</v>
      </c>
      <c r="D252" s="4">
        <f t="shared" si="40"/>
        <v>-250.04700000000011</v>
      </c>
      <c r="E252" s="4">
        <f t="shared" si="41"/>
        <v>1575.2961000000009</v>
      </c>
      <c r="F252" s="4">
        <v>15</v>
      </c>
      <c r="G252" s="4">
        <f t="shared" si="39"/>
        <v>38.192399999999999</v>
      </c>
      <c r="H252" s="4">
        <f t="shared" si="42"/>
        <v>-236.02903199999997</v>
      </c>
      <c r="I252" s="4">
        <f t="shared" si="43"/>
        <v>1458.65941776</v>
      </c>
      <c r="J252" s="4">
        <v>10324</v>
      </c>
      <c r="K252" s="4">
        <f t="shared" si="44"/>
        <v>39219657.753600016</v>
      </c>
      <c r="L252" s="4">
        <f t="shared" si="45"/>
        <v>-245615459861.38538</v>
      </c>
      <c r="M252" s="4">
        <f t="shared" si="46"/>
        <v>1538181554309517.7</v>
      </c>
      <c r="N252" s="4">
        <v>10850</v>
      </c>
      <c r="O252">
        <f t="shared" si="47"/>
        <v>30829034.712099992</v>
      </c>
      <c r="P252" s="15">
        <f t="shared" si="48"/>
        <v>-171174824045.11685</v>
      </c>
      <c r="Q252" s="15">
        <f t="shared" si="49"/>
        <v>950429381279866.25</v>
      </c>
    </row>
    <row r="253" spans="1:17" x14ac:dyDescent="0.25">
      <c r="A253" t="s">
        <v>268</v>
      </c>
      <c r="B253" s="4">
        <v>10</v>
      </c>
      <c r="C253" s="4">
        <f t="shared" si="38"/>
        <v>127.69000000000001</v>
      </c>
      <c r="D253" s="4">
        <f t="shared" si="40"/>
        <v>-1442.8970000000002</v>
      </c>
      <c r="E253" s="4">
        <f t="shared" si="41"/>
        <v>16304.736100000004</v>
      </c>
      <c r="F253" s="4">
        <v>10</v>
      </c>
      <c r="G253" s="4">
        <f t="shared" si="39"/>
        <v>124.99239999999999</v>
      </c>
      <c r="H253" s="4">
        <f t="shared" si="42"/>
        <v>-1397.4150319999999</v>
      </c>
      <c r="I253" s="4">
        <f t="shared" si="43"/>
        <v>15623.100057759997</v>
      </c>
      <c r="J253" s="4">
        <v>7427</v>
      </c>
      <c r="K253" s="4">
        <f t="shared" si="44"/>
        <v>83897539.393600017</v>
      </c>
      <c r="L253" s="4">
        <f t="shared" si="45"/>
        <v>-768464545928.04309</v>
      </c>
      <c r="M253" s="4">
        <f t="shared" si="46"/>
        <v>7038797116300667</v>
      </c>
      <c r="N253" s="4">
        <v>8495</v>
      </c>
      <c r="O253">
        <f t="shared" si="47"/>
        <v>62526816.61209999</v>
      </c>
      <c r="P253" s="15">
        <f t="shared" si="48"/>
        <v>-494423924410.35333</v>
      </c>
      <c r="Q253" s="15">
        <f t="shared" si="49"/>
        <v>3909602795643183.5</v>
      </c>
    </row>
    <row r="254" spans="1:17" x14ac:dyDescent="0.25">
      <c r="A254" t="s">
        <v>269</v>
      </c>
      <c r="B254" s="4">
        <v>44</v>
      </c>
      <c r="C254" s="4">
        <f t="shared" si="38"/>
        <v>515.29</v>
      </c>
      <c r="D254" s="4">
        <f t="shared" si="40"/>
        <v>11697.082999999999</v>
      </c>
      <c r="E254" s="4">
        <f t="shared" si="41"/>
        <v>265523.78409999999</v>
      </c>
      <c r="F254" s="4">
        <v>43</v>
      </c>
      <c r="G254" s="4">
        <f t="shared" si="39"/>
        <v>476.11240000000004</v>
      </c>
      <c r="H254" s="4">
        <f t="shared" si="42"/>
        <v>10388.772568</v>
      </c>
      <c r="I254" s="4">
        <f t="shared" si="43"/>
        <v>226683.01743376005</v>
      </c>
      <c r="J254" s="4">
        <v>86435</v>
      </c>
      <c r="K254" s="4">
        <f t="shared" si="44"/>
        <v>4878804570.4336004</v>
      </c>
      <c r="L254" s="4">
        <f t="shared" si="45"/>
        <v>340776888309657.12</v>
      </c>
      <c r="M254" s="4">
        <f t="shared" si="46"/>
        <v>2.3802734036483789E+19</v>
      </c>
      <c r="N254" s="4">
        <v>86838</v>
      </c>
      <c r="O254">
        <f t="shared" si="47"/>
        <v>4961175156.0720997</v>
      </c>
      <c r="P254" s="15">
        <f t="shared" si="48"/>
        <v>349443398434783.56</v>
      </c>
      <c r="Q254" s="15">
        <f t="shared" si="49"/>
        <v>2.4613258929227022E+19</v>
      </c>
    </row>
    <row r="255" spans="1:17" x14ac:dyDescent="0.25">
      <c r="A255" t="s">
        <v>270</v>
      </c>
      <c r="B255" s="4">
        <v>10</v>
      </c>
      <c r="C255" s="4">
        <f t="shared" si="38"/>
        <v>127.69000000000001</v>
      </c>
      <c r="D255" s="4">
        <f t="shared" si="40"/>
        <v>-1442.8970000000002</v>
      </c>
      <c r="E255" s="4">
        <f t="shared" si="41"/>
        <v>16304.736100000004</v>
      </c>
      <c r="F255" s="4">
        <v>10</v>
      </c>
      <c r="G255" s="4">
        <f t="shared" si="39"/>
        <v>124.99239999999999</v>
      </c>
      <c r="H255" s="4">
        <f t="shared" si="42"/>
        <v>-1397.4150319999999</v>
      </c>
      <c r="I255" s="4">
        <f t="shared" si="43"/>
        <v>15623.100057759997</v>
      </c>
      <c r="J255" s="4">
        <v>6211</v>
      </c>
      <c r="K255" s="4">
        <f t="shared" si="44"/>
        <v>107652245.31360003</v>
      </c>
      <c r="L255" s="4">
        <f t="shared" si="45"/>
        <v>-1116952330385.9761</v>
      </c>
      <c r="M255" s="4">
        <f t="shared" si="46"/>
        <v>1.158900592105952E+16</v>
      </c>
      <c r="N255" s="4">
        <v>5830</v>
      </c>
      <c r="O255">
        <f t="shared" si="47"/>
        <v>111775430.31209999</v>
      </c>
      <c r="P255" s="15">
        <f t="shared" si="48"/>
        <v>-1181733441677.3428</v>
      </c>
      <c r="Q255" s="15">
        <f t="shared" si="49"/>
        <v>1.2493746821455122E+16</v>
      </c>
    </row>
    <row r="256" spans="1:17" x14ac:dyDescent="0.25">
      <c r="A256" t="s">
        <v>271</v>
      </c>
      <c r="B256" s="4">
        <v>18</v>
      </c>
      <c r="C256" s="4">
        <f t="shared" si="38"/>
        <v>10.890000000000004</v>
      </c>
      <c r="D256" s="4">
        <f t="shared" si="40"/>
        <v>-35.937000000000019</v>
      </c>
      <c r="E256" s="4">
        <f t="shared" si="41"/>
        <v>118.59210000000009</v>
      </c>
      <c r="F256" s="4">
        <v>18</v>
      </c>
      <c r="G256" s="4">
        <f t="shared" si="39"/>
        <v>10.112399999999997</v>
      </c>
      <c r="H256" s="4">
        <f t="shared" si="42"/>
        <v>-32.157431999999986</v>
      </c>
      <c r="I256" s="4">
        <f t="shared" si="43"/>
        <v>102.26063375999995</v>
      </c>
      <c r="J256" s="4">
        <v>11669</v>
      </c>
      <c r="K256" s="4">
        <f t="shared" si="44"/>
        <v>24182396.353600014</v>
      </c>
      <c r="L256" s="4">
        <f t="shared" si="45"/>
        <v>-118918385012.60931</v>
      </c>
      <c r="M256" s="4">
        <f t="shared" si="46"/>
        <v>584788293402607.25</v>
      </c>
      <c r="N256" s="4">
        <v>11927</v>
      </c>
      <c r="O256">
        <f t="shared" si="47"/>
        <v>20029115.652099993</v>
      </c>
      <c r="P256" s="15">
        <f t="shared" si="48"/>
        <v>-89638103898.25177</v>
      </c>
      <c r="Q256" s="15">
        <f t="shared" si="49"/>
        <v>401165473805196.94</v>
      </c>
    </row>
    <row r="257" spans="1:17" x14ac:dyDescent="0.25">
      <c r="A257" t="s">
        <v>272</v>
      </c>
      <c r="B257" s="4">
        <v>27</v>
      </c>
      <c r="C257" s="4">
        <f t="shared" si="38"/>
        <v>32.489999999999995</v>
      </c>
      <c r="D257" s="4">
        <f t="shared" si="40"/>
        <v>185.19299999999996</v>
      </c>
      <c r="E257" s="4">
        <f t="shared" si="41"/>
        <v>1055.6000999999997</v>
      </c>
      <c r="F257" s="4">
        <v>27</v>
      </c>
      <c r="G257" s="4">
        <f t="shared" si="39"/>
        <v>33.872400000000006</v>
      </c>
      <c r="H257" s="4">
        <f t="shared" si="42"/>
        <v>197.13736800000004</v>
      </c>
      <c r="I257" s="4">
        <f t="shared" si="43"/>
        <v>1147.3394817600004</v>
      </c>
      <c r="J257" s="4">
        <v>9487</v>
      </c>
      <c r="K257" s="4">
        <f t="shared" si="44"/>
        <v>50403752.193600021</v>
      </c>
      <c r="L257" s="4">
        <f t="shared" si="45"/>
        <v>-357844462923.59503</v>
      </c>
      <c r="M257" s="4">
        <f t="shared" si="46"/>
        <v>2540538235193839</v>
      </c>
      <c r="N257" s="4">
        <v>9886</v>
      </c>
      <c r="O257">
        <f t="shared" si="47"/>
        <v>42463338.632099994</v>
      </c>
      <c r="P257" s="15">
        <f t="shared" si="48"/>
        <v>-276707675228.83008</v>
      </c>
      <c r="Q257" s="15">
        <f t="shared" si="49"/>
        <v>1803135127784395.7</v>
      </c>
    </row>
    <row r="258" spans="1:17" x14ac:dyDescent="0.25">
      <c r="A258" t="s">
        <v>273</v>
      </c>
      <c r="B258" s="4">
        <v>16</v>
      </c>
      <c r="C258" s="4">
        <f t="shared" ref="C258:C321" si="50">(B258-$W$7)^2</f>
        <v>28.090000000000007</v>
      </c>
      <c r="D258" s="4">
        <f t="shared" si="40"/>
        <v>-148.87700000000007</v>
      </c>
      <c r="E258" s="4">
        <f t="shared" si="41"/>
        <v>789.04810000000043</v>
      </c>
      <c r="F258" s="4">
        <v>16</v>
      </c>
      <c r="G258" s="4">
        <f t="shared" ref="G258:G321" si="51">(F258-$W$8)^2</f>
        <v>26.832399999999996</v>
      </c>
      <c r="H258" s="4">
        <f t="shared" si="42"/>
        <v>-138.99183199999996</v>
      </c>
      <c r="I258" s="4">
        <f t="shared" si="43"/>
        <v>719.97768975999975</v>
      </c>
      <c r="J258" s="4">
        <v>7312</v>
      </c>
      <c r="K258" s="4">
        <f t="shared" si="44"/>
        <v>86017463.193600029</v>
      </c>
      <c r="L258" s="4">
        <f t="shared" si="45"/>
        <v>-797774123436.83521</v>
      </c>
      <c r="M258" s="4">
        <f t="shared" si="46"/>
        <v>7399003974262336</v>
      </c>
      <c r="N258" s="4">
        <v>7535</v>
      </c>
      <c r="O258">
        <f t="shared" si="47"/>
        <v>78630605.412099987</v>
      </c>
      <c r="P258" s="15">
        <f t="shared" si="48"/>
        <v>-697248244125.20129</v>
      </c>
      <c r="Q258" s="15">
        <f t="shared" si="49"/>
        <v>6182772107473368</v>
      </c>
    </row>
    <row r="259" spans="1:17" x14ac:dyDescent="0.25">
      <c r="A259" t="s">
        <v>274</v>
      </c>
      <c r="B259" s="4">
        <v>11</v>
      </c>
      <c r="C259" s="4">
        <f t="shared" si="50"/>
        <v>106.09000000000002</v>
      </c>
      <c r="D259" s="4">
        <f t="shared" ref="D259:D322" si="52">(B259-$W$7)^3</f>
        <v>-1092.7270000000003</v>
      </c>
      <c r="E259" s="4">
        <f t="shared" ref="E259:E322" si="53">(B259-$W$7)^4</f>
        <v>11255.088100000004</v>
      </c>
      <c r="F259" s="4">
        <v>11</v>
      </c>
      <c r="G259" s="4">
        <f t="shared" si="51"/>
        <v>103.63239999999999</v>
      </c>
      <c r="H259" s="4">
        <f t="shared" ref="H259:H322" si="54">(F259-$W$8)^3</f>
        <v>-1054.9778319999998</v>
      </c>
      <c r="I259" s="4">
        <f t="shared" ref="I259:I322" si="55">(F259-$W$8)^4</f>
        <v>10739.674329759999</v>
      </c>
      <c r="J259" s="4">
        <v>18984</v>
      </c>
      <c r="K259" s="4">
        <f t="shared" ref="K259:K322" si="56">(J259-$W$11)^2</f>
        <v>5747718.5535999937</v>
      </c>
      <c r="L259" s="4">
        <f t="shared" ref="L259:L322" si="57">(J259-$W$11)^3</f>
        <v>13779810369.142761</v>
      </c>
      <c r="M259" s="4">
        <f t="shared" ref="M259:M322" si="58">(J259-$W$11)^4</f>
        <v>33036268571397.605</v>
      </c>
      <c r="N259" s="4">
        <v>17882</v>
      </c>
      <c r="O259">
        <f t="shared" ref="O259:O322" si="59">(N259-$W$12)^2</f>
        <v>2189245.7521000016</v>
      </c>
      <c r="P259" s="15">
        <f t="shared" ref="P259:P322" si="60">(N259-$W$12)^3</f>
        <v>3239229907.2646847</v>
      </c>
      <c r="Q259" s="15">
        <f t="shared" ref="Q259:Q322" si="61">(N259-$W$12)^4</f>
        <v>4792796963087.9014</v>
      </c>
    </row>
    <row r="260" spans="1:17" x14ac:dyDescent="0.25">
      <c r="A260" t="s">
        <v>275</v>
      </c>
      <c r="B260" s="4">
        <v>24</v>
      </c>
      <c r="C260" s="4">
        <f t="shared" si="50"/>
        <v>7.2899999999999965</v>
      </c>
      <c r="D260" s="4">
        <f t="shared" si="52"/>
        <v>19.682999999999986</v>
      </c>
      <c r="E260" s="4">
        <f t="shared" si="53"/>
        <v>53.144099999999952</v>
      </c>
      <c r="F260" s="4">
        <v>25</v>
      </c>
      <c r="G260" s="4">
        <f t="shared" si="51"/>
        <v>14.592400000000001</v>
      </c>
      <c r="H260" s="4">
        <f t="shared" si="54"/>
        <v>55.742968000000012</v>
      </c>
      <c r="I260" s="4">
        <f t="shared" si="55"/>
        <v>212.93813776000005</v>
      </c>
      <c r="J260" s="4">
        <v>7683</v>
      </c>
      <c r="K260" s="4">
        <f t="shared" si="56"/>
        <v>79273380.673600018</v>
      </c>
      <c r="L260" s="4">
        <f t="shared" si="57"/>
        <v>-705815301230.23828</v>
      </c>
      <c r="M260" s="4">
        <f t="shared" si="58"/>
        <v>6284268883421501</v>
      </c>
      <c r="N260" s="4">
        <v>7395</v>
      </c>
      <c r="O260">
        <f t="shared" si="59"/>
        <v>81133074.61209999</v>
      </c>
      <c r="P260" s="15">
        <f t="shared" si="60"/>
        <v>-730797244930.28333</v>
      </c>
      <c r="Q260" s="15">
        <f t="shared" si="61"/>
        <v>6582575796012584</v>
      </c>
    </row>
    <row r="261" spans="1:17" x14ac:dyDescent="0.25">
      <c r="A261" t="s">
        <v>276</v>
      </c>
      <c r="B261" s="4">
        <v>14</v>
      </c>
      <c r="C261" s="4">
        <f t="shared" si="50"/>
        <v>53.290000000000013</v>
      </c>
      <c r="D261" s="4">
        <f t="shared" si="52"/>
        <v>-389.01700000000011</v>
      </c>
      <c r="E261" s="4">
        <f t="shared" si="53"/>
        <v>2839.8241000000016</v>
      </c>
      <c r="F261" s="4">
        <v>13</v>
      </c>
      <c r="G261" s="4">
        <f t="shared" si="51"/>
        <v>66.912399999999991</v>
      </c>
      <c r="H261" s="4">
        <f t="shared" si="54"/>
        <v>-547.34343199999989</v>
      </c>
      <c r="I261" s="4">
        <f t="shared" si="55"/>
        <v>4477.2692737599991</v>
      </c>
      <c r="J261" s="4">
        <v>6169</v>
      </c>
      <c r="K261" s="4">
        <f t="shared" si="56"/>
        <v>108525556.35360003</v>
      </c>
      <c r="L261" s="4">
        <f t="shared" si="57"/>
        <v>-1130571494847.0095</v>
      </c>
      <c r="M261" s="4">
        <f t="shared" si="58"/>
        <v>1.1777796381858414E+16</v>
      </c>
      <c r="N261" s="4">
        <v>6017</v>
      </c>
      <c r="O261">
        <f t="shared" si="59"/>
        <v>107856325.45209999</v>
      </c>
      <c r="P261" s="15">
        <f t="shared" si="60"/>
        <v>-1120130003786.9846</v>
      </c>
      <c r="Q261" s="15">
        <f t="shared" si="61"/>
        <v>1.1632986940029312E+16</v>
      </c>
    </row>
    <row r="262" spans="1:17" x14ac:dyDescent="0.25">
      <c r="A262" t="s">
        <v>277</v>
      </c>
      <c r="B262" s="4">
        <v>18</v>
      </c>
      <c r="C262" s="4">
        <f t="shared" si="50"/>
        <v>10.890000000000004</v>
      </c>
      <c r="D262" s="4">
        <f t="shared" si="52"/>
        <v>-35.937000000000019</v>
      </c>
      <c r="E262" s="4">
        <f t="shared" si="53"/>
        <v>118.59210000000009</v>
      </c>
      <c r="F262" s="4">
        <v>17</v>
      </c>
      <c r="G262" s="4">
        <f t="shared" si="51"/>
        <v>17.472399999999997</v>
      </c>
      <c r="H262" s="4">
        <f t="shared" si="54"/>
        <v>-73.034631999999988</v>
      </c>
      <c r="I262" s="4">
        <f t="shared" si="55"/>
        <v>305.28476175999987</v>
      </c>
      <c r="J262" s="4">
        <v>11168</v>
      </c>
      <c r="K262" s="4">
        <f t="shared" si="56"/>
        <v>29360792.473600015</v>
      </c>
      <c r="L262" s="4">
        <f t="shared" si="57"/>
        <v>-159093215665.75012</v>
      </c>
      <c r="M262" s="4">
        <f t="shared" si="58"/>
        <v>862056134677807.25</v>
      </c>
      <c r="N262" s="4">
        <v>9290</v>
      </c>
      <c r="O262">
        <f t="shared" si="59"/>
        <v>50586091.512099989</v>
      </c>
      <c r="P262" s="15">
        <f t="shared" si="60"/>
        <v>-359788011409.74481</v>
      </c>
      <c r="Q262" s="15">
        <f t="shared" si="61"/>
        <v>2558952654470554.5</v>
      </c>
    </row>
    <row r="263" spans="1:17" x14ac:dyDescent="0.25">
      <c r="A263" t="s">
        <v>278</v>
      </c>
      <c r="B263" s="4">
        <v>19</v>
      </c>
      <c r="C263" s="4">
        <f t="shared" si="50"/>
        <v>5.2900000000000036</v>
      </c>
      <c r="D263" s="4">
        <f t="shared" si="52"/>
        <v>-12.167000000000012</v>
      </c>
      <c r="E263" s="4">
        <f t="shared" si="53"/>
        <v>27.984100000000037</v>
      </c>
      <c r="F263" s="4">
        <v>19</v>
      </c>
      <c r="G263" s="4">
        <f t="shared" si="51"/>
        <v>4.7523999999999988</v>
      </c>
      <c r="H263" s="4">
        <f t="shared" si="54"/>
        <v>-10.360231999999996</v>
      </c>
      <c r="I263" s="4">
        <f t="shared" si="55"/>
        <v>22.58530575999999</v>
      </c>
      <c r="J263" s="4">
        <v>5261</v>
      </c>
      <c r="K263" s="4">
        <f t="shared" si="56"/>
        <v>128268309.31360003</v>
      </c>
      <c r="L263" s="4">
        <f t="shared" si="57"/>
        <v>-1452710433229.7361</v>
      </c>
      <c r="M263" s="4">
        <f t="shared" si="58"/>
        <v>1.6452759174169374E+16</v>
      </c>
      <c r="N263" s="4">
        <v>4854</v>
      </c>
      <c r="O263">
        <f t="shared" si="59"/>
        <v>133365311.59209998</v>
      </c>
      <c r="P263" s="15">
        <f t="shared" si="60"/>
        <v>-1540154630737.0913</v>
      </c>
      <c r="Q263" s="15">
        <f t="shared" si="61"/>
        <v>1.7786306336057918E+16</v>
      </c>
    </row>
    <row r="264" spans="1:17" x14ac:dyDescent="0.25">
      <c r="A264" t="s">
        <v>279</v>
      </c>
      <c r="B264" s="4">
        <v>22</v>
      </c>
      <c r="C264" s="4">
        <f t="shared" si="50"/>
        <v>0.48999999999999899</v>
      </c>
      <c r="D264" s="4">
        <f t="shared" si="52"/>
        <v>0.34299999999999897</v>
      </c>
      <c r="E264" s="4">
        <f t="shared" si="53"/>
        <v>0.24009999999999901</v>
      </c>
      <c r="F264" s="4">
        <v>21</v>
      </c>
      <c r="G264" s="4">
        <f t="shared" si="51"/>
        <v>3.2399999999999901E-2</v>
      </c>
      <c r="H264" s="4">
        <f t="shared" si="54"/>
        <v>-5.8319999999999726E-3</v>
      </c>
      <c r="I264" s="4">
        <f t="shared" si="55"/>
        <v>1.0497599999999936E-3</v>
      </c>
      <c r="J264" s="4">
        <v>9281</v>
      </c>
      <c r="K264" s="4">
        <f t="shared" si="56"/>
        <v>53371206.91360002</v>
      </c>
      <c r="L264" s="4">
        <f t="shared" si="57"/>
        <v>-389906554379.71985</v>
      </c>
      <c r="M264" s="4">
        <f t="shared" si="58"/>
        <v>2848485727414306.5</v>
      </c>
      <c r="N264" s="4">
        <v>8594</v>
      </c>
      <c r="O264">
        <f t="shared" si="59"/>
        <v>60970954.392099991</v>
      </c>
      <c r="P264" s="15">
        <f t="shared" si="60"/>
        <v>-476084990565.72961</v>
      </c>
      <c r="Q264" s="15">
        <f t="shared" si="61"/>
        <v>3717457279483537</v>
      </c>
    </row>
    <row r="265" spans="1:17" x14ac:dyDescent="0.25">
      <c r="A265" t="s">
        <v>280</v>
      </c>
      <c r="B265" s="4">
        <v>15</v>
      </c>
      <c r="C265" s="4">
        <f t="shared" si="50"/>
        <v>39.690000000000012</v>
      </c>
      <c r="D265" s="4">
        <f t="shared" si="52"/>
        <v>-250.04700000000011</v>
      </c>
      <c r="E265" s="4">
        <f t="shared" si="53"/>
        <v>1575.2961000000009</v>
      </c>
      <c r="F265" s="4">
        <v>15</v>
      </c>
      <c r="G265" s="4">
        <f t="shared" si="51"/>
        <v>38.192399999999999</v>
      </c>
      <c r="H265" s="4">
        <f t="shared" si="54"/>
        <v>-236.02903199999997</v>
      </c>
      <c r="I265" s="4">
        <f t="shared" si="55"/>
        <v>1458.65941776</v>
      </c>
      <c r="J265" s="4">
        <v>4238</v>
      </c>
      <c r="K265" s="4">
        <f t="shared" si="56"/>
        <v>152486934.07360002</v>
      </c>
      <c r="L265" s="4">
        <f t="shared" si="57"/>
        <v>-1882994054623.8945</v>
      </c>
      <c r="M265" s="4">
        <f t="shared" si="58"/>
        <v>2.325226506316644E+16</v>
      </c>
      <c r="N265" s="4">
        <v>4005</v>
      </c>
      <c r="O265">
        <f t="shared" si="59"/>
        <v>153695278.81209999</v>
      </c>
      <c r="P265" s="15">
        <f t="shared" si="60"/>
        <v>-1905420312592.3403</v>
      </c>
      <c r="Q265" s="15">
        <f t="shared" si="61"/>
        <v>2.3622238729129152E+16</v>
      </c>
    </row>
    <row r="266" spans="1:17" x14ac:dyDescent="0.25">
      <c r="A266" t="s">
        <v>281</v>
      </c>
      <c r="B266" s="4">
        <v>11</v>
      </c>
      <c r="C266" s="4">
        <f t="shared" si="50"/>
        <v>106.09000000000002</v>
      </c>
      <c r="D266" s="4">
        <f t="shared" si="52"/>
        <v>-1092.7270000000003</v>
      </c>
      <c r="E266" s="4">
        <f t="shared" si="53"/>
        <v>11255.088100000004</v>
      </c>
      <c r="F266" s="4">
        <v>10</v>
      </c>
      <c r="G266" s="4">
        <f t="shared" si="51"/>
        <v>124.99239999999999</v>
      </c>
      <c r="H266" s="4">
        <f t="shared" si="54"/>
        <v>-1397.4150319999999</v>
      </c>
      <c r="I266" s="4">
        <f t="shared" si="55"/>
        <v>15623.100057759997</v>
      </c>
      <c r="J266" s="4">
        <v>4907</v>
      </c>
      <c r="K266" s="4">
        <f t="shared" si="56"/>
        <v>136412121.79360002</v>
      </c>
      <c r="L266" s="4">
        <f t="shared" si="57"/>
        <v>-1593233561215.6592</v>
      </c>
      <c r="M266" s="4">
        <f t="shared" si="58"/>
        <v>1.8608266972231968E+16</v>
      </c>
      <c r="N266" s="4">
        <v>4616</v>
      </c>
      <c r="O266">
        <f t="shared" si="59"/>
        <v>138918989.23209998</v>
      </c>
      <c r="P266" s="15">
        <f t="shared" si="60"/>
        <v>-1637353385495.3308</v>
      </c>
      <c r="Q266" s="15">
        <f t="shared" si="61"/>
        <v>1.9298485569268312E+16</v>
      </c>
    </row>
    <row r="267" spans="1:17" x14ac:dyDescent="0.25">
      <c r="A267" t="s">
        <v>282</v>
      </c>
      <c r="B267" s="4">
        <v>9</v>
      </c>
      <c r="C267" s="4">
        <f t="shared" si="50"/>
        <v>151.29000000000002</v>
      </c>
      <c r="D267" s="4">
        <f t="shared" si="52"/>
        <v>-1860.8670000000004</v>
      </c>
      <c r="E267" s="4">
        <f t="shared" si="53"/>
        <v>22888.664100000005</v>
      </c>
      <c r="F267" s="4">
        <v>8</v>
      </c>
      <c r="G267" s="4">
        <f t="shared" si="51"/>
        <v>173.7124</v>
      </c>
      <c r="H267" s="4">
        <f t="shared" si="54"/>
        <v>-2289.5294319999998</v>
      </c>
      <c r="I267" s="4">
        <f t="shared" si="55"/>
        <v>30175.997913760002</v>
      </c>
      <c r="J267" s="4">
        <v>5704</v>
      </c>
      <c r="K267" s="4">
        <f t="shared" si="56"/>
        <v>118430112.15360002</v>
      </c>
      <c r="L267" s="4">
        <f t="shared" si="57"/>
        <v>-1288822801318.2815</v>
      </c>
      <c r="M267" s="4">
        <f t="shared" si="58"/>
        <v>1.402569146471428E+16</v>
      </c>
      <c r="N267" s="4">
        <v>5255</v>
      </c>
      <c r="O267">
        <f t="shared" si="59"/>
        <v>124264303.81209999</v>
      </c>
      <c r="P267" s="15">
        <f t="shared" si="60"/>
        <v>-1385222657671.9653</v>
      </c>
      <c r="Q267" s="15">
        <f t="shared" si="61"/>
        <v>1.5441617201905888E+16</v>
      </c>
    </row>
    <row r="268" spans="1:17" x14ac:dyDescent="0.25">
      <c r="A268" t="s">
        <v>283</v>
      </c>
      <c r="B268" s="4">
        <v>36</v>
      </c>
      <c r="C268" s="4">
        <f t="shared" si="50"/>
        <v>216.08999999999997</v>
      </c>
      <c r="D268" s="4">
        <f t="shared" si="52"/>
        <v>3176.5229999999997</v>
      </c>
      <c r="E268" s="4">
        <f t="shared" si="53"/>
        <v>46694.888099999989</v>
      </c>
      <c r="F268" s="4">
        <v>36</v>
      </c>
      <c r="G268" s="4">
        <f t="shared" si="51"/>
        <v>219.63240000000002</v>
      </c>
      <c r="H268" s="4">
        <f t="shared" si="54"/>
        <v>3254.9521680000003</v>
      </c>
      <c r="I268" s="4">
        <f t="shared" si="55"/>
        <v>48238.391129760006</v>
      </c>
      <c r="J268" s="4">
        <v>77806</v>
      </c>
      <c r="K268" s="4">
        <f t="shared" si="56"/>
        <v>3747819833.9136004</v>
      </c>
      <c r="L268" s="4">
        <f t="shared" si="57"/>
        <v>229439431453083.62</v>
      </c>
      <c r="M268" s="4">
        <f t="shared" si="58"/>
        <v>1.4046153507476167E+19</v>
      </c>
      <c r="N268" s="4">
        <v>73352</v>
      </c>
      <c r="O268">
        <f t="shared" si="59"/>
        <v>3243258079.1521001</v>
      </c>
      <c r="P268" s="15">
        <f t="shared" si="60"/>
        <v>184702282737061.22</v>
      </c>
      <c r="Q268" s="15">
        <f t="shared" si="61"/>
        <v>1.0518722967985369E+19</v>
      </c>
    </row>
    <row r="269" spans="1:17" x14ac:dyDescent="0.25">
      <c r="A269" t="s">
        <v>284</v>
      </c>
      <c r="B269" s="4">
        <v>24</v>
      </c>
      <c r="C269" s="4">
        <f t="shared" si="50"/>
        <v>7.2899999999999965</v>
      </c>
      <c r="D269" s="4">
        <f t="shared" si="52"/>
        <v>19.682999999999986</v>
      </c>
      <c r="E269" s="4">
        <f t="shared" si="53"/>
        <v>53.144099999999952</v>
      </c>
      <c r="F269" s="4">
        <v>22</v>
      </c>
      <c r="G269" s="4">
        <f t="shared" si="51"/>
        <v>0.67240000000000044</v>
      </c>
      <c r="H269" s="4">
        <f t="shared" si="54"/>
        <v>0.55136800000000052</v>
      </c>
      <c r="I269" s="4">
        <f t="shared" si="55"/>
        <v>0.45212176000000059</v>
      </c>
      <c r="J269" s="4">
        <v>11577</v>
      </c>
      <c r="K269" s="4">
        <f t="shared" si="56"/>
        <v>25095691.393600013</v>
      </c>
      <c r="L269" s="4">
        <f t="shared" si="57"/>
        <v>-125718371777.72292</v>
      </c>
      <c r="M269" s="4">
        <f t="shared" si="58"/>
        <v>629793726522809.75</v>
      </c>
      <c r="N269" s="4">
        <v>10979</v>
      </c>
      <c r="O269">
        <f t="shared" si="59"/>
        <v>29413159.092099994</v>
      </c>
      <c r="P269" s="15">
        <f t="shared" si="60"/>
        <v>-159519032888.50418</v>
      </c>
      <c r="Q269" s="15">
        <f t="shared" si="61"/>
        <v>865133927777184.62</v>
      </c>
    </row>
    <row r="270" spans="1:17" x14ac:dyDescent="0.25">
      <c r="A270" t="s">
        <v>285</v>
      </c>
      <c r="B270" s="4">
        <v>14</v>
      </c>
      <c r="C270" s="4">
        <f t="shared" si="50"/>
        <v>53.290000000000013</v>
      </c>
      <c r="D270" s="4">
        <f t="shared" si="52"/>
        <v>-389.01700000000011</v>
      </c>
      <c r="E270" s="4">
        <f t="shared" si="53"/>
        <v>2839.8241000000016</v>
      </c>
      <c r="F270" s="4">
        <v>14</v>
      </c>
      <c r="G270" s="4">
        <f t="shared" si="51"/>
        <v>51.552399999999999</v>
      </c>
      <c r="H270" s="4">
        <f t="shared" si="54"/>
        <v>-370.146232</v>
      </c>
      <c r="I270" s="4">
        <f t="shared" si="55"/>
        <v>2657.6499457599998</v>
      </c>
      <c r="J270" s="4">
        <v>12325</v>
      </c>
      <c r="K270" s="4">
        <f t="shared" si="56"/>
        <v>18160893.633600011</v>
      </c>
      <c r="L270" s="4">
        <f t="shared" si="57"/>
        <v>-77393737873.204483</v>
      </c>
      <c r="M270" s="4">
        <f t="shared" si="58"/>
        <v>329818057570933.44</v>
      </c>
      <c r="N270" s="4">
        <v>11912</v>
      </c>
      <c r="O270">
        <f t="shared" si="59"/>
        <v>20163602.352099996</v>
      </c>
      <c r="P270" s="15">
        <f t="shared" si="60"/>
        <v>-90542438365.846283</v>
      </c>
      <c r="Q270" s="15">
        <f t="shared" si="61"/>
        <v>406570859813612.5</v>
      </c>
    </row>
    <row r="271" spans="1:17" x14ac:dyDescent="0.25">
      <c r="A271" t="s">
        <v>286</v>
      </c>
      <c r="B271" s="4">
        <v>26</v>
      </c>
      <c r="C271" s="4">
        <f t="shared" si="50"/>
        <v>22.089999999999993</v>
      </c>
      <c r="D271" s="4">
        <f t="shared" si="52"/>
        <v>103.82299999999995</v>
      </c>
      <c r="E271" s="4">
        <f t="shared" si="53"/>
        <v>487.96809999999965</v>
      </c>
      <c r="F271" s="4">
        <v>26</v>
      </c>
      <c r="G271" s="4">
        <f t="shared" si="51"/>
        <v>23.232400000000002</v>
      </c>
      <c r="H271" s="4">
        <f t="shared" si="54"/>
        <v>111.98016800000002</v>
      </c>
      <c r="I271" s="4">
        <f t="shared" si="55"/>
        <v>539.74440976000005</v>
      </c>
      <c r="J271" s="4">
        <v>12452</v>
      </c>
      <c r="K271" s="4">
        <f t="shared" si="56"/>
        <v>17094586.393600009</v>
      </c>
      <c r="L271" s="4">
        <f t="shared" si="57"/>
        <v>-70678593119.522873</v>
      </c>
      <c r="M271" s="4">
        <f t="shared" si="58"/>
        <v>292224883968254.56</v>
      </c>
      <c r="N271" s="4">
        <v>12255</v>
      </c>
      <c r="O271">
        <f t="shared" si="59"/>
        <v>17200843.812099997</v>
      </c>
      <c r="P271" s="15">
        <f t="shared" si="60"/>
        <v>-71338607617.865402</v>
      </c>
      <c r="Q271" s="15">
        <f t="shared" si="61"/>
        <v>295869027848258.75</v>
      </c>
    </row>
    <row r="272" spans="1:17" x14ac:dyDescent="0.25">
      <c r="A272" t="s">
        <v>287</v>
      </c>
      <c r="B272" s="4">
        <v>18</v>
      </c>
      <c r="C272" s="4">
        <f t="shared" si="50"/>
        <v>10.890000000000004</v>
      </c>
      <c r="D272" s="4">
        <f t="shared" si="52"/>
        <v>-35.937000000000019</v>
      </c>
      <c r="E272" s="4">
        <f t="shared" si="53"/>
        <v>118.59210000000009</v>
      </c>
      <c r="F272" s="4">
        <v>18</v>
      </c>
      <c r="G272" s="4">
        <f t="shared" si="51"/>
        <v>10.112399999999997</v>
      </c>
      <c r="H272" s="4">
        <f t="shared" si="54"/>
        <v>-32.157431999999986</v>
      </c>
      <c r="I272" s="4">
        <f t="shared" si="55"/>
        <v>102.26063375999995</v>
      </c>
      <c r="J272" s="4">
        <v>8798</v>
      </c>
      <c r="K272" s="4">
        <f t="shared" si="56"/>
        <v>60661666.873600021</v>
      </c>
      <c r="L272" s="4">
        <f t="shared" si="57"/>
        <v>-472467032145.04626</v>
      </c>
      <c r="M272" s="4">
        <f t="shared" si="58"/>
        <v>3679837827883622</v>
      </c>
      <c r="N272" s="4">
        <v>9094</v>
      </c>
      <c r="O272">
        <f t="shared" si="59"/>
        <v>53412564.392099991</v>
      </c>
      <c r="P272" s="15">
        <f t="shared" si="60"/>
        <v>-390359851477.57965</v>
      </c>
      <c r="Q272" s="15">
        <f t="shared" si="61"/>
        <v>2852902034940228</v>
      </c>
    </row>
    <row r="273" spans="1:17" x14ac:dyDescent="0.25">
      <c r="A273" t="s">
        <v>288</v>
      </c>
      <c r="B273" s="4">
        <v>10</v>
      </c>
      <c r="C273" s="4">
        <f t="shared" si="50"/>
        <v>127.69000000000001</v>
      </c>
      <c r="D273" s="4">
        <f t="shared" si="52"/>
        <v>-1442.8970000000002</v>
      </c>
      <c r="E273" s="4">
        <f t="shared" si="53"/>
        <v>16304.736100000004</v>
      </c>
      <c r="F273" s="4">
        <v>10</v>
      </c>
      <c r="G273" s="4">
        <f t="shared" si="51"/>
        <v>124.99239999999999</v>
      </c>
      <c r="H273" s="4">
        <f t="shared" si="54"/>
        <v>-1397.4150319999999</v>
      </c>
      <c r="I273" s="4">
        <f t="shared" si="55"/>
        <v>15623.100057759997</v>
      </c>
      <c r="J273" s="4">
        <v>7490</v>
      </c>
      <c r="K273" s="4">
        <f t="shared" si="56"/>
        <v>82747403.833600029</v>
      </c>
      <c r="L273" s="4">
        <f t="shared" si="57"/>
        <v>-752716723816.57275</v>
      </c>
      <c r="M273" s="4">
        <f t="shared" si="58"/>
        <v>6847132841200885</v>
      </c>
      <c r="N273" s="4">
        <v>7729</v>
      </c>
      <c r="O273">
        <f t="shared" si="59"/>
        <v>75227694.092099994</v>
      </c>
      <c r="P273" s="15">
        <f t="shared" si="60"/>
        <v>-652479129661.47913</v>
      </c>
      <c r="Q273" s="15">
        <f t="shared" si="61"/>
        <v>5659205958414576</v>
      </c>
    </row>
    <row r="274" spans="1:17" x14ac:dyDescent="0.25">
      <c r="A274" t="s">
        <v>289</v>
      </c>
      <c r="B274" s="4">
        <v>26</v>
      </c>
      <c r="C274" s="4">
        <f t="shared" si="50"/>
        <v>22.089999999999993</v>
      </c>
      <c r="D274" s="4">
        <f t="shared" si="52"/>
        <v>103.82299999999995</v>
      </c>
      <c r="E274" s="4">
        <f t="shared" si="53"/>
        <v>487.96809999999965</v>
      </c>
      <c r="F274" s="4">
        <v>26</v>
      </c>
      <c r="G274" s="4">
        <f t="shared" si="51"/>
        <v>23.232400000000002</v>
      </c>
      <c r="H274" s="4">
        <f t="shared" si="54"/>
        <v>111.98016800000002</v>
      </c>
      <c r="I274" s="4">
        <f t="shared" si="55"/>
        <v>539.74440976000005</v>
      </c>
      <c r="J274" s="4">
        <v>15283</v>
      </c>
      <c r="K274" s="4">
        <f t="shared" si="56"/>
        <v>1699268.6736000034</v>
      </c>
      <c r="L274" s="4">
        <f t="shared" si="57"/>
        <v>-2215098672.1580224</v>
      </c>
      <c r="M274" s="4">
        <f t="shared" si="58"/>
        <v>2887514025078.3149</v>
      </c>
      <c r="N274" s="4">
        <v>15039</v>
      </c>
      <c r="O274">
        <f t="shared" si="59"/>
        <v>1858832.2920999983</v>
      </c>
      <c r="P274" s="15">
        <f t="shared" si="60"/>
        <v>-2534313358.7262158</v>
      </c>
      <c r="Q274" s="15">
        <f t="shared" si="61"/>
        <v>3455257490153.7334</v>
      </c>
    </row>
    <row r="275" spans="1:17" x14ac:dyDescent="0.25">
      <c r="A275" t="s">
        <v>290</v>
      </c>
      <c r="B275" s="4">
        <v>6</v>
      </c>
      <c r="C275" s="4">
        <f t="shared" si="50"/>
        <v>234.09000000000003</v>
      </c>
      <c r="D275" s="4">
        <f t="shared" si="52"/>
        <v>-3581.5770000000007</v>
      </c>
      <c r="E275" s="4">
        <f t="shared" si="53"/>
        <v>54798.128100000016</v>
      </c>
      <c r="F275" s="4">
        <v>6</v>
      </c>
      <c r="G275" s="4">
        <f t="shared" si="51"/>
        <v>230.4324</v>
      </c>
      <c r="H275" s="4">
        <f t="shared" si="54"/>
        <v>-3497.9638319999999</v>
      </c>
      <c r="I275" s="4">
        <f t="shared" si="55"/>
        <v>53099.09096976</v>
      </c>
      <c r="J275" s="4">
        <v>4619</v>
      </c>
      <c r="K275" s="4">
        <f t="shared" si="56"/>
        <v>143222492.35360003</v>
      </c>
      <c r="L275" s="4">
        <f t="shared" si="57"/>
        <v>-1714023770591.2498</v>
      </c>
      <c r="M275" s="4">
        <f t="shared" si="58"/>
        <v>2.0512682315977016E+16</v>
      </c>
      <c r="N275" s="4">
        <v>4637</v>
      </c>
      <c r="O275">
        <f t="shared" si="59"/>
        <v>138424401.85209998</v>
      </c>
      <c r="P275" s="15">
        <f t="shared" si="60"/>
        <v>-1628617073306.6785</v>
      </c>
      <c r="Q275" s="15">
        <f t="shared" si="61"/>
        <v>1.916131502811166E+16</v>
      </c>
    </row>
    <row r="276" spans="1:17" x14ac:dyDescent="0.25">
      <c r="A276" t="s">
        <v>291</v>
      </c>
      <c r="B276" s="4">
        <v>25</v>
      </c>
      <c r="C276" s="4">
        <f t="shared" si="50"/>
        <v>13.689999999999994</v>
      </c>
      <c r="D276" s="4">
        <f t="shared" si="52"/>
        <v>50.65299999999997</v>
      </c>
      <c r="E276" s="4">
        <f t="shared" si="53"/>
        <v>187.41609999999983</v>
      </c>
      <c r="F276" s="4">
        <v>25</v>
      </c>
      <c r="G276" s="4">
        <f t="shared" si="51"/>
        <v>14.592400000000001</v>
      </c>
      <c r="H276" s="4">
        <f t="shared" si="54"/>
        <v>55.742968000000012</v>
      </c>
      <c r="I276" s="4">
        <f t="shared" si="55"/>
        <v>212.93813776000005</v>
      </c>
      <c r="J276" s="4">
        <v>14540</v>
      </c>
      <c r="K276" s="4">
        <f t="shared" si="56"/>
        <v>4188407.8336000051</v>
      </c>
      <c r="L276" s="4">
        <f t="shared" si="57"/>
        <v>-8571827935.9324322</v>
      </c>
      <c r="M276" s="4">
        <f t="shared" si="58"/>
        <v>17542760180561.889</v>
      </c>
      <c r="N276" s="4">
        <v>13966</v>
      </c>
      <c r="O276">
        <f t="shared" si="59"/>
        <v>5935996.2320999969</v>
      </c>
      <c r="P276" s="15">
        <f t="shared" si="60"/>
        <v>-14462401859.926107</v>
      </c>
      <c r="Q276" s="15">
        <f t="shared" si="61"/>
        <v>35236051267505.359</v>
      </c>
    </row>
    <row r="277" spans="1:17" x14ac:dyDescent="0.25">
      <c r="A277" t="s">
        <v>292</v>
      </c>
      <c r="B277" s="4">
        <v>16</v>
      </c>
      <c r="C277" s="4">
        <f t="shared" si="50"/>
        <v>28.090000000000007</v>
      </c>
      <c r="D277" s="4">
        <f t="shared" si="52"/>
        <v>-148.87700000000007</v>
      </c>
      <c r="E277" s="4">
        <f t="shared" si="53"/>
        <v>789.04810000000043</v>
      </c>
      <c r="F277" s="4">
        <v>16</v>
      </c>
      <c r="G277" s="4">
        <f t="shared" si="51"/>
        <v>26.832399999999996</v>
      </c>
      <c r="H277" s="4">
        <f t="shared" si="54"/>
        <v>-138.99183199999996</v>
      </c>
      <c r="I277" s="4">
        <f t="shared" si="55"/>
        <v>719.97768975999975</v>
      </c>
      <c r="J277" s="4">
        <v>7162</v>
      </c>
      <c r="K277" s="4">
        <f t="shared" si="56"/>
        <v>88822331.193600029</v>
      </c>
      <c r="L277" s="4">
        <f t="shared" si="57"/>
        <v>-837111389673.9552</v>
      </c>
      <c r="M277" s="4">
        <f t="shared" si="58"/>
        <v>7889406518665573</v>
      </c>
      <c r="N277" s="4">
        <v>7317</v>
      </c>
      <c r="O277">
        <f t="shared" si="59"/>
        <v>82544311.452099994</v>
      </c>
      <c r="P277" s="15">
        <f t="shared" si="60"/>
        <v>-749947261823.79468</v>
      </c>
      <c r="Q277" s="15">
        <f t="shared" si="61"/>
        <v>6813563353101286</v>
      </c>
    </row>
    <row r="278" spans="1:17" x14ac:dyDescent="0.25">
      <c r="A278" t="s">
        <v>293</v>
      </c>
      <c r="B278" s="4">
        <v>22</v>
      </c>
      <c r="C278" s="4">
        <f t="shared" si="50"/>
        <v>0.48999999999999899</v>
      </c>
      <c r="D278" s="4">
        <f t="shared" si="52"/>
        <v>0.34299999999999897</v>
      </c>
      <c r="E278" s="4">
        <f t="shared" si="53"/>
        <v>0.24009999999999901</v>
      </c>
      <c r="F278" s="4">
        <v>22</v>
      </c>
      <c r="G278" s="4">
        <f t="shared" si="51"/>
        <v>0.67240000000000044</v>
      </c>
      <c r="H278" s="4">
        <f t="shared" si="54"/>
        <v>0.55136800000000052</v>
      </c>
      <c r="I278" s="4">
        <f t="shared" si="55"/>
        <v>0.45212176000000059</v>
      </c>
      <c r="J278" s="4">
        <v>11475</v>
      </c>
      <c r="K278" s="4">
        <f t="shared" si="56"/>
        <v>26128045.633600015</v>
      </c>
      <c r="L278" s="4">
        <f t="shared" si="57"/>
        <v>-133555072938.88452</v>
      </c>
      <c r="M278" s="4">
        <f t="shared" si="58"/>
        <v>682674768631484.87</v>
      </c>
      <c r="N278" s="4">
        <v>12153</v>
      </c>
      <c r="O278">
        <f t="shared" si="59"/>
        <v>18057315.372099996</v>
      </c>
      <c r="P278" s="15">
        <f t="shared" si="60"/>
        <v>-76732575369.047989</v>
      </c>
      <c r="Q278" s="15">
        <f t="shared" si="61"/>
        <v>326066638447478.81</v>
      </c>
    </row>
    <row r="279" spans="1:17" x14ac:dyDescent="0.25">
      <c r="A279" t="s">
        <v>294</v>
      </c>
      <c r="B279" s="4">
        <v>12</v>
      </c>
      <c r="C279" s="4">
        <f t="shared" si="50"/>
        <v>86.490000000000009</v>
      </c>
      <c r="D279" s="4">
        <f t="shared" si="52"/>
        <v>-804.3570000000002</v>
      </c>
      <c r="E279" s="4">
        <f t="shared" si="53"/>
        <v>7480.5201000000015</v>
      </c>
      <c r="F279" s="4">
        <v>12</v>
      </c>
      <c r="G279" s="4">
        <f t="shared" si="51"/>
        <v>84.27239999999999</v>
      </c>
      <c r="H279" s="4">
        <f t="shared" si="54"/>
        <v>-773.62063199999989</v>
      </c>
      <c r="I279" s="4">
        <f t="shared" si="55"/>
        <v>7101.8374017599981</v>
      </c>
      <c r="J279" s="4">
        <v>6379</v>
      </c>
      <c r="K279" s="4">
        <f t="shared" si="56"/>
        <v>104194281.15360002</v>
      </c>
      <c r="L279" s="4">
        <f t="shared" si="57"/>
        <v>-1063569376532.2416</v>
      </c>
      <c r="M279" s="4">
        <f t="shared" si="58"/>
        <v>1.0856448225115448E+16</v>
      </c>
      <c r="N279" s="4">
        <v>6224</v>
      </c>
      <c r="O279">
        <f t="shared" si="59"/>
        <v>103599622.99209999</v>
      </c>
      <c r="P279" s="15">
        <f t="shared" si="60"/>
        <v>-1054477366666.5605</v>
      </c>
      <c r="Q279" s="15">
        <f t="shared" si="61"/>
        <v>1.0732881884105252E+16</v>
      </c>
    </row>
    <row r="280" spans="1:17" x14ac:dyDescent="0.25">
      <c r="A280" t="s">
        <v>295</v>
      </c>
      <c r="B280" s="4">
        <v>18</v>
      </c>
      <c r="C280" s="4">
        <f t="shared" si="50"/>
        <v>10.890000000000004</v>
      </c>
      <c r="D280" s="4">
        <f t="shared" si="52"/>
        <v>-35.937000000000019</v>
      </c>
      <c r="E280" s="4">
        <f t="shared" si="53"/>
        <v>118.59210000000009</v>
      </c>
      <c r="F280" s="4">
        <v>18</v>
      </c>
      <c r="G280" s="4">
        <f t="shared" si="51"/>
        <v>10.112399999999997</v>
      </c>
      <c r="H280" s="4">
        <f t="shared" si="54"/>
        <v>-32.157431999999986</v>
      </c>
      <c r="I280" s="4">
        <f t="shared" si="55"/>
        <v>102.26063375999995</v>
      </c>
      <c r="J280" s="4">
        <v>7929</v>
      </c>
      <c r="K280" s="4">
        <f t="shared" si="56"/>
        <v>74953345.153600022</v>
      </c>
      <c r="L280" s="4">
        <f t="shared" si="57"/>
        <v>-648913082868.00146</v>
      </c>
      <c r="M280" s="4">
        <f t="shared" si="58"/>
        <v>5618003949714696</v>
      </c>
      <c r="N280" s="4">
        <v>7797</v>
      </c>
      <c r="O280">
        <f t="shared" si="59"/>
        <v>74052737.052099988</v>
      </c>
      <c r="P280" s="15">
        <f t="shared" si="60"/>
        <v>-637252682900.77063</v>
      </c>
      <c r="Q280" s="15">
        <f t="shared" si="61"/>
        <v>5483807864907462</v>
      </c>
    </row>
    <row r="281" spans="1:17" x14ac:dyDescent="0.25">
      <c r="A281" t="s">
        <v>296</v>
      </c>
      <c r="B281" s="4">
        <v>21</v>
      </c>
      <c r="C281" s="4">
        <f t="shared" si="50"/>
        <v>9.0000000000000427E-2</v>
      </c>
      <c r="D281" s="4">
        <f t="shared" si="52"/>
        <v>-2.7000000000000191E-2</v>
      </c>
      <c r="E281" s="4">
        <f t="shared" si="53"/>
        <v>8.1000000000000776E-3</v>
      </c>
      <c r="F281" s="4">
        <v>21</v>
      </c>
      <c r="G281" s="4">
        <f t="shared" si="51"/>
        <v>3.2399999999999901E-2</v>
      </c>
      <c r="H281" s="4">
        <f t="shared" si="54"/>
        <v>-5.8319999999999726E-3</v>
      </c>
      <c r="I281" s="4">
        <f t="shared" si="55"/>
        <v>1.0497599999999936E-3</v>
      </c>
      <c r="J281" s="4">
        <v>7985</v>
      </c>
      <c r="K281" s="4">
        <f t="shared" si="56"/>
        <v>73986834.433600023</v>
      </c>
      <c r="L281" s="4">
        <f t="shared" si="57"/>
        <v>-636402195590.67676</v>
      </c>
      <c r="M281" s="4">
        <f t="shared" si="58"/>
        <v>5474051669504942</v>
      </c>
      <c r="N281" s="4">
        <v>6948</v>
      </c>
      <c r="O281">
        <f t="shared" si="59"/>
        <v>89385490.272099987</v>
      </c>
      <c r="P281" s="15">
        <f t="shared" si="60"/>
        <v>-845085285373.63928</v>
      </c>
      <c r="Q281" s="15">
        <f t="shared" si="61"/>
        <v>7989765871183681</v>
      </c>
    </row>
    <row r="282" spans="1:17" x14ac:dyDescent="0.25">
      <c r="A282" t="s">
        <v>297</v>
      </c>
      <c r="B282" s="4">
        <v>26</v>
      </c>
      <c r="C282" s="4">
        <f t="shared" si="50"/>
        <v>22.089999999999993</v>
      </c>
      <c r="D282" s="4">
        <f t="shared" si="52"/>
        <v>103.82299999999995</v>
      </c>
      <c r="E282" s="4">
        <f t="shared" si="53"/>
        <v>487.96809999999965</v>
      </c>
      <c r="F282" s="4">
        <v>26</v>
      </c>
      <c r="G282" s="4">
        <f t="shared" si="51"/>
        <v>23.232400000000002</v>
      </c>
      <c r="H282" s="4">
        <f t="shared" si="54"/>
        <v>111.98016800000002</v>
      </c>
      <c r="I282" s="4">
        <f t="shared" si="55"/>
        <v>539.74440976000005</v>
      </c>
      <c r="J282" s="4">
        <v>15486</v>
      </c>
      <c r="K282" s="4">
        <f t="shared" si="56"/>
        <v>1211232.3136000028</v>
      </c>
      <c r="L282" s="4">
        <f t="shared" si="57"/>
        <v>-1333033835.0556207</v>
      </c>
      <c r="M282" s="4">
        <f t="shared" si="58"/>
        <v>1467083717508.8154</v>
      </c>
      <c r="N282" s="4">
        <v>14909</v>
      </c>
      <c r="O282">
        <f t="shared" si="59"/>
        <v>2230213.6920999982</v>
      </c>
      <c r="P282" s="15">
        <f t="shared" si="60"/>
        <v>-3330578825.645215</v>
      </c>
      <c r="Q282" s="15">
        <f t="shared" si="61"/>
        <v>4973853112430.3057</v>
      </c>
    </row>
    <row r="283" spans="1:17" x14ac:dyDescent="0.25">
      <c r="A283" t="s">
        <v>298</v>
      </c>
      <c r="B283" s="4">
        <v>19</v>
      </c>
      <c r="C283" s="4">
        <f t="shared" si="50"/>
        <v>5.2900000000000036</v>
      </c>
      <c r="D283" s="4">
        <f t="shared" si="52"/>
        <v>-12.167000000000012</v>
      </c>
      <c r="E283" s="4">
        <f t="shared" si="53"/>
        <v>27.984100000000037</v>
      </c>
      <c r="F283" s="4">
        <v>19</v>
      </c>
      <c r="G283" s="4">
        <f t="shared" si="51"/>
        <v>4.7523999999999988</v>
      </c>
      <c r="H283" s="4">
        <f t="shared" si="54"/>
        <v>-10.360231999999996</v>
      </c>
      <c r="I283" s="4">
        <f t="shared" si="55"/>
        <v>22.58530575999999</v>
      </c>
      <c r="J283" s="4">
        <v>7301</v>
      </c>
      <c r="K283" s="4">
        <f t="shared" si="56"/>
        <v>86221624.513600022</v>
      </c>
      <c r="L283" s="4">
        <f t="shared" si="57"/>
        <v>-800616067718.50391</v>
      </c>
      <c r="M283" s="4">
        <f t="shared" si="58"/>
        <v>7434168533764232</v>
      </c>
      <c r="N283" s="4">
        <v>7183</v>
      </c>
      <c r="O283">
        <f t="shared" si="59"/>
        <v>84997151.97209999</v>
      </c>
      <c r="P283" s="15">
        <f t="shared" si="60"/>
        <v>-783621892920.05884</v>
      </c>
      <c r="Q283" s="15">
        <f t="shared" si="61"/>
        <v>7224515843368261</v>
      </c>
    </row>
    <row r="284" spans="1:17" x14ac:dyDescent="0.25">
      <c r="A284" t="s">
        <v>299</v>
      </c>
      <c r="B284" s="4">
        <v>7</v>
      </c>
      <c r="C284" s="4">
        <f t="shared" si="50"/>
        <v>204.49</v>
      </c>
      <c r="D284" s="4">
        <f t="shared" si="52"/>
        <v>-2924.2070000000003</v>
      </c>
      <c r="E284" s="4">
        <f t="shared" si="53"/>
        <v>41816.160100000001</v>
      </c>
      <c r="F284" s="4">
        <v>7</v>
      </c>
      <c r="G284" s="4">
        <f t="shared" si="51"/>
        <v>201.07239999999999</v>
      </c>
      <c r="H284" s="4">
        <f t="shared" si="54"/>
        <v>-2851.2066319999999</v>
      </c>
      <c r="I284" s="4">
        <f t="shared" si="55"/>
        <v>40430.110041759996</v>
      </c>
      <c r="J284" s="4">
        <v>11519</v>
      </c>
      <c r="K284" s="4">
        <f t="shared" si="56"/>
        <v>25680164.353600014</v>
      </c>
      <c r="L284" s="4">
        <f t="shared" si="57"/>
        <v>-130135773671.72932</v>
      </c>
      <c r="M284" s="4">
        <f t="shared" si="58"/>
        <v>659470841227908.87</v>
      </c>
      <c r="N284" s="4">
        <v>11897</v>
      </c>
      <c r="O284">
        <f t="shared" si="59"/>
        <v>20298539.052099995</v>
      </c>
      <c r="P284" s="15">
        <f t="shared" si="60"/>
        <v>-91452834859.940781</v>
      </c>
      <c r="Q284" s="15">
        <f t="shared" si="61"/>
        <v>412030687649628.56</v>
      </c>
    </row>
    <row r="285" spans="1:17" x14ac:dyDescent="0.25">
      <c r="A285" t="s">
        <v>300</v>
      </c>
      <c r="B285" s="4">
        <v>16</v>
      </c>
      <c r="C285" s="4">
        <f t="shared" si="50"/>
        <v>28.090000000000007</v>
      </c>
      <c r="D285" s="4">
        <f t="shared" si="52"/>
        <v>-148.87700000000007</v>
      </c>
      <c r="E285" s="4">
        <f t="shared" si="53"/>
        <v>789.04810000000043</v>
      </c>
      <c r="F285" s="4">
        <v>16</v>
      </c>
      <c r="G285" s="4">
        <f t="shared" si="51"/>
        <v>26.832399999999996</v>
      </c>
      <c r="H285" s="4">
        <f t="shared" si="54"/>
        <v>-138.99183199999996</v>
      </c>
      <c r="I285" s="4">
        <f t="shared" si="55"/>
        <v>719.97768975999975</v>
      </c>
      <c r="J285" s="4">
        <v>12607</v>
      </c>
      <c r="K285" s="4">
        <f t="shared" si="56"/>
        <v>15836897.79360001</v>
      </c>
      <c r="L285" s="4">
        <f t="shared" si="57"/>
        <v>-63023884983.498878</v>
      </c>
      <c r="M285" s="4">
        <f t="shared" si="58"/>
        <v>250807331724932.84</v>
      </c>
      <c r="N285" s="4">
        <v>12175</v>
      </c>
      <c r="O285">
        <f t="shared" si="59"/>
        <v>17870826.212099995</v>
      </c>
      <c r="P285" s="15">
        <f t="shared" si="60"/>
        <v>-75546952020.769394</v>
      </c>
      <c r="Q285" s="15">
        <f t="shared" si="61"/>
        <v>319366429503080.25</v>
      </c>
    </row>
    <row r="286" spans="1:17" x14ac:dyDescent="0.25">
      <c r="A286" t="s">
        <v>301</v>
      </c>
      <c r="B286" s="4">
        <v>11</v>
      </c>
      <c r="C286" s="4">
        <f t="shared" si="50"/>
        <v>106.09000000000002</v>
      </c>
      <c r="D286" s="4">
        <f t="shared" si="52"/>
        <v>-1092.7270000000003</v>
      </c>
      <c r="E286" s="4">
        <f t="shared" si="53"/>
        <v>11255.088100000004</v>
      </c>
      <c r="F286" s="4">
        <v>11</v>
      </c>
      <c r="G286" s="4">
        <f t="shared" si="51"/>
        <v>103.63239999999999</v>
      </c>
      <c r="H286" s="4">
        <f t="shared" si="54"/>
        <v>-1054.9778319999998</v>
      </c>
      <c r="I286" s="4">
        <f t="shared" si="55"/>
        <v>10739.674329759999</v>
      </c>
      <c r="J286" s="4">
        <v>4619</v>
      </c>
      <c r="K286" s="4">
        <f t="shared" si="56"/>
        <v>143222492.35360003</v>
      </c>
      <c r="L286" s="4">
        <f t="shared" si="57"/>
        <v>-1714023770591.2498</v>
      </c>
      <c r="M286" s="4">
        <f t="shared" si="58"/>
        <v>2.0512682315977016E+16</v>
      </c>
      <c r="N286" s="4">
        <v>4461</v>
      </c>
      <c r="O286">
        <f t="shared" si="59"/>
        <v>142596795.13209999</v>
      </c>
      <c r="P286" s="15">
        <f t="shared" si="60"/>
        <v>-1702803943422.5073</v>
      </c>
      <c r="Q286" s="15">
        <f t="shared" si="61"/>
        <v>2.0333845981946096E+16</v>
      </c>
    </row>
    <row r="287" spans="1:17" x14ac:dyDescent="0.25">
      <c r="A287" t="s">
        <v>302</v>
      </c>
      <c r="B287" s="4">
        <v>17</v>
      </c>
      <c r="C287" s="4">
        <f t="shared" si="50"/>
        <v>18.490000000000006</v>
      </c>
      <c r="D287" s="4">
        <f t="shared" si="52"/>
        <v>-79.507000000000033</v>
      </c>
      <c r="E287" s="4">
        <f t="shared" si="53"/>
        <v>341.8801000000002</v>
      </c>
      <c r="F287" s="4">
        <v>17</v>
      </c>
      <c r="G287" s="4">
        <f t="shared" si="51"/>
        <v>17.472399999999997</v>
      </c>
      <c r="H287" s="4">
        <f t="shared" si="54"/>
        <v>-73.034631999999988</v>
      </c>
      <c r="I287" s="4">
        <f t="shared" si="55"/>
        <v>305.28476175999987</v>
      </c>
      <c r="J287" s="4">
        <v>6196</v>
      </c>
      <c r="K287" s="4">
        <f t="shared" si="56"/>
        <v>107963737.11360003</v>
      </c>
      <c r="L287" s="4">
        <f t="shared" si="57"/>
        <v>-1121803688303.0881</v>
      </c>
      <c r="M287" s="4">
        <f t="shared" si="58"/>
        <v>1.1656168531534536E+16</v>
      </c>
      <c r="N287" s="4">
        <v>6116</v>
      </c>
      <c r="O287">
        <f t="shared" si="59"/>
        <v>105809819.2321</v>
      </c>
      <c r="P287" s="15">
        <f t="shared" si="60"/>
        <v>-1088401066450.881</v>
      </c>
      <c r="Q287" s="15">
        <f t="shared" si="61"/>
        <v>1.1195717845929678E+16</v>
      </c>
    </row>
    <row r="288" spans="1:17" x14ac:dyDescent="0.25">
      <c r="A288" t="s">
        <v>303</v>
      </c>
      <c r="B288" s="4">
        <v>21</v>
      </c>
      <c r="C288" s="4">
        <f t="shared" si="50"/>
        <v>9.0000000000000427E-2</v>
      </c>
      <c r="D288" s="4">
        <f t="shared" si="52"/>
        <v>-2.7000000000000191E-2</v>
      </c>
      <c r="E288" s="4">
        <f t="shared" si="53"/>
        <v>8.1000000000000776E-3</v>
      </c>
      <c r="F288" s="4">
        <v>20</v>
      </c>
      <c r="G288" s="4">
        <f t="shared" si="51"/>
        <v>1.3923999999999994</v>
      </c>
      <c r="H288" s="4">
        <f t="shared" si="54"/>
        <v>-1.6430319999999989</v>
      </c>
      <c r="I288" s="4">
        <f t="shared" si="55"/>
        <v>1.9387777599999985</v>
      </c>
      <c r="J288" s="4">
        <v>14600</v>
      </c>
      <c r="K288" s="4">
        <f t="shared" si="56"/>
        <v>3946420.6336000054</v>
      </c>
      <c r="L288" s="4">
        <f t="shared" si="57"/>
        <v>-7839801373.8844318</v>
      </c>
      <c r="M288" s="4">
        <f t="shared" si="58"/>
        <v>15574235817303.869</v>
      </c>
      <c r="N288" s="4">
        <v>14172</v>
      </c>
      <c r="O288">
        <f t="shared" si="59"/>
        <v>4974639.5520999972</v>
      </c>
      <c r="P288" s="15">
        <f t="shared" si="60"/>
        <v>-11095386310.608311</v>
      </c>
      <c r="Q288" s="15">
        <f t="shared" si="61"/>
        <v>24747038673317.66</v>
      </c>
    </row>
    <row r="289" spans="1:17" x14ac:dyDescent="0.25">
      <c r="A289" t="s">
        <v>304</v>
      </c>
      <c r="B289" s="4">
        <v>19</v>
      </c>
      <c r="C289" s="4">
        <f t="shared" si="50"/>
        <v>5.2900000000000036</v>
      </c>
      <c r="D289" s="4">
        <f t="shared" si="52"/>
        <v>-12.167000000000012</v>
      </c>
      <c r="E289" s="4">
        <f t="shared" si="53"/>
        <v>27.984100000000037</v>
      </c>
      <c r="F289" s="4">
        <v>19</v>
      </c>
      <c r="G289" s="4">
        <f t="shared" si="51"/>
        <v>4.7523999999999988</v>
      </c>
      <c r="H289" s="4">
        <f t="shared" si="54"/>
        <v>-10.360231999999996</v>
      </c>
      <c r="I289" s="4">
        <f t="shared" si="55"/>
        <v>22.58530575999999</v>
      </c>
      <c r="J289" s="4">
        <v>9243</v>
      </c>
      <c r="K289" s="4">
        <f t="shared" si="56"/>
        <v>53927873.473600022</v>
      </c>
      <c r="L289" s="4">
        <f t="shared" si="57"/>
        <v>-396022574525.79022</v>
      </c>
      <c r="M289" s="4">
        <f t="shared" si="58"/>
        <v>2908215537384613</v>
      </c>
      <c r="N289" s="4">
        <v>8870</v>
      </c>
      <c r="O289">
        <f t="shared" si="59"/>
        <v>56736899.11209999</v>
      </c>
      <c r="P289" s="15">
        <f t="shared" si="60"/>
        <v>-427364451502.99078</v>
      </c>
      <c r="Q289" s="15">
        <f t="shared" si="61"/>
        <v>3219075720856612.5</v>
      </c>
    </row>
    <row r="290" spans="1:17" x14ac:dyDescent="0.25">
      <c r="A290" t="s">
        <v>305</v>
      </c>
      <c r="B290" s="4">
        <v>16</v>
      </c>
      <c r="C290" s="4">
        <f t="shared" si="50"/>
        <v>28.090000000000007</v>
      </c>
      <c r="D290" s="4">
        <f t="shared" si="52"/>
        <v>-148.87700000000007</v>
      </c>
      <c r="E290" s="4">
        <f t="shared" si="53"/>
        <v>789.04810000000043</v>
      </c>
      <c r="F290" s="4">
        <v>16</v>
      </c>
      <c r="G290" s="4">
        <f t="shared" si="51"/>
        <v>26.832399999999996</v>
      </c>
      <c r="H290" s="4">
        <f t="shared" si="54"/>
        <v>-138.99183199999996</v>
      </c>
      <c r="I290" s="4">
        <f t="shared" si="55"/>
        <v>719.97768975999975</v>
      </c>
      <c r="J290" s="4">
        <v>16180</v>
      </c>
      <c r="K290" s="4">
        <f t="shared" si="56"/>
        <v>165291.03360000107</v>
      </c>
      <c r="L290" s="4">
        <f t="shared" si="57"/>
        <v>-67200722.620416656</v>
      </c>
      <c r="M290" s="4">
        <f t="shared" si="58"/>
        <v>27321125788.556683</v>
      </c>
      <c r="N290" s="4">
        <v>15298</v>
      </c>
      <c r="O290">
        <f t="shared" si="59"/>
        <v>1219677.2720999988</v>
      </c>
      <c r="P290" s="15">
        <f t="shared" si="60"/>
        <v>-1346999382.534517</v>
      </c>
      <c r="Q290" s="15">
        <f t="shared" si="61"/>
        <v>1487612648077.2944</v>
      </c>
    </row>
    <row r="291" spans="1:17" x14ac:dyDescent="0.25">
      <c r="A291" t="s">
        <v>306</v>
      </c>
      <c r="B291" s="4">
        <v>21</v>
      </c>
      <c r="C291" s="4">
        <f t="shared" si="50"/>
        <v>9.0000000000000427E-2</v>
      </c>
      <c r="D291" s="4">
        <f t="shared" si="52"/>
        <v>-2.7000000000000191E-2</v>
      </c>
      <c r="E291" s="4">
        <f t="shared" si="53"/>
        <v>8.1000000000000776E-3</v>
      </c>
      <c r="F291" s="4">
        <v>20</v>
      </c>
      <c r="G291" s="4">
        <f t="shared" si="51"/>
        <v>1.3923999999999994</v>
      </c>
      <c r="H291" s="4">
        <f t="shared" si="54"/>
        <v>-1.6430319999999989</v>
      </c>
      <c r="I291" s="4">
        <f t="shared" si="55"/>
        <v>1.9387777599999985</v>
      </c>
      <c r="J291" s="4">
        <v>15552</v>
      </c>
      <c r="K291" s="4">
        <f t="shared" si="56"/>
        <v>1070314.3936000026</v>
      </c>
      <c r="L291" s="4">
        <f t="shared" si="57"/>
        <v>-1107304459.0428202</v>
      </c>
      <c r="M291" s="4">
        <f t="shared" si="58"/>
        <v>1145572901147.3413</v>
      </c>
      <c r="N291" s="4">
        <v>14443</v>
      </c>
      <c r="O291">
        <f t="shared" si="59"/>
        <v>3839209.1720999978</v>
      </c>
      <c r="P291" s="15">
        <f t="shared" si="60"/>
        <v>-7522508059.7210121</v>
      </c>
      <c r="Q291" s="15">
        <f t="shared" si="61"/>
        <v>14739527067136.75</v>
      </c>
    </row>
    <row r="292" spans="1:17" x14ac:dyDescent="0.25">
      <c r="A292" t="s">
        <v>307</v>
      </c>
      <c r="B292" s="4">
        <v>49</v>
      </c>
      <c r="C292" s="4">
        <f t="shared" si="50"/>
        <v>767.29</v>
      </c>
      <c r="D292" s="4">
        <f t="shared" si="52"/>
        <v>21253.932999999997</v>
      </c>
      <c r="E292" s="4">
        <f t="shared" si="53"/>
        <v>588733.94409999996</v>
      </c>
      <c r="F292" s="4">
        <v>48</v>
      </c>
      <c r="G292" s="4">
        <f t="shared" si="51"/>
        <v>719.31240000000003</v>
      </c>
      <c r="H292" s="4">
        <f t="shared" si="54"/>
        <v>19291.958568000002</v>
      </c>
      <c r="I292" s="4">
        <f t="shared" si="55"/>
        <v>517410.32879376004</v>
      </c>
      <c r="J292" s="4">
        <v>28758</v>
      </c>
      <c r="K292" s="4">
        <f t="shared" si="56"/>
        <v>148143951.67359996</v>
      </c>
      <c r="L292" s="4">
        <f t="shared" si="57"/>
        <v>1803125219158.1213</v>
      </c>
      <c r="M292" s="4">
        <f t="shared" si="58"/>
        <v>2.194663041746992E+16</v>
      </c>
      <c r="N292" s="4">
        <v>26970</v>
      </c>
      <c r="O292">
        <f t="shared" si="59"/>
        <v>111674381.11210001</v>
      </c>
      <c r="P292" s="15">
        <f t="shared" si="60"/>
        <v>1180131306584.0393</v>
      </c>
      <c r="Q292" s="15">
        <f t="shared" si="61"/>
        <v>1.2471167396770558E+16</v>
      </c>
    </row>
    <row r="293" spans="1:17" x14ac:dyDescent="0.25">
      <c r="A293" t="s">
        <v>161</v>
      </c>
      <c r="B293" s="4">
        <v>30</v>
      </c>
      <c r="C293" s="4">
        <f t="shared" si="50"/>
        <v>75.689999999999984</v>
      </c>
      <c r="D293" s="4">
        <f t="shared" si="52"/>
        <v>658.50299999999982</v>
      </c>
      <c r="E293" s="4">
        <f t="shared" si="53"/>
        <v>5728.9760999999971</v>
      </c>
      <c r="F293" s="4">
        <v>30</v>
      </c>
      <c r="G293" s="4">
        <f t="shared" si="51"/>
        <v>77.792400000000001</v>
      </c>
      <c r="H293" s="4">
        <f t="shared" si="54"/>
        <v>686.12896799999999</v>
      </c>
      <c r="I293" s="4">
        <f t="shared" si="55"/>
        <v>6051.6574977600003</v>
      </c>
      <c r="J293" s="4">
        <v>26399</v>
      </c>
      <c r="K293" s="4">
        <f t="shared" si="56"/>
        <v>96283978.753599972</v>
      </c>
      <c r="L293" s="4">
        <f t="shared" si="57"/>
        <v>944780764480.97437</v>
      </c>
      <c r="M293" s="4">
        <f t="shared" si="58"/>
        <v>9270604564623690</v>
      </c>
      <c r="N293" s="4">
        <v>26323</v>
      </c>
      <c r="O293">
        <f t="shared" si="59"/>
        <v>98418502.772100016</v>
      </c>
      <c r="P293" s="15">
        <f t="shared" si="60"/>
        <v>976371582785.92322</v>
      </c>
      <c r="Q293" s="15">
        <f t="shared" si="61"/>
        <v>9686201687901858</v>
      </c>
    </row>
    <row r="294" spans="1:17" x14ac:dyDescent="0.25">
      <c r="A294" t="s">
        <v>308</v>
      </c>
      <c r="B294" s="4">
        <v>19</v>
      </c>
      <c r="C294" s="4">
        <f t="shared" si="50"/>
        <v>5.2900000000000036</v>
      </c>
      <c r="D294" s="4">
        <f t="shared" si="52"/>
        <v>-12.167000000000012</v>
      </c>
      <c r="E294" s="4">
        <f t="shared" si="53"/>
        <v>27.984100000000037</v>
      </c>
      <c r="F294" s="4">
        <v>18</v>
      </c>
      <c r="G294" s="4">
        <f t="shared" si="51"/>
        <v>10.112399999999997</v>
      </c>
      <c r="H294" s="4">
        <f t="shared" si="54"/>
        <v>-32.157431999999986</v>
      </c>
      <c r="I294" s="4">
        <f t="shared" si="55"/>
        <v>102.26063375999995</v>
      </c>
      <c r="J294" s="4">
        <v>10611</v>
      </c>
      <c r="K294" s="4">
        <f t="shared" si="56"/>
        <v>35707317.313600019</v>
      </c>
      <c r="L294" s="4">
        <f t="shared" si="57"/>
        <v>-213371217046.45578</v>
      </c>
      <c r="M294" s="4">
        <f t="shared" si="58"/>
        <v>1275012509734119.7</v>
      </c>
      <c r="N294" s="4">
        <v>10154</v>
      </c>
      <c r="O294">
        <f t="shared" si="59"/>
        <v>39042377.592099994</v>
      </c>
      <c r="P294" s="15">
        <f t="shared" si="60"/>
        <v>-243952001722.70166</v>
      </c>
      <c r="Q294" s="15">
        <f t="shared" si="61"/>
        <v>1524307248044111.7</v>
      </c>
    </row>
    <row r="295" spans="1:17" x14ac:dyDescent="0.25">
      <c r="A295" t="s">
        <v>309</v>
      </c>
      <c r="B295" s="4">
        <v>27</v>
      </c>
      <c r="C295" s="4">
        <f t="shared" si="50"/>
        <v>32.489999999999995</v>
      </c>
      <c r="D295" s="4">
        <f t="shared" si="52"/>
        <v>185.19299999999996</v>
      </c>
      <c r="E295" s="4">
        <f t="shared" si="53"/>
        <v>1055.6000999999997</v>
      </c>
      <c r="F295" s="4">
        <v>27</v>
      </c>
      <c r="G295" s="4">
        <f t="shared" si="51"/>
        <v>33.872400000000006</v>
      </c>
      <c r="H295" s="4">
        <f t="shared" si="54"/>
        <v>197.13736800000004</v>
      </c>
      <c r="I295" s="4">
        <f t="shared" si="55"/>
        <v>1147.3394817600004</v>
      </c>
      <c r="J295" s="4">
        <v>9288</v>
      </c>
      <c r="K295" s="4">
        <f t="shared" si="56"/>
        <v>53268978.073600017</v>
      </c>
      <c r="L295" s="4">
        <f t="shared" si="57"/>
        <v>-388786832608.85419</v>
      </c>
      <c r="M295" s="4">
        <f t="shared" si="58"/>
        <v>2837584025005679.5</v>
      </c>
      <c r="N295" s="4">
        <v>8791</v>
      </c>
      <c r="O295">
        <f t="shared" si="59"/>
        <v>57933257.732099988</v>
      </c>
      <c r="P295" s="15">
        <f t="shared" si="60"/>
        <v>-440952618569.5285</v>
      </c>
      <c r="Q295" s="15">
        <f t="shared" si="61"/>
        <v>3356262351453923</v>
      </c>
    </row>
    <row r="296" spans="1:17" x14ac:dyDescent="0.25">
      <c r="A296" t="s">
        <v>310</v>
      </c>
      <c r="B296" s="4">
        <v>10</v>
      </c>
      <c r="C296" s="4">
        <f t="shared" si="50"/>
        <v>127.69000000000001</v>
      </c>
      <c r="D296" s="4">
        <f t="shared" si="52"/>
        <v>-1442.8970000000002</v>
      </c>
      <c r="E296" s="4">
        <f t="shared" si="53"/>
        <v>16304.736100000004</v>
      </c>
      <c r="F296" s="4">
        <v>10</v>
      </c>
      <c r="G296" s="4">
        <f t="shared" si="51"/>
        <v>124.99239999999999</v>
      </c>
      <c r="H296" s="4">
        <f t="shared" si="54"/>
        <v>-1397.4150319999999</v>
      </c>
      <c r="I296" s="4">
        <f t="shared" si="55"/>
        <v>15623.100057759997</v>
      </c>
      <c r="J296" s="4">
        <v>17492</v>
      </c>
      <c r="K296" s="4">
        <f t="shared" si="56"/>
        <v>819821.59359999758</v>
      </c>
      <c r="L296" s="4">
        <f t="shared" si="57"/>
        <v>742299263.70918071</v>
      </c>
      <c r="M296" s="4">
        <f t="shared" si="58"/>
        <v>672107445332.8396</v>
      </c>
      <c r="N296" s="4">
        <v>16316</v>
      </c>
      <c r="O296">
        <f t="shared" si="59"/>
        <v>7463.2320999998992</v>
      </c>
      <c r="P296" s="15">
        <f t="shared" si="60"/>
        <v>-644748.62111898698</v>
      </c>
      <c r="Q296" s="15">
        <f t="shared" si="61"/>
        <v>55699833.378468908</v>
      </c>
    </row>
    <row r="297" spans="1:17" x14ac:dyDescent="0.25">
      <c r="A297" t="s">
        <v>311</v>
      </c>
      <c r="B297" s="4">
        <v>11</v>
      </c>
      <c r="C297" s="4">
        <f t="shared" si="50"/>
        <v>106.09000000000002</v>
      </c>
      <c r="D297" s="4">
        <f t="shared" si="52"/>
        <v>-1092.7270000000003</v>
      </c>
      <c r="E297" s="4">
        <f t="shared" si="53"/>
        <v>11255.088100000004</v>
      </c>
      <c r="F297" s="4">
        <v>11</v>
      </c>
      <c r="G297" s="4">
        <f t="shared" si="51"/>
        <v>103.63239999999999</v>
      </c>
      <c r="H297" s="4">
        <f t="shared" si="54"/>
        <v>-1054.9778319999998</v>
      </c>
      <c r="I297" s="4">
        <f t="shared" si="55"/>
        <v>10739.674329759999</v>
      </c>
      <c r="J297" s="4">
        <v>5591</v>
      </c>
      <c r="K297" s="4">
        <f t="shared" si="56"/>
        <v>120902339.71360002</v>
      </c>
      <c r="L297" s="4">
        <f t="shared" si="57"/>
        <v>-1329388930461.272</v>
      </c>
      <c r="M297" s="4">
        <f t="shared" si="58"/>
        <v>1.4617375748222746E+16</v>
      </c>
      <c r="N297" s="4">
        <v>5491</v>
      </c>
      <c r="O297">
        <f t="shared" si="59"/>
        <v>119058431.73209998</v>
      </c>
      <c r="P297" s="15">
        <f t="shared" si="60"/>
        <v>-1299092981417.3184</v>
      </c>
      <c r="Q297" s="15">
        <f t="shared" si="61"/>
        <v>1.4174910166507112E+16</v>
      </c>
    </row>
    <row r="298" spans="1:17" x14ac:dyDescent="0.25">
      <c r="A298" t="s">
        <v>312</v>
      </c>
      <c r="B298" s="4">
        <v>20</v>
      </c>
      <c r="C298" s="4">
        <f t="shared" si="50"/>
        <v>1.6900000000000019</v>
      </c>
      <c r="D298" s="4">
        <f t="shared" si="52"/>
        <v>-2.1970000000000036</v>
      </c>
      <c r="E298" s="4">
        <f t="shared" si="53"/>
        <v>2.8561000000000067</v>
      </c>
      <c r="F298" s="4">
        <v>19</v>
      </c>
      <c r="G298" s="4">
        <f t="shared" si="51"/>
        <v>4.7523999999999988</v>
      </c>
      <c r="H298" s="4">
        <f t="shared" si="54"/>
        <v>-10.360231999999996</v>
      </c>
      <c r="I298" s="4">
        <f t="shared" si="55"/>
        <v>22.58530575999999</v>
      </c>
      <c r="J298" s="4">
        <v>17113</v>
      </c>
      <c r="K298" s="4">
        <f t="shared" si="56"/>
        <v>277139.07359999861</v>
      </c>
      <c r="L298" s="4">
        <f t="shared" si="57"/>
        <v>145897093.90598291</v>
      </c>
      <c r="M298" s="4">
        <f t="shared" si="58"/>
        <v>76806066115.865448</v>
      </c>
      <c r="N298" s="4">
        <v>16680</v>
      </c>
      <c r="O298">
        <f t="shared" si="59"/>
        <v>77067.31210000033</v>
      </c>
      <c r="P298" s="15">
        <f t="shared" si="60"/>
        <v>21394656.512081135</v>
      </c>
      <c r="Q298" s="15">
        <f t="shared" si="61"/>
        <v>5939370594.3188572</v>
      </c>
    </row>
    <row r="299" spans="1:17" x14ac:dyDescent="0.25">
      <c r="A299" t="s">
        <v>313</v>
      </c>
      <c r="B299" s="4">
        <v>16</v>
      </c>
      <c r="C299" s="4">
        <f t="shared" si="50"/>
        <v>28.090000000000007</v>
      </c>
      <c r="D299" s="4">
        <f t="shared" si="52"/>
        <v>-148.87700000000007</v>
      </c>
      <c r="E299" s="4">
        <f t="shared" si="53"/>
        <v>789.04810000000043</v>
      </c>
      <c r="F299" s="4">
        <v>16</v>
      </c>
      <c r="G299" s="4">
        <f t="shared" si="51"/>
        <v>26.832399999999996</v>
      </c>
      <c r="H299" s="4">
        <f t="shared" si="54"/>
        <v>-138.99183199999996</v>
      </c>
      <c r="I299" s="4">
        <f t="shared" si="55"/>
        <v>719.97768975999975</v>
      </c>
      <c r="J299" s="4">
        <v>10912</v>
      </c>
      <c r="K299" s="4">
        <f t="shared" si="56"/>
        <v>32200631.193600014</v>
      </c>
      <c r="L299" s="4">
        <f t="shared" si="57"/>
        <v>-182724413745.95493</v>
      </c>
      <c r="M299" s="4">
        <f t="shared" si="58"/>
        <v>1036880649266246.2</v>
      </c>
      <c r="N299" s="4">
        <v>11206</v>
      </c>
      <c r="O299">
        <f t="shared" si="59"/>
        <v>27002469.032099996</v>
      </c>
      <c r="P299" s="15">
        <f t="shared" si="60"/>
        <v>-140315360053.71408</v>
      </c>
      <c r="Q299" s="15">
        <f t="shared" si="61"/>
        <v>729133333829519.25</v>
      </c>
    </row>
    <row r="300" spans="1:17" x14ac:dyDescent="0.25">
      <c r="A300" t="s">
        <v>314</v>
      </c>
      <c r="B300" s="4">
        <v>13</v>
      </c>
      <c r="C300" s="4">
        <f t="shared" si="50"/>
        <v>68.890000000000015</v>
      </c>
      <c r="D300" s="4">
        <f t="shared" si="52"/>
        <v>-571.78700000000015</v>
      </c>
      <c r="E300" s="4">
        <f t="shared" si="53"/>
        <v>4745.8321000000024</v>
      </c>
      <c r="F300" s="4">
        <v>13</v>
      </c>
      <c r="G300" s="4">
        <f t="shared" si="51"/>
        <v>66.912399999999991</v>
      </c>
      <c r="H300" s="4">
        <f t="shared" si="54"/>
        <v>-547.34343199999989</v>
      </c>
      <c r="I300" s="4">
        <f t="shared" si="55"/>
        <v>4477.2692737599991</v>
      </c>
      <c r="J300" s="4">
        <v>5473</v>
      </c>
      <c r="K300" s="4">
        <f t="shared" si="56"/>
        <v>123511215.87360004</v>
      </c>
      <c r="L300" s="4">
        <f t="shared" si="57"/>
        <v>-1372649308284.2065</v>
      </c>
      <c r="M300" s="4">
        <f t="shared" si="58"/>
        <v>1.525502044657503E+16</v>
      </c>
      <c r="N300" s="4">
        <v>5504</v>
      </c>
      <c r="O300">
        <f t="shared" si="59"/>
        <v>118774904.59209999</v>
      </c>
      <c r="P300" s="15">
        <f t="shared" si="60"/>
        <v>-1294455232457.4966</v>
      </c>
      <c r="Q300" s="15">
        <f t="shared" si="61"/>
        <v>1.4107477960862456E+16</v>
      </c>
    </row>
    <row r="301" spans="1:17" x14ac:dyDescent="0.25">
      <c r="A301" t="s">
        <v>267</v>
      </c>
      <c r="B301" s="4">
        <v>18</v>
      </c>
      <c r="C301" s="4">
        <f t="shared" si="50"/>
        <v>10.890000000000004</v>
      </c>
      <c r="D301" s="4">
        <f t="shared" si="52"/>
        <v>-35.937000000000019</v>
      </c>
      <c r="E301" s="4">
        <f t="shared" si="53"/>
        <v>118.59210000000009</v>
      </c>
      <c r="F301" s="4">
        <v>18</v>
      </c>
      <c r="G301" s="4">
        <f t="shared" si="51"/>
        <v>10.112399999999997</v>
      </c>
      <c r="H301" s="4">
        <f t="shared" si="54"/>
        <v>-32.157431999999986</v>
      </c>
      <c r="I301" s="4">
        <f t="shared" si="55"/>
        <v>102.26063375999995</v>
      </c>
      <c r="J301" s="4">
        <v>6862</v>
      </c>
      <c r="K301" s="4">
        <f t="shared" si="56"/>
        <v>94567067.193600029</v>
      </c>
      <c r="L301" s="4">
        <f t="shared" si="57"/>
        <v>-919623118948.19519</v>
      </c>
      <c r="M301" s="4">
        <f t="shared" si="58"/>
        <v>8942930197598863</v>
      </c>
      <c r="N301" s="4">
        <v>7393</v>
      </c>
      <c r="O301">
        <f t="shared" si="59"/>
        <v>81169108.172099993</v>
      </c>
      <c r="P301" s="15">
        <f t="shared" si="60"/>
        <v>-731284151474.63586</v>
      </c>
      <c r="Q301" s="15">
        <f t="shared" si="61"/>
        <v>6588424121454070</v>
      </c>
    </row>
    <row r="302" spans="1:17" x14ac:dyDescent="0.25">
      <c r="A302" t="s">
        <v>315</v>
      </c>
      <c r="B302" s="4">
        <v>15</v>
      </c>
      <c r="C302" s="4">
        <f t="shared" si="50"/>
        <v>39.690000000000012</v>
      </c>
      <c r="D302" s="4">
        <f t="shared" si="52"/>
        <v>-250.04700000000011</v>
      </c>
      <c r="E302" s="4">
        <f t="shared" si="53"/>
        <v>1575.2961000000009</v>
      </c>
      <c r="F302" s="4">
        <v>15</v>
      </c>
      <c r="G302" s="4">
        <f t="shared" si="51"/>
        <v>38.192399999999999</v>
      </c>
      <c r="H302" s="4">
        <f t="shared" si="54"/>
        <v>-236.02903199999997</v>
      </c>
      <c r="I302" s="4">
        <f t="shared" si="55"/>
        <v>1458.65941776</v>
      </c>
      <c r="J302" s="4">
        <v>11034</v>
      </c>
      <c r="K302" s="4">
        <f t="shared" si="56"/>
        <v>30830922.553600013</v>
      </c>
      <c r="L302" s="4">
        <f t="shared" si="57"/>
        <v>-171190547334.21732</v>
      </c>
      <c r="M302" s="4">
        <f t="shared" si="58"/>
        <v>950545785506082</v>
      </c>
      <c r="N302" s="4">
        <v>11097</v>
      </c>
      <c r="O302">
        <f t="shared" si="59"/>
        <v>28147163.052099995</v>
      </c>
      <c r="P302" s="15">
        <f t="shared" si="60"/>
        <v>-149331677384.98077</v>
      </c>
      <c r="Q302" s="15">
        <f t="shared" si="61"/>
        <v>792262787881503.12</v>
      </c>
    </row>
    <row r="303" spans="1:17" x14ac:dyDescent="0.25">
      <c r="A303" t="s">
        <v>316</v>
      </c>
      <c r="B303" s="4">
        <v>12</v>
      </c>
      <c r="C303" s="4">
        <f t="shared" si="50"/>
        <v>86.490000000000009</v>
      </c>
      <c r="D303" s="4">
        <f t="shared" si="52"/>
        <v>-804.3570000000002</v>
      </c>
      <c r="E303" s="4">
        <f t="shared" si="53"/>
        <v>7480.5201000000015</v>
      </c>
      <c r="F303" s="4">
        <v>12</v>
      </c>
      <c r="G303" s="4">
        <f t="shared" si="51"/>
        <v>84.27239999999999</v>
      </c>
      <c r="H303" s="4">
        <f t="shared" si="54"/>
        <v>-773.62063199999989</v>
      </c>
      <c r="I303" s="4">
        <f t="shared" si="55"/>
        <v>7101.8374017599981</v>
      </c>
      <c r="J303" s="4">
        <v>6699</v>
      </c>
      <c r="K303" s="4">
        <f t="shared" si="56"/>
        <v>97763842.753600031</v>
      </c>
      <c r="L303" s="4">
        <f t="shared" si="57"/>
        <v>-966645861056.78564</v>
      </c>
      <c r="M303" s="4">
        <f t="shared" si="58"/>
        <v>9557768949950634</v>
      </c>
      <c r="N303" s="4">
        <v>6722</v>
      </c>
      <c r="O303">
        <f t="shared" si="59"/>
        <v>93709950.552099988</v>
      </c>
      <c r="P303" s="15">
        <f t="shared" si="60"/>
        <v>-907148868225.04309</v>
      </c>
      <c r="Q303" s="15">
        <f t="shared" si="61"/>
        <v>8781554832477025</v>
      </c>
    </row>
    <row r="304" spans="1:17" x14ac:dyDescent="0.25">
      <c r="A304" t="s">
        <v>317</v>
      </c>
      <c r="B304" s="4">
        <v>37</v>
      </c>
      <c r="C304" s="4">
        <f t="shared" si="50"/>
        <v>246.48999999999998</v>
      </c>
      <c r="D304" s="4">
        <f t="shared" si="52"/>
        <v>3869.8929999999996</v>
      </c>
      <c r="E304" s="4">
        <f t="shared" si="53"/>
        <v>60757.32009999999</v>
      </c>
      <c r="F304" s="4">
        <v>38</v>
      </c>
      <c r="G304" s="4">
        <f t="shared" si="51"/>
        <v>282.91239999999999</v>
      </c>
      <c r="H304" s="4">
        <f t="shared" si="54"/>
        <v>4758.5865679999997</v>
      </c>
      <c r="I304" s="4">
        <f t="shared" si="55"/>
        <v>80039.426073759998</v>
      </c>
      <c r="J304" s="4">
        <v>17284</v>
      </c>
      <c r="K304" s="4">
        <f t="shared" si="56"/>
        <v>486422.55359999818</v>
      </c>
      <c r="L304" s="4">
        <f t="shared" si="57"/>
        <v>339250545.78278208</v>
      </c>
      <c r="M304" s="4">
        <f t="shared" si="58"/>
        <v>236606900650.7431</v>
      </c>
      <c r="N304" s="4">
        <v>17951</v>
      </c>
      <c r="O304">
        <f t="shared" si="59"/>
        <v>2398192.9321000017</v>
      </c>
      <c r="P304" s="15">
        <f t="shared" si="60"/>
        <v>3713865556.5793853</v>
      </c>
      <c r="Q304" s="15">
        <f t="shared" si="61"/>
        <v>5751329339574.4033</v>
      </c>
    </row>
    <row r="305" spans="1:17" x14ac:dyDescent="0.25">
      <c r="A305" t="s">
        <v>318</v>
      </c>
      <c r="B305" s="4">
        <v>43</v>
      </c>
      <c r="C305" s="4">
        <f t="shared" si="50"/>
        <v>470.89</v>
      </c>
      <c r="D305" s="4">
        <f t="shared" si="52"/>
        <v>10218.313</v>
      </c>
      <c r="E305" s="4">
        <f t="shared" si="53"/>
        <v>221737.3921</v>
      </c>
      <c r="F305" s="4">
        <v>39</v>
      </c>
      <c r="G305" s="4">
        <f t="shared" si="51"/>
        <v>317.55240000000003</v>
      </c>
      <c r="H305" s="4">
        <f t="shared" si="54"/>
        <v>5658.7837680000011</v>
      </c>
      <c r="I305" s="4">
        <f t="shared" si="55"/>
        <v>100839.52674576003</v>
      </c>
      <c r="J305" s="4">
        <v>135990</v>
      </c>
      <c r="K305" s="4">
        <f t="shared" si="56"/>
        <v>14257181483.833601</v>
      </c>
      <c r="L305" s="4">
        <f t="shared" si="57"/>
        <v>1702356513874036.5</v>
      </c>
      <c r="M305" s="4">
        <f t="shared" si="58"/>
        <v>2.0326722386296766E+20</v>
      </c>
      <c r="N305" s="4">
        <v>131480</v>
      </c>
      <c r="O305">
        <f t="shared" si="59"/>
        <v>13242856323.312099</v>
      </c>
      <c r="P305" s="15">
        <f t="shared" si="60"/>
        <v>1523956255260143.7</v>
      </c>
      <c r="Q305" s="15">
        <f t="shared" si="61"/>
        <v>1.7537324359988727E+20</v>
      </c>
    </row>
    <row r="306" spans="1:17" x14ac:dyDescent="0.25">
      <c r="A306" t="s">
        <v>103</v>
      </c>
      <c r="B306" s="4">
        <v>30</v>
      </c>
      <c r="C306" s="4">
        <f t="shared" si="50"/>
        <v>75.689999999999984</v>
      </c>
      <c r="D306" s="4">
        <f t="shared" si="52"/>
        <v>658.50299999999982</v>
      </c>
      <c r="E306" s="4">
        <f t="shared" si="53"/>
        <v>5728.9760999999971</v>
      </c>
      <c r="F306" s="4">
        <v>30</v>
      </c>
      <c r="G306" s="4">
        <f t="shared" si="51"/>
        <v>77.792400000000001</v>
      </c>
      <c r="H306" s="4">
        <f t="shared" si="54"/>
        <v>686.12896799999999</v>
      </c>
      <c r="I306" s="4">
        <f t="shared" si="55"/>
        <v>6051.6574977600003</v>
      </c>
      <c r="J306" s="4">
        <v>14311</v>
      </c>
      <c r="K306" s="4">
        <f t="shared" si="56"/>
        <v>5178173.3136000056</v>
      </c>
      <c r="L306" s="4">
        <f t="shared" si="57"/>
        <v>-11783244065.495636</v>
      </c>
      <c r="M306" s="4">
        <f t="shared" si="58"/>
        <v>26813478865679.262</v>
      </c>
      <c r="N306" s="4">
        <v>13914</v>
      </c>
      <c r="O306">
        <f t="shared" si="59"/>
        <v>6192084.7920999974</v>
      </c>
      <c r="P306" s="15">
        <f t="shared" si="60"/>
        <v>-15408321875.813709</v>
      </c>
      <c r="Q306" s="15">
        <f t="shared" si="61"/>
        <v>38341914072556.07</v>
      </c>
    </row>
    <row r="307" spans="1:17" x14ac:dyDescent="0.25">
      <c r="A307" t="s">
        <v>319</v>
      </c>
      <c r="B307" s="4">
        <v>14</v>
      </c>
      <c r="C307" s="4">
        <f t="shared" si="50"/>
        <v>53.290000000000013</v>
      </c>
      <c r="D307" s="4">
        <f t="shared" si="52"/>
        <v>-389.01700000000011</v>
      </c>
      <c r="E307" s="4">
        <f t="shared" si="53"/>
        <v>2839.8241000000016</v>
      </c>
      <c r="F307" s="4">
        <v>14</v>
      </c>
      <c r="G307" s="4">
        <f t="shared" si="51"/>
        <v>51.552399999999999</v>
      </c>
      <c r="H307" s="4">
        <f t="shared" si="54"/>
        <v>-370.146232</v>
      </c>
      <c r="I307" s="4">
        <f t="shared" si="55"/>
        <v>2657.6499457599998</v>
      </c>
      <c r="J307" s="4">
        <v>6288</v>
      </c>
      <c r="K307" s="4">
        <f t="shared" si="56"/>
        <v>106060338.07360002</v>
      </c>
      <c r="L307" s="4">
        <f t="shared" si="57"/>
        <v>-1092268755271.2544</v>
      </c>
      <c r="M307" s="4">
        <f t="shared" si="58"/>
        <v>1.124879531228633E+16</v>
      </c>
      <c r="N307" s="4">
        <v>6278</v>
      </c>
      <c r="O307">
        <f t="shared" si="59"/>
        <v>102503272.8721</v>
      </c>
      <c r="P307" s="15">
        <f t="shared" si="60"/>
        <v>-1037783110833.5604</v>
      </c>
      <c r="Q307" s="15">
        <f t="shared" si="61"/>
        <v>1.050692094949219E+16</v>
      </c>
    </row>
    <row r="308" spans="1:17" x14ac:dyDescent="0.25">
      <c r="A308" t="s">
        <v>320</v>
      </c>
      <c r="B308" s="4">
        <v>13</v>
      </c>
      <c r="C308" s="4">
        <f t="shared" si="50"/>
        <v>68.890000000000015</v>
      </c>
      <c r="D308" s="4">
        <f t="shared" si="52"/>
        <v>-571.78700000000015</v>
      </c>
      <c r="E308" s="4">
        <f t="shared" si="53"/>
        <v>4745.8321000000024</v>
      </c>
      <c r="F308" s="4">
        <v>13</v>
      </c>
      <c r="G308" s="4">
        <f t="shared" si="51"/>
        <v>66.912399999999991</v>
      </c>
      <c r="H308" s="4">
        <f t="shared" si="54"/>
        <v>-547.34343199999989</v>
      </c>
      <c r="I308" s="4">
        <f t="shared" si="55"/>
        <v>4477.2692737599991</v>
      </c>
      <c r="J308" s="4">
        <v>3867</v>
      </c>
      <c r="K308" s="4">
        <f t="shared" si="56"/>
        <v>161787206.59360003</v>
      </c>
      <c r="L308" s="4">
        <f t="shared" si="57"/>
        <v>-2057862081499.6914</v>
      </c>
      <c r="M308" s="4">
        <f t="shared" si="58"/>
        <v>2.617510021736022E+16</v>
      </c>
      <c r="N308" s="4">
        <v>3822</v>
      </c>
      <c r="O308">
        <f t="shared" si="59"/>
        <v>158266212.55209997</v>
      </c>
      <c r="P308" s="15">
        <f t="shared" si="60"/>
        <v>-1991050677728.313</v>
      </c>
      <c r="Q308" s="15">
        <f t="shared" si="61"/>
        <v>2.5048194035586488E+16</v>
      </c>
    </row>
    <row r="309" spans="1:17" x14ac:dyDescent="0.25">
      <c r="A309" t="s">
        <v>321</v>
      </c>
      <c r="B309" s="4">
        <v>42</v>
      </c>
      <c r="C309" s="4">
        <f t="shared" si="50"/>
        <v>428.48999999999995</v>
      </c>
      <c r="D309" s="4">
        <f t="shared" si="52"/>
        <v>8869.7429999999986</v>
      </c>
      <c r="E309" s="4">
        <f t="shared" si="53"/>
        <v>183603.68009999997</v>
      </c>
      <c r="F309" s="4">
        <v>42</v>
      </c>
      <c r="G309" s="4">
        <f t="shared" si="51"/>
        <v>433.47239999999999</v>
      </c>
      <c r="H309" s="4">
        <f t="shared" si="54"/>
        <v>9024.8953679999995</v>
      </c>
      <c r="I309" s="4">
        <f t="shared" si="55"/>
        <v>187898.32156176001</v>
      </c>
      <c r="J309" s="4">
        <v>18506</v>
      </c>
      <c r="K309" s="4">
        <f t="shared" si="56"/>
        <v>3684249.913599995</v>
      </c>
      <c r="L309" s="4">
        <f t="shared" si="57"/>
        <v>7071696654.1603699</v>
      </c>
      <c r="M309" s="4">
        <f t="shared" si="58"/>
        <v>13573697425861.57</v>
      </c>
      <c r="N309" s="4">
        <v>18111</v>
      </c>
      <c r="O309">
        <f t="shared" si="59"/>
        <v>2919348.1321000019</v>
      </c>
      <c r="P309" s="15">
        <f t="shared" si="60"/>
        <v>4988027411.9873857</v>
      </c>
      <c r="Q309" s="15">
        <f t="shared" si="61"/>
        <v>8522593516395.7705</v>
      </c>
    </row>
    <row r="310" spans="1:17" x14ac:dyDescent="0.25">
      <c r="A310" t="s">
        <v>322</v>
      </c>
      <c r="B310" s="4">
        <v>22</v>
      </c>
      <c r="C310" s="4">
        <f t="shared" si="50"/>
        <v>0.48999999999999899</v>
      </c>
      <c r="D310" s="4">
        <f t="shared" si="52"/>
        <v>0.34299999999999897</v>
      </c>
      <c r="E310" s="4">
        <f t="shared" si="53"/>
        <v>0.24009999999999901</v>
      </c>
      <c r="F310" s="4">
        <v>22</v>
      </c>
      <c r="G310" s="4">
        <f t="shared" si="51"/>
        <v>0.67240000000000044</v>
      </c>
      <c r="H310" s="4">
        <f t="shared" si="54"/>
        <v>0.55136800000000052</v>
      </c>
      <c r="I310" s="4">
        <f t="shared" si="55"/>
        <v>0.45212176000000059</v>
      </c>
      <c r="J310" s="4">
        <v>6991</v>
      </c>
      <c r="K310" s="4">
        <f t="shared" si="56"/>
        <v>92074771.713600025</v>
      </c>
      <c r="L310" s="4">
        <f t="shared" si="57"/>
        <v>-883508996464.15198</v>
      </c>
      <c r="M310" s="4">
        <f t="shared" si="58"/>
        <v>8477763586111559</v>
      </c>
      <c r="N310" s="4">
        <v>6633</v>
      </c>
      <c r="O310">
        <f t="shared" si="59"/>
        <v>95440980.97209999</v>
      </c>
      <c r="P310" s="15">
        <f t="shared" si="60"/>
        <v>-932400165099.0238</v>
      </c>
      <c r="Q310" s="15">
        <f t="shared" si="61"/>
        <v>9108980848916752</v>
      </c>
    </row>
    <row r="311" spans="1:17" x14ac:dyDescent="0.25">
      <c r="A311" t="s">
        <v>323</v>
      </c>
      <c r="B311" s="4">
        <v>25</v>
      </c>
      <c r="C311" s="4">
        <f t="shared" si="50"/>
        <v>13.689999999999994</v>
      </c>
      <c r="D311" s="4">
        <f t="shared" si="52"/>
        <v>50.65299999999997</v>
      </c>
      <c r="E311" s="4">
        <f t="shared" si="53"/>
        <v>187.41609999999983</v>
      </c>
      <c r="F311" s="4">
        <v>25</v>
      </c>
      <c r="G311" s="4">
        <f t="shared" si="51"/>
        <v>14.592400000000001</v>
      </c>
      <c r="H311" s="4">
        <f t="shared" si="54"/>
        <v>55.742968000000012</v>
      </c>
      <c r="I311" s="4">
        <f t="shared" si="55"/>
        <v>212.93813776000005</v>
      </c>
      <c r="J311" s="4">
        <v>13877</v>
      </c>
      <c r="K311" s="4">
        <f t="shared" si="56"/>
        <v>7341715.3936000075</v>
      </c>
      <c r="L311" s="4">
        <f t="shared" si="57"/>
        <v>-19892818361.882847</v>
      </c>
      <c r="M311" s="4">
        <f t="shared" si="58"/>
        <v>53900784920623.312</v>
      </c>
      <c r="N311" s="4">
        <v>13777</v>
      </c>
      <c r="O311">
        <f t="shared" si="59"/>
        <v>6892672.6520999968</v>
      </c>
      <c r="P311" s="15">
        <f t="shared" si="60"/>
        <v>-18095953854.096806</v>
      </c>
      <c r="Q311" s="15">
        <f t="shared" si="61"/>
        <v>47508936289007.203</v>
      </c>
    </row>
    <row r="312" spans="1:17" x14ac:dyDescent="0.25">
      <c r="A312" t="s">
        <v>324</v>
      </c>
      <c r="B312" s="4">
        <v>21</v>
      </c>
      <c r="C312" s="4">
        <f t="shared" si="50"/>
        <v>9.0000000000000427E-2</v>
      </c>
      <c r="D312" s="4">
        <f t="shared" si="52"/>
        <v>-2.7000000000000191E-2</v>
      </c>
      <c r="E312" s="4">
        <f t="shared" si="53"/>
        <v>8.1000000000000776E-3</v>
      </c>
      <c r="F312" s="4">
        <v>20</v>
      </c>
      <c r="G312" s="4">
        <f t="shared" si="51"/>
        <v>1.3923999999999994</v>
      </c>
      <c r="H312" s="4">
        <f t="shared" si="54"/>
        <v>-1.6430319999999989</v>
      </c>
      <c r="I312" s="4">
        <f t="shared" si="55"/>
        <v>1.9387777599999985</v>
      </c>
      <c r="J312" s="4">
        <v>8154</v>
      </c>
      <c r="K312" s="4">
        <f t="shared" si="56"/>
        <v>71108068.153600022</v>
      </c>
      <c r="L312" s="4">
        <f t="shared" si="57"/>
        <v>-599623051189.32153</v>
      </c>
      <c r="M312" s="4">
        <f t="shared" si="58"/>
        <v>5056357356537026</v>
      </c>
      <c r="N312" s="4">
        <v>7786</v>
      </c>
      <c r="O312">
        <f t="shared" si="59"/>
        <v>74242176.632099986</v>
      </c>
      <c r="P312" s="15">
        <f t="shared" si="60"/>
        <v>-639699548311.05994</v>
      </c>
      <c r="Q312" s="15">
        <f t="shared" si="61"/>
        <v>5511900791071933</v>
      </c>
    </row>
    <row r="313" spans="1:17" x14ac:dyDescent="0.25">
      <c r="A313" t="s">
        <v>325</v>
      </c>
      <c r="B313" s="4">
        <v>33</v>
      </c>
      <c r="C313" s="4">
        <f t="shared" si="50"/>
        <v>136.88999999999999</v>
      </c>
      <c r="D313" s="4">
        <f t="shared" si="52"/>
        <v>1601.6129999999998</v>
      </c>
      <c r="E313" s="4">
        <f t="shared" si="53"/>
        <v>18738.872099999997</v>
      </c>
      <c r="F313" s="4">
        <v>33</v>
      </c>
      <c r="G313" s="4">
        <f t="shared" si="51"/>
        <v>139.7124</v>
      </c>
      <c r="H313" s="4">
        <f t="shared" si="54"/>
        <v>1651.400568</v>
      </c>
      <c r="I313" s="4">
        <f t="shared" si="55"/>
        <v>19519.554713760001</v>
      </c>
      <c r="J313" s="4">
        <v>12506</v>
      </c>
      <c r="K313" s="4">
        <f t="shared" si="56"/>
        <v>16650969.913600011</v>
      </c>
      <c r="L313" s="4">
        <f t="shared" si="57"/>
        <v>-67945281790.639679</v>
      </c>
      <c r="M313" s="4">
        <f t="shared" si="58"/>
        <v>277254799063612.75</v>
      </c>
      <c r="N313" s="4">
        <v>12630</v>
      </c>
      <c r="O313">
        <f t="shared" si="59"/>
        <v>14230926.312099995</v>
      </c>
      <c r="P313" s="15">
        <f t="shared" si="60"/>
        <v>-53684604110.502892</v>
      </c>
      <c r="Q313" s="15">
        <f t="shared" si="61"/>
        <v>202519263700419.97</v>
      </c>
    </row>
    <row r="314" spans="1:17" x14ac:dyDescent="0.25">
      <c r="A314" t="s">
        <v>326</v>
      </c>
      <c r="B314" s="4">
        <v>30</v>
      </c>
      <c r="C314" s="4">
        <f t="shared" si="50"/>
        <v>75.689999999999984</v>
      </c>
      <c r="D314" s="4">
        <f t="shared" si="52"/>
        <v>658.50299999999982</v>
      </c>
      <c r="E314" s="4">
        <f t="shared" si="53"/>
        <v>5728.9760999999971</v>
      </c>
      <c r="F314" s="4">
        <v>30</v>
      </c>
      <c r="G314" s="4">
        <f t="shared" si="51"/>
        <v>77.792400000000001</v>
      </c>
      <c r="H314" s="4">
        <f t="shared" si="54"/>
        <v>686.12896799999999</v>
      </c>
      <c r="I314" s="4">
        <f t="shared" si="55"/>
        <v>6051.6574977600003</v>
      </c>
      <c r="J314" s="4">
        <v>12070</v>
      </c>
      <c r="K314" s="4">
        <f t="shared" si="56"/>
        <v>20399314.233600013</v>
      </c>
      <c r="L314" s="4">
        <f t="shared" si="57"/>
        <v>-92134726694.908508</v>
      </c>
      <c r="M314" s="4">
        <f t="shared" si="58"/>
        <v>416132021201156.06</v>
      </c>
      <c r="N314" s="4">
        <v>11798</v>
      </c>
      <c r="O314">
        <f t="shared" si="59"/>
        <v>21200407.272099994</v>
      </c>
      <c r="P314" s="15">
        <f t="shared" si="60"/>
        <v>-97614943239.584473</v>
      </c>
      <c r="Q314" s="15">
        <f t="shared" si="61"/>
        <v>449457268502910.31</v>
      </c>
    </row>
    <row r="315" spans="1:17" x14ac:dyDescent="0.25">
      <c r="A315" t="s">
        <v>166</v>
      </c>
      <c r="B315" s="4">
        <v>47</v>
      </c>
      <c r="C315" s="4">
        <f t="shared" si="50"/>
        <v>660.49</v>
      </c>
      <c r="D315" s="4">
        <f t="shared" si="52"/>
        <v>16974.593000000001</v>
      </c>
      <c r="E315" s="4">
        <f t="shared" si="53"/>
        <v>436247.04009999998</v>
      </c>
      <c r="F315" s="4">
        <v>47</v>
      </c>
      <c r="G315" s="4">
        <f t="shared" si="51"/>
        <v>666.67240000000004</v>
      </c>
      <c r="H315" s="4">
        <f t="shared" si="54"/>
        <v>17213.481368000001</v>
      </c>
      <c r="I315" s="4">
        <f t="shared" si="55"/>
        <v>444452.08892176003</v>
      </c>
      <c r="J315" s="4">
        <v>16535</v>
      </c>
      <c r="K315" s="4">
        <f t="shared" si="56"/>
        <v>2658.4336000001349</v>
      </c>
      <c r="L315" s="4">
        <f t="shared" si="57"/>
        <v>-137068.83641601042</v>
      </c>
      <c r="M315" s="4">
        <f t="shared" si="58"/>
        <v>7067269.2056096774</v>
      </c>
      <c r="N315" s="4">
        <v>16605</v>
      </c>
      <c r="O315">
        <f t="shared" si="59"/>
        <v>41050.812100000236</v>
      </c>
      <c r="P315" s="15">
        <f t="shared" si="60"/>
        <v>8317305.0395810716</v>
      </c>
      <c r="Q315" s="15">
        <f t="shared" si="61"/>
        <v>1685169174.0695257</v>
      </c>
    </row>
    <row r="316" spans="1:17" x14ac:dyDescent="0.25">
      <c r="A316" t="s">
        <v>327</v>
      </c>
      <c r="B316" s="4">
        <v>23</v>
      </c>
      <c r="C316" s="4">
        <f t="shared" si="50"/>
        <v>2.8899999999999975</v>
      </c>
      <c r="D316" s="4">
        <f t="shared" si="52"/>
        <v>4.912999999999994</v>
      </c>
      <c r="E316" s="4">
        <f t="shared" si="53"/>
        <v>8.3520999999999859</v>
      </c>
      <c r="F316" s="4">
        <v>23</v>
      </c>
      <c r="G316" s="4">
        <f t="shared" si="51"/>
        <v>3.3124000000000011</v>
      </c>
      <c r="H316" s="4">
        <f t="shared" si="54"/>
        <v>6.0285680000000026</v>
      </c>
      <c r="I316" s="4">
        <f t="shared" si="55"/>
        <v>10.971993760000007</v>
      </c>
      <c r="J316" s="4">
        <v>10110</v>
      </c>
      <c r="K316" s="4">
        <f t="shared" si="56"/>
        <v>41945829.433600016</v>
      </c>
      <c r="L316" s="4">
        <f t="shared" si="57"/>
        <v>-271664681076.47656</v>
      </c>
      <c r="M316" s="4">
        <f t="shared" si="58"/>
        <v>1759452606872665.5</v>
      </c>
      <c r="N316" s="4">
        <v>9728</v>
      </c>
      <c r="O316">
        <f t="shared" si="59"/>
        <v>44547481.872099996</v>
      </c>
      <c r="P316" s="15">
        <f t="shared" si="60"/>
        <v>-297327267532.32544</v>
      </c>
      <c r="Q316" s="15">
        <f t="shared" si="61"/>
        <v>1984478141145077.7</v>
      </c>
    </row>
    <row r="317" spans="1:17" x14ac:dyDescent="0.25">
      <c r="A317" t="s">
        <v>328</v>
      </c>
      <c r="B317" s="4">
        <v>16</v>
      </c>
      <c r="C317" s="4">
        <f t="shared" si="50"/>
        <v>28.090000000000007</v>
      </c>
      <c r="D317" s="4">
        <f t="shared" si="52"/>
        <v>-148.87700000000007</v>
      </c>
      <c r="E317" s="4">
        <f t="shared" si="53"/>
        <v>789.04810000000043</v>
      </c>
      <c r="F317" s="4">
        <v>16</v>
      </c>
      <c r="G317" s="4">
        <f t="shared" si="51"/>
        <v>26.832399999999996</v>
      </c>
      <c r="H317" s="4">
        <f t="shared" si="54"/>
        <v>-138.99183199999996</v>
      </c>
      <c r="I317" s="4">
        <f t="shared" si="55"/>
        <v>719.97768975999975</v>
      </c>
      <c r="J317" s="4">
        <v>33995</v>
      </c>
      <c r="K317" s="4">
        <f t="shared" si="56"/>
        <v>303053783.23359996</v>
      </c>
      <c r="L317" s="4">
        <f t="shared" si="57"/>
        <v>5275693602195.1309</v>
      </c>
      <c r="M317" s="4">
        <f t="shared" si="58"/>
        <v>9.1841595532197792E+16</v>
      </c>
      <c r="N317" s="4">
        <v>35276</v>
      </c>
      <c r="O317">
        <f t="shared" si="59"/>
        <v>356213154.4321</v>
      </c>
      <c r="P317" s="15">
        <f t="shared" si="60"/>
        <v>6723028153621.2266</v>
      </c>
      <c r="Q317" s="15">
        <f t="shared" si="61"/>
        <v>1.2688781139046712E+17</v>
      </c>
    </row>
    <row r="318" spans="1:17" x14ac:dyDescent="0.25">
      <c r="A318" t="s">
        <v>329</v>
      </c>
      <c r="B318" s="4">
        <v>20</v>
      </c>
      <c r="C318" s="4">
        <f t="shared" si="50"/>
        <v>1.6900000000000019</v>
      </c>
      <c r="D318" s="4">
        <f t="shared" si="52"/>
        <v>-2.1970000000000036</v>
      </c>
      <c r="E318" s="4">
        <f t="shared" si="53"/>
        <v>2.8561000000000067</v>
      </c>
      <c r="F318" s="4">
        <v>20</v>
      </c>
      <c r="G318" s="4">
        <f t="shared" si="51"/>
        <v>1.3923999999999994</v>
      </c>
      <c r="H318" s="4">
        <f t="shared" si="54"/>
        <v>-1.6430319999999989</v>
      </c>
      <c r="I318" s="4">
        <f t="shared" si="55"/>
        <v>1.9387777599999985</v>
      </c>
      <c r="J318" s="4">
        <v>12684</v>
      </c>
      <c r="K318" s="4">
        <f t="shared" si="56"/>
        <v>15229974.55360001</v>
      </c>
      <c r="L318" s="4">
        <f t="shared" si="57"/>
        <v>-59435889493.89727</v>
      </c>
      <c r="M318" s="4">
        <f t="shared" si="58"/>
        <v>231952124903303.81</v>
      </c>
      <c r="N318" s="4">
        <v>12430</v>
      </c>
      <c r="O318">
        <f t="shared" si="59"/>
        <v>15779882.312099995</v>
      </c>
      <c r="P318" s="15">
        <f t="shared" si="60"/>
        <v>-62683846697.762894</v>
      </c>
      <c r="Q318" s="15">
        <f t="shared" si="61"/>
        <v>249004685783726.28</v>
      </c>
    </row>
    <row r="319" spans="1:17" x14ac:dyDescent="0.25">
      <c r="A319" t="s">
        <v>330</v>
      </c>
      <c r="B319" s="4">
        <v>30</v>
      </c>
      <c r="C319" s="4">
        <f t="shared" si="50"/>
        <v>75.689999999999984</v>
      </c>
      <c r="D319" s="4">
        <f t="shared" si="52"/>
        <v>658.50299999999982</v>
      </c>
      <c r="E319" s="4">
        <f t="shared" si="53"/>
        <v>5728.9760999999971</v>
      </c>
      <c r="F319" s="4">
        <v>30</v>
      </c>
      <c r="G319" s="4">
        <f t="shared" si="51"/>
        <v>77.792400000000001</v>
      </c>
      <c r="H319" s="4">
        <f t="shared" si="54"/>
        <v>686.12896799999999</v>
      </c>
      <c r="I319" s="4">
        <f t="shared" si="55"/>
        <v>6051.6574977600003</v>
      </c>
      <c r="J319" s="4">
        <v>12243</v>
      </c>
      <c r="K319" s="4">
        <f t="shared" si="56"/>
        <v>18866513.473600011</v>
      </c>
      <c r="L319" s="4">
        <f t="shared" si="57"/>
        <v>-81947833263.390091</v>
      </c>
      <c r="M319" s="4">
        <f t="shared" si="58"/>
        <v>355945330649530.75</v>
      </c>
      <c r="N319" s="4">
        <v>12334</v>
      </c>
      <c r="O319">
        <f t="shared" si="59"/>
        <v>16551797.192099996</v>
      </c>
      <c r="P319" s="15">
        <f t="shared" si="60"/>
        <v>-67339166178.367691</v>
      </c>
      <c r="Q319" s="15">
        <f t="shared" si="61"/>
        <v>273961990288409.31</v>
      </c>
    </row>
    <row r="320" spans="1:17" x14ac:dyDescent="0.25">
      <c r="A320" t="s">
        <v>331</v>
      </c>
      <c r="B320" s="4">
        <v>32</v>
      </c>
      <c r="C320" s="4">
        <f t="shared" si="50"/>
        <v>114.48999999999998</v>
      </c>
      <c r="D320" s="4">
        <f t="shared" si="52"/>
        <v>1225.0429999999997</v>
      </c>
      <c r="E320" s="4">
        <f t="shared" si="53"/>
        <v>13107.960099999995</v>
      </c>
      <c r="F320" s="4">
        <v>32</v>
      </c>
      <c r="G320" s="4">
        <f t="shared" si="51"/>
        <v>117.0724</v>
      </c>
      <c r="H320" s="4">
        <f t="shared" si="54"/>
        <v>1266.7233680000002</v>
      </c>
      <c r="I320" s="4">
        <f t="shared" si="55"/>
        <v>13705.94684176</v>
      </c>
      <c r="J320" s="4">
        <v>45927</v>
      </c>
      <c r="K320" s="4">
        <f t="shared" si="56"/>
        <v>860861419.39359987</v>
      </c>
      <c r="L320" s="4">
        <f t="shared" si="57"/>
        <v>25258052824032.754</v>
      </c>
      <c r="M320" s="4">
        <f t="shared" si="58"/>
        <v>7.4108238340036339E+17</v>
      </c>
      <c r="N320" s="4">
        <v>45872</v>
      </c>
      <c r="O320">
        <f t="shared" si="59"/>
        <v>868457913.55210006</v>
      </c>
      <c r="P320" s="15">
        <f t="shared" si="60"/>
        <v>25593116013794.105</v>
      </c>
      <c r="Q320" s="15">
        <f t="shared" si="61"/>
        <v>7.5421914761126694E+17</v>
      </c>
    </row>
    <row r="321" spans="1:17" x14ac:dyDescent="0.25">
      <c r="A321" t="s">
        <v>332</v>
      </c>
      <c r="B321" s="4">
        <v>16</v>
      </c>
      <c r="C321" s="4">
        <f t="shared" si="50"/>
        <v>28.090000000000007</v>
      </c>
      <c r="D321" s="4">
        <f t="shared" si="52"/>
        <v>-148.87700000000007</v>
      </c>
      <c r="E321" s="4">
        <f t="shared" si="53"/>
        <v>789.04810000000043</v>
      </c>
      <c r="F321" s="4">
        <v>15</v>
      </c>
      <c r="G321" s="4">
        <f t="shared" si="51"/>
        <v>38.192399999999999</v>
      </c>
      <c r="H321" s="4">
        <f t="shared" si="54"/>
        <v>-236.02903199999997</v>
      </c>
      <c r="I321" s="4">
        <f t="shared" si="55"/>
        <v>1458.65941776</v>
      </c>
      <c r="J321" s="4">
        <v>25108</v>
      </c>
      <c r="K321" s="4">
        <f t="shared" si="56"/>
        <v>72614939.673599973</v>
      </c>
      <c r="L321" s="4">
        <f t="shared" si="57"/>
        <v>618783851532.20166</v>
      </c>
      <c r="M321" s="4">
        <f t="shared" si="58"/>
        <v>5272929463800563</v>
      </c>
      <c r="N321" s="4">
        <v>23799</v>
      </c>
      <c r="O321">
        <f t="shared" si="59"/>
        <v>54709839.492100008</v>
      </c>
      <c r="P321" s="15">
        <f t="shared" si="60"/>
        <v>404667345885.66187</v>
      </c>
      <c r="Q321" s="15">
        <f t="shared" si="61"/>
        <v>2993166537251345.5</v>
      </c>
    </row>
    <row r="322" spans="1:17" x14ac:dyDescent="0.25">
      <c r="A322" t="s">
        <v>333</v>
      </c>
      <c r="B322" s="4">
        <v>28</v>
      </c>
      <c r="C322" s="4">
        <f t="shared" ref="C322:C381" si="62">(B322-$W$7)^2</f>
        <v>44.889999999999993</v>
      </c>
      <c r="D322" s="4">
        <f t="shared" si="52"/>
        <v>300.76299999999992</v>
      </c>
      <c r="E322" s="4">
        <f t="shared" si="53"/>
        <v>2015.1120999999994</v>
      </c>
      <c r="F322" s="4">
        <v>28</v>
      </c>
      <c r="G322" s="4">
        <f t="shared" ref="G322:G381" si="63">(F322-$W$8)^2</f>
        <v>46.512400000000007</v>
      </c>
      <c r="H322" s="4">
        <f t="shared" si="54"/>
        <v>317.21456800000004</v>
      </c>
      <c r="I322" s="4">
        <f t="shared" si="55"/>
        <v>2163.4033537600008</v>
      </c>
      <c r="J322" s="4">
        <v>12942</v>
      </c>
      <c r="K322" s="4">
        <f t="shared" si="56"/>
        <v>13282817.593600009</v>
      </c>
      <c r="L322" s="4">
        <f t="shared" si="57"/>
        <v>-48410025688.930862</v>
      </c>
      <c r="M322" s="4">
        <f t="shared" si="58"/>
        <v>176433243224849.94</v>
      </c>
      <c r="N322" s="4">
        <v>12851</v>
      </c>
      <c r="O322">
        <f t="shared" si="59"/>
        <v>12612370.932099996</v>
      </c>
      <c r="P322" s="15">
        <f t="shared" si="60"/>
        <v>-44791448004.550598</v>
      </c>
      <c r="Q322" s="15">
        <f t="shared" si="61"/>
        <v>159071900528880.94</v>
      </c>
    </row>
    <row r="323" spans="1:17" x14ac:dyDescent="0.25">
      <c r="A323" t="s">
        <v>334</v>
      </c>
      <c r="B323" s="4">
        <v>15</v>
      </c>
      <c r="C323" s="4">
        <f t="shared" si="62"/>
        <v>39.690000000000012</v>
      </c>
      <c r="D323" s="4">
        <f t="shared" ref="D323:D381" si="64">(B323-$W$7)^3</f>
        <v>-250.04700000000011</v>
      </c>
      <c r="E323" s="4">
        <f t="shared" ref="E323:E381" si="65">(B323-$W$7)^4</f>
        <v>1575.2961000000009</v>
      </c>
      <c r="F323" s="4">
        <v>13</v>
      </c>
      <c r="G323" s="4">
        <f t="shared" si="63"/>
        <v>66.912399999999991</v>
      </c>
      <c r="H323" s="4">
        <f t="shared" ref="H323:H381" si="66">(F323-$W$8)^3</f>
        <v>-547.34343199999989</v>
      </c>
      <c r="I323" s="4">
        <f t="shared" ref="I323:I381" si="67">(F323-$W$8)^4</f>
        <v>4477.2692737599991</v>
      </c>
      <c r="J323" s="4">
        <v>8183</v>
      </c>
      <c r="K323" s="4">
        <f t="shared" ref="K323:K381" si="68">(J323-$W$11)^2</f>
        <v>70619820.673600018</v>
      </c>
      <c r="L323" s="4">
        <f t="shared" ref="L323:L381" si="69">(J323-$W$11)^3</f>
        <v>-593457900219.83826</v>
      </c>
      <c r="M323" s="4">
        <f t="shared" ref="M323:M381" si="70">(J323-$W$11)^4</f>
        <v>4987159071971425</v>
      </c>
      <c r="N323" s="4">
        <v>7688</v>
      </c>
      <c r="O323">
        <f t="shared" ref="O323:O381" si="71">(N323-$W$12)^2</f>
        <v>75940593.072099984</v>
      </c>
      <c r="P323" s="15">
        <f t="shared" ref="P323:P381" si="72">(N323-$W$12)^3</f>
        <v>-661775944861.57739</v>
      </c>
      <c r="Q323" s="15">
        <f t="shared" ref="Q323:Q381" si="73">(N323-$W$12)^4</f>
        <v>5766973676142280</v>
      </c>
    </row>
    <row r="324" spans="1:17" x14ac:dyDescent="0.25">
      <c r="A324" t="s">
        <v>335</v>
      </c>
      <c r="B324" s="4">
        <v>15</v>
      </c>
      <c r="C324" s="4">
        <f t="shared" si="62"/>
        <v>39.690000000000012</v>
      </c>
      <c r="D324" s="4">
        <f t="shared" si="64"/>
        <v>-250.04700000000011</v>
      </c>
      <c r="E324" s="4">
        <f t="shared" si="65"/>
        <v>1575.2961000000009</v>
      </c>
      <c r="F324" s="4">
        <v>15</v>
      </c>
      <c r="G324" s="4">
        <f t="shared" si="63"/>
        <v>38.192399999999999</v>
      </c>
      <c r="H324" s="4">
        <f t="shared" si="66"/>
        <v>-236.02903199999997</v>
      </c>
      <c r="I324" s="4">
        <f t="shared" si="67"/>
        <v>1458.65941776</v>
      </c>
      <c r="J324" s="4">
        <v>5755</v>
      </c>
      <c r="K324" s="4">
        <f t="shared" si="68"/>
        <v>117322692.03360003</v>
      </c>
      <c r="L324" s="4">
        <f t="shared" si="69"/>
        <v>-1270787778123.4609</v>
      </c>
      <c r="M324" s="4">
        <f t="shared" si="70"/>
        <v>1.3764614066010956E+16</v>
      </c>
      <c r="N324" s="4">
        <v>5615</v>
      </c>
      <c r="O324">
        <f t="shared" si="71"/>
        <v>116367783.01209998</v>
      </c>
      <c r="P324" s="15">
        <f t="shared" si="72"/>
        <v>-1255304658786.8972</v>
      </c>
      <c r="Q324" s="15">
        <f t="shared" si="73"/>
        <v>1.3541460923151184E+16</v>
      </c>
    </row>
    <row r="325" spans="1:17" x14ac:dyDescent="0.25">
      <c r="A325" t="s">
        <v>336</v>
      </c>
      <c r="B325" s="4">
        <v>12</v>
      </c>
      <c r="C325" s="4">
        <f t="shared" si="62"/>
        <v>86.490000000000009</v>
      </c>
      <c r="D325" s="4">
        <f t="shared" si="64"/>
        <v>-804.3570000000002</v>
      </c>
      <c r="E325" s="4">
        <f t="shared" si="65"/>
        <v>7480.5201000000015</v>
      </c>
      <c r="F325" s="4">
        <v>12</v>
      </c>
      <c r="G325" s="4">
        <f t="shared" si="63"/>
        <v>84.27239999999999</v>
      </c>
      <c r="H325" s="4">
        <f t="shared" si="66"/>
        <v>-773.62063199999989</v>
      </c>
      <c r="I325" s="4">
        <f t="shared" si="67"/>
        <v>7101.8374017599981</v>
      </c>
      <c r="J325" s="4">
        <v>4399</v>
      </c>
      <c r="K325" s="4">
        <f t="shared" si="68"/>
        <v>148536618.75360003</v>
      </c>
      <c r="L325" s="4">
        <f t="shared" si="69"/>
        <v>-1810298953256.6257</v>
      </c>
      <c r="M325" s="4">
        <f t="shared" si="70"/>
        <v>2.2063127110752324E+16</v>
      </c>
      <c r="N325" s="4">
        <v>4480</v>
      </c>
      <c r="O325">
        <f t="shared" si="71"/>
        <v>142143383.31209999</v>
      </c>
      <c r="P325" s="15">
        <f t="shared" si="72"/>
        <v>-1694688851766.3477</v>
      </c>
      <c r="Q325" s="15">
        <f t="shared" si="73"/>
        <v>2.0204741419410588E+16</v>
      </c>
    </row>
    <row r="326" spans="1:17" x14ac:dyDescent="0.25">
      <c r="A326" t="s">
        <v>337</v>
      </c>
      <c r="B326" s="4">
        <v>19</v>
      </c>
      <c r="C326" s="4">
        <f t="shared" si="62"/>
        <v>5.2900000000000036</v>
      </c>
      <c r="D326" s="4">
        <f t="shared" si="64"/>
        <v>-12.167000000000012</v>
      </c>
      <c r="E326" s="4">
        <f t="shared" si="65"/>
        <v>27.984100000000037</v>
      </c>
      <c r="F326" s="4">
        <v>19</v>
      </c>
      <c r="G326" s="4">
        <f t="shared" si="63"/>
        <v>4.7523999999999988</v>
      </c>
      <c r="H326" s="4">
        <f t="shared" si="66"/>
        <v>-10.360231999999996</v>
      </c>
      <c r="I326" s="4">
        <f t="shared" si="67"/>
        <v>22.58530575999999</v>
      </c>
      <c r="J326" s="4">
        <v>6054</v>
      </c>
      <c r="K326" s="4">
        <f t="shared" si="68"/>
        <v>110934820.15360002</v>
      </c>
      <c r="L326" s="4">
        <f t="shared" si="69"/>
        <v>-1168427649357.0017</v>
      </c>
      <c r="M326" s="4">
        <f t="shared" si="70"/>
        <v>1.2306534322511582E+16</v>
      </c>
      <c r="N326" s="4">
        <v>5977</v>
      </c>
      <c r="O326">
        <f t="shared" si="71"/>
        <v>108688756.65209998</v>
      </c>
      <c r="P326" s="15">
        <f t="shared" si="72"/>
        <v>-1133122676713.2366</v>
      </c>
      <c r="Q326" s="15">
        <f t="shared" si="73"/>
        <v>1.1813245822579408E+16</v>
      </c>
    </row>
    <row r="327" spans="1:17" x14ac:dyDescent="0.25">
      <c r="A327" t="s">
        <v>338</v>
      </c>
      <c r="B327" s="4">
        <v>14</v>
      </c>
      <c r="C327" s="4">
        <f t="shared" si="62"/>
        <v>53.290000000000013</v>
      </c>
      <c r="D327" s="4">
        <f t="shared" si="64"/>
        <v>-389.01700000000011</v>
      </c>
      <c r="E327" s="4">
        <f t="shared" si="65"/>
        <v>2839.8241000000016</v>
      </c>
      <c r="F327" s="4">
        <v>14</v>
      </c>
      <c r="G327" s="4">
        <f t="shared" si="63"/>
        <v>51.552399999999999</v>
      </c>
      <c r="H327" s="4">
        <f t="shared" si="66"/>
        <v>-370.146232</v>
      </c>
      <c r="I327" s="4">
        <f t="shared" si="67"/>
        <v>2657.6499457599998</v>
      </c>
      <c r="J327" s="4">
        <v>4672</v>
      </c>
      <c r="K327" s="4">
        <f t="shared" si="68"/>
        <v>141956739.99360004</v>
      </c>
      <c r="L327" s="4">
        <f t="shared" si="69"/>
        <v>-1691352096058.1475</v>
      </c>
      <c r="M327" s="4">
        <f t="shared" si="70"/>
        <v>2.0151716029610564E+16</v>
      </c>
      <c r="N327" s="4">
        <v>4455</v>
      </c>
      <c r="O327">
        <f t="shared" si="71"/>
        <v>142740127.81209999</v>
      </c>
      <c r="P327" s="15">
        <f t="shared" si="72"/>
        <v>-1705371975621.0054</v>
      </c>
      <c r="Q327" s="15">
        <f t="shared" si="73"/>
        <v>2.037474408781464E+16</v>
      </c>
    </row>
    <row r="328" spans="1:17" x14ac:dyDescent="0.25">
      <c r="A328" t="s">
        <v>339</v>
      </c>
      <c r="B328" s="4">
        <v>10</v>
      </c>
      <c r="C328" s="4">
        <f t="shared" si="62"/>
        <v>127.69000000000001</v>
      </c>
      <c r="D328" s="4">
        <f t="shared" si="64"/>
        <v>-1442.8970000000002</v>
      </c>
      <c r="E328" s="4">
        <f t="shared" si="65"/>
        <v>16304.736100000004</v>
      </c>
      <c r="F328" s="4">
        <v>10</v>
      </c>
      <c r="G328" s="4">
        <f t="shared" si="63"/>
        <v>124.99239999999999</v>
      </c>
      <c r="H328" s="4">
        <f t="shared" si="66"/>
        <v>-1397.4150319999999</v>
      </c>
      <c r="I328" s="4">
        <f t="shared" si="67"/>
        <v>15623.100057759997</v>
      </c>
      <c r="J328" s="4">
        <v>13132</v>
      </c>
      <c r="K328" s="4">
        <f t="shared" si="68"/>
        <v>11933984.79360001</v>
      </c>
      <c r="L328" s="4">
        <f t="shared" si="69"/>
        <v>-41226666508.578865</v>
      </c>
      <c r="M328" s="4">
        <f t="shared" si="70"/>
        <v>142419993053876.28</v>
      </c>
      <c r="N328" s="4">
        <v>12634</v>
      </c>
      <c r="O328">
        <f t="shared" si="71"/>
        <v>14200763.192099996</v>
      </c>
      <c r="P328" s="15">
        <f t="shared" si="72"/>
        <v>-53514014005.477692</v>
      </c>
      <c r="Q328" s="15">
        <f t="shared" si="73"/>
        <v>201661675238102.06</v>
      </c>
    </row>
    <row r="329" spans="1:17" x14ac:dyDescent="0.25">
      <c r="A329" t="s">
        <v>340</v>
      </c>
      <c r="B329" s="4">
        <v>13</v>
      </c>
      <c r="C329" s="4">
        <f t="shared" si="62"/>
        <v>68.890000000000015</v>
      </c>
      <c r="D329" s="4">
        <f t="shared" si="64"/>
        <v>-571.78700000000015</v>
      </c>
      <c r="E329" s="4">
        <f t="shared" si="65"/>
        <v>4745.8321000000024</v>
      </c>
      <c r="F329" s="4">
        <v>13</v>
      </c>
      <c r="G329" s="4">
        <f t="shared" si="63"/>
        <v>66.912399999999991</v>
      </c>
      <c r="H329" s="4">
        <f t="shared" si="66"/>
        <v>-547.34343199999989</v>
      </c>
      <c r="I329" s="4">
        <f t="shared" si="67"/>
        <v>4477.2692737599991</v>
      </c>
      <c r="J329" s="4">
        <v>7145</v>
      </c>
      <c r="K329" s="4">
        <f t="shared" si="68"/>
        <v>89143055.23360002</v>
      </c>
      <c r="L329" s="4">
        <f t="shared" si="69"/>
        <v>-841649504571.34875</v>
      </c>
      <c r="M329" s="4">
        <f t="shared" si="70"/>
        <v>7946484296380664</v>
      </c>
      <c r="N329" s="4">
        <v>7016</v>
      </c>
      <c r="O329">
        <f t="shared" si="71"/>
        <v>88104317.232099995</v>
      </c>
      <c r="P329" s="15">
        <f t="shared" si="72"/>
        <v>-826981482224.21106</v>
      </c>
      <c r="Q329" s="15">
        <f t="shared" si="73"/>
        <v>7762370714934512</v>
      </c>
    </row>
    <row r="330" spans="1:17" x14ac:dyDescent="0.25">
      <c r="A330" t="s">
        <v>341</v>
      </c>
      <c r="B330" s="4">
        <v>19</v>
      </c>
      <c r="C330" s="4">
        <f t="shared" si="62"/>
        <v>5.2900000000000036</v>
      </c>
      <c r="D330" s="4">
        <f t="shared" si="64"/>
        <v>-12.167000000000012</v>
      </c>
      <c r="E330" s="4">
        <f t="shared" si="65"/>
        <v>27.984100000000037</v>
      </c>
      <c r="F330" s="4">
        <v>19</v>
      </c>
      <c r="G330" s="4">
        <f t="shared" si="63"/>
        <v>4.7523999999999988</v>
      </c>
      <c r="H330" s="4">
        <f t="shared" si="66"/>
        <v>-10.360231999999996</v>
      </c>
      <c r="I330" s="4">
        <f t="shared" si="67"/>
        <v>22.58530575999999</v>
      </c>
      <c r="J330" s="4">
        <v>8581</v>
      </c>
      <c r="K330" s="4">
        <f t="shared" si="68"/>
        <v>64088990.91360002</v>
      </c>
      <c r="L330" s="4">
        <f t="shared" si="69"/>
        <v>-513068262098.27985</v>
      </c>
      <c r="M330" s="4">
        <f t="shared" si="70"/>
        <v>4107398756323506</v>
      </c>
      <c r="N330" s="4">
        <v>8582</v>
      </c>
      <c r="O330">
        <f t="shared" si="71"/>
        <v>61158499.752099991</v>
      </c>
      <c r="P330" s="15">
        <f t="shared" si="72"/>
        <v>-478283319876.3252</v>
      </c>
      <c r="Q330" s="15">
        <f t="shared" si="73"/>
        <v>3740362091927614.5</v>
      </c>
    </row>
    <row r="331" spans="1:17" x14ac:dyDescent="0.25">
      <c r="A331" t="s">
        <v>342</v>
      </c>
      <c r="B331" s="4">
        <v>11</v>
      </c>
      <c r="C331" s="4">
        <f t="shared" si="62"/>
        <v>106.09000000000002</v>
      </c>
      <c r="D331" s="4">
        <f t="shared" si="64"/>
        <v>-1092.7270000000003</v>
      </c>
      <c r="E331" s="4">
        <f t="shared" si="65"/>
        <v>11255.088100000004</v>
      </c>
      <c r="F331" s="4">
        <v>11</v>
      </c>
      <c r="G331" s="4">
        <f t="shared" si="63"/>
        <v>103.63239999999999</v>
      </c>
      <c r="H331" s="4">
        <f t="shared" si="66"/>
        <v>-1054.9778319999998</v>
      </c>
      <c r="I331" s="4">
        <f t="shared" si="67"/>
        <v>10739.674329759999</v>
      </c>
      <c r="J331" s="4">
        <v>6891</v>
      </c>
      <c r="K331" s="4">
        <f t="shared" si="68"/>
        <v>94003883.713600025</v>
      </c>
      <c r="L331" s="4">
        <f t="shared" si="69"/>
        <v>-911420294778.23193</v>
      </c>
      <c r="M331" s="4">
        <f t="shared" si="70"/>
        <v>8836730153240036</v>
      </c>
      <c r="N331" s="4">
        <v>6648</v>
      </c>
      <c r="O331">
        <f t="shared" si="71"/>
        <v>95148124.272099987</v>
      </c>
      <c r="P331" s="15">
        <f t="shared" si="72"/>
        <v>-928111911918.5293</v>
      </c>
      <c r="Q331" s="15">
        <f t="shared" si="73"/>
        <v>9053165552498982</v>
      </c>
    </row>
    <row r="332" spans="1:17" x14ac:dyDescent="0.25">
      <c r="A332" t="s">
        <v>343</v>
      </c>
      <c r="B332" s="4">
        <v>20</v>
      </c>
      <c r="C332" s="4">
        <f t="shared" si="62"/>
        <v>1.6900000000000019</v>
      </c>
      <c r="D332" s="4">
        <f t="shared" si="64"/>
        <v>-2.1970000000000036</v>
      </c>
      <c r="E332" s="4">
        <f t="shared" si="65"/>
        <v>2.8561000000000067</v>
      </c>
      <c r="F332" s="4">
        <v>20</v>
      </c>
      <c r="G332" s="4">
        <f t="shared" si="63"/>
        <v>1.3923999999999994</v>
      </c>
      <c r="H332" s="4">
        <f t="shared" si="66"/>
        <v>-1.6430319999999989</v>
      </c>
      <c r="I332" s="4">
        <f t="shared" si="67"/>
        <v>1.9387777599999985</v>
      </c>
      <c r="J332" s="4">
        <v>10378</v>
      </c>
      <c r="K332" s="4">
        <f t="shared" si="68"/>
        <v>38546217.27360002</v>
      </c>
      <c r="L332" s="4">
        <f t="shared" si="69"/>
        <v>-239316502716.18219</v>
      </c>
      <c r="M332" s="4">
        <f t="shared" si="70"/>
        <v>1485810866103580.5</v>
      </c>
      <c r="N332" s="4">
        <v>10357</v>
      </c>
      <c r="O332">
        <f t="shared" si="71"/>
        <v>36546740.252099991</v>
      </c>
      <c r="P332" s="15">
        <f t="shared" si="72"/>
        <v>-220939298052.64273</v>
      </c>
      <c r="Q332" s="15">
        <f t="shared" si="73"/>
        <v>1335664223054465.7</v>
      </c>
    </row>
    <row r="333" spans="1:17" x14ac:dyDescent="0.25">
      <c r="A333" t="s">
        <v>344</v>
      </c>
      <c r="B333" s="4">
        <v>12</v>
      </c>
      <c r="C333" s="4">
        <f t="shared" si="62"/>
        <v>86.490000000000009</v>
      </c>
      <c r="D333" s="4">
        <f t="shared" si="64"/>
        <v>-804.3570000000002</v>
      </c>
      <c r="E333" s="4">
        <f t="shared" si="65"/>
        <v>7480.5201000000015</v>
      </c>
      <c r="F333" s="4">
        <v>13</v>
      </c>
      <c r="G333" s="4">
        <f t="shared" si="63"/>
        <v>66.912399999999991</v>
      </c>
      <c r="H333" s="4">
        <f t="shared" si="66"/>
        <v>-547.34343199999989</v>
      </c>
      <c r="I333" s="4">
        <f t="shared" si="67"/>
        <v>4477.2692737599991</v>
      </c>
      <c r="J333" s="4">
        <v>15798</v>
      </c>
      <c r="K333" s="4">
        <f t="shared" si="68"/>
        <v>621826.87360000203</v>
      </c>
      <c r="L333" s="4">
        <f t="shared" si="69"/>
        <v>-490347799.4460184</v>
      </c>
      <c r="M333" s="4">
        <f t="shared" si="70"/>
        <v>386668660731.15289</v>
      </c>
      <c r="N333" s="4">
        <v>16362</v>
      </c>
      <c r="O333">
        <f t="shared" si="71"/>
        <v>1631.352099999953</v>
      </c>
      <c r="P333" s="15">
        <f t="shared" si="72"/>
        <v>-65890.311318997148</v>
      </c>
      <c r="Q333" s="15">
        <f t="shared" si="73"/>
        <v>2661309.6741742566</v>
      </c>
    </row>
    <row r="334" spans="1:17" x14ac:dyDescent="0.25">
      <c r="A334" t="s">
        <v>345</v>
      </c>
      <c r="B334" s="4">
        <v>34</v>
      </c>
      <c r="C334" s="4">
        <f t="shared" si="62"/>
        <v>161.29</v>
      </c>
      <c r="D334" s="4">
        <f t="shared" si="64"/>
        <v>2048.3829999999998</v>
      </c>
      <c r="E334" s="4">
        <f t="shared" si="65"/>
        <v>26014.464099999997</v>
      </c>
      <c r="F334" s="4">
        <v>34</v>
      </c>
      <c r="G334" s="4">
        <f t="shared" si="63"/>
        <v>164.35240000000002</v>
      </c>
      <c r="H334" s="4">
        <f t="shared" si="66"/>
        <v>2106.9977680000002</v>
      </c>
      <c r="I334" s="4">
        <f t="shared" si="67"/>
        <v>27011.711385760005</v>
      </c>
      <c r="J334" s="4">
        <v>22673</v>
      </c>
      <c r="K334" s="4">
        <f t="shared" si="68"/>
        <v>37044751.873599984</v>
      </c>
      <c r="L334" s="4">
        <f t="shared" si="69"/>
        <v>225470659593.55383</v>
      </c>
      <c r="M334" s="4">
        <f t="shared" si="70"/>
        <v>1372313641376589.5</v>
      </c>
      <c r="N334" s="4">
        <v>22733</v>
      </c>
      <c r="O334">
        <f t="shared" si="71"/>
        <v>40076622.972100005</v>
      </c>
      <c r="P334" s="15">
        <f t="shared" si="72"/>
        <v>253709470153.40604</v>
      </c>
      <c r="Q334" s="15">
        <f t="shared" si="73"/>
        <v>1606135708847853.7</v>
      </c>
    </row>
    <row r="335" spans="1:17" x14ac:dyDescent="0.25">
      <c r="A335" t="s">
        <v>346</v>
      </c>
      <c r="B335" s="4">
        <v>8</v>
      </c>
      <c r="C335" s="4">
        <f t="shared" si="62"/>
        <v>176.89000000000001</v>
      </c>
      <c r="D335" s="4">
        <f t="shared" si="64"/>
        <v>-2352.6370000000002</v>
      </c>
      <c r="E335" s="4">
        <f t="shared" si="65"/>
        <v>31290.072100000005</v>
      </c>
      <c r="F335" s="4">
        <v>8</v>
      </c>
      <c r="G335" s="4">
        <f t="shared" si="63"/>
        <v>173.7124</v>
      </c>
      <c r="H335" s="4">
        <f t="shared" si="66"/>
        <v>-2289.5294319999998</v>
      </c>
      <c r="I335" s="4">
        <f t="shared" si="67"/>
        <v>30175.997913760002</v>
      </c>
      <c r="J335" s="4">
        <v>6586</v>
      </c>
      <c r="K335" s="4">
        <f t="shared" si="68"/>
        <v>100011200.31360003</v>
      </c>
      <c r="L335" s="4">
        <f t="shared" si="69"/>
        <v>-1000168009408.176</v>
      </c>
      <c r="M335" s="4">
        <f t="shared" si="70"/>
        <v>1.0002240188167032E+16</v>
      </c>
      <c r="N335" s="4">
        <v>6451</v>
      </c>
      <c r="O335">
        <f t="shared" si="71"/>
        <v>99030162.932099983</v>
      </c>
      <c r="P335" s="15">
        <f t="shared" si="72"/>
        <v>-985487773100.87036</v>
      </c>
      <c r="Q335" s="15">
        <f t="shared" si="73"/>
        <v>9806973170358270</v>
      </c>
    </row>
    <row r="336" spans="1:17" x14ac:dyDescent="0.25">
      <c r="A336" t="s">
        <v>347</v>
      </c>
      <c r="B336" s="4">
        <v>23</v>
      </c>
      <c r="C336" s="4">
        <f t="shared" si="62"/>
        <v>2.8899999999999975</v>
      </c>
      <c r="D336" s="4">
        <f t="shared" si="64"/>
        <v>4.912999999999994</v>
      </c>
      <c r="E336" s="4">
        <f t="shared" si="65"/>
        <v>8.3520999999999859</v>
      </c>
      <c r="F336" s="4">
        <v>23</v>
      </c>
      <c r="G336" s="4">
        <f t="shared" si="63"/>
        <v>3.3124000000000011</v>
      </c>
      <c r="H336" s="4">
        <f t="shared" si="66"/>
        <v>6.0285680000000026</v>
      </c>
      <c r="I336" s="4">
        <f t="shared" si="67"/>
        <v>10.971993760000007</v>
      </c>
      <c r="J336" s="4">
        <v>11101</v>
      </c>
      <c r="K336" s="4">
        <f t="shared" si="68"/>
        <v>30091368.513600014</v>
      </c>
      <c r="L336" s="4">
        <f t="shared" si="69"/>
        <v>-165068007463.46375</v>
      </c>
      <c r="M336" s="4">
        <f t="shared" si="70"/>
        <v>905490459021278.37</v>
      </c>
      <c r="N336" s="4">
        <v>10272</v>
      </c>
      <c r="O336">
        <f t="shared" si="71"/>
        <v>37581681.552099995</v>
      </c>
      <c r="P336" s="15">
        <f t="shared" si="72"/>
        <v>-230390364770.17825</v>
      </c>
      <c r="Q336" s="15">
        <f t="shared" si="73"/>
        <v>1412382788283453</v>
      </c>
    </row>
    <row r="337" spans="1:17" x14ac:dyDescent="0.25">
      <c r="A337" t="s">
        <v>348</v>
      </c>
      <c r="B337" s="4">
        <v>20</v>
      </c>
      <c r="C337" s="4">
        <f t="shared" si="62"/>
        <v>1.6900000000000019</v>
      </c>
      <c r="D337" s="4">
        <f t="shared" si="64"/>
        <v>-2.1970000000000036</v>
      </c>
      <c r="E337" s="4">
        <f t="shared" si="65"/>
        <v>2.8561000000000067</v>
      </c>
      <c r="F337" s="4">
        <v>20</v>
      </c>
      <c r="G337" s="4">
        <f t="shared" si="63"/>
        <v>1.3923999999999994</v>
      </c>
      <c r="H337" s="4">
        <f t="shared" si="66"/>
        <v>-1.6430319999999989</v>
      </c>
      <c r="I337" s="4">
        <f t="shared" si="67"/>
        <v>1.9387777599999985</v>
      </c>
      <c r="J337" s="4">
        <v>10777</v>
      </c>
      <c r="K337" s="4">
        <f t="shared" si="68"/>
        <v>33750987.393600017</v>
      </c>
      <c r="L337" s="4">
        <f t="shared" si="69"/>
        <v>-196078386322.36295</v>
      </c>
      <c r="M337" s="4">
        <f t="shared" si="70"/>
        <v>1139129150042947.2</v>
      </c>
      <c r="N337" s="4">
        <v>11416</v>
      </c>
      <c r="O337">
        <f t="shared" si="71"/>
        <v>24864085.232099995</v>
      </c>
      <c r="P337" s="15">
        <f t="shared" si="72"/>
        <v>-123982025960.49107</v>
      </c>
      <c r="Q337" s="15">
        <f t="shared" si="73"/>
        <v>618222734429133.12</v>
      </c>
    </row>
    <row r="338" spans="1:17" x14ac:dyDescent="0.25">
      <c r="A338" t="s">
        <v>349</v>
      </c>
      <c r="B338" s="4">
        <v>10</v>
      </c>
      <c r="C338" s="4">
        <f t="shared" si="62"/>
        <v>127.69000000000001</v>
      </c>
      <c r="D338" s="4">
        <f t="shared" si="64"/>
        <v>-1442.8970000000002</v>
      </c>
      <c r="E338" s="4">
        <f t="shared" si="65"/>
        <v>16304.736100000004</v>
      </c>
      <c r="F338" s="4">
        <v>10</v>
      </c>
      <c r="G338" s="4">
        <f t="shared" si="63"/>
        <v>124.99239999999999</v>
      </c>
      <c r="H338" s="4">
        <f t="shared" si="66"/>
        <v>-1397.4150319999999</v>
      </c>
      <c r="I338" s="4">
        <f t="shared" si="67"/>
        <v>15623.100057759997</v>
      </c>
      <c r="J338" s="4">
        <v>5223</v>
      </c>
      <c r="K338" s="4">
        <f t="shared" si="68"/>
        <v>129130495.87360004</v>
      </c>
      <c r="L338" s="4">
        <f t="shared" si="69"/>
        <v>-1467382137689.4065</v>
      </c>
      <c r="M338" s="4">
        <f t="shared" si="70"/>
        <v>1.6674684964561836E+16</v>
      </c>
      <c r="N338" s="4">
        <v>5048</v>
      </c>
      <c r="O338">
        <f t="shared" si="71"/>
        <v>128922172.27209999</v>
      </c>
      <c r="P338" s="15">
        <f t="shared" si="72"/>
        <v>-1463832623624.6094</v>
      </c>
      <c r="Q338" s="15">
        <f t="shared" si="73"/>
        <v>1.6620926503357026E+16</v>
      </c>
    </row>
    <row r="339" spans="1:17" x14ac:dyDescent="0.25">
      <c r="A339" t="s">
        <v>350</v>
      </c>
      <c r="B339" s="4">
        <v>24</v>
      </c>
      <c r="C339" s="4">
        <f t="shared" si="62"/>
        <v>7.2899999999999965</v>
      </c>
      <c r="D339" s="4">
        <f t="shared" si="64"/>
        <v>19.682999999999986</v>
      </c>
      <c r="E339" s="4">
        <f t="shared" si="65"/>
        <v>53.144099999999952</v>
      </c>
      <c r="F339" s="4">
        <v>24</v>
      </c>
      <c r="G339" s="4">
        <f t="shared" si="63"/>
        <v>7.9524000000000017</v>
      </c>
      <c r="H339" s="4">
        <f t="shared" si="66"/>
        <v>22.425768000000009</v>
      </c>
      <c r="I339" s="4">
        <f t="shared" si="67"/>
        <v>63.240665760000027</v>
      </c>
      <c r="J339" s="4">
        <v>12886</v>
      </c>
      <c r="K339" s="4">
        <f t="shared" si="68"/>
        <v>13694144.313600009</v>
      </c>
      <c r="L339" s="4">
        <f t="shared" si="69"/>
        <v>-50676002681.135666</v>
      </c>
      <c r="M339" s="4">
        <f t="shared" si="70"/>
        <v>187529588481703.47</v>
      </c>
      <c r="N339" s="4">
        <v>12901</v>
      </c>
      <c r="O339">
        <f t="shared" si="71"/>
        <v>12259731.932099996</v>
      </c>
      <c r="P339" s="15">
        <f t="shared" si="72"/>
        <v>-42926102789.735596</v>
      </c>
      <c r="Q339" s="15">
        <f t="shared" si="73"/>
        <v>150301027046952.31</v>
      </c>
    </row>
    <row r="340" spans="1:17" x14ac:dyDescent="0.25">
      <c r="A340" t="s">
        <v>351</v>
      </c>
      <c r="B340" s="4">
        <v>18</v>
      </c>
      <c r="C340" s="4">
        <f t="shared" si="62"/>
        <v>10.890000000000004</v>
      </c>
      <c r="D340" s="4">
        <f t="shared" si="64"/>
        <v>-35.937000000000019</v>
      </c>
      <c r="E340" s="4">
        <f t="shared" si="65"/>
        <v>118.59210000000009</v>
      </c>
      <c r="F340" s="4">
        <v>18</v>
      </c>
      <c r="G340" s="4">
        <f t="shared" si="63"/>
        <v>10.112399999999997</v>
      </c>
      <c r="H340" s="4">
        <f t="shared" si="66"/>
        <v>-32.157431999999986</v>
      </c>
      <c r="I340" s="4">
        <f t="shared" si="67"/>
        <v>102.26063375999995</v>
      </c>
      <c r="J340" s="4">
        <v>6749</v>
      </c>
      <c r="K340" s="4">
        <f t="shared" si="68"/>
        <v>96777586.753600031</v>
      </c>
      <c r="L340" s="4">
        <f t="shared" si="69"/>
        <v>-952055316343.74561</v>
      </c>
      <c r="M340" s="4">
        <f t="shared" si="70"/>
        <v>9365901297850580</v>
      </c>
      <c r="N340" s="4">
        <v>6858</v>
      </c>
      <c r="O340">
        <f t="shared" si="71"/>
        <v>91095380.47209999</v>
      </c>
      <c r="P340" s="15">
        <f t="shared" si="72"/>
        <v>-869449838424.10632</v>
      </c>
      <c r="Q340" s="15">
        <f t="shared" si="73"/>
        <v>8298368343356656</v>
      </c>
    </row>
    <row r="341" spans="1:17" x14ac:dyDescent="0.25">
      <c r="A341" t="s">
        <v>352</v>
      </c>
      <c r="B341" s="4">
        <v>13</v>
      </c>
      <c r="C341" s="4">
        <f t="shared" si="62"/>
        <v>68.890000000000015</v>
      </c>
      <c r="D341" s="4">
        <f t="shared" si="64"/>
        <v>-571.78700000000015</v>
      </c>
      <c r="E341" s="4">
        <f t="shared" si="65"/>
        <v>4745.8321000000024</v>
      </c>
      <c r="F341" s="4">
        <v>13</v>
      </c>
      <c r="G341" s="4">
        <f t="shared" si="63"/>
        <v>66.912399999999991</v>
      </c>
      <c r="H341" s="4">
        <f t="shared" si="66"/>
        <v>-547.34343199999989</v>
      </c>
      <c r="I341" s="4">
        <f t="shared" si="67"/>
        <v>4477.2692737599991</v>
      </c>
      <c r="J341" s="4">
        <v>12390</v>
      </c>
      <c r="K341" s="4">
        <f t="shared" si="68"/>
        <v>17611115.833600011</v>
      </c>
      <c r="L341" s="4">
        <f t="shared" si="69"/>
        <v>-73906104262.652481</v>
      </c>
      <c r="M341" s="4">
        <f t="shared" si="70"/>
        <v>310151400904477</v>
      </c>
      <c r="N341" s="4">
        <v>12899</v>
      </c>
      <c r="O341">
        <f t="shared" si="71"/>
        <v>12273741.492099997</v>
      </c>
      <c r="P341" s="15">
        <f t="shared" si="72"/>
        <v>-42999703206.008202</v>
      </c>
      <c r="Q341" s="15">
        <f t="shared" si="73"/>
        <v>150644730214897.06</v>
      </c>
    </row>
    <row r="342" spans="1:17" x14ac:dyDescent="0.25">
      <c r="A342" t="s">
        <v>353</v>
      </c>
      <c r="B342" s="4">
        <v>20</v>
      </c>
      <c r="C342" s="4">
        <f t="shared" si="62"/>
        <v>1.6900000000000019</v>
      </c>
      <c r="D342" s="4">
        <f t="shared" si="64"/>
        <v>-2.1970000000000036</v>
      </c>
      <c r="E342" s="4">
        <f t="shared" si="65"/>
        <v>2.8561000000000067</v>
      </c>
      <c r="F342" s="4">
        <v>19</v>
      </c>
      <c r="G342" s="4">
        <f t="shared" si="63"/>
        <v>4.7523999999999988</v>
      </c>
      <c r="H342" s="4">
        <f t="shared" si="66"/>
        <v>-10.360231999999996</v>
      </c>
      <c r="I342" s="4">
        <f t="shared" si="67"/>
        <v>22.58530575999999</v>
      </c>
      <c r="J342" s="4">
        <v>11810</v>
      </c>
      <c r="K342" s="4">
        <f t="shared" si="68"/>
        <v>22815525.433600012</v>
      </c>
      <c r="L342" s="4">
        <f t="shared" si="69"/>
        <v>-108979726165.1165</v>
      </c>
      <c r="M342" s="4">
        <f t="shared" si="70"/>
        <v>520548200811249</v>
      </c>
      <c r="N342" s="4">
        <v>12877</v>
      </c>
      <c r="O342">
        <f t="shared" si="71"/>
        <v>12428374.652099997</v>
      </c>
      <c r="P342" s="15">
        <f t="shared" si="72"/>
        <v>-43814867714.7668</v>
      </c>
      <c r="Q342" s="15">
        <f t="shared" si="73"/>
        <v>154464496492961.72</v>
      </c>
    </row>
    <row r="343" spans="1:17" x14ac:dyDescent="0.25">
      <c r="A343" t="s">
        <v>69</v>
      </c>
      <c r="B343" s="4">
        <v>15</v>
      </c>
      <c r="C343" s="4">
        <f t="shared" si="62"/>
        <v>39.690000000000012</v>
      </c>
      <c r="D343" s="4">
        <f t="shared" si="64"/>
        <v>-250.04700000000011</v>
      </c>
      <c r="E343" s="4">
        <f t="shared" si="65"/>
        <v>1575.2961000000009</v>
      </c>
      <c r="F343" s="4">
        <v>15</v>
      </c>
      <c r="G343" s="4">
        <f t="shared" si="63"/>
        <v>38.192399999999999</v>
      </c>
      <c r="H343" s="4">
        <f t="shared" si="66"/>
        <v>-236.02903199999997</v>
      </c>
      <c r="I343" s="4">
        <f t="shared" si="67"/>
        <v>1458.65941776</v>
      </c>
      <c r="J343" s="4">
        <v>7109</v>
      </c>
      <c r="K343" s="4">
        <f t="shared" si="68"/>
        <v>89824143.553600028</v>
      </c>
      <c r="L343" s="4">
        <f t="shared" si="69"/>
        <v>-851313709977.85754</v>
      </c>
      <c r="M343" s="4">
        <f t="shared" si="70"/>
        <v>8068376765137745</v>
      </c>
      <c r="N343" s="4">
        <v>7085</v>
      </c>
      <c r="O343">
        <f t="shared" si="71"/>
        <v>86813756.412099987</v>
      </c>
      <c r="P343" s="15">
        <f t="shared" si="72"/>
        <v>-808877625856.53625</v>
      </c>
      <c r="Q343" s="15">
        <f t="shared" si="73"/>
        <v>7536628302379432</v>
      </c>
    </row>
    <row r="344" spans="1:17" x14ac:dyDescent="0.25">
      <c r="A344" t="s">
        <v>354</v>
      </c>
      <c r="B344" s="4">
        <v>10</v>
      </c>
      <c r="C344" s="4">
        <f t="shared" si="62"/>
        <v>127.69000000000001</v>
      </c>
      <c r="D344" s="4">
        <f t="shared" si="64"/>
        <v>-1442.8970000000002</v>
      </c>
      <c r="E344" s="4">
        <f t="shared" si="65"/>
        <v>16304.736100000004</v>
      </c>
      <c r="F344" s="4">
        <v>10</v>
      </c>
      <c r="G344" s="4">
        <f t="shared" si="63"/>
        <v>124.99239999999999</v>
      </c>
      <c r="H344" s="4">
        <f t="shared" si="66"/>
        <v>-1397.4150319999999</v>
      </c>
      <c r="I344" s="4">
        <f t="shared" si="67"/>
        <v>15623.100057759997</v>
      </c>
      <c r="J344" s="4">
        <v>7689</v>
      </c>
      <c r="K344" s="4">
        <f t="shared" si="68"/>
        <v>79166573.953600019</v>
      </c>
      <c r="L344" s="4">
        <f t="shared" si="69"/>
        <v>-704389341746.59351</v>
      </c>
      <c r="M344" s="4">
        <f t="shared" si="70"/>
        <v>6267346431550821</v>
      </c>
      <c r="N344" s="4">
        <v>7587</v>
      </c>
      <c r="O344">
        <f t="shared" si="71"/>
        <v>77711100.852099985</v>
      </c>
      <c r="P344" s="15">
        <f t="shared" si="72"/>
        <v>-685053661340.59363</v>
      </c>
      <c r="Q344" s="15">
        <f t="shared" si="73"/>
        <v>6039015195645255</v>
      </c>
    </row>
    <row r="345" spans="1:17" x14ac:dyDescent="0.25">
      <c r="A345" t="s">
        <v>355</v>
      </c>
      <c r="B345" s="4">
        <v>27</v>
      </c>
      <c r="C345" s="4">
        <f t="shared" si="62"/>
        <v>32.489999999999995</v>
      </c>
      <c r="D345" s="4">
        <f t="shared" si="64"/>
        <v>185.19299999999996</v>
      </c>
      <c r="E345" s="4">
        <f t="shared" si="65"/>
        <v>1055.6000999999997</v>
      </c>
      <c r="F345" s="4">
        <v>30</v>
      </c>
      <c r="G345" s="4">
        <f t="shared" si="63"/>
        <v>77.792400000000001</v>
      </c>
      <c r="H345" s="4">
        <f t="shared" si="66"/>
        <v>686.12896799999999</v>
      </c>
      <c r="I345" s="4">
        <f t="shared" si="67"/>
        <v>6051.6574977600003</v>
      </c>
      <c r="J345" s="4">
        <v>34414</v>
      </c>
      <c r="K345" s="4">
        <f t="shared" si="68"/>
        <v>317817616.95359993</v>
      </c>
      <c r="L345" s="4">
        <f t="shared" si="69"/>
        <v>5665874497183.2852</v>
      </c>
      <c r="M345" s="4">
        <f t="shared" si="70"/>
        <v>1.0100803764606517E+17</v>
      </c>
      <c r="N345" s="4">
        <v>36083</v>
      </c>
      <c r="O345">
        <f t="shared" si="71"/>
        <v>387326409.97210002</v>
      </c>
      <c r="P345" s="15">
        <f t="shared" si="72"/>
        <v>7622820017361.0117</v>
      </c>
      <c r="Q345" s="15">
        <f t="shared" si="73"/>
        <v>1.500217478618753E+17</v>
      </c>
    </row>
    <row r="346" spans="1:17" x14ac:dyDescent="0.25">
      <c r="A346" t="s">
        <v>356</v>
      </c>
      <c r="B346" s="4">
        <v>21</v>
      </c>
      <c r="C346" s="4">
        <f t="shared" si="62"/>
        <v>9.0000000000000427E-2</v>
      </c>
      <c r="D346" s="4">
        <f t="shared" si="64"/>
        <v>-2.7000000000000191E-2</v>
      </c>
      <c r="E346" s="4">
        <f t="shared" si="65"/>
        <v>8.1000000000000776E-3</v>
      </c>
      <c r="F346" s="4">
        <v>20</v>
      </c>
      <c r="G346" s="4">
        <f t="shared" si="63"/>
        <v>1.3923999999999994</v>
      </c>
      <c r="H346" s="4">
        <f t="shared" si="66"/>
        <v>-1.6430319999999989</v>
      </c>
      <c r="I346" s="4">
        <f t="shared" si="67"/>
        <v>1.9387777599999985</v>
      </c>
      <c r="J346" s="4">
        <v>9415</v>
      </c>
      <c r="K346" s="4">
        <f t="shared" si="68"/>
        <v>51431272.833600022</v>
      </c>
      <c r="L346" s="4">
        <f t="shared" si="69"/>
        <v>-368842459002.53265</v>
      </c>
      <c r="M346" s="4">
        <f t="shared" si="70"/>
        <v>2645175825284203.5</v>
      </c>
      <c r="N346" s="4">
        <v>9345</v>
      </c>
      <c r="O346">
        <f t="shared" si="71"/>
        <v>49806753.61209999</v>
      </c>
      <c r="P346" s="15">
        <f t="shared" si="72"/>
        <v>-351505684874.49829</v>
      </c>
      <c r="Q346" s="15">
        <f t="shared" si="73"/>
        <v>2480712705376435.5</v>
      </c>
    </row>
    <row r="347" spans="1:17" x14ac:dyDescent="0.25">
      <c r="A347" t="s">
        <v>357</v>
      </c>
      <c r="B347" s="4">
        <v>12</v>
      </c>
      <c r="C347" s="4">
        <f t="shared" si="62"/>
        <v>86.490000000000009</v>
      </c>
      <c r="D347" s="4">
        <f t="shared" si="64"/>
        <v>-804.3570000000002</v>
      </c>
      <c r="E347" s="4">
        <f t="shared" si="65"/>
        <v>7480.5201000000015</v>
      </c>
      <c r="F347" s="4">
        <v>12</v>
      </c>
      <c r="G347" s="4">
        <f t="shared" si="63"/>
        <v>84.27239999999999</v>
      </c>
      <c r="H347" s="4">
        <f t="shared" si="66"/>
        <v>-773.62063199999989</v>
      </c>
      <c r="I347" s="4">
        <f t="shared" si="67"/>
        <v>7101.8374017599981</v>
      </c>
      <c r="J347" s="4">
        <v>13173</v>
      </c>
      <c r="K347" s="4">
        <f t="shared" si="68"/>
        <v>11652391.87360001</v>
      </c>
      <c r="L347" s="4">
        <f t="shared" si="69"/>
        <v>-39776138804.046066</v>
      </c>
      <c r="M347" s="4">
        <f t="shared" si="70"/>
        <v>135778236375939.55</v>
      </c>
      <c r="N347" s="4">
        <v>12402</v>
      </c>
      <c r="O347">
        <f t="shared" si="71"/>
        <v>16003120.152099995</v>
      </c>
      <c r="P347" s="15">
        <f t="shared" si="72"/>
        <v>-64018721825.259293</v>
      </c>
      <c r="Q347" s="15">
        <f t="shared" si="73"/>
        <v>256099854602548.97</v>
      </c>
    </row>
    <row r="348" spans="1:17" x14ac:dyDescent="0.25">
      <c r="A348" t="s">
        <v>358</v>
      </c>
      <c r="B348" s="4">
        <v>22</v>
      </c>
      <c r="C348" s="4">
        <f t="shared" si="62"/>
        <v>0.48999999999999899</v>
      </c>
      <c r="D348" s="4">
        <f t="shared" si="64"/>
        <v>0.34299999999999897</v>
      </c>
      <c r="E348" s="4">
        <f t="shared" si="65"/>
        <v>0.24009999999999901</v>
      </c>
      <c r="F348" s="4">
        <v>22</v>
      </c>
      <c r="G348" s="4">
        <f t="shared" si="63"/>
        <v>0.67240000000000044</v>
      </c>
      <c r="H348" s="4">
        <f t="shared" si="66"/>
        <v>0.55136800000000052</v>
      </c>
      <c r="I348" s="4">
        <f t="shared" si="67"/>
        <v>0.45212176000000059</v>
      </c>
      <c r="J348" s="4">
        <v>9511</v>
      </c>
      <c r="K348" s="4">
        <f t="shared" si="68"/>
        <v>50063549.313600019</v>
      </c>
      <c r="L348" s="4">
        <f t="shared" si="69"/>
        <v>-354227646981.33582</v>
      </c>
      <c r="M348" s="4">
        <f t="shared" si="70"/>
        <v>2506358969875261</v>
      </c>
      <c r="N348" s="4">
        <v>9576</v>
      </c>
      <c r="O348">
        <f t="shared" si="71"/>
        <v>46599600.432099991</v>
      </c>
      <c r="P348" s="15">
        <f t="shared" si="72"/>
        <v>-318107046393.68304</v>
      </c>
      <c r="Q348" s="15">
        <f t="shared" si="73"/>
        <v>2171522760431373.7</v>
      </c>
    </row>
    <row r="349" spans="1:17" x14ac:dyDescent="0.25">
      <c r="A349" t="s">
        <v>359</v>
      </c>
      <c r="B349" s="4">
        <v>7</v>
      </c>
      <c r="C349" s="4">
        <f t="shared" si="62"/>
        <v>204.49</v>
      </c>
      <c r="D349" s="4">
        <f t="shared" si="64"/>
        <v>-2924.2070000000003</v>
      </c>
      <c r="E349" s="4">
        <f t="shared" si="65"/>
        <v>41816.160100000001</v>
      </c>
      <c r="F349" s="4">
        <v>7</v>
      </c>
      <c r="G349" s="4">
        <f t="shared" si="63"/>
        <v>201.07239999999999</v>
      </c>
      <c r="H349" s="4">
        <f t="shared" si="66"/>
        <v>-2851.2066319999999</v>
      </c>
      <c r="I349" s="4">
        <f t="shared" si="67"/>
        <v>40430.110041759996</v>
      </c>
      <c r="J349" s="4">
        <v>16379</v>
      </c>
      <c r="K349" s="4">
        <f t="shared" si="68"/>
        <v>43081.153600000544</v>
      </c>
      <c r="L349" s="4">
        <f t="shared" si="69"/>
        <v>-8941924.2412161697</v>
      </c>
      <c r="M349" s="4">
        <f t="shared" si="70"/>
        <v>1855985795.5068398</v>
      </c>
      <c r="N349" s="4">
        <v>16883</v>
      </c>
      <c r="O349">
        <f t="shared" si="71"/>
        <v>230985.97210000057</v>
      </c>
      <c r="P349" s="15">
        <f t="shared" si="72"/>
        <v>111014168.0509814</v>
      </c>
      <c r="Q349" s="15">
        <f t="shared" si="73"/>
        <v>53354519306.982239</v>
      </c>
    </row>
    <row r="350" spans="1:17" x14ac:dyDescent="0.25">
      <c r="A350" t="s">
        <v>360</v>
      </c>
      <c r="B350" s="4">
        <v>16</v>
      </c>
      <c r="C350" s="4">
        <f t="shared" si="62"/>
        <v>28.090000000000007</v>
      </c>
      <c r="D350" s="4">
        <f t="shared" si="64"/>
        <v>-148.87700000000007</v>
      </c>
      <c r="E350" s="4">
        <f t="shared" si="65"/>
        <v>789.04810000000043</v>
      </c>
      <c r="F350" s="4">
        <v>16</v>
      </c>
      <c r="G350" s="4">
        <f t="shared" si="63"/>
        <v>26.832399999999996</v>
      </c>
      <c r="H350" s="4">
        <f t="shared" si="66"/>
        <v>-138.99183199999996</v>
      </c>
      <c r="I350" s="4">
        <f t="shared" si="67"/>
        <v>719.97768975999975</v>
      </c>
      <c r="J350" s="4">
        <v>11741</v>
      </c>
      <c r="K350" s="4">
        <f t="shared" si="68"/>
        <v>23479451.713600013</v>
      </c>
      <c r="L350" s="4">
        <f t="shared" si="69"/>
        <v>-113771092045.35172</v>
      </c>
      <c r="M350" s="4">
        <f t="shared" si="70"/>
        <v>551284652771274.62</v>
      </c>
      <c r="N350" s="4">
        <v>10040</v>
      </c>
      <c r="O350">
        <f t="shared" si="71"/>
        <v>40480006.512099996</v>
      </c>
      <c r="P350" s="15">
        <f t="shared" si="72"/>
        <v>-257549588632.51987</v>
      </c>
      <c r="Q350" s="15">
        <f t="shared" si="73"/>
        <v>1638630927219658</v>
      </c>
    </row>
    <row r="351" spans="1:17" x14ac:dyDescent="0.25">
      <c r="A351" t="s">
        <v>361</v>
      </c>
      <c r="B351" s="4">
        <v>8</v>
      </c>
      <c r="C351" s="4">
        <f t="shared" si="62"/>
        <v>176.89000000000001</v>
      </c>
      <c r="D351" s="4">
        <f t="shared" si="64"/>
        <v>-2352.6370000000002</v>
      </c>
      <c r="E351" s="4">
        <f t="shared" si="65"/>
        <v>31290.072100000005</v>
      </c>
      <c r="F351" s="4">
        <v>8</v>
      </c>
      <c r="G351" s="4">
        <f t="shared" si="63"/>
        <v>173.7124</v>
      </c>
      <c r="H351" s="4">
        <f t="shared" si="66"/>
        <v>-2289.5294319999998</v>
      </c>
      <c r="I351" s="4">
        <f t="shared" si="67"/>
        <v>30175.997913760002</v>
      </c>
      <c r="J351" s="4">
        <v>6913</v>
      </c>
      <c r="K351" s="4">
        <f t="shared" si="68"/>
        <v>93577763.073600024</v>
      </c>
      <c r="L351" s="4">
        <f t="shared" si="69"/>
        <v>-905230105758.25439</v>
      </c>
      <c r="M351" s="4">
        <f t="shared" si="70"/>
        <v>8756797741858820</v>
      </c>
      <c r="N351" s="4">
        <v>6884</v>
      </c>
      <c r="O351">
        <f t="shared" si="71"/>
        <v>90599748.192099988</v>
      </c>
      <c r="P351" s="15">
        <f t="shared" si="72"/>
        <v>-862363737194.20251</v>
      </c>
      <c r="Q351" s="15">
        <f t="shared" si="73"/>
        <v>8208314372471925</v>
      </c>
    </row>
    <row r="352" spans="1:17" x14ac:dyDescent="0.25">
      <c r="A352" t="s">
        <v>362</v>
      </c>
      <c r="B352" s="4">
        <v>21</v>
      </c>
      <c r="C352" s="4">
        <f t="shared" si="62"/>
        <v>9.0000000000000427E-2</v>
      </c>
      <c r="D352" s="4">
        <f t="shared" si="64"/>
        <v>-2.7000000000000191E-2</v>
      </c>
      <c r="E352" s="4">
        <f t="shared" si="65"/>
        <v>8.1000000000000776E-3</v>
      </c>
      <c r="F352" s="4">
        <v>21</v>
      </c>
      <c r="G352" s="4">
        <f t="shared" si="63"/>
        <v>3.2399999999999901E-2</v>
      </c>
      <c r="H352" s="4">
        <f t="shared" si="66"/>
        <v>-5.8319999999999726E-3</v>
      </c>
      <c r="I352" s="4">
        <f t="shared" si="67"/>
        <v>1.0497599999999936E-3</v>
      </c>
      <c r="J352" s="4">
        <v>15610</v>
      </c>
      <c r="K352" s="4">
        <f t="shared" si="68"/>
        <v>953669.43360000255</v>
      </c>
      <c r="L352" s="4">
        <f t="shared" si="69"/>
        <v>-931315422.07641971</v>
      </c>
      <c r="M352" s="4">
        <f t="shared" si="70"/>
        <v>909485388582.94971</v>
      </c>
      <c r="N352" s="4">
        <v>16593</v>
      </c>
      <c r="O352">
        <f t="shared" si="71"/>
        <v>36332.172100000222</v>
      </c>
      <c r="P352" s="15">
        <f t="shared" si="72"/>
        <v>6925275.3239810634</v>
      </c>
      <c r="Q352" s="15">
        <f t="shared" si="73"/>
        <v>1320026729.5040345</v>
      </c>
    </row>
    <row r="353" spans="1:17" x14ac:dyDescent="0.25">
      <c r="A353" t="s">
        <v>363</v>
      </c>
      <c r="B353" s="4">
        <v>18</v>
      </c>
      <c r="C353" s="4">
        <f t="shared" si="62"/>
        <v>10.890000000000004</v>
      </c>
      <c r="D353" s="4">
        <f t="shared" si="64"/>
        <v>-35.937000000000019</v>
      </c>
      <c r="E353" s="4">
        <f t="shared" si="65"/>
        <v>118.59210000000009</v>
      </c>
      <c r="F353" s="4">
        <v>18</v>
      </c>
      <c r="G353" s="4">
        <f t="shared" si="63"/>
        <v>10.112399999999997</v>
      </c>
      <c r="H353" s="4">
        <f t="shared" si="66"/>
        <v>-32.157431999999986</v>
      </c>
      <c r="I353" s="4">
        <f t="shared" si="67"/>
        <v>102.26063375999995</v>
      </c>
      <c r="J353" s="4">
        <v>18514</v>
      </c>
      <c r="K353" s="4">
        <f t="shared" si="68"/>
        <v>3715024.953599995</v>
      </c>
      <c r="L353" s="4">
        <f t="shared" si="69"/>
        <v>7160487696.5667696</v>
      </c>
      <c r="M353" s="4">
        <f t="shared" si="70"/>
        <v>13801410405870.645</v>
      </c>
      <c r="N353" s="4">
        <v>18649</v>
      </c>
      <c r="O353">
        <f t="shared" si="71"/>
        <v>5047256.4921000022</v>
      </c>
      <c r="P353" s="15">
        <f t="shared" si="72"/>
        <v>11339216907.716789</v>
      </c>
      <c r="Q353" s="15">
        <f t="shared" si="73"/>
        <v>25474798097045.621</v>
      </c>
    </row>
    <row r="354" spans="1:17" x14ac:dyDescent="0.25">
      <c r="A354" t="s">
        <v>364</v>
      </c>
      <c r="B354" s="4">
        <v>12</v>
      </c>
      <c r="C354" s="4">
        <f t="shared" si="62"/>
        <v>86.490000000000009</v>
      </c>
      <c r="D354" s="4">
        <f t="shared" si="64"/>
        <v>-804.3570000000002</v>
      </c>
      <c r="E354" s="4">
        <f t="shared" si="65"/>
        <v>7480.5201000000015</v>
      </c>
      <c r="F354" s="4">
        <v>12</v>
      </c>
      <c r="G354" s="4">
        <f t="shared" si="63"/>
        <v>84.27239999999999</v>
      </c>
      <c r="H354" s="4">
        <f t="shared" si="66"/>
        <v>-773.62063199999989</v>
      </c>
      <c r="I354" s="4">
        <f t="shared" si="67"/>
        <v>7101.8374017599981</v>
      </c>
      <c r="J354" s="4">
        <v>4933</v>
      </c>
      <c r="K354" s="4">
        <f t="shared" si="68"/>
        <v>135805460.67360002</v>
      </c>
      <c r="L354" s="4">
        <f t="shared" si="69"/>
        <v>-1582617084287.4385</v>
      </c>
      <c r="M354" s="4">
        <f t="shared" si="70"/>
        <v>1.844312314876872E+16</v>
      </c>
      <c r="N354" s="4">
        <v>4928</v>
      </c>
      <c r="O354">
        <f t="shared" si="71"/>
        <v>131661625.87209998</v>
      </c>
      <c r="P354" s="15">
        <f t="shared" si="72"/>
        <v>-1510736843290.5652</v>
      </c>
      <c r="Q354" s="15">
        <f t="shared" si="73"/>
        <v>1.7334783727284828E+16</v>
      </c>
    </row>
    <row r="355" spans="1:17" x14ac:dyDescent="0.25">
      <c r="A355" t="s">
        <v>365</v>
      </c>
      <c r="B355" s="4">
        <v>29</v>
      </c>
      <c r="C355" s="4">
        <f t="shared" si="62"/>
        <v>59.289999999999992</v>
      </c>
      <c r="D355" s="4">
        <f t="shared" si="64"/>
        <v>456.5329999999999</v>
      </c>
      <c r="E355" s="4">
        <f t="shared" si="65"/>
        <v>3515.3040999999989</v>
      </c>
      <c r="F355" s="4">
        <v>29</v>
      </c>
      <c r="G355" s="4">
        <f t="shared" si="63"/>
        <v>61.152400000000007</v>
      </c>
      <c r="H355" s="4">
        <f t="shared" si="66"/>
        <v>478.21176800000006</v>
      </c>
      <c r="I355" s="4">
        <f t="shared" si="67"/>
        <v>3739.6160257600009</v>
      </c>
      <c r="J355" s="4">
        <v>117645</v>
      </c>
      <c r="K355" s="4">
        <f t="shared" si="68"/>
        <v>10212808295.233601</v>
      </c>
      <c r="L355" s="4">
        <f t="shared" si="69"/>
        <v>1032090474335367.1</v>
      </c>
      <c r="M355" s="4">
        <f t="shared" si="70"/>
        <v>1.0430145327519225E+20</v>
      </c>
      <c r="N355" s="4">
        <v>118196</v>
      </c>
      <c r="O355">
        <f t="shared" si="71"/>
        <v>10361939036.8321</v>
      </c>
      <c r="P355" s="15">
        <f t="shared" si="72"/>
        <v>1054779181159062.4</v>
      </c>
      <c r="Q355" s="15">
        <f t="shared" si="73"/>
        <v>1.0736978060302495E+20</v>
      </c>
    </row>
    <row r="356" spans="1:17" x14ac:dyDescent="0.25">
      <c r="A356" t="s">
        <v>366</v>
      </c>
      <c r="B356" s="4">
        <v>24</v>
      </c>
      <c r="C356" s="4">
        <f t="shared" si="62"/>
        <v>7.2899999999999965</v>
      </c>
      <c r="D356" s="4">
        <f t="shared" si="64"/>
        <v>19.682999999999986</v>
      </c>
      <c r="E356" s="4">
        <f t="shared" si="65"/>
        <v>53.144099999999952</v>
      </c>
      <c r="F356" s="4">
        <v>24</v>
      </c>
      <c r="G356" s="4">
        <f t="shared" si="63"/>
        <v>7.9524000000000017</v>
      </c>
      <c r="H356" s="4">
        <f t="shared" si="66"/>
        <v>22.425768000000009</v>
      </c>
      <c r="I356" s="4">
        <f t="shared" si="67"/>
        <v>63.240665760000027</v>
      </c>
      <c r="J356" s="4">
        <v>45073</v>
      </c>
      <c r="K356" s="4">
        <f t="shared" si="68"/>
        <v>811477263.87359989</v>
      </c>
      <c r="L356" s="4">
        <f t="shared" si="69"/>
        <v>23116098388699.469</v>
      </c>
      <c r="M356" s="4">
        <f t="shared" si="70"/>
        <v>6.5849534978378406E+17</v>
      </c>
      <c r="N356" s="4">
        <v>45804</v>
      </c>
      <c r="O356">
        <f t="shared" si="71"/>
        <v>864454670.59210002</v>
      </c>
      <c r="P356" s="15">
        <f t="shared" si="72"/>
        <v>25416359087427.395</v>
      </c>
      <c r="Q356" s="15">
        <f t="shared" si="73"/>
        <v>7.4728187750849613E+17</v>
      </c>
    </row>
    <row r="357" spans="1:17" x14ac:dyDescent="0.25">
      <c r="A357" t="s">
        <v>367</v>
      </c>
      <c r="B357" s="4">
        <v>7</v>
      </c>
      <c r="C357" s="4">
        <f t="shared" si="62"/>
        <v>204.49</v>
      </c>
      <c r="D357" s="4">
        <f t="shared" si="64"/>
        <v>-2924.2070000000003</v>
      </c>
      <c r="E357" s="4">
        <f t="shared" si="65"/>
        <v>41816.160100000001</v>
      </c>
      <c r="F357" s="4">
        <v>7</v>
      </c>
      <c r="G357" s="4">
        <f t="shared" si="63"/>
        <v>201.07239999999999</v>
      </c>
      <c r="H357" s="4">
        <f t="shared" si="66"/>
        <v>-2851.2066319999999</v>
      </c>
      <c r="I357" s="4">
        <f t="shared" si="67"/>
        <v>40430.110041759996</v>
      </c>
      <c r="J357" s="4">
        <v>5855</v>
      </c>
      <c r="K357" s="4">
        <f t="shared" si="68"/>
        <v>115166380.03360003</v>
      </c>
      <c r="L357" s="4">
        <f t="shared" si="69"/>
        <v>-1235914917313.3809</v>
      </c>
      <c r="M357" s="4">
        <f t="shared" si="70"/>
        <v>1.3263295090043588E+16</v>
      </c>
      <c r="N357" s="4">
        <v>6701</v>
      </c>
      <c r="O357">
        <f t="shared" si="71"/>
        <v>94116967.932099983</v>
      </c>
      <c r="P357" s="15">
        <f t="shared" si="72"/>
        <v>-913065411526.79541</v>
      </c>
      <c r="Q357" s="15">
        <f t="shared" si="73"/>
        <v>8858003652731937</v>
      </c>
    </row>
    <row r="358" spans="1:17" x14ac:dyDescent="0.25">
      <c r="A358" t="s">
        <v>368</v>
      </c>
      <c r="B358" s="4">
        <v>10</v>
      </c>
      <c r="C358" s="4">
        <f t="shared" si="62"/>
        <v>127.69000000000001</v>
      </c>
      <c r="D358" s="4">
        <f t="shared" si="64"/>
        <v>-1442.8970000000002</v>
      </c>
      <c r="E358" s="4">
        <f t="shared" si="65"/>
        <v>16304.736100000004</v>
      </c>
      <c r="F358" s="4">
        <v>11</v>
      </c>
      <c r="G358" s="4">
        <f t="shared" si="63"/>
        <v>103.63239999999999</v>
      </c>
      <c r="H358" s="4">
        <f t="shared" si="66"/>
        <v>-1054.9778319999998</v>
      </c>
      <c r="I358" s="4">
        <f t="shared" si="67"/>
        <v>10739.674329759999</v>
      </c>
      <c r="J358" s="4">
        <v>10512</v>
      </c>
      <c r="K358" s="4">
        <f t="shared" si="68"/>
        <v>36900279.193600014</v>
      </c>
      <c r="L358" s="4">
        <f t="shared" si="69"/>
        <v>-224152959978.27496</v>
      </c>
      <c r="M358" s="4">
        <f t="shared" si="70"/>
        <v>1361630604565630</v>
      </c>
      <c r="N358" s="4">
        <v>10062</v>
      </c>
      <c r="O358">
        <f t="shared" si="71"/>
        <v>40200545.352099992</v>
      </c>
      <c r="P358" s="15">
        <f t="shared" si="72"/>
        <v>-254887135745.00125</v>
      </c>
      <c r="Q358" s="15">
        <f t="shared" si="73"/>
        <v>1616083846606248.3</v>
      </c>
    </row>
    <row r="359" spans="1:17" x14ac:dyDescent="0.25">
      <c r="A359" t="s">
        <v>369</v>
      </c>
      <c r="B359" s="4">
        <v>15</v>
      </c>
      <c r="C359" s="4">
        <f t="shared" si="62"/>
        <v>39.690000000000012</v>
      </c>
      <c r="D359" s="4">
        <f t="shared" si="64"/>
        <v>-250.04700000000011</v>
      </c>
      <c r="E359" s="4">
        <f t="shared" si="65"/>
        <v>1575.2961000000009</v>
      </c>
      <c r="F359" s="4">
        <v>15</v>
      </c>
      <c r="G359" s="4">
        <f t="shared" si="63"/>
        <v>38.192399999999999</v>
      </c>
      <c r="H359" s="4">
        <f t="shared" si="66"/>
        <v>-236.02903199999997</v>
      </c>
      <c r="I359" s="4">
        <f t="shared" si="67"/>
        <v>1458.65941776</v>
      </c>
      <c r="J359" s="4">
        <v>8231</v>
      </c>
      <c r="K359" s="4">
        <f t="shared" si="68"/>
        <v>69815382.913600028</v>
      </c>
      <c r="L359" s="4">
        <f t="shared" si="69"/>
        <v>-583346620857.55994</v>
      </c>
      <c r="M359" s="4">
        <f t="shared" si="70"/>
        <v>4874187691372595</v>
      </c>
      <c r="N359" s="4">
        <v>8307</v>
      </c>
      <c r="O359">
        <f t="shared" si="71"/>
        <v>65535339.252099991</v>
      </c>
      <c r="P359" s="15">
        <f t="shared" si="72"/>
        <v>-530534130028.05768</v>
      </c>
      <c r="Q359" s="15">
        <f t="shared" si="73"/>
        <v>4294880690887838</v>
      </c>
    </row>
    <row r="360" spans="1:17" x14ac:dyDescent="0.25">
      <c r="A360" t="s">
        <v>370</v>
      </c>
      <c r="B360" s="4">
        <v>15</v>
      </c>
      <c r="C360" s="4">
        <f t="shared" si="62"/>
        <v>39.690000000000012</v>
      </c>
      <c r="D360" s="4">
        <f t="shared" si="64"/>
        <v>-250.04700000000011</v>
      </c>
      <c r="E360" s="4">
        <f t="shared" si="65"/>
        <v>1575.2961000000009</v>
      </c>
      <c r="F360" s="4">
        <v>15</v>
      </c>
      <c r="G360" s="4">
        <f t="shared" si="63"/>
        <v>38.192399999999999</v>
      </c>
      <c r="H360" s="4">
        <f t="shared" si="66"/>
        <v>-236.02903199999997</v>
      </c>
      <c r="I360" s="4">
        <f t="shared" si="67"/>
        <v>1458.65941776</v>
      </c>
      <c r="J360" s="4">
        <v>8695</v>
      </c>
      <c r="K360" s="4">
        <f t="shared" si="68"/>
        <v>62276719.23360002</v>
      </c>
      <c r="L360" s="4">
        <f t="shared" si="69"/>
        <v>-491460466435.10864</v>
      </c>
      <c r="M360" s="4">
        <f t="shared" si="70"/>
        <v>3878389758500646.5</v>
      </c>
      <c r="N360" s="4">
        <v>8478</v>
      </c>
      <c r="O360">
        <f t="shared" si="71"/>
        <v>62795956.872099988</v>
      </c>
      <c r="P360" s="15">
        <f t="shared" si="72"/>
        <v>-497619652677.70038</v>
      </c>
      <c r="Q360" s="15">
        <f t="shared" si="73"/>
        <v>3943332199482641.5</v>
      </c>
    </row>
    <row r="361" spans="1:17" x14ac:dyDescent="0.25">
      <c r="A361" t="s">
        <v>371</v>
      </c>
      <c r="B361" s="4">
        <v>11</v>
      </c>
      <c r="C361" s="4">
        <f t="shared" si="62"/>
        <v>106.09000000000002</v>
      </c>
      <c r="D361" s="4">
        <f t="shared" si="64"/>
        <v>-1092.7270000000003</v>
      </c>
      <c r="E361" s="4">
        <f t="shared" si="65"/>
        <v>11255.088100000004</v>
      </c>
      <c r="F361" s="4">
        <v>11</v>
      </c>
      <c r="G361" s="4">
        <f t="shared" si="63"/>
        <v>103.63239999999999</v>
      </c>
      <c r="H361" s="4">
        <f t="shared" si="66"/>
        <v>-1054.9778319999998</v>
      </c>
      <c r="I361" s="4">
        <f t="shared" si="67"/>
        <v>10739.674329759999</v>
      </c>
      <c r="J361" s="4">
        <v>5199</v>
      </c>
      <c r="K361" s="4">
        <f t="shared" si="68"/>
        <v>129676522.75360003</v>
      </c>
      <c r="L361" s="4">
        <f t="shared" si="69"/>
        <v>-1476699183447.9858</v>
      </c>
      <c r="M361" s="4">
        <f t="shared" si="70"/>
        <v>1.6816000553464946E+16</v>
      </c>
      <c r="N361" s="4">
        <v>5078</v>
      </c>
      <c r="O361">
        <f t="shared" si="71"/>
        <v>128241808.87209998</v>
      </c>
      <c r="P361" s="15">
        <f t="shared" si="72"/>
        <v>-1452260257973.1201</v>
      </c>
      <c r="Q361" s="15">
        <f t="shared" si="73"/>
        <v>1.6445961542788222E+16</v>
      </c>
    </row>
    <row r="362" spans="1:17" x14ac:dyDescent="0.25">
      <c r="A362" t="s">
        <v>372</v>
      </c>
      <c r="B362" s="4">
        <v>23</v>
      </c>
      <c r="C362" s="4">
        <f t="shared" si="62"/>
        <v>2.8899999999999975</v>
      </c>
      <c r="D362" s="4">
        <f t="shared" si="64"/>
        <v>4.912999999999994</v>
      </c>
      <c r="E362" s="4">
        <f t="shared" si="65"/>
        <v>8.3520999999999859</v>
      </c>
      <c r="F362" s="4">
        <v>23</v>
      </c>
      <c r="G362" s="4">
        <f t="shared" si="63"/>
        <v>3.3124000000000011</v>
      </c>
      <c r="H362" s="4">
        <f t="shared" si="66"/>
        <v>6.0285680000000026</v>
      </c>
      <c r="I362" s="4">
        <f t="shared" si="67"/>
        <v>10.971993760000007</v>
      </c>
      <c r="J362" s="4">
        <v>8859</v>
      </c>
      <c r="K362" s="4">
        <f t="shared" si="68"/>
        <v>59715183.553600021</v>
      </c>
      <c r="L362" s="4">
        <f t="shared" si="69"/>
        <v>-461452663821.45746</v>
      </c>
      <c r="M362" s="4">
        <f t="shared" si="70"/>
        <v>3565903146840142.5</v>
      </c>
      <c r="N362" s="4">
        <v>9094</v>
      </c>
      <c r="O362">
        <f t="shared" si="71"/>
        <v>53412564.392099991</v>
      </c>
      <c r="P362" s="15">
        <f t="shared" si="72"/>
        <v>-390359851477.57965</v>
      </c>
      <c r="Q362" s="15">
        <f t="shared" si="73"/>
        <v>2852902034940228</v>
      </c>
    </row>
    <row r="363" spans="1:17" x14ac:dyDescent="0.25">
      <c r="A363" t="s">
        <v>373</v>
      </c>
      <c r="B363" s="4">
        <v>18</v>
      </c>
      <c r="C363" s="4">
        <f t="shared" si="62"/>
        <v>10.890000000000004</v>
      </c>
      <c r="D363" s="4">
        <f t="shared" si="64"/>
        <v>-35.937000000000019</v>
      </c>
      <c r="E363" s="4">
        <f t="shared" si="65"/>
        <v>118.59210000000009</v>
      </c>
      <c r="F363" s="4">
        <v>18</v>
      </c>
      <c r="G363" s="4">
        <f t="shared" si="63"/>
        <v>10.112399999999997</v>
      </c>
      <c r="H363" s="4">
        <f t="shared" si="66"/>
        <v>-32.157431999999986</v>
      </c>
      <c r="I363" s="4">
        <f t="shared" si="67"/>
        <v>102.26063375999995</v>
      </c>
      <c r="J363" s="4">
        <v>7225</v>
      </c>
      <c r="K363" s="4">
        <f t="shared" si="68"/>
        <v>87638805.633600026</v>
      </c>
      <c r="L363" s="4">
        <f t="shared" si="69"/>
        <v>-820435937267.28479</v>
      </c>
      <c r="M363" s="4">
        <f t="shared" si="70"/>
        <v>7680560252883924</v>
      </c>
      <c r="N363" s="4">
        <v>7246</v>
      </c>
      <c r="O363">
        <f t="shared" si="71"/>
        <v>83839477.832099989</v>
      </c>
      <c r="P363" s="15">
        <f t="shared" si="72"/>
        <v>-767666956427.06201</v>
      </c>
      <c r="Q363" s="15">
        <f t="shared" si="73"/>
        <v>7029058043159185</v>
      </c>
    </row>
    <row r="364" spans="1:17" x14ac:dyDescent="0.25">
      <c r="A364" t="s">
        <v>374</v>
      </c>
      <c r="B364" s="4">
        <v>20</v>
      </c>
      <c r="C364" s="4">
        <f t="shared" si="62"/>
        <v>1.6900000000000019</v>
      </c>
      <c r="D364" s="4">
        <f t="shared" si="64"/>
        <v>-2.1970000000000036</v>
      </c>
      <c r="E364" s="4">
        <f t="shared" si="65"/>
        <v>2.8561000000000067</v>
      </c>
      <c r="F364" s="4">
        <v>20</v>
      </c>
      <c r="G364" s="4">
        <f t="shared" si="63"/>
        <v>1.3923999999999994</v>
      </c>
      <c r="H364" s="4">
        <f t="shared" si="66"/>
        <v>-1.6430319999999989</v>
      </c>
      <c r="I364" s="4">
        <f t="shared" si="67"/>
        <v>1.9387777599999985</v>
      </c>
      <c r="J364" s="4">
        <v>12764</v>
      </c>
      <c r="K364" s="4">
        <f t="shared" si="68"/>
        <v>14611964.95360001</v>
      </c>
      <c r="L364" s="4">
        <f t="shared" si="69"/>
        <v>-55855112753.033272</v>
      </c>
      <c r="M364" s="4">
        <f t="shared" si="70"/>
        <v>213509519805234.94</v>
      </c>
      <c r="N364" s="4">
        <v>12795</v>
      </c>
      <c r="O364">
        <f t="shared" si="71"/>
        <v>13013262.612099996</v>
      </c>
      <c r="P364" s="15">
        <f t="shared" si="72"/>
        <v>-46943913414.263397</v>
      </c>
      <c r="Q364" s="15">
        <f t="shared" si="73"/>
        <v>169345003811479.59</v>
      </c>
    </row>
    <row r="365" spans="1:17" x14ac:dyDescent="0.25">
      <c r="A365" t="s">
        <v>375</v>
      </c>
      <c r="B365" s="4">
        <v>16</v>
      </c>
      <c r="C365" s="4">
        <f t="shared" si="62"/>
        <v>28.090000000000007</v>
      </c>
      <c r="D365" s="4">
        <f t="shared" si="64"/>
        <v>-148.87700000000007</v>
      </c>
      <c r="E365" s="4">
        <f t="shared" si="65"/>
        <v>789.04810000000043</v>
      </c>
      <c r="F365" s="4">
        <v>17</v>
      </c>
      <c r="G365" s="4">
        <f t="shared" si="63"/>
        <v>17.472399999999997</v>
      </c>
      <c r="H365" s="4">
        <f t="shared" si="66"/>
        <v>-73.034631999999988</v>
      </c>
      <c r="I365" s="4">
        <f t="shared" si="67"/>
        <v>305.28476175999987</v>
      </c>
      <c r="J365" s="4">
        <v>6258</v>
      </c>
      <c r="K365" s="4">
        <f t="shared" si="68"/>
        <v>106679151.67360003</v>
      </c>
      <c r="L365" s="4">
        <f t="shared" si="69"/>
        <v>-1101842018809.8784</v>
      </c>
      <c r="M365" s="4">
        <f t="shared" si="70"/>
        <v>1.138044140179896E+16</v>
      </c>
      <c r="N365" s="4">
        <v>6604</v>
      </c>
      <c r="O365">
        <f t="shared" si="71"/>
        <v>96008446.592099994</v>
      </c>
      <c r="P365" s="15">
        <f t="shared" si="72"/>
        <v>-940728203003.56665</v>
      </c>
      <c r="Q365" s="15">
        <f t="shared" si="73"/>
        <v>9217621817028118</v>
      </c>
    </row>
    <row r="366" spans="1:17" x14ac:dyDescent="0.25">
      <c r="A366" t="s">
        <v>376</v>
      </c>
      <c r="B366" s="4">
        <v>25</v>
      </c>
      <c r="C366" s="4">
        <f t="shared" si="62"/>
        <v>13.689999999999994</v>
      </c>
      <c r="D366" s="4">
        <f t="shared" si="64"/>
        <v>50.65299999999997</v>
      </c>
      <c r="E366" s="4">
        <f t="shared" si="65"/>
        <v>187.41609999999983</v>
      </c>
      <c r="F366" s="4">
        <v>25</v>
      </c>
      <c r="G366" s="4">
        <f t="shared" si="63"/>
        <v>14.592400000000001</v>
      </c>
      <c r="H366" s="4">
        <f t="shared" si="66"/>
        <v>55.742968000000012</v>
      </c>
      <c r="I366" s="4">
        <f t="shared" si="67"/>
        <v>212.93813776000005</v>
      </c>
      <c r="J366" s="4">
        <v>15804</v>
      </c>
      <c r="K366" s="4">
        <f t="shared" si="68"/>
        <v>612400.15360000206</v>
      </c>
      <c r="L366" s="4">
        <f t="shared" si="69"/>
        <v>-479239864.20121843</v>
      </c>
      <c r="M366" s="4">
        <f t="shared" si="70"/>
        <v>375033948129.30609</v>
      </c>
      <c r="N366" s="4">
        <v>16011</v>
      </c>
      <c r="O366">
        <f t="shared" si="71"/>
        <v>153186.13209999955</v>
      </c>
      <c r="P366" s="15">
        <f t="shared" si="72"/>
        <v>-59955520.242618732</v>
      </c>
      <c r="Q366" s="15">
        <f t="shared" si="73"/>
        <v>23465991067.758514</v>
      </c>
    </row>
    <row r="367" spans="1:17" x14ac:dyDescent="0.25">
      <c r="A367" t="s">
        <v>377</v>
      </c>
      <c r="B367" s="4">
        <v>8</v>
      </c>
      <c r="C367" s="4">
        <f t="shared" si="62"/>
        <v>176.89000000000001</v>
      </c>
      <c r="D367" s="4">
        <f t="shared" si="64"/>
        <v>-2352.6370000000002</v>
      </c>
      <c r="E367" s="4">
        <f t="shared" si="65"/>
        <v>31290.072100000005</v>
      </c>
      <c r="F367" s="4">
        <v>8</v>
      </c>
      <c r="G367" s="4">
        <f t="shared" si="63"/>
        <v>173.7124</v>
      </c>
      <c r="H367" s="4">
        <f t="shared" si="66"/>
        <v>-2289.5294319999998</v>
      </c>
      <c r="I367" s="4">
        <f t="shared" si="67"/>
        <v>30175.997913760002</v>
      </c>
      <c r="J367" s="4">
        <v>24026</v>
      </c>
      <c r="K367" s="4">
        <f t="shared" si="68"/>
        <v>55345267.513599977</v>
      </c>
      <c r="L367" s="4">
        <f t="shared" si="69"/>
        <v>411737796951.37616</v>
      </c>
      <c r="M367" s="4">
        <f t="shared" si="70"/>
        <v>3063098636151945</v>
      </c>
      <c r="N367" s="4">
        <v>22139</v>
      </c>
      <c r="O367">
        <f t="shared" si="71"/>
        <v>32908694.292100005</v>
      </c>
      <c r="P367" s="15">
        <f t="shared" si="72"/>
        <v>188784344763.00381</v>
      </c>
      <c r="Q367" s="15">
        <f t="shared" si="73"/>
        <v>1082982160010895.5</v>
      </c>
    </row>
    <row r="368" spans="1:17" x14ac:dyDescent="0.25">
      <c r="A368" t="s">
        <v>378</v>
      </c>
      <c r="B368" s="4">
        <v>9</v>
      </c>
      <c r="C368" s="4">
        <f t="shared" si="62"/>
        <v>151.29000000000002</v>
      </c>
      <c r="D368" s="4">
        <f t="shared" si="64"/>
        <v>-1860.8670000000004</v>
      </c>
      <c r="E368" s="4">
        <f t="shared" si="65"/>
        <v>22888.664100000005</v>
      </c>
      <c r="F368" s="4">
        <v>9</v>
      </c>
      <c r="G368" s="4">
        <f t="shared" si="63"/>
        <v>148.35239999999999</v>
      </c>
      <c r="H368" s="4">
        <f t="shared" si="66"/>
        <v>-1806.9322319999999</v>
      </c>
      <c r="I368" s="4">
        <f t="shared" si="67"/>
        <v>22008.434585759998</v>
      </c>
      <c r="J368" s="4">
        <v>9347</v>
      </c>
      <c r="K368" s="4">
        <f t="shared" si="68"/>
        <v>52411228.993600018</v>
      </c>
      <c r="L368" s="4">
        <f t="shared" si="69"/>
        <v>-379434236972.90704</v>
      </c>
      <c r="M368" s="4">
        <f t="shared" si="70"/>
        <v>2746936924619579</v>
      </c>
      <c r="N368" s="4">
        <v>8635</v>
      </c>
      <c r="O368">
        <f t="shared" si="71"/>
        <v>60332347.412099987</v>
      </c>
      <c r="P368" s="15">
        <f t="shared" si="72"/>
        <v>-468624871965.2713</v>
      </c>
      <c r="Q368" s="15">
        <f t="shared" si="73"/>
        <v>3639992144254328</v>
      </c>
    </row>
    <row r="369" spans="1:17" x14ac:dyDescent="0.25">
      <c r="A369" t="s">
        <v>379</v>
      </c>
      <c r="B369" s="4">
        <v>12</v>
      </c>
      <c r="C369" s="4">
        <f t="shared" si="62"/>
        <v>86.490000000000009</v>
      </c>
      <c r="D369" s="4">
        <f t="shared" si="64"/>
        <v>-804.3570000000002</v>
      </c>
      <c r="E369" s="4">
        <f t="shared" si="65"/>
        <v>7480.5201000000015</v>
      </c>
      <c r="F369" s="4">
        <v>11</v>
      </c>
      <c r="G369" s="4">
        <f t="shared" si="63"/>
        <v>103.63239999999999</v>
      </c>
      <c r="H369" s="4">
        <f t="shared" si="66"/>
        <v>-1054.9778319999998</v>
      </c>
      <c r="I369" s="4">
        <f t="shared" si="67"/>
        <v>10739.674329759999</v>
      </c>
      <c r="J369" s="4">
        <v>9087</v>
      </c>
      <c r="K369" s="4">
        <f t="shared" si="68"/>
        <v>56243400.193600021</v>
      </c>
      <c r="L369" s="4">
        <f t="shared" si="69"/>
        <v>-421800754355.91504</v>
      </c>
      <c r="M369" s="4">
        <f t="shared" si="70"/>
        <v>3163320065337447</v>
      </c>
      <c r="N369" s="4">
        <v>8228</v>
      </c>
      <c r="O369">
        <f t="shared" si="71"/>
        <v>66820651.872099988</v>
      </c>
      <c r="P369" s="15">
        <f t="shared" si="72"/>
        <v>-546218068456.77539</v>
      </c>
      <c r="Q369" s="15">
        <f t="shared" si="73"/>
        <v>4464999516612379.5</v>
      </c>
    </row>
    <row r="370" spans="1:17" x14ac:dyDescent="0.25">
      <c r="A370" t="s">
        <v>380</v>
      </c>
      <c r="B370" s="4">
        <v>7</v>
      </c>
      <c r="C370" s="4">
        <f t="shared" si="62"/>
        <v>204.49</v>
      </c>
      <c r="D370" s="4">
        <f t="shared" si="64"/>
        <v>-2924.2070000000003</v>
      </c>
      <c r="E370" s="4">
        <f t="shared" si="65"/>
        <v>41816.160100000001</v>
      </c>
      <c r="F370" s="4">
        <v>7</v>
      </c>
      <c r="G370" s="4">
        <f t="shared" si="63"/>
        <v>201.07239999999999</v>
      </c>
      <c r="H370" s="4">
        <f t="shared" si="66"/>
        <v>-2851.2066319999999</v>
      </c>
      <c r="I370" s="4">
        <f t="shared" si="67"/>
        <v>40430.110041759996</v>
      </c>
      <c r="J370" s="4">
        <v>4522</v>
      </c>
      <c r="K370" s="4">
        <f t="shared" si="68"/>
        <v>145553607.99360004</v>
      </c>
      <c r="L370" s="4">
        <f t="shared" si="69"/>
        <v>-1756040236855.2676</v>
      </c>
      <c r="M370" s="4">
        <f t="shared" si="70"/>
        <v>2.1185852799954588E+16</v>
      </c>
      <c r="N370" s="4">
        <v>4500</v>
      </c>
      <c r="O370">
        <f t="shared" si="71"/>
        <v>141666887.7121</v>
      </c>
      <c r="P370" s="15">
        <f t="shared" si="72"/>
        <v>-1686174547635.6218</v>
      </c>
      <c r="Q370" s="15">
        <f t="shared" si="73"/>
        <v>2.0069507074032748E+16</v>
      </c>
    </row>
    <row r="371" spans="1:17" x14ac:dyDescent="0.25">
      <c r="A371" t="s">
        <v>381</v>
      </c>
      <c r="B371" s="4">
        <v>11</v>
      </c>
      <c r="C371" s="4">
        <f t="shared" si="62"/>
        <v>106.09000000000002</v>
      </c>
      <c r="D371" s="4">
        <f t="shared" si="64"/>
        <v>-1092.7270000000003</v>
      </c>
      <c r="E371" s="4">
        <f t="shared" si="65"/>
        <v>11255.088100000004</v>
      </c>
      <c r="F371" s="4">
        <v>11</v>
      </c>
      <c r="G371" s="4">
        <f t="shared" si="63"/>
        <v>103.63239999999999</v>
      </c>
      <c r="H371" s="4">
        <f t="shared" si="66"/>
        <v>-1054.9778319999998</v>
      </c>
      <c r="I371" s="4">
        <f t="shared" si="67"/>
        <v>10739.674329759999</v>
      </c>
      <c r="J371" s="4">
        <v>6951</v>
      </c>
      <c r="K371" s="4">
        <f t="shared" si="68"/>
        <v>92844016.513600022</v>
      </c>
      <c r="L371" s="4">
        <f t="shared" si="69"/>
        <v>-894604091757.78394</v>
      </c>
      <c r="M371" s="4">
        <f t="shared" si="70"/>
        <v>8620011402377634</v>
      </c>
      <c r="N371" s="4">
        <v>7240</v>
      </c>
      <c r="O371">
        <f t="shared" si="71"/>
        <v>83949390.512099996</v>
      </c>
      <c r="P371" s="15">
        <f t="shared" si="72"/>
        <v>-769177056134.15979</v>
      </c>
      <c r="Q371" s="15">
        <f t="shared" si="73"/>
        <v>7047500167353065</v>
      </c>
    </row>
    <row r="372" spans="1:17" x14ac:dyDescent="0.25">
      <c r="A372" t="s">
        <v>382</v>
      </c>
      <c r="B372" s="4">
        <v>6</v>
      </c>
      <c r="C372" s="4">
        <f t="shared" si="62"/>
        <v>234.09000000000003</v>
      </c>
      <c r="D372" s="4">
        <f t="shared" si="64"/>
        <v>-3581.5770000000007</v>
      </c>
      <c r="E372" s="4">
        <f t="shared" si="65"/>
        <v>54798.128100000016</v>
      </c>
      <c r="F372" s="4">
        <v>6</v>
      </c>
      <c r="G372" s="4">
        <f t="shared" si="63"/>
        <v>230.4324</v>
      </c>
      <c r="H372" s="4">
        <f t="shared" si="66"/>
        <v>-3497.9638319999999</v>
      </c>
      <c r="I372" s="4">
        <f t="shared" si="67"/>
        <v>53099.09096976</v>
      </c>
      <c r="J372" s="4">
        <v>2710</v>
      </c>
      <c r="K372" s="4">
        <f t="shared" si="68"/>
        <v>192558917.43360004</v>
      </c>
      <c r="L372" s="4">
        <f t="shared" si="69"/>
        <v>-2672055371302.397</v>
      </c>
      <c r="M372" s="4">
        <f t="shared" si="70"/>
        <v>3.70789366832E+16</v>
      </c>
      <c r="N372" s="4">
        <v>2592</v>
      </c>
      <c r="O372">
        <f t="shared" si="71"/>
        <v>190726871.95209998</v>
      </c>
      <c r="P372" s="15">
        <f t="shared" si="72"/>
        <v>-2634012485138.562</v>
      </c>
      <c r="Q372" s="15">
        <f t="shared" si="73"/>
        <v>3.6376739684632744E+16</v>
      </c>
    </row>
    <row r="373" spans="1:17" x14ac:dyDescent="0.25">
      <c r="A373" t="s">
        <v>383</v>
      </c>
      <c r="B373" s="4">
        <v>6</v>
      </c>
      <c r="C373" s="4">
        <f t="shared" si="62"/>
        <v>234.09000000000003</v>
      </c>
      <c r="D373" s="4">
        <f t="shared" si="64"/>
        <v>-3581.5770000000007</v>
      </c>
      <c r="E373" s="4">
        <f t="shared" si="65"/>
        <v>54798.128100000016</v>
      </c>
      <c r="F373" s="4">
        <v>6</v>
      </c>
      <c r="G373" s="4">
        <f t="shared" si="63"/>
        <v>230.4324</v>
      </c>
      <c r="H373" s="4">
        <f t="shared" si="66"/>
        <v>-3497.9638319999999</v>
      </c>
      <c r="I373" s="4">
        <f t="shared" si="67"/>
        <v>53099.09096976</v>
      </c>
      <c r="J373" s="4">
        <v>3453</v>
      </c>
      <c r="K373" s="4">
        <f t="shared" si="68"/>
        <v>172490398.27360004</v>
      </c>
      <c r="L373" s="4">
        <f t="shared" si="69"/>
        <v>-2265412995150.2227</v>
      </c>
      <c r="M373" s="4">
        <f t="shared" si="70"/>
        <v>2.9752937496585164E+16</v>
      </c>
      <c r="N373" s="4">
        <v>3370</v>
      </c>
      <c r="O373">
        <f t="shared" si="71"/>
        <v>169843189.11209998</v>
      </c>
      <c r="P373" s="15">
        <f t="shared" si="72"/>
        <v>-2213462679352.6406</v>
      </c>
      <c r="Q373" s="15">
        <f t="shared" si="73"/>
        <v>2.8846708887768556E+16</v>
      </c>
    </row>
    <row r="374" spans="1:17" x14ac:dyDescent="0.25">
      <c r="A374" t="s">
        <v>384</v>
      </c>
      <c r="B374" s="4">
        <v>18</v>
      </c>
      <c r="C374" s="4">
        <f t="shared" si="62"/>
        <v>10.890000000000004</v>
      </c>
      <c r="D374" s="4">
        <f t="shared" si="64"/>
        <v>-35.937000000000019</v>
      </c>
      <c r="E374" s="4">
        <f t="shared" si="65"/>
        <v>118.59210000000009</v>
      </c>
      <c r="F374" s="4">
        <v>18</v>
      </c>
      <c r="G374" s="4">
        <f t="shared" si="63"/>
        <v>10.112399999999997</v>
      </c>
      <c r="H374" s="4">
        <f t="shared" si="66"/>
        <v>-32.157431999999986</v>
      </c>
      <c r="I374" s="4">
        <f t="shared" si="67"/>
        <v>102.26063375999995</v>
      </c>
      <c r="J374" s="4">
        <v>6842</v>
      </c>
      <c r="K374" s="4">
        <f t="shared" si="68"/>
        <v>94956449.59360002</v>
      </c>
      <c r="L374" s="4">
        <f t="shared" si="69"/>
        <v>-925308820451.81116</v>
      </c>
      <c r="M374" s="4">
        <f t="shared" si="70"/>
        <v>9016727319421902</v>
      </c>
      <c r="N374" s="4">
        <v>6682</v>
      </c>
      <c r="O374">
        <f t="shared" si="71"/>
        <v>94485981.752099991</v>
      </c>
      <c r="P374" s="15">
        <f t="shared" si="72"/>
        <v>-918440592163.29517</v>
      </c>
      <c r="Q374" s="15">
        <f t="shared" si="73"/>
        <v>8927600747658172</v>
      </c>
    </row>
    <row r="375" spans="1:17" x14ac:dyDescent="0.25">
      <c r="A375" t="s">
        <v>385</v>
      </c>
      <c r="B375" s="4">
        <v>16</v>
      </c>
      <c r="C375" s="4">
        <f t="shared" si="62"/>
        <v>28.090000000000007</v>
      </c>
      <c r="D375" s="4">
        <f t="shared" si="64"/>
        <v>-148.87700000000007</v>
      </c>
      <c r="E375" s="4">
        <f t="shared" si="65"/>
        <v>789.04810000000043</v>
      </c>
      <c r="F375" s="4">
        <v>16</v>
      </c>
      <c r="G375" s="4">
        <f t="shared" si="63"/>
        <v>26.832399999999996</v>
      </c>
      <c r="H375" s="4">
        <f t="shared" si="66"/>
        <v>-138.99183199999996</v>
      </c>
      <c r="I375" s="4">
        <f t="shared" si="67"/>
        <v>719.97768975999975</v>
      </c>
      <c r="J375" s="4">
        <v>8175</v>
      </c>
      <c r="K375" s="4">
        <f t="shared" si="68"/>
        <v>70754341.633600026</v>
      </c>
      <c r="L375" s="4">
        <f t="shared" si="69"/>
        <v>-595154389911.52478</v>
      </c>
      <c r="M375" s="4">
        <f t="shared" si="70"/>
        <v>5006176860004186</v>
      </c>
      <c r="N375" s="4">
        <v>8826</v>
      </c>
      <c r="O375">
        <f t="shared" si="71"/>
        <v>57401685.432099991</v>
      </c>
      <c r="P375" s="15">
        <f t="shared" si="72"/>
        <v>-434897555490.90802</v>
      </c>
      <c r="Q375" s="15">
        <f t="shared" si="73"/>
        <v>3294953490445760.5</v>
      </c>
    </row>
    <row r="376" spans="1:17" x14ac:dyDescent="0.25">
      <c r="A376" t="s">
        <v>386</v>
      </c>
      <c r="B376" s="4">
        <v>11</v>
      </c>
      <c r="C376" s="4">
        <f t="shared" si="62"/>
        <v>106.09000000000002</v>
      </c>
      <c r="D376" s="4">
        <f t="shared" si="64"/>
        <v>-1092.7270000000003</v>
      </c>
      <c r="E376" s="4">
        <f t="shared" si="65"/>
        <v>11255.088100000004</v>
      </c>
      <c r="F376" s="4">
        <v>11</v>
      </c>
      <c r="G376" s="4">
        <f t="shared" si="63"/>
        <v>103.63239999999999</v>
      </c>
      <c r="H376" s="4">
        <f t="shared" si="66"/>
        <v>-1054.9778319999998</v>
      </c>
      <c r="I376" s="4">
        <f t="shared" si="67"/>
        <v>10739.674329759999</v>
      </c>
      <c r="J376" s="4">
        <v>6339</v>
      </c>
      <c r="K376" s="4">
        <f t="shared" si="68"/>
        <v>105012485.95360003</v>
      </c>
      <c r="L376" s="4">
        <f t="shared" si="69"/>
        <v>-1076121750558.6737</v>
      </c>
      <c r="M376" s="4">
        <f t="shared" si="70"/>
        <v>1.1027622206155044E+16</v>
      </c>
      <c r="N376" s="4">
        <v>6332</v>
      </c>
      <c r="O376">
        <f t="shared" si="71"/>
        <v>101412754.75209999</v>
      </c>
      <c r="P376" s="15">
        <f t="shared" si="72"/>
        <v>-1021265991328.0001</v>
      </c>
      <c r="Q376" s="15">
        <f t="shared" si="73"/>
        <v>1.028454682640958E+16</v>
      </c>
    </row>
    <row r="377" spans="1:17" x14ac:dyDescent="0.25">
      <c r="A377" t="s">
        <v>387</v>
      </c>
      <c r="B377" s="4">
        <v>12</v>
      </c>
      <c r="C377" s="4">
        <f t="shared" si="62"/>
        <v>86.490000000000009</v>
      </c>
      <c r="D377" s="4">
        <f t="shared" si="64"/>
        <v>-804.3570000000002</v>
      </c>
      <c r="E377" s="4">
        <f t="shared" si="65"/>
        <v>7480.5201000000015</v>
      </c>
      <c r="F377" s="4">
        <v>12</v>
      </c>
      <c r="G377" s="4">
        <f t="shared" si="63"/>
        <v>84.27239999999999</v>
      </c>
      <c r="H377" s="4">
        <f t="shared" si="66"/>
        <v>-773.62063199999989</v>
      </c>
      <c r="I377" s="4">
        <f t="shared" si="67"/>
        <v>7101.8374017599981</v>
      </c>
      <c r="J377" s="4">
        <v>6254</v>
      </c>
      <c r="K377" s="4">
        <f t="shared" si="68"/>
        <v>106761796.15360002</v>
      </c>
      <c r="L377" s="4">
        <f t="shared" si="69"/>
        <v>-1103122664464.8416</v>
      </c>
      <c r="M377" s="4">
        <f t="shared" si="70"/>
        <v>1.1398081117942844E+16</v>
      </c>
      <c r="N377" s="4">
        <v>6885</v>
      </c>
      <c r="O377">
        <f t="shared" si="71"/>
        <v>90580712.412099987</v>
      </c>
      <c r="P377" s="15">
        <f t="shared" si="72"/>
        <v>-862091966503.79626</v>
      </c>
      <c r="Q377" s="15">
        <f t="shared" si="73"/>
        <v>8204865461083565</v>
      </c>
    </row>
    <row r="378" spans="1:17" x14ac:dyDescent="0.25">
      <c r="A378" t="s">
        <v>388</v>
      </c>
      <c r="B378" s="4">
        <v>9</v>
      </c>
      <c r="C378" s="4">
        <f t="shared" si="62"/>
        <v>151.29000000000002</v>
      </c>
      <c r="D378" s="4">
        <f t="shared" si="64"/>
        <v>-1860.8670000000004</v>
      </c>
      <c r="E378" s="4">
        <f t="shared" si="65"/>
        <v>22888.664100000005</v>
      </c>
      <c r="F378" s="4">
        <v>9</v>
      </c>
      <c r="G378" s="4">
        <f t="shared" si="63"/>
        <v>148.35239999999999</v>
      </c>
      <c r="H378" s="4">
        <f t="shared" si="66"/>
        <v>-1806.9322319999999</v>
      </c>
      <c r="I378" s="4">
        <f t="shared" si="67"/>
        <v>22008.434585759998</v>
      </c>
      <c r="J378" s="4">
        <v>3677</v>
      </c>
      <c r="K378" s="4">
        <f t="shared" si="68"/>
        <v>166656739.39360005</v>
      </c>
      <c r="L378" s="4">
        <f t="shared" si="69"/>
        <v>-2151465176606.0437</v>
      </c>
      <c r="M378" s="4">
        <f t="shared" si="70"/>
        <v>2.777446878530632E+16</v>
      </c>
      <c r="N378" s="4">
        <v>3599</v>
      </c>
      <c r="O378">
        <f t="shared" si="71"/>
        <v>163926795.49209997</v>
      </c>
      <c r="P378" s="15">
        <f t="shared" si="72"/>
        <v>-2098818694135.5977</v>
      </c>
      <c r="Q378" s="15">
        <f t="shared" si="73"/>
        <v>2.6871994280308768E+16</v>
      </c>
    </row>
    <row r="379" spans="1:17" x14ac:dyDescent="0.25">
      <c r="A379" t="s">
        <v>389</v>
      </c>
      <c r="B379" s="4">
        <v>28</v>
      </c>
      <c r="C379" s="4">
        <f t="shared" si="62"/>
        <v>44.889999999999993</v>
      </c>
      <c r="D379" s="4">
        <f t="shared" si="64"/>
        <v>300.76299999999992</v>
      </c>
      <c r="E379" s="4">
        <f t="shared" si="65"/>
        <v>2015.1120999999994</v>
      </c>
      <c r="F379" s="4">
        <v>28</v>
      </c>
      <c r="G379" s="4">
        <f t="shared" si="63"/>
        <v>46.512400000000007</v>
      </c>
      <c r="H379" s="4">
        <f t="shared" si="66"/>
        <v>317.21456800000004</v>
      </c>
      <c r="I379" s="4">
        <f t="shared" si="67"/>
        <v>2163.4033537600008</v>
      </c>
      <c r="J379" s="4">
        <v>13056</v>
      </c>
      <c r="K379" s="4">
        <f t="shared" si="68"/>
        <v>12464853.913600009</v>
      </c>
      <c r="L379" s="4">
        <f t="shared" si="69"/>
        <v>-44007914633.199661</v>
      </c>
      <c r="M379" s="4">
        <f t="shared" si="70"/>
        <v>155372583087389.47</v>
      </c>
      <c r="N379" s="4">
        <v>13025</v>
      </c>
      <c r="O379">
        <f t="shared" si="71"/>
        <v>11406763.212099995</v>
      </c>
      <c r="P379" s="15">
        <f t="shared" si="72"/>
        <v>-38525088004.914398</v>
      </c>
      <c r="Q379" s="15">
        <f t="shared" si="73"/>
        <v>130114246976917.81</v>
      </c>
    </row>
    <row r="380" spans="1:17" x14ac:dyDescent="0.25">
      <c r="A380" t="s">
        <v>390</v>
      </c>
      <c r="B380" s="4">
        <v>20</v>
      </c>
      <c r="C380" s="4">
        <f t="shared" si="62"/>
        <v>1.6900000000000019</v>
      </c>
      <c r="D380" s="4">
        <f t="shared" si="64"/>
        <v>-2.1970000000000036</v>
      </c>
      <c r="E380" s="4">
        <f t="shared" si="65"/>
        <v>2.8561000000000067</v>
      </c>
      <c r="F380" s="4">
        <v>20</v>
      </c>
      <c r="G380" s="4">
        <f t="shared" si="63"/>
        <v>1.3923999999999994</v>
      </c>
      <c r="H380" s="4">
        <f t="shared" si="66"/>
        <v>-1.6430319999999989</v>
      </c>
      <c r="I380" s="4">
        <f t="shared" si="67"/>
        <v>1.9387777599999985</v>
      </c>
      <c r="J380" s="4">
        <v>8712</v>
      </c>
      <c r="K380" s="4">
        <f t="shared" si="68"/>
        <v>62008695.193600021</v>
      </c>
      <c r="L380" s="4">
        <f t="shared" si="69"/>
        <v>-488291190823.71509</v>
      </c>
      <c r="M380" s="4">
        <f t="shared" si="70"/>
        <v>3845078279612794.5</v>
      </c>
      <c r="N380" s="4">
        <v>8901</v>
      </c>
      <c r="O380">
        <f t="shared" si="71"/>
        <v>56270851.932099991</v>
      </c>
      <c r="P380" s="15">
        <f t="shared" si="72"/>
        <v>-422109605974.93549</v>
      </c>
      <c r="Q380" s="15">
        <f t="shared" si="73"/>
        <v>3166408777164321</v>
      </c>
    </row>
    <row r="381" spans="1:17" x14ac:dyDescent="0.25">
      <c r="A381" t="s">
        <v>391</v>
      </c>
      <c r="B381" s="4">
        <v>18</v>
      </c>
      <c r="C381" s="4">
        <f t="shared" si="62"/>
        <v>10.890000000000004</v>
      </c>
      <c r="D381" s="4">
        <f t="shared" si="64"/>
        <v>-35.937000000000019</v>
      </c>
      <c r="E381" s="4">
        <f t="shared" si="65"/>
        <v>118.59210000000009</v>
      </c>
      <c r="F381" s="4">
        <v>18</v>
      </c>
      <c r="G381" s="4">
        <f t="shared" si="63"/>
        <v>10.112399999999997</v>
      </c>
      <c r="H381" s="4">
        <f t="shared" si="66"/>
        <v>-32.157431999999986</v>
      </c>
      <c r="I381" s="4">
        <f t="shared" si="67"/>
        <v>102.26063375999995</v>
      </c>
      <c r="J381" s="4">
        <v>40472</v>
      </c>
      <c r="K381" s="4">
        <f t="shared" si="68"/>
        <v>570514243.99359989</v>
      </c>
      <c r="L381" s="4">
        <f t="shared" si="69"/>
        <v>13626983744054.49</v>
      </c>
      <c r="M381" s="4">
        <f t="shared" si="70"/>
        <v>3.254865025995888E+17</v>
      </c>
      <c r="N381" s="4">
        <v>39625</v>
      </c>
      <c r="O381">
        <f t="shared" si="71"/>
        <v>539289615.21210003</v>
      </c>
      <c r="P381" s="15">
        <f t="shared" si="72"/>
        <v>12523712411120.666</v>
      </c>
      <c r="Q381" s="15">
        <f t="shared" si="73"/>
        <v>2.9083328907561491E+17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4"/>
  <sheetViews>
    <sheetView topLeftCell="A133" workbookViewId="0">
      <selection activeCell="B146" sqref="B146"/>
    </sheetView>
  </sheetViews>
  <sheetFormatPr defaultRowHeight="15" x14ac:dyDescent="0.25"/>
  <cols>
    <col min="1" max="1" width="29.7109375" customWidth="1"/>
    <col min="2" max="2" width="23" customWidth="1"/>
    <col min="3" max="6" width="2" customWidth="1"/>
    <col min="7" max="7" width="3" customWidth="1"/>
    <col min="8" max="8" width="2" customWidth="1"/>
    <col min="9" max="54" width="3" customWidth="1"/>
    <col min="55" max="55" width="4" customWidth="1"/>
    <col min="56" max="56" width="14.28515625" bestFit="1" customWidth="1"/>
  </cols>
  <sheetData>
    <row r="3" spans="1:2" x14ac:dyDescent="0.25">
      <c r="A3" s="9" t="s">
        <v>392</v>
      </c>
      <c r="B3" t="s">
        <v>456</v>
      </c>
    </row>
    <row r="4" spans="1:2" x14ac:dyDescent="0.25">
      <c r="A4" s="12" t="s">
        <v>340</v>
      </c>
      <c r="B4" s="13">
        <v>13</v>
      </c>
    </row>
    <row r="5" spans="1:2" x14ac:dyDescent="0.25">
      <c r="A5" s="12" t="s">
        <v>204</v>
      </c>
      <c r="B5" s="13">
        <v>19</v>
      </c>
    </row>
    <row r="6" spans="1:2" x14ac:dyDescent="0.25">
      <c r="A6" s="12" t="s">
        <v>384</v>
      </c>
      <c r="B6" s="13">
        <v>18</v>
      </c>
    </row>
    <row r="7" spans="1:2" x14ac:dyDescent="0.25">
      <c r="A7" s="12" t="s">
        <v>27</v>
      </c>
      <c r="B7" s="13">
        <v>18</v>
      </c>
    </row>
    <row r="8" spans="1:2" x14ac:dyDescent="0.25">
      <c r="A8" s="12" t="s">
        <v>137</v>
      </c>
      <c r="B8" s="13">
        <v>35</v>
      </c>
    </row>
    <row r="9" spans="1:2" x14ac:dyDescent="0.25">
      <c r="A9" s="12" t="s">
        <v>146</v>
      </c>
      <c r="B9" s="13">
        <v>39</v>
      </c>
    </row>
    <row r="10" spans="1:2" x14ac:dyDescent="0.25">
      <c r="A10" s="12" t="s">
        <v>57</v>
      </c>
      <c r="B10" s="13">
        <v>11</v>
      </c>
    </row>
    <row r="11" spans="1:2" x14ac:dyDescent="0.25">
      <c r="A11" s="12" t="s">
        <v>270</v>
      </c>
      <c r="B11" s="13">
        <v>10</v>
      </c>
    </row>
    <row r="12" spans="1:2" x14ac:dyDescent="0.25">
      <c r="A12" s="12" t="s">
        <v>194</v>
      </c>
      <c r="B12" s="13">
        <v>31</v>
      </c>
    </row>
    <row r="13" spans="1:2" x14ac:dyDescent="0.25">
      <c r="A13" s="12" t="s">
        <v>110</v>
      </c>
      <c r="B13" s="13">
        <v>49</v>
      </c>
    </row>
    <row r="14" spans="1:2" x14ac:dyDescent="0.25">
      <c r="A14" s="12" t="s">
        <v>144</v>
      </c>
      <c r="B14" s="13">
        <v>8</v>
      </c>
    </row>
    <row r="15" spans="1:2" x14ac:dyDescent="0.25">
      <c r="A15" s="12" t="s">
        <v>169</v>
      </c>
      <c r="B15" s="13">
        <v>12</v>
      </c>
    </row>
    <row r="16" spans="1:2" x14ac:dyDescent="0.25">
      <c r="A16" s="12" t="s">
        <v>151</v>
      </c>
      <c r="B16" s="13">
        <v>33</v>
      </c>
    </row>
    <row r="17" spans="1:2" x14ac:dyDescent="0.25">
      <c r="A17" s="12" t="s">
        <v>88</v>
      </c>
      <c r="B17" s="13">
        <v>36</v>
      </c>
    </row>
    <row r="18" spans="1:2" x14ac:dyDescent="0.25">
      <c r="A18" s="12" t="s">
        <v>291</v>
      </c>
      <c r="B18" s="13">
        <v>25</v>
      </c>
    </row>
    <row r="19" spans="1:2" x14ac:dyDescent="0.25">
      <c r="A19" s="12" t="s">
        <v>371</v>
      </c>
      <c r="B19" s="13">
        <v>11</v>
      </c>
    </row>
    <row r="20" spans="1:2" x14ac:dyDescent="0.25">
      <c r="A20" s="12" t="s">
        <v>333</v>
      </c>
      <c r="B20" s="13">
        <v>28</v>
      </c>
    </row>
    <row r="21" spans="1:2" x14ac:dyDescent="0.25">
      <c r="A21" s="12" t="s">
        <v>103</v>
      </c>
      <c r="B21" s="13">
        <v>58</v>
      </c>
    </row>
    <row r="22" spans="1:2" x14ac:dyDescent="0.25">
      <c r="A22" s="12" t="s">
        <v>25</v>
      </c>
      <c r="B22" s="13">
        <v>7</v>
      </c>
    </row>
    <row r="23" spans="1:2" x14ac:dyDescent="0.25">
      <c r="A23" s="12" t="s">
        <v>170</v>
      </c>
      <c r="B23" s="13">
        <v>36</v>
      </c>
    </row>
    <row r="24" spans="1:2" x14ac:dyDescent="0.25">
      <c r="A24" s="12" t="s">
        <v>216</v>
      </c>
      <c r="B24" s="13">
        <v>16</v>
      </c>
    </row>
    <row r="25" spans="1:2" x14ac:dyDescent="0.25">
      <c r="A25" s="12" t="s">
        <v>329</v>
      </c>
      <c r="B25" s="13">
        <v>20</v>
      </c>
    </row>
    <row r="26" spans="1:2" x14ac:dyDescent="0.25">
      <c r="A26" s="12" t="s">
        <v>356</v>
      </c>
      <c r="B26" s="13">
        <v>21</v>
      </c>
    </row>
    <row r="27" spans="1:2" x14ac:dyDescent="0.25">
      <c r="A27" s="12" t="s">
        <v>334</v>
      </c>
      <c r="B27" s="13">
        <v>15</v>
      </c>
    </row>
    <row r="28" spans="1:2" x14ac:dyDescent="0.25">
      <c r="A28" s="12" t="s">
        <v>152</v>
      </c>
      <c r="B28" s="13">
        <v>29</v>
      </c>
    </row>
    <row r="29" spans="1:2" x14ac:dyDescent="0.25">
      <c r="A29" s="12" t="s">
        <v>259</v>
      </c>
      <c r="B29" s="13">
        <v>10</v>
      </c>
    </row>
    <row r="30" spans="1:2" x14ac:dyDescent="0.25">
      <c r="A30" s="12" t="s">
        <v>368</v>
      </c>
      <c r="B30" s="13">
        <v>10</v>
      </c>
    </row>
    <row r="31" spans="1:2" x14ac:dyDescent="0.25">
      <c r="A31" s="12" t="s">
        <v>275</v>
      </c>
      <c r="B31" s="13">
        <v>24</v>
      </c>
    </row>
    <row r="32" spans="1:2" x14ac:dyDescent="0.25">
      <c r="A32" s="12" t="s">
        <v>99</v>
      </c>
      <c r="B32" s="13">
        <v>35</v>
      </c>
    </row>
    <row r="33" spans="1:2" x14ac:dyDescent="0.25">
      <c r="A33" s="12" t="s">
        <v>46</v>
      </c>
      <c r="B33" s="13">
        <v>18</v>
      </c>
    </row>
    <row r="34" spans="1:2" x14ac:dyDescent="0.25">
      <c r="A34" s="12" t="s">
        <v>111</v>
      </c>
      <c r="B34" s="13">
        <v>33</v>
      </c>
    </row>
    <row r="35" spans="1:2" x14ac:dyDescent="0.25">
      <c r="A35" s="12" t="s">
        <v>260</v>
      </c>
      <c r="B35" s="13">
        <v>27</v>
      </c>
    </row>
    <row r="36" spans="1:2" x14ac:dyDescent="0.25">
      <c r="A36" s="12" t="s">
        <v>118</v>
      </c>
      <c r="B36" s="13">
        <v>42</v>
      </c>
    </row>
    <row r="37" spans="1:2" x14ac:dyDescent="0.25">
      <c r="A37" s="12" t="s">
        <v>369</v>
      </c>
      <c r="B37" s="13">
        <v>15</v>
      </c>
    </row>
    <row r="38" spans="1:2" x14ac:dyDescent="0.25">
      <c r="A38" s="12" t="s">
        <v>104</v>
      </c>
      <c r="B38" s="13">
        <v>18</v>
      </c>
    </row>
    <row r="39" spans="1:2" x14ac:dyDescent="0.25">
      <c r="A39" s="12" t="s">
        <v>187</v>
      </c>
      <c r="B39" s="13">
        <v>39</v>
      </c>
    </row>
    <row r="40" spans="1:2" x14ac:dyDescent="0.25">
      <c r="A40" s="12" t="s">
        <v>276</v>
      </c>
      <c r="B40" s="13">
        <v>14</v>
      </c>
    </row>
    <row r="41" spans="1:2" x14ac:dyDescent="0.25">
      <c r="A41" s="12" t="s">
        <v>372</v>
      </c>
      <c r="B41" s="13">
        <v>23</v>
      </c>
    </row>
    <row r="42" spans="1:2" x14ac:dyDescent="0.25">
      <c r="A42" s="12" t="s">
        <v>306</v>
      </c>
      <c r="B42" s="13">
        <v>21</v>
      </c>
    </row>
    <row r="43" spans="1:2" x14ac:dyDescent="0.25">
      <c r="A43" s="12" t="s">
        <v>373</v>
      </c>
      <c r="B43" s="13">
        <v>18</v>
      </c>
    </row>
    <row r="44" spans="1:2" x14ac:dyDescent="0.25">
      <c r="A44" s="12" t="s">
        <v>378</v>
      </c>
      <c r="B44" s="13">
        <v>9</v>
      </c>
    </row>
    <row r="45" spans="1:2" x14ac:dyDescent="0.25">
      <c r="A45" s="12" t="s">
        <v>66</v>
      </c>
      <c r="B45" s="13">
        <v>27</v>
      </c>
    </row>
    <row r="46" spans="1:2" x14ac:dyDescent="0.25">
      <c r="A46" s="12" t="s">
        <v>352</v>
      </c>
      <c r="B46" s="13">
        <v>13</v>
      </c>
    </row>
    <row r="47" spans="1:2" x14ac:dyDescent="0.25">
      <c r="A47" s="12" t="s">
        <v>379</v>
      </c>
      <c r="B47" s="13">
        <v>12</v>
      </c>
    </row>
    <row r="48" spans="1:2" x14ac:dyDescent="0.25">
      <c r="A48" s="12" t="s">
        <v>122</v>
      </c>
      <c r="B48" s="13">
        <v>23</v>
      </c>
    </row>
    <row r="49" spans="1:2" x14ac:dyDescent="0.25">
      <c r="A49" s="12" t="s">
        <v>300</v>
      </c>
      <c r="B49" s="13">
        <v>16</v>
      </c>
    </row>
    <row r="50" spans="1:2" x14ac:dyDescent="0.25">
      <c r="A50" s="12" t="s">
        <v>319</v>
      </c>
      <c r="B50" s="13">
        <v>14</v>
      </c>
    </row>
    <row r="51" spans="1:2" x14ac:dyDescent="0.25">
      <c r="A51" s="12" t="s">
        <v>244</v>
      </c>
      <c r="B51" s="13">
        <v>20</v>
      </c>
    </row>
    <row r="52" spans="1:2" x14ac:dyDescent="0.25">
      <c r="A52" s="12" t="s">
        <v>284</v>
      </c>
      <c r="B52" s="13">
        <v>24</v>
      </c>
    </row>
    <row r="53" spans="1:2" x14ac:dyDescent="0.25">
      <c r="A53" s="12" t="s">
        <v>335</v>
      </c>
      <c r="B53" s="13">
        <v>15</v>
      </c>
    </row>
    <row r="54" spans="1:2" x14ac:dyDescent="0.25">
      <c r="A54" s="12" t="s">
        <v>382</v>
      </c>
      <c r="B54" s="13">
        <v>6</v>
      </c>
    </row>
    <row r="55" spans="1:2" x14ac:dyDescent="0.25">
      <c r="A55" s="12" t="s">
        <v>95</v>
      </c>
      <c r="B55" s="13">
        <v>31</v>
      </c>
    </row>
    <row r="56" spans="1:2" x14ac:dyDescent="0.25">
      <c r="A56" s="12" t="s">
        <v>224</v>
      </c>
      <c r="B56" s="13">
        <v>14</v>
      </c>
    </row>
    <row r="57" spans="1:2" x14ac:dyDescent="0.25">
      <c r="A57" s="12" t="s">
        <v>79</v>
      </c>
      <c r="B57" s="13">
        <v>15</v>
      </c>
    </row>
    <row r="58" spans="1:2" x14ac:dyDescent="0.25">
      <c r="A58" s="12" t="s">
        <v>251</v>
      </c>
      <c r="B58" s="13">
        <v>15</v>
      </c>
    </row>
    <row r="59" spans="1:2" x14ac:dyDescent="0.25">
      <c r="A59" s="12" t="s">
        <v>301</v>
      </c>
      <c r="B59" s="13">
        <v>11</v>
      </c>
    </row>
    <row r="60" spans="1:2" x14ac:dyDescent="0.25">
      <c r="A60" s="12" t="s">
        <v>205</v>
      </c>
      <c r="B60" s="13">
        <v>11</v>
      </c>
    </row>
    <row r="61" spans="1:2" x14ac:dyDescent="0.25">
      <c r="A61" s="12" t="s">
        <v>72</v>
      </c>
      <c r="B61" s="13">
        <v>25</v>
      </c>
    </row>
    <row r="62" spans="1:2" x14ac:dyDescent="0.25">
      <c r="A62" s="12" t="s">
        <v>73</v>
      </c>
      <c r="B62" s="13">
        <v>16</v>
      </c>
    </row>
    <row r="63" spans="1:2" x14ac:dyDescent="0.25">
      <c r="A63" s="12" t="s">
        <v>336</v>
      </c>
      <c r="B63" s="13">
        <v>12</v>
      </c>
    </row>
    <row r="64" spans="1:2" x14ac:dyDescent="0.25">
      <c r="A64" s="12" t="s">
        <v>285</v>
      </c>
      <c r="B64" s="13">
        <v>14</v>
      </c>
    </row>
    <row r="65" spans="1:2" x14ac:dyDescent="0.25">
      <c r="A65" s="12" t="s">
        <v>286</v>
      </c>
      <c r="B65" s="13">
        <v>26</v>
      </c>
    </row>
    <row r="66" spans="1:2" x14ac:dyDescent="0.25">
      <c r="A66" s="12" t="s">
        <v>197</v>
      </c>
      <c r="B66" s="13">
        <v>13</v>
      </c>
    </row>
    <row r="67" spans="1:2" x14ac:dyDescent="0.25">
      <c r="A67" s="12" t="s">
        <v>153</v>
      </c>
      <c r="B67" s="13">
        <v>22</v>
      </c>
    </row>
    <row r="68" spans="1:2" x14ac:dyDescent="0.25">
      <c r="A68" s="12" t="s">
        <v>374</v>
      </c>
      <c r="B68" s="13">
        <v>20</v>
      </c>
    </row>
    <row r="69" spans="1:2" x14ac:dyDescent="0.25">
      <c r="A69" s="12" t="s">
        <v>345</v>
      </c>
      <c r="B69" s="13">
        <v>34</v>
      </c>
    </row>
    <row r="70" spans="1:2" x14ac:dyDescent="0.25">
      <c r="A70" s="12" t="s">
        <v>163</v>
      </c>
      <c r="B70" s="13">
        <v>15</v>
      </c>
    </row>
    <row r="71" spans="1:2" x14ac:dyDescent="0.25">
      <c r="A71" s="12" t="s">
        <v>237</v>
      </c>
      <c r="B71" s="13">
        <v>15</v>
      </c>
    </row>
    <row r="72" spans="1:2" x14ac:dyDescent="0.25">
      <c r="A72" s="12" t="s">
        <v>176</v>
      </c>
      <c r="B72" s="13">
        <v>35</v>
      </c>
    </row>
    <row r="73" spans="1:2" x14ac:dyDescent="0.25">
      <c r="A73" s="12" t="s">
        <v>171</v>
      </c>
      <c r="B73" s="13">
        <v>25</v>
      </c>
    </row>
    <row r="74" spans="1:2" x14ac:dyDescent="0.25">
      <c r="A74" s="12" t="s">
        <v>292</v>
      </c>
      <c r="B74" s="13">
        <v>16</v>
      </c>
    </row>
    <row r="75" spans="1:2" x14ac:dyDescent="0.25">
      <c r="A75" s="12" t="s">
        <v>293</v>
      </c>
      <c r="B75" s="13">
        <v>22</v>
      </c>
    </row>
    <row r="76" spans="1:2" x14ac:dyDescent="0.25">
      <c r="A76" s="12" t="s">
        <v>217</v>
      </c>
      <c r="B76" s="13">
        <v>27</v>
      </c>
    </row>
    <row r="77" spans="1:2" x14ac:dyDescent="0.25">
      <c r="A77" s="12" t="s">
        <v>238</v>
      </c>
      <c r="B77" s="13">
        <v>27</v>
      </c>
    </row>
    <row r="78" spans="1:2" x14ac:dyDescent="0.25">
      <c r="A78" s="12" t="s">
        <v>294</v>
      </c>
      <c r="B78" s="13">
        <v>12</v>
      </c>
    </row>
    <row r="79" spans="1:2" x14ac:dyDescent="0.25">
      <c r="A79" s="12" t="s">
        <v>287</v>
      </c>
      <c r="B79" s="13">
        <v>18</v>
      </c>
    </row>
    <row r="80" spans="1:2" x14ac:dyDescent="0.25">
      <c r="A80" s="12" t="s">
        <v>353</v>
      </c>
      <c r="B80" s="13">
        <v>20</v>
      </c>
    </row>
    <row r="81" spans="1:2" x14ac:dyDescent="0.25">
      <c r="A81" s="12" t="s">
        <v>218</v>
      </c>
      <c r="B81" s="13">
        <v>6</v>
      </c>
    </row>
    <row r="82" spans="1:2" x14ac:dyDescent="0.25">
      <c r="A82" s="12" t="s">
        <v>323</v>
      </c>
      <c r="B82" s="13">
        <v>25</v>
      </c>
    </row>
    <row r="83" spans="1:2" x14ac:dyDescent="0.25">
      <c r="A83" s="12" t="s">
        <v>239</v>
      </c>
      <c r="B83" s="13">
        <v>19</v>
      </c>
    </row>
    <row r="84" spans="1:2" x14ac:dyDescent="0.25">
      <c r="A84" s="12" t="s">
        <v>385</v>
      </c>
      <c r="B84" s="13">
        <v>16</v>
      </c>
    </row>
    <row r="85" spans="1:2" x14ac:dyDescent="0.25">
      <c r="A85" s="12" t="s">
        <v>210</v>
      </c>
      <c r="B85" s="13">
        <v>46</v>
      </c>
    </row>
    <row r="86" spans="1:2" x14ac:dyDescent="0.25">
      <c r="A86" s="12" t="s">
        <v>324</v>
      </c>
      <c r="B86" s="13">
        <v>21</v>
      </c>
    </row>
    <row r="87" spans="1:2" x14ac:dyDescent="0.25">
      <c r="A87" s="12" t="s">
        <v>119</v>
      </c>
      <c r="B87" s="13">
        <v>22</v>
      </c>
    </row>
    <row r="88" spans="1:2" x14ac:dyDescent="0.25">
      <c r="A88" s="12" t="s">
        <v>307</v>
      </c>
      <c r="B88" s="13">
        <v>49</v>
      </c>
    </row>
    <row r="89" spans="1:2" x14ac:dyDescent="0.25">
      <c r="A89" s="12" t="s">
        <v>181</v>
      </c>
      <c r="B89" s="13">
        <v>23</v>
      </c>
    </row>
    <row r="90" spans="1:2" x14ac:dyDescent="0.25">
      <c r="A90" s="12" t="s">
        <v>198</v>
      </c>
      <c r="B90" s="13">
        <v>12</v>
      </c>
    </row>
    <row r="91" spans="1:2" x14ac:dyDescent="0.25">
      <c r="A91" s="12" t="s">
        <v>245</v>
      </c>
      <c r="B91" s="13">
        <v>25</v>
      </c>
    </row>
    <row r="92" spans="1:2" x14ac:dyDescent="0.25">
      <c r="A92" s="12" t="s">
        <v>271</v>
      </c>
      <c r="B92" s="13">
        <v>18</v>
      </c>
    </row>
    <row r="93" spans="1:2" x14ac:dyDescent="0.25">
      <c r="A93" s="12" t="s">
        <v>211</v>
      </c>
      <c r="B93" s="13">
        <v>24</v>
      </c>
    </row>
    <row r="94" spans="1:2" x14ac:dyDescent="0.25">
      <c r="A94" s="12" t="s">
        <v>246</v>
      </c>
      <c r="B94" s="13">
        <v>31</v>
      </c>
    </row>
    <row r="95" spans="1:2" x14ac:dyDescent="0.25">
      <c r="A95" s="12" t="s">
        <v>272</v>
      </c>
      <c r="B95" s="13">
        <v>27</v>
      </c>
    </row>
    <row r="96" spans="1:2" x14ac:dyDescent="0.25">
      <c r="A96" s="12" t="s">
        <v>252</v>
      </c>
      <c r="B96" s="13">
        <v>20</v>
      </c>
    </row>
    <row r="97" spans="1:2" x14ac:dyDescent="0.25">
      <c r="A97" s="12" t="s">
        <v>370</v>
      </c>
      <c r="B97" s="13">
        <v>15</v>
      </c>
    </row>
    <row r="98" spans="1:2" x14ac:dyDescent="0.25">
      <c r="A98" s="12" t="s">
        <v>58</v>
      </c>
      <c r="B98" s="13">
        <v>17</v>
      </c>
    </row>
    <row r="99" spans="1:2" x14ac:dyDescent="0.25">
      <c r="A99" s="12" t="s">
        <v>89</v>
      </c>
      <c r="B99" s="13">
        <v>63</v>
      </c>
    </row>
    <row r="100" spans="1:2" x14ac:dyDescent="0.25">
      <c r="A100" s="12" t="s">
        <v>325</v>
      </c>
      <c r="B100" s="13">
        <v>33</v>
      </c>
    </row>
    <row r="101" spans="1:2" x14ac:dyDescent="0.25">
      <c r="A101" s="12" t="s">
        <v>154</v>
      </c>
      <c r="B101" s="13">
        <v>20</v>
      </c>
    </row>
    <row r="102" spans="1:2" x14ac:dyDescent="0.25">
      <c r="A102" s="12" t="s">
        <v>164</v>
      </c>
      <c r="B102" s="13">
        <v>28</v>
      </c>
    </row>
    <row r="103" spans="1:2" x14ac:dyDescent="0.25">
      <c r="A103" s="12" t="s">
        <v>172</v>
      </c>
      <c r="B103" s="13">
        <v>52</v>
      </c>
    </row>
    <row r="104" spans="1:2" x14ac:dyDescent="0.25">
      <c r="A104" s="12" t="s">
        <v>240</v>
      </c>
      <c r="B104" s="13">
        <v>20</v>
      </c>
    </row>
    <row r="105" spans="1:2" x14ac:dyDescent="0.25">
      <c r="A105" s="12" t="s">
        <v>40</v>
      </c>
      <c r="B105" s="13">
        <v>26</v>
      </c>
    </row>
    <row r="106" spans="1:2" x14ac:dyDescent="0.25">
      <c r="A106" s="12" t="s">
        <v>360</v>
      </c>
      <c r="B106" s="13">
        <v>16</v>
      </c>
    </row>
    <row r="107" spans="1:2" x14ac:dyDescent="0.25">
      <c r="A107" s="12" t="s">
        <v>67</v>
      </c>
      <c r="B107" s="13">
        <v>16</v>
      </c>
    </row>
    <row r="108" spans="1:2" x14ac:dyDescent="0.25">
      <c r="A108" s="12" t="s">
        <v>302</v>
      </c>
      <c r="B108" s="13">
        <v>17</v>
      </c>
    </row>
    <row r="109" spans="1:2" x14ac:dyDescent="0.25">
      <c r="A109" s="12" t="s">
        <v>174</v>
      </c>
      <c r="B109" s="13">
        <v>17</v>
      </c>
    </row>
    <row r="110" spans="1:2" x14ac:dyDescent="0.25">
      <c r="A110" s="12" t="s">
        <v>253</v>
      </c>
      <c r="B110" s="13">
        <v>17</v>
      </c>
    </row>
    <row r="111" spans="1:2" x14ac:dyDescent="0.25">
      <c r="A111" s="12" t="s">
        <v>188</v>
      </c>
      <c r="B111" s="13">
        <v>24</v>
      </c>
    </row>
    <row r="112" spans="1:2" x14ac:dyDescent="0.25">
      <c r="A112" s="12" t="s">
        <v>357</v>
      </c>
      <c r="B112" s="13">
        <v>12</v>
      </c>
    </row>
    <row r="113" spans="1:2" x14ac:dyDescent="0.25">
      <c r="A113" s="12" t="s">
        <v>386</v>
      </c>
      <c r="B113" s="13">
        <v>11</v>
      </c>
    </row>
    <row r="114" spans="1:2" x14ac:dyDescent="0.25">
      <c r="A114" s="12" t="s">
        <v>96</v>
      </c>
      <c r="B114" s="13">
        <v>36</v>
      </c>
    </row>
    <row r="115" spans="1:2" x14ac:dyDescent="0.25">
      <c r="A115" s="12" t="s">
        <v>341</v>
      </c>
      <c r="B115" s="13">
        <v>19</v>
      </c>
    </row>
    <row r="116" spans="1:2" x14ac:dyDescent="0.25">
      <c r="A116" s="12" t="s">
        <v>59</v>
      </c>
      <c r="B116" s="13">
        <v>11</v>
      </c>
    </row>
    <row r="117" spans="1:2" x14ac:dyDescent="0.25">
      <c r="A117" s="12" t="s">
        <v>177</v>
      </c>
      <c r="B117" s="13">
        <v>25</v>
      </c>
    </row>
    <row r="118" spans="1:2" x14ac:dyDescent="0.25">
      <c r="A118" s="12" t="s">
        <v>295</v>
      </c>
      <c r="B118" s="13">
        <v>18</v>
      </c>
    </row>
    <row r="119" spans="1:2" x14ac:dyDescent="0.25">
      <c r="A119" s="12" t="s">
        <v>158</v>
      </c>
      <c r="B119" s="13">
        <v>41</v>
      </c>
    </row>
    <row r="120" spans="1:2" x14ac:dyDescent="0.25">
      <c r="A120" s="12" t="s">
        <v>159</v>
      </c>
      <c r="B120" s="13">
        <v>56</v>
      </c>
    </row>
    <row r="121" spans="1:2" x14ac:dyDescent="0.25">
      <c r="A121" s="12" t="s">
        <v>303</v>
      </c>
      <c r="B121" s="13">
        <v>21</v>
      </c>
    </row>
    <row r="122" spans="1:2" x14ac:dyDescent="0.25">
      <c r="A122" s="12" t="s">
        <v>114</v>
      </c>
      <c r="B122" s="13">
        <v>29</v>
      </c>
    </row>
    <row r="123" spans="1:2" x14ac:dyDescent="0.25">
      <c r="A123" s="12" t="s">
        <v>296</v>
      </c>
      <c r="B123" s="13">
        <v>21</v>
      </c>
    </row>
    <row r="124" spans="1:2" x14ac:dyDescent="0.25">
      <c r="A124" s="12" t="s">
        <v>182</v>
      </c>
      <c r="B124" s="13">
        <v>30</v>
      </c>
    </row>
    <row r="125" spans="1:2" x14ac:dyDescent="0.25">
      <c r="A125" s="12" t="s">
        <v>33</v>
      </c>
      <c r="B125" s="13">
        <v>13</v>
      </c>
    </row>
    <row r="126" spans="1:2" x14ac:dyDescent="0.25">
      <c r="A126" s="12" t="s">
        <v>41</v>
      </c>
      <c r="B126" s="13">
        <v>14</v>
      </c>
    </row>
    <row r="127" spans="1:2" x14ac:dyDescent="0.25">
      <c r="A127" s="12" t="s">
        <v>160</v>
      </c>
      <c r="B127" s="13">
        <v>21</v>
      </c>
    </row>
    <row r="128" spans="1:2" x14ac:dyDescent="0.25">
      <c r="A128" s="12" t="s">
        <v>282</v>
      </c>
      <c r="B128" s="13">
        <v>9</v>
      </c>
    </row>
    <row r="129" spans="1:2" x14ac:dyDescent="0.25">
      <c r="A129" s="12" t="s">
        <v>199</v>
      </c>
      <c r="B129" s="13">
        <v>21</v>
      </c>
    </row>
    <row r="130" spans="1:2" x14ac:dyDescent="0.25">
      <c r="A130" s="12" t="s">
        <v>83</v>
      </c>
      <c r="B130" s="13">
        <v>13</v>
      </c>
    </row>
    <row r="131" spans="1:2" x14ac:dyDescent="0.25">
      <c r="A131" s="12" t="s">
        <v>42</v>
      </c>
      <c r="B131" s="13">
        <v>19</v>
      </c>
    </row>
    <row r="132" spans="1:2" x14ac:dyDescent="0.25">
      <c r="A132" s="12" t="s">
        <v>22</v>
      </c>
      <c r="B132" s="13">
        <v>11</v>
      </c>
    </row>
    <row r="133" spans="1:2" x14ac:dyDescent="0.25">
      <c r="A133" s="12" t="s">
        <v>165</v>
      </c>
      <c r="B133" s="13">
        <v>27</v>
      </c>
    </row>
    <row r="134" spans="1:2" x14ac:dyDescent="0.25">
      <c r="A134" s="12" t="s">
        <v>65</v>
      </c>
      <c r="B134" s="13">
        <v>196</v>
      </c>
    </row>
    <row r="135" spans="1:2" x14ac:dyDescent="0.25">
      <c r="A135" s="12" t="s">
        <v>150</v>
      </c>
      <c r="B135" s="13">
        <v>5</v>
      </c>
    </row>
    <row r="136" spans="1:2" x14ac:dyDescent="0.25">
      <c r="A136" s="12" t="s">
        <v>196</v>
      </c>
      <c r="B136" s="13">
        <v>17</v>
      </c>
    </row>
    <row r="137" spans="1:2" x14ac:dyDescent="0.25">
      <c r="A137" s="12" t="s">
        <v>113</v>
      </c>
      <c r="B137" s="13">
        <v>18</v>
      </c>
    </row>
    <row r="138" spans="1:2" x14ac:dyDescent="0.25">
      <c r="A138" s="12" t="s">
        <v>331</v>
      </c>
      <c r="B138" s="13">
        <v>32</v>
      </c>
    </row>
    <row r="139" spans="1:2" x14ac:dyDescent="0.25">
      <c r="A139" s="12" t="s">
        <v>116</v>
      </c>
      <c r="B139" s="13">
        <v>11</v>
      </c>
    </row>
    <row r="140" spans="1:2" x14ac:dyDescent="0.25">
      <c r="A140" s="12" t="s">
        <v>156</v>
      </c>
      <c r="B140" s="13">
        <v>4</v>
      </c>
    </row>
    <row r="141" spans="1:2" x14ac:dyDescent="0.25">
      <c r="A141" s="12" t="s">
        <v>125</v>
      </c>
      <c r="B141" s="13">
        <v>11</v>
      </c>
    </row>
    <row r="142" spans="1:2" x14ac:dyDescent="0.25">
      <c r="A142" s="12" t="s">
        <v>121</v>
      </c>
      <c r="B142" s="13">
        <v>23</v>
      </c>
    </row>
    <row r="143" spans="1:2" x14ac:dyDescent="0.25">
      <c r="A143" s="12" t="s">
        <v>139</v>
      </c>
      <c r="B143" s="13">
        <v>18</v>
      </c>
    </row>
    <row r="144" spans="1:2" x14ac:dyDescent="0.25">
      <c r="A144" s="12" t="s">
        <v>377</v>
      </c>
      <c r="B144" s="13">
        <v>8</v>
      </c>
    </row>
    <row r="145" spans="1:2" x14ac:dyDescent="0.25">
      <c r="A145" s="12" t="s">
        <v>365</v>
      </c>
      <c r="B145" s="13">
        <v>29</v>
      </c>
    </row>
    <row r="146" spans="1:2" x14ac:dyDescent="0.25">
      <c r="A146" s="12" t="s">
        <v>366</v>
      </c>
      <c r="B146" s="13">
        <v>24</v>
      </c>
    </row>
    <row r="147" spans="1:2" x14ac:dyDescent="0.25">
      <c r="A147" s="12" t="s">
        <v>123</v>
      </c>
      <c r="B147" s="13">
        <v>21</v>
      </c>
    </row>
    <row r="148" spans="1:2" x14ac:dyDescent="0.25">
      <c r="A148" s="12" t="s">
        <v>229</v>
      </c>
      <c r="B148" s="13">
        <v>15</v>
      </c>
    </row>
    <row r="149" spans="1:2" x14ac:dyDescent="0.25">
      <c r="A149" s="12" t="s">
        <v>339</v>
      </c>
      <c r="B149" s="13">
        <v>10</v>
      </c>
    </row>
    <row r="150" spans="1:2" x14ac:dyDescent="0.25">
      <c r="A150" s="12" t="s">
        <v>134</v>
      </c>
      <c r="B150" s="13">
        <v>14</v>
      </c>
    </row>
    <row r="151" spans="1:2" x14ac:dyDescent="0.25">
      <c r="A151" s="12" t="s">
        <v>140</v>
      </c>
      <c r="B151" s="13">
        <v>17</v>
      </c>
    </row>
    <row r="152" spans="1:2" x14ac:dyDescent="0.25">
      <c r="A152" s="12" t="s">
        <v>299</v>
      </c>
      <c r="B152" s="13">
        <v>7</v>
      </c>
    </row>
    <row r="153" spans="1:2" x14ac:dyDescent="0.25">
      <c r="A153" s="12" t="s">
        <v>243</v>
      </c>
      <c r="B153" s="13">
        <v>10</v>
      </c>
    </row>
    <row r="154" spans="1:2" x14ac:dyDescent="0.25">
      <c r="A154" s="12" t="s">
        <v>126</v>
      </c>
      <c r="B154" s="13">
        <v>37</v>
      </c>
    </row>
    <row r="155" spans="1:2" x14ac:dyDescent="0.25">
      <c r="A155" s="12" t="s">
        <v>215</v>
      </c>
      <c r="B155" s="13">
        <v>14</v>
      </c>
    </row>
    <row r="156" spans="1:2" x14ac:dyDescent="0.25">
      <c r="A156" s="12" t="s">
        <v>250</v>
      </c>
      <c r="B156" s="13">
        <v>8</v>
      </c>
    </row>
    <row r="157" spans="1:2" x14ac:dyDescent="0.25">
      <c r="A157" s="12" t="s">
        <v>274</v>
      </c>
      <c r="B157" s="13">
        <v>11</v>
      </c>
    </row>
    <row r="158" spans="1:2" x14ac:dyDescent="0.25">
      <c r="A158" s="12" t="s">
        <v>94</v>
      </c>
      <c r="B158" s="13">
        <v>64</v>
      </c>
    </row>
    <row r="159" spans="1:2" x14ac:dyDescent="0.25">
      <c r="A159" s="12" t="s">
        <v>175</v>
      </c>
      <c r="B159" s="13">
        <v>8</v>
      </c>
    </row>
    <row r="160" spans="1:2" x14ac:dyDescent="0.25">
      <c r="A160" s="12" t="s">
        <v>305</v>
      </c>
      <c r="B160" s="13">
        <v>16</v>
      </c>
    </row>
    <row r="161" spans="1:2" x14ac:dyDescent="0.25">
      <c r="A161" s="12" t="s">
        <v>258</v>
      </c>
      <c r="B161" s="13">
        <v>8</v>
      </c>
    </row>
    <row r="162" spans="1:2" x14ac:dyDescent="0.25">
      <c r="A162" s="12" t="s">
        <v>162</v>
      </c>
      <c r="B162" s="13">
        <v>42</v>
      </c>
    </row>
    <row r="163" spans="1:2" x14ac:dyDescent="0.25">
      <c r="A163" s="12" t="s">
        <v>203</v>
      </c>
      <c r="B163" s="13">
        <v>5</v>
      </c>
    </row>
    <row r="164" spans="1:2" x14ac:dyDescent="0.25">
      <c r="A164" s="12" t="s">
        <v>26</v>
      </c>
      <c r="B164" s="13">
        <v>83</v>
      </c>
    </row>
    <row r="165" spans="1:2" x14ac:dyDescent="0.25">
      <c r="A165" s="12" t="s">
        <v>127</v>
      </c>
      <c r="B165" s="13">
        <v>10</v>
      </c>
    </row>
    <row r="166" spans="1:2" x14ac:dyDescent="0.25">
      <c r="A166" s="12" t="s">
        <v>98</v>
      </c>
      <c r="B166" s="13">
        <v>8</v>
      </c>
    </row>
    <row r="167" spans="1:2" x14ac:dyDescent="0.25">
      <c r="A167" s="12" t="s">
        <v>391</v>
      </c>
      <c r="B167" s="13">
        <v>18</v>
      </c>
    </row>
    <row r="168" spans="1:2" x14ac:dyDescent="0.25">
      <c r="A168" s="12" t="s">
        <v>328</v>
      </c>
      <c r="B168" s="13">
        <v>16</v>
      </c>
    </row>
    <row r="169" spans="1:2" x14ac:dyDescent="0.25">
      <c r="A169" s="12" t="s">
        <v>56</v>
      </c>
      <c r="B169" s="13">
        <v>6</v>
      </c>
    </row>
    <row r="170" spans="1:2" x14ac:dyDescent="0.25">
      <c r="A170" s="12" t="s">
        <v>117</v>
      </c>
      <c r="B170" s="13">
        <v>9</v>
      </c>
    </row>
    <row r="171" spans="1:2" x14ac:dyDescent="0.25">
      <c r="A171" s="12" t="s">
        <v>32</v>
      </c>
      <c r="B171" s="13">
        <v>3</v>
      </c>
    </row>
    <row r="172" spans="1:2" x14ac:dyDescent="0.25">
      <c r="A172" s="12" t="s">
        <v>82</v>
      </c>
      <c r="B172" s="13">
        <v>15</v>
      </c>
    </row>
    <row r="173" spans="1:2" x14ac:dyDescent="0.25">
      <c r="A173" s="12" t="s">
        <v>269</v>
      </c>
      <c r="B173" s="13">
        <v>44</v>
      </c>
    </row>
    <row r="174" spans="1:2" x14ac:dyDescent="0.25">
      <c r="A174" s="12" t="s">
        <v>180</v>
      </c>
      <c r="B174" s="13">
        <v>8</v>
      </c>
    </row>
    <row r="175" spans="1:2" x14ac:dyDescent="0.25">
      <c r="A175" s="12" t="s">
        <v>64</v>
      </c>
      <c r="B175" s="13">
        <v>15</v>
      </c>
    </row>
    <row r="176" spans="1:2" x14ac:dyDescent="0.25">
      <c r="A176" s="12" t="s">
        <v>128</v>
      </c>
      <c r="B176" s="13">
        <v>13</v>
      </c>
    </row>
    <row r="177" spans="1:2" x14ac:dyDescent="0.25">
      <c r="A177" s="12" t="s">
        <v>135</v>
      </c>
      <c r="B177" s="13">
        <v>21</v>
      </c>
    </row>
    <row r="178" spans="1:2" x14ac:dyDescent="0.25">
      <c r="A178" s="12" t="s">
        <v>186</v>
      </c>
      <c r="B178" s="13">
        <v>18</v>
      </c>
    </row>
    <row r="179" spans="1:2" x14ac:dyDescent="0.25">
      <c r="A179" s="12" t="s">
        <v>87</v>
      </c>
      <c r="B179" s="13">
        <v>6</v>
      </c>
    </row>
    <row r="180" spans="1:2" x14ac:dyDescent="0.25">
      <c r="A180" s="12" t="s">
        <v>129</v>
      </c>
      <c r="B180" s="13">
        <v>10</v>
      </c>
    </row>
    <row r="181" spans="1:2" x14ac:dyDescent="0.25">
      <c r="A181" s="12" t="s">
        <v>45</v>
      </c>
      <c r="B181" s="13">
        <v>5</v>
      </c>
    </row>
    <row r="182" spans="1:2" x14ac:dyDescent="0.25">
      <c r="A182" s="12" t="s">
        <v>359</v>
      </c>
      <c r="B182" s="13">
        <v>7</v>
      </c>
    </row>
    <row r="183" spans="1:2" x14ac:dyDescent="0.25">
      <c r="A183" s="12" t="s">
        <v>367</v>
      </c>
      <c r="B183" s="13">
        <v>7</v>
      </c>
    </row>
    <row r="184" spans="1:2" x14ac:dyDescent="0.25">
      <c r="A184" s="12" t="s">
        <v>141</v>
      </c>
      <c r="B184" s="13">
        <v>20</v>
      </c>
    </row>
    <row r="185" spans="1:2" x14ac:dyDescent="0.25">
      <c r="A185" s="12" t="s">
        <v>209</v>
      </c>
      <c r="B185" s="13">
        <v>4</v>
      </c>
    </row>
    <row r="186" spans="1:2" x14ac:dyDescent="0.25">
      <c r="A186" s="12" t="s">
        <v>283</v>
      </c>
      <c r="B186" s="13">
        <v>36</v>
      </c>
    </row>
    <row r="187" spans="1:2" x14ac:dyDescent="0.25">
      <c r="A187" s="12" t="s">
        <v>130</v>
      </c>
      <c r="B187" s="13">
        <v>6</v>
      </c>
    </row>
    <row r="188" spans="1:2" x14ac:dyDescent="0.25">
      <c r="A188" s="12" t="s">
        <v>290</v>
      </c>
      <c r="B188" s="13">
        <v>6</v>
      </c>
    </row>
    <row r="189" spans="1:2" x14ac:dyDescent="0.25">
      <c r="A189" s="12" t="s">
        <v>193</v>
      </c>
      <c r="B189" s="13">
        <v>9</v>
      </c>
    </row>
    <row r="190" spans="1:2" x14ac:dyDescent="0.25">
      <c r="A190" s="12" t="s">
        <v>106</v>
      </c>
      <c r="B190" s="13">
        <v>10</v>
      </c>
    </row>
    <row r="191" spans="1:2" x14ac:dyDescent="0.25">
      <c r="A191" s="12" t="s">
        <v>332</v>
      </c>
      <c r="B191" s="13">
        <v>16</v>
      </c>
    </row>
    <row r="192" spans="1:2" x14ac:dyDescent="0.25">
      <c r="A192" s="12" t="s">
        <v>145</v>
      </c>
      <c r="B192" s="13">
        <v>16</v>
      </c>
    </row>
    <row r="193" spans="1:2" x14ac:dyDescent="0.25">
      <c r="A193" s="12" t="s">
        <v>310</v>
      </c>
      <c r="B193" s="13">
        <v>10</v>
      </c>
    </row>
    <row r="194" spans="1:2" x14ac:dyDescent="0.25">
      <c r="A194" s="12" t="s">
        <v>344</v>
      </c>
      <c r="B194" s="13">
        <v>12</v>
      </c>
    </row>
    <row r="195" spans="1:2" x14ac:dyDescent="0.25">
      <c r="A195" s="12" t="s">
        <v>318</v>
      </c>
      <c r="B195" s="13">
        <v>43</v>
      </c>
    </row>
    <row r="196" spans="1:2" x14ac:dyDescent="0.25">
      <c r="A196" s="12" t="s">
        <v>124</v>
      </c>
      <c r="B196" s="13">
        <v>22</v>
      </c>
    </row>
    <row r="197" spans="1:2" x14ac:dyDescent="0.25">
      <c r="A197" s="12" t="s">
        <v>157</v>
      </c>
      <c r="B197" s="13">
        <v>7</v>
      </c>
    </row>
    <row r="198" spans="1:2" x14ac:dyDescent="0.25">
      <c r="A198" s="12" t="s">
        <v>236</v>
      </c>
      <c r="B198" s="13">
        <v>13</v>
      </c>
    </row>
    <row r="199" spans="1:2" x14ac:dyDescent="0.25">
      <c r="A199" s="12" t="s">
        <v>136</v>
      </c>
      <c r="B199" s="13">
        <v>8</v>
      </c>
    </row>
    <row r="200" spans="1:2" x14ac:dyDescent="0.25">
      <c r="A200" s="12" t="s">
        <v>51</v>
      </c>
      <c r="B200" s="13">
        <v>21</v>
      </c>
    </row>
    <row r="201" spans="1:2" x14ac:dyDescent="0.25">
      <c r="A201" s="12" t="s">
        <v>361</v>
      </c>
      <c r="B201" s="13">
        <v>8</v>
      </c>
    </row>
    <row r="202" spans="1:2" x14ac:dyDescent="0.25">
      <c r="A202" s="12" t="s">
        <v>90</v>
      </c>
      <c r="B202" s="13">
        <v>13</v>
      </c>
    </row>
    <row r="203" spans="1:2" x14ac:dyDescent="0.25">
      <c r="A203" s="12" t="s">
        <v>189</v>
      </c>
      <c r="B203" s="13">
        <v>46</v>
      </c>
    </row>
    <row r="204" spans="1:2" x14ac:dyDescent="0.25">
      <c r="A204" s="12" t="s">
        <v>254</v>
      </c>
      <c r="B204" s="13">
        <v>10</v>
      </c>
    </row>
    <row r="205" spans="1:2" x14ac:dyDescent="0.25">
      <c r="A205" s="12" t="s">
        <v>225</v>
      </c>
      <c r="B205" s="13">
        <v>22</v>
      </c>
    </row>
    <row r="206" spans="1:2" x14ac:dyDescent="0.25">
      <c r="A206" s="12" t="s">
        <v>142</v>
      </c>
      <c r="B206" s="13">
        <v>21</v>
      </c>
    </row>
    <row r="207" spans="1:2" x14ac:dyDescent="0.25">
      <c r="A207" s="12" t="s">
        <v>311</v>
      </c>
      <c r="B207" s="13">
        <v>11</v>
      </c>
    </row>
    <row r="208" spans="1:2" x14ac:dyDescent="0.25">
      <c r="A208" s="12" t="s">
        <v>68</v>
      </c>
      <c r="B208" s="13">
        <v>23</v>
      </c>
    </row>
    <row r="209" spans="1:2" x14ac:dyDescent="0.25">
      <c r="A209" s="12" t="s">
        <v>47</v>
      </c>
      <c r="B209" s="13">
        <v>17</v>
      </c>
    </row>
    <row r="210" spans="1:2" x14ac:dyDescent="0.25">
      <c r="A210" s="12" t="s">
        <v>346</v>
      </c>
      <c r="B210" s="13">
        <v>8</v>
      </c>
    </row>
    <row r="211" spans="1:2" x14ac:dyDescent="0.25">
      <c r="A211" s="12" t="s">
        <v>206</v>
      </c>
      <c r="B211" s="13">
        <v>12</v>
      </c>
    </row>
    <row r="212" spans="1:2" x14ac:dyDescent="0.25">
      <c r="A212" s="12" t="s">
        <v>387</v>
      </c>
      <c r="B212" s="13">
        <v>12</v>
      </c>
    </row>
    <row r="213" spans="1:2" x14ac:dyDescent="0.25">
      <c r="A213" s="12" t="s">
        <v>120</v>
      </c>
      <c r="B213" s="13">
        <v>15</v>
      </c>
    </row>
    <row r="214" spans="1:2" x14ac:dyDescent="0.25">
      <c r="A214" s="12" t="s">
        <v>91</v>
      </c>
      <c r="B214" s="13">
        <v>21</v>
      </c>
    </row>
    <row r="215" spans="1:2" x14ac:dyDescent="0.25">
      <c r="A215" s="12" t="s">
        <v>277</v>
      </c>
      <c r="B215" s="13">
        <v>18</v>
      </c>
    </row>
    <row r="216" spans="1:2" x14ac:dyDescent="0.25">
      <c r="A216" s="12" t="s">
        <v>347</v>
      </c>
      <c r="B216" s="13">
        <v>23</v>
      </c>
    </row>
    <row r="217" spans="1:2" x14ac:dyDescent="0.25">
      <c r="A217" s="12" t="s">
        <v>320</v>
      </c>
      <c r="B217" s="13">
        <v>13</v>
      </c>
    </row>
    <row r="218" spans="1:2" x14ac:dyDescent="0.25">
      <c r="A218" s="12" t="s">
        <v>388</v>
      </c>
      <c r="B218" s="13">
        <v>9</v>
      </c>
    </row>
    <row r="219" spans="1:2" x14ac:dyDescent="0.25">
      <c r="A219" s="12" t="s">
        <v>190</v>
      </c>
      <c r="B219" s="13">
        <v>23</v>
      </c>
    </row>
    <row r="220" spans="1:2" x14ac:dyDescent="0.25">
      <c r="A220" s="12" t="s">
        <v>69</v>
      </c>
      <c r="B220" s="13">
        <v>29</v>
      </c>
    </row>
    <row r="221" spans="1:2" x14ac:dyDescent="0.25">
      <c r="A221" s="12" t="s">
        <v>375</v>
      </c>
      <c r="B221" s="13">
        <v>16</v>
      </c>
    </row>
    <row r="222" spans="1:2" x14ac:dyDescent="0.25">
      <c r="A222" s="12" t="s">
        <v>97</v>
      </c>
      <c r="B222" s="13">
        <v>59</v>
      </c>
    </row>
    <row r="223" spans="1:2" x14ac:dyDescent="0.25">
      <c r="A223" s="12" t="s">
        <v>230</v>
      </c>
      <c r="B223" s="13">
        <v>25</v>
      </c>
    </row>
    <row r="224" spans="1:2" x14ac:dyDescent="0.25">
      <c r="A224" s="12" t="s">
        <v>107</v>
      </c>
      <c r="B224" s="13">
        <v>56</v>
      </c>
    </row>
    <row r="225" spans="1:2" x14ac:dyDescent="0.25">
      <c r="A225" s="12" t="s">
        <v>255</v>
      </c>
      <c r="B225" s="13">
        <v>19</v>
      </c>
    </row>
    <row r="226" spans="1:2" x14ac:dyDescent="0.25">
      <c r="A226" s="12" t="s">
        <v>321</v>
      </c>
      <c r="B226" s="13">
        <v>42</v>
      </c>
    </row>
    <row r="227" spans="1:2" x14ac:dyDescent="0.25">
      <c r="A227" s="12" t="s">
        <v>264</v>
      </c>
      <c r="B227" s="13">
        <v>12</v>
      </c>
    </row>
    <row r="228" spans="1:2" x14ac:dyDescent="0.25">
      <c r="A228" s="12" t="s">
        <v>380</v>
      </c>
      <c r="B228" s="13">
        <v>7</v>
      </c>
    </row>
    <row r="229" spans="1:2" x14ac:dyDescent="0.25">
      <c r="A229" s="12" t="s">
        <v>326</v>
      </c>
      <c r="B229" s="13">
        <v>30</v>
      </c>
    </row>
    <row r="230" spans="1:2" x14ac:dyDescent="0.25">
      <c r="A230" s="12" t="s">
        <v>312</v>
      </c>
      <c r="B230" s="13">
        <v>20</v>
      </c>
    </row>
    <row r="231" spans="1:2" x14ac:dyDescent="0.25">
      <c r="A231" s="12" t="s">
        <v>100</v>
      </c>
      <c r="B231" s="13">
        <v>26</v>
      </c>
    </row>
    <row r="232" spans="1:2" x14ac:dyDescent="0.25">
      <c r="A232" s="12" t="s">
        <v>389</v>
      </c>
      <c r="B232" s="13">
        <v>28</v>
      </c>
    </row>
    <row r="233" spans="1:2" x14ac:dyDescent="0.25">
      <c r="A233" s="12" t="s">
        <v>313</v>
      </c>
      <c r="B233" s="13">
        <v>16</v>
      </c>
    </row>
    <row r="234" spans="1:2" x14ac:dyDescent="0.25">
      <c r="A234" s="12" t="s">
        <v>219</v>
      </c>
      <c r="B234" s="13">
        <v>17</v>
      </c>
    </row>
    <row r="235" spans="1:2" x14ac:dyDescent="0.25">
      <c r="A235" s="12" t="s">
        <v>28</v>
      </c>
      <c r="B235" s="13">
        <v>19</v>
      </c>
    </row>
    <row r="236" spans="1:2" x14ac:dyDescent="0.25">
      <c r="A236" s="12" t="s">
        <v>166</v>
      </c>
      <c r="B236" s="13">
        <v>68</v>
      </c>
    </row>
    <row r="237" spans="1:2" x14ac:dyDescent="0.25">
      <c r="A237" s="12" t="s">
        <v>52</v>
      </c>
      <c r="B237" s="13">
        <v>30</v>
      </c>
    </row>
    <row r="238" spans="1:2" x14ac:dyDescent="0.25">
      <c r="A238" s="12" t="s">
        <v>212</v>
      </c>
      <c r="B238" s="13">
        <v>20</v>
      </c>
    </row>
    <row r="239" spans="1:2" x14ac:dyDescent="0.25">
      <c r="A239" s="12" t="s">
        <v>53</v>
      </c>
      <c r="B239" s="13">
        <v>58</v>
      </c>
    </row>
    <row r="240" spans="1:2" x14ac:dyDescent="0.25">
      <c r="A240" s="12" t="s">
        <v>376</v>
      </c>
      <c r="B240" s="13">
        <v>25</v>
      </c>
    </row>
    <row r="241" spans="1:2" x14ac:dyDescent="0.25">
      <c r="A241" s="12" t="s">
        <v>241</v>
      </c>
      <c r="B241" s="13">
        <v>12</v>
      </c>
    </row>
    <row r="242" spans="1:2" x14ac:dyDescent="0.25">
      <c r="A242" s="12" t="s">
        <v>101</v>
      </c>
      <c r="B242" s="13">
        <v>31</v>
      </c>
    </row>
    <row r="243" spans="1:2" x14ac:dyDescent="0.25">
      <c r="A243" s="12" t="s">
        <v>70</v>
      </c>
      <c r="B243" s="13">
        <v>29</v>
      </c>
    </row>
    <row r="244" spans="1:2" x14ac:dyDescent="0.25">
      <c r="A244" s="12" t="s">
        <v>23</v>
      </c>
      <c r="B244" s="13">
        <v>16</v>
      </c>
    </row>
    <row r="245" spans="1:2" x14ac:dyDescent="0.25">
      <c r="A245" s="12" t="s">
        <v>34</v>
      </c>
      <c r="B245" s="13">
        <v>20</v>
      </c>
    </row>
    <row r="246" spans="1:2" x14ac:dyDescent="0.25">
      <c r="A246" s="12" t="s">
        <v>147</v>
      </c>
      <c r="B246" s="13">
        <v>22</v>
      </c>
    </row>
    <row r="247" spans="1:2" x14ac:dyDescent="0.25">
      <c r="A247" s="12" t="s">
        <v>74</v>
      </c>
      <c r="B247" s="13">
        <v>26</v>
      </c>
    </row>
    <row r="248" spans="1:2" x14ac:dyDescent="0.25">
      <c r="A248" s="12" t="s">
        <v>261</v>
      </c>
      <c r="B248" s="13">
        <v>27</v>
      </c>
    </row>
    <row r="249" spans="1:2" x14ac:dyDescent="0.25">
      <c r="A249" s="12" t="s">
        <v>220</v>
      </c>
      <c r="B249" s="13">
        <v>18</v>
      </c>
    </row>
    <row r="250" spans="1:2" x14ac:dyDescent="0.25">
      <c r="A250" s="12" t="s">
        <v>29</v>
      </c>
      <c r="B250" s="13">
        <v>37</v>
      </c>
    </row>
    <row r="251" spans="1:2" x14ac:dyDescent="0.25">
      <c r="A251" s="12" t="s">
        <v>381</v>
      </c>
      <c r="B251" s="13">
        <v>11</v>
      </c>
    </row>
    <row r="252" spans="1:2" x14ac:dyDescent="0.25">
      <c r="A252" s="12" t="s">
        <v>242</v>
      </c>
      <c r="B252" s="13">
        <v>21</v>
      </c>
    </row>
    <row r="253" spans="1:2" x14ac:dyDescent="0.25">
      <c r="A253" s="12" t="s">
        <v>80</v>
      </c>
      <c r="B253" s="13">
        <v>33</v>
      </c>
    </row>
    <row r="254" spans="1:2" x14ac:dyDescent="0.25">
      <c r="A254" s="12" t="s">
        <v>48</v>
      </c>
      <c r="B254" s="13">
        <v>16</v>
      </c>
    </row>
    <row r="255" spans="1:2" x14ac:dyDescent="0.25">
      <c r="A255" s="12" t="s">
        <v>35</v>
      </c>
      <c r="B255" s="13">
        <v>23</v>
      </c>
    </row>
    <row r="256" spans="1:2" x14ac:dyDescent="0.25">
      <c r="A256" s="12" t="s">
        <v>288</v>
      </c>
      <c r="B256" s="13">
        <v>10</v>
      </c>
    </row>
    <row r="257" spans="1:2" x14ac:dyDescent="0.25">
      <c r="A257" s="12" t="s">
        <v>304</v>
      </c>
      <c r="B257" s="13">
        <v>19</v>
      </c>
    </row>
    <row r="258" spans="1:2" x14ac:dyDescent="0.25">
      <c r="A258" s="12" t="s">
        <v>265</v>
      </c>
      <c r="B258" s="13">
        <v>65</v>
      </c>
    </row>
    <row r="259" spans="1:2" x14ac:dyDescent="0.25">
      <c r="A259" s="12" t="s">
        <v>92</v>
      </c>
      <c r="B259" s="13">
        <v>11</v>
      </c>
    </row>
    <row r="260" spans="1:2" x14ac:dyDescent="0.25">
      <c r="A260" s="12" t="s">
        <v>322</v>
      </c>
      <c r="B260" s="13">
        <v>22</v>
      </c>
    </row>
    <row r="261" spans="1:2" x14ac:dyDescent="0.25">
      <c r="A261" s="12" t="s">
        <v>75</v>
      </c>
      <c r="B261" s="13">
        <v>22</v>
      </c>
    </row>
    <row r="262" spans="1:2" x14ac:dyDescent="0.25">
      <c r="A262" s="12" t="s">
        <v>54</v>
      </c>
      <c r="B262" s="13">
        <v>18</v>
      </c>
    </row>
    <row r="263" spans="1:2" x14ac:dyDescent="0.25">
      <c r="A263" s="12" t="s">
        <v>178</v>
      </c>
      <c r="B263" s="13">
        <v>36</v>
      </c>
    </row>
    <row r="264" spans="1:2" x14ac:dyDescent="0.25">
      <c r="A264" s="12" t="s">
        <v>179</v>
      </c>
      <c r="B264" s="13">
        <v>32</v>
      </c>
    </row>
    <row r="265" spans="1:2" x14ac:dyDescent="0.25">
      <c r="A265" s="12" t="s">
        <v>60</v>
      </c>
      <c r="B265" s="13">
        <v>19</v>
      </c>
    </row>
    <row r="266" spans="1:2" x14ac:dyDescent="0.25">
      <c r="A266" s="12" t="s">
        <v>143</v>
      </c>
      <c r="B266" s="13">
        <v>32</v>
      </c>
    </row>
    <row r="267" spans="1:2" x14ac:dyDescent="0.25">
      <c r="A267" s="12" t="s">
        <v>354</v>
      </c>
      <c r="B267" s="13">
        <v>10</v>
      </c>
    </row>
    <row r="268" spans="1:2" x14ac:dyDescent="0.25">
      <c r="A268" s="12" t="s">
        <v>167</v>
      </c>
      <c r="B268" s="13">
        <v>27</v>
      </c>
    </row>
    <row r="269" spans="1:2" x14ac:dyDescent="0.25">
      <c r="A269" s="12" t="s">
        <v>49</v>
      </c>
      <c r="B269" s="13">
        <v>14</v>
      </c>
    </row>
    <row r="270" spans="1:2" x14ac:dyDescent="0.25">
      <c r="A270" s="12" t="s">
        <v>278</v>
      </c>
      <c r="B270" s="13">
        <v>19</v>
      </c>
    </row>
    <row r="271" spans="1:2" x14ac:dyDescent="0.25">
      <c r="A271" s="12" t="s">
        <v>131</v>
      </c>
      <c r="B271" s="13">
        <v>32</v>
      </c>
    </row>
    <row r="272" spans="1:2" x14ac:dyDescent="0.25">
      <c r="A272" s="12" t="s">
        <v>61</v>
      </c>
      <c r="B272" s="13">
        <v>39</v>
      </c>
    </row>
    <row r="273" spans="1:2" x14ac:dyDescent="0.25">
      <c r="A273" s="12" t="s">
        <v>30</v>
      </c>
      <c r="B273" s="13">
        <v>29</v>
      </c>
    </row>
    <row r="274" spans="1:2" x14ac:dyDescent="0.25">
      <c r="A274" s="12" t="s">
        <v>342</v>
      </c>
      <c r="B274" s="13">
        <v>11</v>
      </c>
    </row>
    <row r="275" spans="1:2" x14ac:dyDescent="0.25">
      <c r="A275" s="12" t="s">
        <v>148</v>
      </c>
      <c r="B275" s="13">
        <v>20</v>
      </c>
    </row>
    <row r="276" spans="1:2" x14ac:dyDescent="0.25">
      <c r="A276" s="12" t="s">
        <v>256</v>
      </c>
      <c r="B276" s="13">
        <v>14</v>
      </c>
    </row>
    <row r="277" spans="1:2" x14ac:dyDescent="0.25">
      <c r="A277" s="12" t="s">
        <v>43</v>
      </c>
      <c r="B277" s="13">
        <v>12</v>
      </c>
    </row>
    <row r="278" spans="1:2" x14ac:dyDescent="0.25">
      <c r="A278" s="12" t="s">
        <v>183</v>
      </c>
      <c r="B278" s="13">
        <v>23</v>
      </c>
    </row>
    <row r="279" spans="1:2" x14ac:dyDescent="0.25">
      <c r="A279" s="12" t="s">
        <v>132</v>
      </c>
      <c r="B279" s="13">
        <v>20</v>
      </c>
    </row>
    <row r="280" spans="1:2" x14ac:dyDescent="0.25">
      <c r="A280" s="12" t="s">
        <v>168</v>
      </c>
      <c r="B280" s="13">
        <v>18</v>
      </c>
    </row>
    <row r="281" spans="1:2" x14ac:dyDescent="0.25">
      <c r="A281" s="12" t="s">
        <v>337</v>
      </c>
      <c r="B281" s="13">
        <v>19</v>
      </c>
    </row>
    <row r="282" spans="1:2" x14ac:dyDescent="0.25">
      <c r="A282" s="12" t="s">
        <v>184</v>
      </c>
      <c r="B282" s="13">
        <v>67</v>
      </c>
    </row>
    <row r="283" spans="1:2" x14ac:dyDescent="0.25">
      <c r="A283" s="12" t="s">
        <v>221</v>
      </c>
      <c r="B283" s="13">
        <v>18</v>
      </c>
    </row>
    <row r="284" spans="1:2" x14ac:dyDescent="0.25">
      <c r="A284" s="12" t="s">
        <v>173</v>
      </c>
      <c r="B284" s="13">
        <v>36</v>
      </c>
    </row>
    <row r="285" spans="1:2" x14ac:dyDescent="0.25">
      <c r="A285" s="12" t="s">
        <v>207</v>
      </c>
      <c r="B285" s="13">
        <v>9</v>
      </c>
    </row>
    <row r="286" spans="1:2" x14ac:dyDescent="0.25">
      <c r="A286" s="12" t="s">
        <v>349</v>
      </c>
      <c r="B286" s="13">
        <v>10</v>
      </c>
    </row>
    <row r="287" spans="1:2" x14ac:dyDescent="0.25">
      <c r="A287" s="12" t="s">
        <v>84</v>
      </c>
      <c r="B287" s="13">
        <v>25</v>
      </c>
    </row>
    <row r="288" spans="1:2" x14ac:dyDescent="0.25">
      <c r="A288" s="12" t="s">
        <v>200</v>
      </c>
      <c r="B288" s="13">
        <v>14</v>
      </c>
    </row>
    <row r="289" spans="1:2" x14ac:dyDescent="0.25">
      <c r="A289" s="12" t="s">
        <v>36</v>
      </c>
      <c r="B289" s="13">
        <v>40</v>
      </c>
    </row>
    <row r="290" spans="1:2" x14ac:dyDescent="0.25">
      <c r="A290" s="12" t="s">
        <v>81</v>
      </c>
      <c r="B290" s="13">
        <v>18</v>
      </c>
    </row>
    <row r="291" spans="1:2" x14ac:dyDescent="0.25">
      <c r="A291" s="12" t="s">
        <v>213</v>
      </c>
      <c r="B291" s="13">
        <v>9</v>
      </c>
    </row>
    <row r="292" spans="1:2" x14ac:dyDescent="0.25">
      <c r="A292" s="12" t="s">
        <v>44</v>
      </c>
      <c r="B292" s="13">
        <v>20</v>
      </c>
    </row>
    <row r="293" spans="1:2" x14ac:dyDescent="0.25">
      <c r="A293" s="12" t="s">
        <v>273</v>
      </c>
      <c r="B293" s="13">
        <v>16</v>
      </c>
    </row>
    <row r="294" spans="1:2" x14ac:dyDescent="0.25">
      <c r="A294" s="12" t="s">
        <v>226</v>
      </c>
      <c r="B294" s="13">
        <v>12</v>
      </c>
    </row>
    <row r="295" spans="1:2" x14ac:dyDescent="0.25">
      <c r="A295" s="12" t="s">
        <v>247</v>
      </c>
      <c r="B295" s="13">
        <v>14</v>
      </c>
    </row>
    <row r="296" spans="1:2" x14ac:dyDescent="0.25">
      <c r="A296" s="12" t="s">
        <v>358</v>
      </c>
      <c r="B296" s="13">
        <v>22</v>
      </c>
    </row>
    <row r="297" spans="1:2" x14ac:dyDescent="0.25">
      <c r="A297" s="12" t="s">
        <v>76</v>
      </c>
      <c r="B297" s="13">
        <v>18</v>
      </c>
    </row>
    <row r="298" spans="1:2" x14ac:dyDescent="0.25">
      <c r="A298" s="12" t="s">
        <v>85</v>
      </c>
      <c r="B298" s="13">
        <v>16</v>
      </c>
    </row>
    <row r="299" spans="1:2" x14ac:dyDescent="0.25">
      <c r="A299" s="12" t="s">
        <v>195</v>
      </c>
      <c r="B299" s="13">
        <v>24</v>
      </c>
    </row>
    <row r="300" spans="1:2" x14ac:dyDescent="0.25">
      <c r="A300" s="12" t="s">
        <v>191</v>
      </c>
      <c r="B300" s="13">
        <v>25</v>
      </c>
    </row>
    <row r="301" spans="1:2" x14ac:dyDescent="0.25">
      <c r="A301" s="12" t="s">
        <v>214</v>
      </c>
      <c r="B301" s="13">
        <v>23</v>
      </c>
    </row>
    <row r="302" spans="1:2" x14ac:dyDescent="0.25">
      <c r="A302" s="12" t="s">
        <v>289</v>
      </c>
      <c r="B302" s="13">
        <v>26</v>
      </c>
    </row>
    <row r="303" spans="1:2" x14ac:dyDescent="0.25">
      <c r="A303" s="12" t="s">
        <v>362</v>
      </c>
      <c r="B303" s="13">
        <v>21</v>
      </c>
    </row>
    <row r="304" spans="1:2" x14ac:dyDescent="0.25">
      <c r="A304" s="12" t="s">
        <v>222</v>
      </c>
      <c r="B304" s="13">
        <v>18</v>
      </c>
    </row>
    <row r="305" spans="1:2" x14ac:dyDescent="0.25">
      <c r="A305" s="12" t="s">
        <v>327</v>
      </c>
      <c r="B305" s="13">
        <v>23</v>
      </c>
    </row>
    <row r="306" spans="1:2" x14ac:dyDescent="0.25">
      <c r="A306" s="12" t="s">
        <v>227</v>
      </c>
      <c r="B306" s="13">
        <v>16</v>
      </c>
    </row>
    <row r="307" spans="1:2" x14ac:dyDescent="0.25">
      <c r="A307" s="12" t="s">
        <v>314</v>
      </c>
      <c r="B307" s="13">
        <v>13</v>
      </c>
    </row>
    <row r="308" spans="1:2" x14ac:dyDescent="0.25">
      <c r="A308" s="12" t="s">
        <v>185</v>
      </c>
      <c r="B308" s="13">
        <v>27</v>
      </c>
    </row>
    <row r="309" spans="1:2" x14ac:dyDescent="0.25">
      <c r="A309" s="12" t="s">
        <v>228</v>
      </c>
      <c r="B309" s="13">
        <v>13</v>
      </c>
    </row>
    <row r="310" spans="1:2" x14ac:dyDescent="0.25">
      <c r="A310" s="12" t="s">
        <v>108</v>
      </c>
      <c r="B310" s="13">
        <v>31</v>
      </c>
    </row>
    <row r="311" spans="1:2" x14ac:dyDescent="0.25">
      <c r="A311" s="12" t="s">
        <v>208</v>
      </c>
      <c r="B311" s="13">
        <v>17</v>
      </c>
    </row>
    <row r="312" spans="1:2" x14ac:dyDescent="0.25">
      <c r="A312" s="12" t="s">
        <v>266</v>
      </c>
      <c r="B312" s="13">
        <v>19</v>
      </c>
    </row>
    <row r="313" spans="1:2" x14ac:dyDescent="0.25">
      <c r="A313" s="12" t="s">
        <v>279</v>
      </c>
      <c r="B313" s="13">
        <v>22</v>
      </c>
    </row>
    <row r="314" spans="1:2" x14ac:dyDescent="0.25">
      <c r="A314" s="12" t="s">
        <v>390</v>
      </c>
      <c r="B314" s="13">
        <v>20</v>
      </c>
    </row>
    <row r="315" spans="1:2" x14ac:dyDescent="0.25">
      <c r="A315" s="12" t="s">
        <v>364</v>
      </c>
      <c r="B315" s="13">
        <v>12</v>
      </c>
    </row>
    <row r="316" spans="1:2" x14ac:dyDescent="0.25">
      <c r="A316" s="12" t="s">
        <v>62</v>
      </c>
      <c r="B316" s="13">
        <v>12</v>
      </c>
    </row>
    <row r="317" spans="1:2" x14ac:dyDescent="0.25">
      <c r="A317" s="12" t="s">
        <v>267</v>
      </c>
      <c r="B317" s="13">
        <v>33</v>
      </c>
    </row>
    <row r="318" spans="1:2" x14ac:dyDescent="0.25">
      <c r="A318" s="12" t="s">
        <v>268</v>
      </c>
      <c r="B318" s="13">
        <v>10</v>
      </c>
    </row>
    <row r="319" spans="1:2" x14ac:dyDescent="0.25">
      <c r="A319" s="12" t="s">
        <v>161</v>
      </c>
      <c r="B319" s="13">
        <v>46</v>
      </c>
    </row>
    <row r="320" spans="1:2" x14ac:dyDescent="0.25">
      <c r="A320" s="12" t="s">
        <v>280</v>
      </c>
      <c r="B320" s="13">
        <v>15</v>
      </c>
    </row>
    <row r="321" spans="1:2" x14ac:dyDescent="0.25">
      <c r="A321" s="12" t="s">
        <v>231</v>
      </c>
      <c r="B321" s="13">
        <v>13</v>
      </c>
    </row>
    <row r="322" spans="1:2" x14ac:dyDescent="0.25">
      <c r="A322" s="12" t="s">
        <v>350</v>
      </c>
      <c r="B322" s="13">
        <v>24</v>
      </c>
    </row>
    <row r="323" spans="1:2" x14ac:dyDescent="0.25">
      <c r="A323" s="12" t="s">
        <v>192</v>
      </c>
      <c r="B323" s="13">
        <v>17</v>
      </c>
    </row>
    <row r="324" spans="1:2" x14ac:dyDescent="0.25">
      <c r="A324" s="12" t="s">
        <v>115</v>
      </c>
      <c r="B324" s="13">
        <v>32</v>
      </c>
    </row>
    <row r="325" spans="1:2" x14ac:dyDescent="0.25">
      <c r="A325" s="12" t="s">
        <v>105</v>
      </c>
      <c r="B325" s="13">
        <v>64</v>
      </c>
    </row>
    <row r="326" spans="1:2" x14ac:dyDescent="0.25">
      <c r="A326" s="12" t="s">
        <v>109</v>
      </c>
      <c r="B326" s="13">
        <v>18</v>
      </c>
    </row>
    <row r="327" spans="1:2" x14ac:dyDescent="0.25">
      <c r="A327" s="12" t="s">
        <v>363</v>
      </c>
      <c r="B327" s="13">
        <v>18</v>
      </c>
    </row>
    <row r="328" spans="1:2" x14ac:dyDescent="0.25">
      <c r="A328" s="12" t="s">
        <v>31</v>
      </c>
      <c r="B328" s="13">
        <v>47</v>
      </c>
    </row>
    <row r="329" spans="1:2" x14ac:dyDescent="0.25">
      <c r="A329" s="12" t="s">
        <v>330</v>
      </c>
      <c r="B329" s="13">
        <v>30</v>
      </c>
    </row>
    <row r="330" spans="1:2" x14ac:dyDescent="0.25">
      <c r="A330" s="12" t="s">
        <v>315</v>
      </c>
      <c r="B330" s="13">
        <v>15</v>
      </c>
    </row>
    <row r="331" spans="1:2" x14ac:dyDescent="0.25">
      <c r="A331" s="12" t="s">
        <v>351</v>
      </c>
      <c r="B331" s="13">
        <v>18</v>
      </c>
    </row>
    <row r="332" spans="1:2" x14ac:dyDescent="0.25">
      <c r="A332" s="12" t="s">
        <v>248</v>
      </c>
      <c r="B332" s="13">
        <v>21</v>
      </c>
    </row>
    <row r="333" spans="1:2" x14ac:dyDescent="0.25">
      <c r="A333" s="12" t="s">
        <v>102</v>
      </c>
      <c r="B333" s="13">
        <v>45</v>
      </c>
    </row>
    <row r="334" spans="1:2" x14ac:dyDescent="0.25">
      <c r="A334" s="12" t="s">
        <v>308</v>
      </c>
      <c r="B334" s="13">
        <v>19</v>
      </c>
    </row>
    <row r="335" spans="1:2" x14ac:dyDescent="0.25">
      <c r="A335" s="12" t="s">
        <v>281</v>
      </c>
      <c r="B335" s="13">
        <v>11</v>
      </c>
    </row>
    <row r="336" spans="1:2" x14ac:dyDescent="0.25">
      <c r="A336" s="12" t="s">
        <v>77</v>
      </c>
      <c r="B336" s="13">
        <v>17</v>
      </c>
    </row>
    <row r="337" spans="1:2" x14ac:dyDescent="0.25">
      <c r="A337" s="12" t="s">
        <v>338</v>
      </c>
      <c r="B337" s="13">
        <v>14</v>
      </c>
    </row>
    <row r="338" spans="1:2" x14ac:dyDescent="0.25">
      <c r="A338" s="12" t="s">
        <v>262</v>
      </c>
      <c r="B338" s="13">
        <v>14</v>
      </c>
    </row>
    <row r="339" spans="1:2" x14ac:dyDescent="0.25">
      <c r="A339" s="12" t="s">
        <v>355</v>
      </c>
      <c r="B339" s="13">
        <v>27</v>
      </c>
    </row>
    <row r="340" spans="1:2" x14ac:dyDescent="0.25">
      <c r="A340" s="12" t="s">
        <v>383</v>
      </c>
      <c r="B340" s="13">
        <v>6</v>
      </c>
    </row>
    <row r="341" spans="1:2" x14ac:dyDescent="0.25">
      <c r="A341" s="12" t="s">
        <v>86</v>
      </c>
      <c r="B341" s="13">
        <v>26</v>
      </c>
    </row>
    <row r="342" spans="1:2" x14ac:dyDescent="0.25">
      <c r="A342" s="12" t="s">
        <v>93</v>
      </c>
      <c r="B342" s="13">
        <v>20</v>
      </c>
    </row>
    <row r="343" spans="1:2" x14ac:dyDescent="0.25">
      <c r="A343" s="12" t="s">
        <v>37</v>
      </c>
      <c r="B343" s="13">
        <v>31</v>
      </c>
    </row>
    <row r="344" spans="1:2" x14ac:dyDescent="0.25">
      <c r="A344" s="12" t="s">
        <v>38</v>
      </c>
      <c r="B344" s="13">
        <v>24</v>
      </c>
    </row>
    <row r="345" spans="1:2" x14ac:dyDescent="0.25">
      <c r="A345" s="12" t="s">
        <v>343</v>
      </c>
      <c r="B345" s="13">
        <v>20</v>
      </c>
    </row>
    <row r="346" spans="1:2" x14ac:dyDescent="0.25">
      <c r="A346" s="12" t="s">
        <v>149</v>
      </c>
      <c r="B346" s="13">
        <v>17</v>
      </c>
    </row>
    <row r="347" spans="1:2" x14ac:dyDescent="0.25">
      <c r="A347" s="12" t="s">
        <v>223</v>
      </c>
      <c r="B347" s="13">
        <v>13</v>
      </c>
    </row>
    <row r="348" spans="1:2" x14ac:dyDescent="0.25">
      <c r="A348" s="12" t="s">
        <v>133</v>
      </c>
      <c r="B348" s="13">
        <v>34</v>
      </c>
    </row>
    <row r="349" spans="1:2" x14ac:dyDescent="0.25">
      <c r="A349" s="12" t="s">
        <v>257</v>
      </c>
      <c r="B349" s="13">
        <v>15</v>
      </c>
    </row>
    <row r="350" spans="1:2" x14ac:dyDescent="0.25">
      <c r="A350" s="12" t="s">
        <v>71</v>
      </c>
      <c r="B350" s="13">
        <v>40</v>
      </c>
    </row>
    <row r="351" spans="1:2" x14ac:dyDescent="0.25">
      <c r="A351" s="12" t="s">
        <v>316</v>
      </c>
      <c r="B351" s="13">
        <v>12</v>
      </c>
    </row>
    <row r="352" spans="1:2" x14ac:dyDescent="0.25">
      <c r="A352" s="12" t="s">
        <v>317</v>
      </c>
      <c r="B352" s="13">
        <v>37</v>
      </c>
    </row>
    <row r="353" spans="1:2" x14ac:dyDescent="0.25">
      <c r="A353" s="12" t="s">
        <v>249</v>
      </c>
      <c r="B353" s="13">
        <v>21</v>
      </c>
    </row>
    <row r="354" spans="1:2" x14ac:dyDescent="0.25">
      <c r="A354" s="12" t="s">
        <v>235</v>
      </c>
      <c r="B354" s="13">
        <v>8</v>
      </c>
    </row>
    <row r="355" spans="1:2" x14ac:dyDescent="0.25">
      <c r="A355" s="12" t="s">
        <v>201</v>
      </c>
      <c r="B355" s="13">
        <v>15</v>
      </c>
    </row>
    <row r="356" spans="1:2" x14ac:dyDescent="0.25">
      <c r="A356" s="12" t="s">
        <v>55</v>
      </c>
      <c r="B356" s="13">
        <v>20</v>
      </c>
    </row>
    <row r="357" spans="1:2" x14ac:dyDescent="0.25">
      <c r="A357" s="12" t="s">
        <v>202</v>
      </c>
      <c r="B357" s="13">
        <v>5</v>
      </c>
    </row>
    <row r="358" spans="1:2" x14ac:dyDescent="0.25">
      <c r="A358" s="12" t="s">
        <v>155</v>
      </c>
      <c r="B358" s="13">
        <v>32</v>
      </c>
    </row>
    <row r="359" spans="1:2" x14ac:dyDescent="0.25">
      <c r="A359" s="12" t="s">
        <v>138</v>
      </c>
      <c r="B359" s="13">
        <v>37</v>
      </c>
    </row>
    <row r="360" spans="1:2" x14ac:dyDescent="0.25">
      <c r="A360" s="12" t="s">
        <v>309</v>
      </c>
      <c r="B360" s="13">
        <v>27</v>
      </c>
    </row>
    <row r="361" spans="1:2" x14ac:dyDescent="0.25">
      <c r="A361" s="12" t="s">
        <v>39</v>
      </c>
      <c r="B361" s="13">
        <v>15</v>
      </c>
    </row>
    <row r="362" spans="1:2" x14ac:dyDescent="0.25">
      <c r="A362" s="12" t="s">
        <v>24</v>
      </c>
      <c r="B362" s="13">
        <v>33</v>
      </c>
    </row>
    <row r="363" spans="1:2" x14ac:dyDescent="0.25">
      <c r="A363" s="12" t="s">
        <v>297</v>
      </c>
      <c r="B363" s="13">
        <v>26</v>
      </c>
    </row>
    <row r="364" spans="1:2" x14ac:dyDescent="0.25">
      <c r="A364" s="12" t="s">
        <v>232</v>
      </c>
      <c r="B364" s="13">
        <v>30</v>
      </c>
    </row>
    <row r="365" spans="1:2" x14ac:dyDescent="0.25">
      <c r="A365" s="12" t="s">
        <v>298</v>
      </c>
      <c r="B365" s="13">
        <v>19</v>
      </c>
    </row>
    <row r="366" spans="1:2" x14ac:dyDescent="0.25">
      <c r="A366" s="12" t="s">
        <v>263</v>
      </c>
      <c r="B366" s="13">
        <v>16</v>
      </c>
    </row>
    <row r="367" spans="1:2" x14ac:dyDescent="0.25">
      <c r="A367" s="12" t="s">
        <v>63</v>
      </c>
      <c r="B367" s="13">
        <v>15</v>
      </c>
    </row>
    <row r="368" spans="1:2" x14ac:dyDescent="0.25">
      <c r="A368" s="12" t="s">
        <v>233</v>
      </c>
      <c r="B368" s="13">
        <v>29</v>
      </c>
    </row>
    <row r="369" spans="1:2" x14ac:dyDescent="0.25">
      <c r="A369" s="12" t="s">
        <v>234</v>
      </c>
      <c r="B369" s="13">
        <v>27</v>
      </c>
    </row>
    <row r="370" spans="1:2" x14ac:dyDescent="0.25">
      <c r="A370" s="12" t="s">
        <v>348</v>
      </c>
      <c r="B370" s="13">
        <v>20</v>
      </c>
    </row>
    <row r="371" spans="1:2" x14ac:dyDescent="0.25">
      <c r="A371" s="12" t="s">
        <v>50</v>
      </c>
      <c r="B371" s="13">
        <v>11</v>
      </c>
    </row>
    <row r="372" spans="1:2" x14ac:dyDescent="0.25">
      <c r="A372" s="12" t="s">
        <v>78</v>
      </c>
      <c r="B372" s="13">
        <v>13</v>
      </c>
    </row>
    <row r="373" spans="1:2" x14ac:dyDescent="0.25">
      <c r="A373" s="12" t="s">
        <v>112</v>
      </c>
      <c r="B373" s="13">
        <v>42</v>
      </c>
    </row>
    <row r="374" spans="1:2" x14ac:dyDescent="0.25">
      <c r="A374" s="12" t="s">
        <v>431</v>
      </c>
      <c r="B374" s="13">
        <v>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I23" sqref="I23"/>
    </sheetView>
  </sheetViews>
  <sheetFormatPr defaultRowHeight="15" x14ac:dyDescent="0.25"/>
  <cols>
    <col min="1" max="1" width="25.5703125" customWidth="1"/>
    <col min="2" max="2" width="15.28515625" customWidth="1"/>
    <col min="3" max="3" width="18.85546875" customWidth="1"/>
    <col min="4" max="4" width="17.7109375" customWidth="1"/>
    <col min="5" max="5" width="19.5703125" customWidth="1"/>
    <col min="6" max="6" width="16.140625" customWidth="1"/>
    <col min="7" max="7" width="13.42578125" customWidth="1"/>
    <col min="8" max="9" width="18.5703125" customWidth="1"/>
    <col min="10" max="10" width="17.42578125" customWidth="1"/>
    <col min="11" max="11" width="13.5703125" customWidth="1"/>
    <col min="12" max="12" width="25.5703125" customWidth="1"/>
    <col min="13" max="13" width="18.7109375" customWidth="1"/>
    <col min="14" max="14" width="16.85546875" customWidth="1"/>
    <col min="15" max="15" width="16.7109375" customWidth="1"/>
    <col min="16" max="16" width="20" customWidth="1"/>
    <col min="17" max="17" width="17.5703125" customWidth="1"/>
    <col min="18" max="18" width="16" customWidth="1"/>
    <col min="19" max="19" width="14" customWidth="1"/>
    <col min="20" max="20" width="16.5703125" customWidth="1"/>
    <col min="21" max="21" width="17.7109375" customWidth="1"/>
    <col min="22" max="22" width="12.28515625" customWidth="1"/>
    <col min="23" max="23" width="15.5703125" customWidth="1"/>
    <col min="24" max="24" width="15.7109375" customWidth="1"/>
    <col min="25" max="25" width="17.42578125" customWidth="1"/>
    <col min="26" max="26" width="15.5703125" customWidth="1"/>
    <col min="27" max="27" width="17" customWidth="1"/>
    <col min="28" max="28" width="15.5703125" customWidth="1"/>
    <col min="29" max="29" width="19.140625" customWidth="1"/>
    <col min="30" max="30" width="18.7109375" customWidth="1"/>
    <col min="31" max="31" width="19.7109375" customWidth="1"/>
    <col min="32" max="32" width="16.5703125" customWidth="1"/>
    <col min="33" max="33" width="29.7109375" customWidth="1"/>
    <col min="34" max="34" width="20.5703125" customWidth="1"/>
    <col min="35" max="35" width="18.42578125" customWidth="1"/>
    <col min="36" max="36" width="16.85546875" customWidth="1"/>
    <col min="37" max="37" width="14.140625" customWidth="1"/>
    <col min="38" max="38" width="14.5703125" customWidth="1"/>
    <col min="39" max="39" width="18.28515625" customWidth="1"/>
    <col min="40" max="40" width="21.140625" customWidth="1"/>
    <col min="41" max="41" width="14.5703125" customWidth="1"/>
    <col min="42" max="42" width="11.7109375" customWidth="1"/>
    <col min="43" max="43" width="18" customWidth="1"/>
    <col min="44" max="44" width="14.42578125" customWidth="1"/>
    <col min="45" max="45" width="13.5703125" customWidth="1"/>
    <col min="46" max="46" width="14.42578125" customWidth="1"/>
    <col min="47" max="47" width="16.5703125" customWidth="1"/>
    <col min="48" max="48" width="16.7109375" customWidth="1"/>
    <col min="49" max="49" width="19" customWidth="1"/>
    <col min="50" max="50" width="18.5703125" customWidth="1"/>
    <col min="51" max="51" width="26.42578125" customWidth="1"/>
    <col min="52" max="52" width="16.140625" customWidth="1"/>
    <col min="53" max="53" width="14.140625" customWidth="1"/>
    <col min="54" max="54" width="16.5703125" customWidth="1"/>
    <col min="55" max="55" width="17.85546875" customWidth="1"/>
    <col min="56" max="56" width="16" customWidth="1"/>
    <col min="57" max="57" width="15.7109375" customWidth="1"/>
    <col min="58" max="58" width="16.140625" customWidth="1"/>
    <col min="59" max="59" width="15.5703125" customWidth="1"/>
    <col min="60" max="60" width="14.7109375" customWidth="1"/>
    <col min="61" max="61" width="17.85546875" customWidth="1"/>
    <col min="62" max="62" width="14.140625" customWidth="1"/>
    <col min="63" max="63" width="15.28515625" customWidth="1"/>
    <col min="64" max="64" width="16.7109375" customWidth="1"/>
    <col min="65" max="65" width="20.5703125" customWidth="1"/>
    <col min="66" max="66" width="13.85546875" customWidth="1"/>
    <col min="67" max="67" width="20.5703125" customWidth="1"/>
    <col min="68" max="68" width="15.5703125" customWidth="1"/>
    <col min="69" max="69" width="16.140625" customWidth="1"/>
    <col min="70" max="70" width="17.7109375" customWidth="1"/>
    <col min="71" max="71" width="14.85546875" customWidth="1"/>
    <col min="72" max="72" width="15.140625" customWidth="1"/>
    <col min="73" max="73" width="19.42578125" customWidth="1"/>
    <col min="74" max="74" width="19.140625" customWidth="1"/>
    <col min="75" max="75" width="13.28515625" customWidth="1"/>
    <col min="76" max="76" width="22.140625" customWidth="1"/>
    <col min="77" max="77" width="16.7109375" customWidth="1"/>
    <col min="78" max="78" width="14.7109375" customWidth="1"/>
    <col min="79" max="79" width="17.85546875" customWidth="1"/>
    <col min="80" max="80" width="29.140625" customWidth="1"/>
    <col min="81" max="81" width="15.140625" customWidth="1"/>
    <col min="82" max="82" width="16.7109375" customWidth="1"/>
    <col min="83" max="83" width="14.5703125" customWidth="1"/>
    <col min="84" max="84" width="17.7109375" customWidth="1"/>
    <col min="85" max="85" width="15.140625" customWidth="1"/>
    <col min="86" max="86" width="14" customWidth="1"/>
    <col min="87" max="87" width="19.7109375" customWidth="1"/>
    <col min="88" max="88" width="16.28515625" customWidth="1"/>
    <col min="89" max="89" width="12.7109375" customWidth="1"/>
    <col min="90" max="90" width="18" customWidth="1"/>
    <col min="91" max="91" width="14.5703125" customWidth="1"/>
    <col min="92" max="92" width="15.140625" customWidth="1"/>
    <col min="93" max="93" width="17.42578125" customWidth="1"/>
    <col min="94" max="94" width="16.7109375" customWidth="1"/>
    <col min="95" max="95" width="16.42578125" customWidth="1"/>
    <col min="96" max="97" width="16.5703125" customWidth="1"/>
    <col min="98" max="98" width="18.42578125" customWidth="1"/>
    <col min="99" max="99" width="20.28515625" customWidth="1"/>
    <col min="100" max="100" width="15.42578125" customWidth="1"/>
    <col min="101" max="101" width="18" customWidth="1"/>
    <col min="102" max="102" width="18.85546875" customWidth="1"/>
    <col min="103" max="103" width="16.85546875" customWidth="1"/>
    <col min="104" max="104" width="17.5703125" customWidth="1"/>
    <col min="105" max="105" width="18.5703125" customWidth="1"/>
    <col min="106" max="106" width="14.5703125" customWidth="1"/>
    <col min="107" max="107" width="11.7109375" customWidth="1"/>
    <col min="108" max="108" width="17.5703125" customWidth="1"/>
    <col min="109" max="109" width="14.28515625" customWidth="1"/>
    <col min="110" max="110" width="14.85546875" customWidth="1"/>
    <col min="111" max="111" width="16.140625" customWidth="1"/>
    <col min="112" max="112" width="18" customWidth="1"/>
    <col min="113" max="113" width="16.28515625" customWidth="1"/>
    <col min="114" max="114" width="12.28515625" customWidth="1"/>
    <col min="115" max="115" width="18.5703125" customWidth="1"/>
    <col min="116" max="116" width="15.140625" customWidth="1"/>
    <col min="117" max="117" width="18.28515625" customWidth="1"/>
    <col min="118" max="119" width="14.7109375" customWidth="1"/>
    <col min="120" max="120" width="17" customWidth="1"/>
    <col min="121" max="121" width="16.140625" customWidth="1"/>
    <col min="122" max="122" width="14.85546875" customWidth="1"/>
    <col min="123" max="123" width="11.5703125" customWidth="1"/>
    <col min="124" max="124" width="14.5703125" customWidth="1"/>
    <col min="125" max="125" width="15.7109375" customWidth="1"/>
    <col min="126" max="126" width="14.140625" customWidth="1"/>
    <col min="127" max="127" width="16.5703125" customWidth="1"/>
    <col min="128" max="128" width="13.28515625" customWidth="1"/>
    <col min="129" max="129" width="14" customWidth="1"/>
    <col min="130" max="130" width="22.140625" customWidth="1"/>
    <col min="131" max="131" width="15.5703125" customWidth="1"/>
    <col min="132" max="132" width="22.28515625" customWidth="1"/>
    <col min="133" max="133" width="22.85546875" customWidth="1"/>
    <col min="134" max="134" width="18.140625" customWidth="1"/>
    <col min="135" max="135" width="21.7109375" customWidth="1"/>
    <col min="136" max="136" width="19" customWidth="1"/>
    <col min="137" max="138" width="15.7109375" customWidth="1"/>
    <col min="139" max="139" width="17.85546875" customWidth="1"/>
    <col min="140" max="140" width="21.85546875" customWidth="1"/>
    <col min="141" max="141" width="26.42578125" customWidth="1"/>
    <col min="142" max="142" width="15.28515625" customWidth="1"/>
    <col min="143" max="143" width="16.5703125" customWidth="1"/>
    <col min="144" max="144" width="16.28515625" customWidth="1"/>
    <col min="145" max="145" width="16.7109375" customWidth="1"/>
    <col min="146" max="146" width="29.42578125" customWidth="1"/>
    <col min="147" max="147" width="19" customWidth="1"/>
    <col min="148" max="148" width="24.42578125" customWidth="1"/>
    <col min="149" max="149" width="18.42578125" customWidth="1"/>
    <col min="150" max="150" width="21.140625" customWidth="1"/>
    <col min="151" max="151" width="15" customWidth="1"/>
    <col min="152" max="152" width="18.28515625" customWidth="1"/>
    <col min="153" max="153" width="15.42578125" customWidth="1"/>
    <col min="154" max="154" width="15.140625" customWidth="1"/>
    <col min="155" max="155" width="17.42578125" customWidth="1"/>
    <col min="156" max="156" width="16.5703125" customWidth="1"/>
    <col min="157" max="157" width="16.140625" customWidth="1"/>
    <col min="158" max="158" width="16.5703125" customWidth="1"/>
    <col min="159" max="159" width="16" customWidth="1"/>
    <col min="160" max="160" width="15.42578125" customWidth="1"/>
    <col min="161" max="161" width="15.5703125" customWidth="1"/>
    <col min="162" max="162" width="14" customWidth="1"/>
    <col min="163" max="163" width="19.7109375" customWidth="1"/>
    <col min="164" max="164" width="19.42578125" customWidth="1"/>
    <col min="165" max="165" width="16.5703125" customWidth="1"/>
    <col min="166" max="166" width="15.42578125" customWidth="1"/>
    <col min="167" max="167" width="18.7109375" customWidth="1"/>
    <col min="168" max="168" width="23.42578125" customWidth="1"/>
    <col min="169" max="169" width="29" customWidth="1"/>
    <col min="170" max="170" width="14.7109375" customWidth="1"/>
    <col min="171" max="171" width="16.42578125" customWidth="1"/>
    <col min="172" max="172" width="18.140625" customWidth="1"/>
    <col min="173" max="173" width="16.140625" customWidth="1"/>
    <col min="174" max="174" width="20.42578125" customWidth="1"/>
    <col min="175" max="175" width="16" customWidth="1"/>
    <col min="176" max="176" width="17.7109375" customWidth="1"/>
    <col min="177" max="177" width="16.42578125" customWidth="1"/>
    <col min="178" max="178" width="29.42578125" customWidth="1"/>
    <col min="179" max="179" width="21.7109375" customWidth="1"/>
    <col min="180" max="180" width="15.7109375" customWidth="1"/>
    <col min="181" max="181" width="15.140625" customWidth="1"/>
    <col min="182" max="182" width="19.5703125" customWidth="1"/>
    <col min="183" max="183" width="16.85546875" customWidth="1"/>
    <col min="184" max="184" width="17.42578125" customWidth="1"/>
    <col min="185" max="185" width="24.28515625" customWidth="1"/>
    <col min="186" max="186" width="20.7109375" customWidth="1"/>
    <col min="187" max="187" width="20" customWidth="1"/>
    <col min="188" max="188" width="16.5703125" customWidth="1"/>
    <col min="189" max="189" width="15.140625" customWidth="1"/>
    <col min="190" max="190" width="15" customWidth="1"/>
    <col min="191" max="191" width="26.85546875" customWidth="1"/>
    <col min="192" max="192" width="20" customWidth="1"/>
    <col min="193" max="193" width="18" customWidth="1"/>
    <col min="194" max="194" width="15.85546875" customWidth="1"/>
    <col min="195" max="195" width="16.5703125" customWidth="1"/>
    <col min="196" max="196" width="21.5703125" customWidth="1"/>
    <col min="197" max="197" width="13.85546875" customWidth="1"/>
    <col min="198" max="198" width="16.5703125" customWidth="1"/>
    <col min="199" max="199" width="16.42578125" customWidth="1"/>
    <col min="200" max="200" width="18.42578125" customWidth="1"/>
    <col min="201" max="201" width="15.28515625" customWidth="1"/>
    <col min="202" max="202" width="21" customWidth="1"/>
    <col min="203" max="203" width="19.42578125" customWidth="1"/>
    <col min="204" max="204" width="18" customWidth="1"/>
    <col min="205" max="206" width="13.5703125" customWidth="1"/>
    <col min="207" max="207" width="15" customWidth="1"/>
    <col min="208" max="208" width="17.5703125" customWidth="1"/>
    <col min="209" max="209" width="15.85546875" customWidth="1"/>
    <col min="210" max="210" width="17.42578125" customWidth="1"/>
    <col min="211" max="211" width="18.42578125" customWidth="1"/>
    <col min="212" max="212" width="17.28515625" customWidth="1"/>
    <col min="213" max="213" width="18" customWidth="1"/>
    <col min="214" max="214" width="15.5703125" customWidth="1"/>
    <col min="215" max="215" width="19.28515625" customWidth="1"/>
    <col min="216" max="216" width="14.42578125" customWidth="1"/>
    <col min="217" max="217" width="14.85546875" customWidth="1"/>
    <col min="218" max="218" width="19.85546875" customWidth="1"/>
    <col min="219" max="219" width="19.28515625" customWidth="1"/>
    <col min="220" max="220" width="19.42578125" customWidth="1"/>
    <col min="221" max="221" width="17.85546875" customWidth="1"/>
    <col min="222" max="222" width="17.7109375" customWidth="1"/>
    <col min="223" max="223" width="19.85546875" customWidth="1"/>
    <col min="224" max="224" width="12.140625" customWidth="1"/>
    <col min="225" max="225" width="16" customWidth="1"/>
    <col min="226" max="227" width="12.85546875" customWidth="1"/>
    <col min="228" max="228" width="15.5703125" customWidth="1"/>
    <col min="229" max="229" width="14" customWidth="1"/>
    <col min="230" max="230" width="16.42578125" customWidth="1"/>
    <col min="231" max="231" width="14.42578125" customWidth="1"/>
    <col min="232" max="232" width="16.85546875" customWidth="1"/>
    <col min="233" max="233" width="17.5703125" customWidth="1"/>
    <col min="234" max="234" width="14.140625" customWidth="1"/>
    <col min="235" max="235" width="16.42578125" customWidth="1"/>
    <col min="236" max="236" width="18.140625" customWidth="1"/>
    <col min="237" max="237" width="16.28515625" customWidth="1"/>
    <col min="238" max="238" width="15.85546875" customWidth="1"/>
    <col min="239" max="239" width="20.140625" customWidth="1"/>
    <col min="240" max="240" width="18.7109375" customWidth="1"/>
    <col min="241" max="241" width="14.7109375" customWidth="1"/>
    <col min="242" max="242" width="16.7109375" customWidth="1"/>
    <col min="243" max="243" width="18" customWidth="1"/>
    <col min="244" max="244" width="17.5703125" customWidth="1"/>
    <col min="245" max="245" width="18.85546875" customWidth="1"/>
    <col min="246" max="246" width="12.28515625" customWidth="1"/>
    <col min="247" max="247" width="17.5703125" customWidth="1"/>
    <col min="248" max="248" width="18.28515625" customWidth="1"/>
    <col min="249" max="249" width="11.7109375" customWidth="1"/>
    <col min="250" max="250" width="17.5703125" customWidth="1"/>
    <col min="251" max="251" width="12.85546875" customWidth="1"/>
    <col min="252" max="252" width="14.140625" customWidth="1"/>
    <col min="253" max="253" width="17.7109375" customWidth="1"/>
    <col min="254" max="254" width="13.5703125" customWidth="1"/>
    <col min="255" max="255" width="17.42578125" customWidth="1"/>
    <col min="256" max="256" width="16.5703125" customWidth="1"/>
    <col min="257" max="257" width="18.28515625" customWidth="1"/>
    <col min="258" max="258" width="16" customWidth="1"/>
    <col min="259" max="259" width="18.7109375" customWidth="1"/>
    <col min="260" max="260" width="16.85546875" customWidth="1"/>
    <col min="261" max="261" width="16.7109375" customWidth="1"/>
    <col min="262" max="262" width="17.5703125" customWidth="1"/>
    <col min="263" max="263" width="15.85546875" customWidth="1"/>
    <col min="264" max="264" width="16.85546875" customWidth="1"/>
    <col min="265" max="265" width="12.28515625" customWidth="1"/>
    <col min="266" max="266" width="15.5703125" customWidth="1"/>
    <col min="267" max="268" width="14.85546875" customWidth="1"/>
    <col min="269" max="269" width="16.28515625" customWidth="1"/>
    <col min="270" max="270" width="15.85546875" customWidth="1"/>
    <col min="271" max="271" width="21.7109375" customWidth="1"/>
    <col min="272" max="272" width="19" customWidth="1"/>
    <col min="273" max="273" width="16" customWidth="1"/>
    <col min="274" max="274" width="14" customWidth="1"/>
    <col min="275" max="275" width="13.42578125" customWidth="1"/>
    <col min="276" max="276" width="29" customWidth="1"/>
    <col min="277" max="277" width="14.7109375" customWidth="1"/>
    <col min="278" max="278" width="11.7109375" customWidth="1"/>
    <col min="279" max="279" width="14.7109375" customWidth="1"/>
    <col min="280" max="280" width="17.42578125" customWidth="1"/>
    <col min="281" max="281" width="19.7109375" customWidth="1"/>
    <col min="282" max="282" width="14.28515625" customWidth="1"/>
    <col min="283" max="283" width="16.140625" customWidth="1"/>
    <col min="284" max="284" width="17.42578125" customWidth="1"/>
    <col min="285" max="285" width="15.5703125" customWidth="1"/>
    <col min="286" max="286" width="17.85546875" customWidth="1"/>
    <col min="287" max="287" width="15.5703125" customWidth="1"/>
    <col min="288" max="288" width="15.7109375" customWidth="1"/>
    <col min="289" max="289" width="15.5703125" customWidth="1"/>
    <col min="290" max="290" width="19.5703125" customWidth="1"/>
    <col min="291" max="291" width="17" customWidth="1"/>
    <col min="292" max="292" width="14.42578125" customWidth="1"/>
    <col min="293" max="293" width="15" customWidth="1"/>
    <col min="294" max="294" width="13.85546875" customWidth="1"/>
    <col min="295" max="295" width="19.7109375" customWidth="1"/>
    <col min="296" max="296" width="17.7109375" customWidth="1"/>
    <col min="297" max="297" width="14.85546875" customWidth="1"/>
    <col min="298" max="298" width="20.5703125" customWidth="1"/>
    <col min="299" max="299" width="19.85546875" customWidth="1"/>
    <col min="300" max="300" width="17.42578125" customWidth="1"/>
    <col min="301" max="301" width="18.5703125" customWidth="1"/>
    <col min="302" max="302" width="17.28515625" customWidth="1"/>
    <col min="303" max="303" width="16.140625" customWidth="1"/>
    <col min="304" max="304" width="28.7109375" customWidth="1"/>
    <col min="305" max="305" width="16.7109375" customWidth="1"/>
    <col min="306" max="306" width="18" customWidth="1"/>
    <col min="307" max="307" width="16.42578125" customWidth="1"/>
    <col min="308" max="308" width="12" customWidth="1"/>
    <col min="309" max="309" width="15.28515625" customWidth="1"/>
    <col min="310" max="310" width="18.28515625" customWidth="1"/>
    <col min="311" max="311" width="18.5703125" customWidth="1"/>
    <col min="312" max="312" width="18.42578125" customWidth="1"/>
    <col min="313" max="313" width="15.42578125" customWidth="1"/>
    <col min="314" max="314" width="19.140625" customWidth="1"/>
    <col min="315" max="315" width="14" customWidth="1"/>
    <col min="316" max="316" width="14.5703125" customWidth="1"/>
    <col min="317" max="317" width="16" customWidth="1"/>
    <col min="318" max="318" width="17.7109375" customWidth="1"/>
    <col min="319" max="319" width="20.42578125" customWidth="1"/>
    <col min="320" max="320" width="14.28515625" customWidth="1"/>
    <col min="321" max="321" width="18.85546875" customWidth="1"/>
    <col min="322" max="322" width="17.85546875" customWidth="1"/>
    <col min="323" max="323" width="16.42578125" customWidth="1"/>
    <col min="324" max="324" width="16.28515625" customWidth="1"/>
    <col min="325" max="325" width="15.28515625" customWidth="1"/>
    <col min="326" max="326" width="19.28515625" customWidth="1"/>
    <col min="327" max="327" width="15" customWidth="1"/>
    <col min="328" max="328" width="16.42578125" customWidth="1"/>
    <col min="329" max="329" width="15.7109375" customWidth="1"/>
    <col min="330" max="330" width="13.85546875" customWidth="1"/>
    <col min="331" max="331" width="17.28515625" customWidth="1"/>
    <col min="332" max="332" width="17" customWidth="1"/>
    <col min="333" max="333" width="14.42578125" customWidth="1"/>
    <col min="334" max="334" width="26.42578125" customWidth="1"/>
    <col min="335" max="335" width="16.5703125" customWidth="1"/>
    <col min="336" max="336" width="19" customWidth="1"/>
    <col min="337" max="337" width="19.28515625" customWidth="1"/>
    <col min="338" max="338" width="19.42578125" customWidth="1"/>
    <col min="339" max="339" width="17.42578125" customWidth="1"/>
    <col min="340" max="340" width="14.5703125" customWidth="1"/>
    <col min="341" max="341" width="16.28515625" customWidth="1"/>
    <col min="342" max="342" width="19.85546875" customWidth="1"/>
    <col min="343" max="343" width="17.5703125" customWidth="1"/>
    <col min="344" max="344" width="17.28515625" customWidth="1"/>
    <col min="345" max="345" width="19.7109375" customWidth="1"/>
    <col min="346" max="346" width="19.5703125" customWidth="1"/>
    <col min="347" max="348" width="18.140625" customWidth="1"/>
    <col min="349" max="349" width="16.140625" customWidth="1"/>
    <col min="350" max="350" width="17.7109375" customWidth="1"/>
    <col min="351" max="351" width="17" customWidth="1"/>
    <col min="352" max="352" width="17.42578125" customWidth="1"/>
    <col min="353" max="353" width="25.140625" customWidth="1"/>
    <col min="354" max="354" width="18.28515625" customWidth="1"/>
    <col min="355" max="355" width="18.42578125" customWidth="1"/>
    <col min="356" max="356" width="15.42578125" customWidth="1"/>
    <col min="357" max="357" width="19.7109375" customWidth="1"/>
    <col min="358" max="358" width="17.5703125" customWidth="1"/>
    <col min="359" max="359" width="20.85546875" customWidth="1"/>
    <col min="360" max="360" width="14.42578125" customWidth="1"/>
    <col min="361" max="361" width="17.7109375" customWidth="1"/>
    <col min="362" max="362" width="19.7109375" customWidth="1"/>
    <col min="363" max="363" width="16.85546875" customWidth="1"/>
    <col min="364" max="364" width="16.140625" customWidth="1"/>
    <col min="365" max="365" width="16.5703125" customWidth="1"/>
    <col min="366" max="366" width="15.140625" customWidth="1"/>
    <col min="367" max="367" width="12.5703125" customWidth="1"/>
    <col min="368" max="368" width="13.85546875" customWidth="1"/>
    <col min="369" max="369" width="17.5703125" customWidth="1"/>
    <col min="370" max="370" width="18.42578125" customWidth="1"/>
    <col min="371" max="371" width="15.28515625" customWidth="1"/>
    <col min="372" max="372" width="14.28515625" customWidth="1"/>
    <col min="373" max="377" width="7.42578125" customWidth="1"/>
    <col min="378" max="378" width="14.28515625" bestFit="1" customWidth="1"/>
  </cols>
  <sheetData>
    <row r="3" spans="1:2" x14ac:dyDescent="0.25">
      <c r="A3" s="9" t="s">
        <v>456</v>
      </c>
      <c r="B3" t="s">
        <v>487</v>
      </c>
    </row>
    <row r="4" spans="1:2" x14ac:dyDescent="0.25">
      <c r="A4" s="18">
        <v>3</v>
      </c>
      <c r="B4" s="13">
        <v>1</v>
      </c>
    </row>
    <row r="5" spans="1:2" x14ac:dyDescent="0.25">
      <c r="A5" s="18">
        <v>4</v>
      </c>
      <c r="B5" s="13">
        <v>2</v>
      </c>
    </row>
    <row r="6" spans="1:2" x14ac:dyDescent="0.25">
      <c r="A6" s="18">
        <v>5</v>
      </c>
      <c r="B6" s="13">
        <v>3</v>
      </c>
    </row>
    <row r="7" spans="1:2" x14ac:dyDescent="0.25">
      <c r="A7" s="18">
        <v>6</v>
      </c>
      <c r="B7" s="13">
        <v>7</v>
      </c>
    </row>
    <row r="8" spans="1:2" x14ac:dyDescent="0.25">
      <c r="A8" s="18">
        <v>7</v>
      </c>
      <c r="B8" s="13">
        <v>7</v>
      </c>
    </row>
    <row r="9" spans="1:2" x14ac:dyDescent="0.25">
      <c r="A9" s="18">
        <v>8</v>
      </c>
      <c r="B9" s="13">
        <v>12</v>
      </c>
    </row>
    <row r="10" spans="1:2" x14ac:dyDescent="0.25">
      <c r="A10" s="18">
        <v>9</v>
      </c>
      <c r="B10" s="13">
        <v>7</v>
      </c>
    </row>
    <row r="11" spans="1:2" x14ac:dyDescent="0.25">
      <c r="A11" s="18">
        <v>10</v>
      </c>
      <c r="B11" s="13">
        <v>15</v>
      </c>
    </row>
    <row r="12" spans="1:2" x14ac:dyDescent="0.25">
      <c r="A12" s="18">
        <v>11</v>
      </c>
      <c r="B12" s="13">
        <v>18</v>
      </c>
    </row>
    <row r="13" spans="1:2" x14ac:dyDescent="0.25">
      <c r="A13" s="18">
        <v>12</v>
      </c>
      <c r="B13" s="13">
        <v>15</v>
      </c>
    </row>
    <row r="14" spans="1:2" x14ac:dyDescent="0.25">
      <c r="A14" s="18">
        <v>13</v>
      </c>
      <c r="B14" s="13">
        <v>16</v>
      </c>
    </row>
    <row r="15" spans="1:2" x14ac:dyDescent="0.25">
      <c r="A15" s="18">
        <v>14</v>
      </c>
      <c r="B15" s="13">
        <v>14</v>
      </c>
    </row>
    <row r="16" spans="1:2" x14ac:dyDescent="0.25">
      <c r="A16" s="18">
        <v>15</v>
      </c>
      <c r="B16" s="13">
        <v>23</v>
      </c>
    </row>
    <row r="17" spans="1:2" x14ac:dyDescent="0.25">
      <c r="A17" s="18">
        <v>16</v>
      </c>
      <c r="B17" s="13">
        <v>16</v>
      </c>
    </row>
    <row r="18" spans="1:2" x14ac:dyDescent="0.25">
      <c r="A18" s="18">
        <v>17</v>
      </c>
      <c r="B18" s="13">
        <v>12</v>
      </c>
    </row>
    <row r="19" spans="1:2" x14ac:dyDescent="0.25">
      <c r="A19" s="18">
        <v>18</v>
      </c>
      <c r="B19" s="13">
        <v>28</v>
      </c>
    </row>
    <row r="20" spans="1:2" x14ac:dyDescent="0.25">
      <c r="A20" s="18">
        <v>19</v>
      </c>
      <c r="B20" s="13">
        <v>14</v>
      </c>
    </row>
    <row r="21" spans="1:2" x14ac:dyDescent="0.25">
      <c r="A21" s="18">
        <v>20</v>
      </c>
      <c r="B21" s="13">
        <v>22</v>
      </c>
    </row>
    <row r="22" spans="1:2" x14ac:dyDescent="0.25">
      <c r="A22" s="18">
        <v>21</v>
      </c>
      <c r="B22" s="13">
        <v>13</v>
      </c>
    </row>
    <row r="23" spans="1:2" x14ac:dyDescent="0.25">
      <c r="A23" s="18">
        <v>22</v>
      </c>
      <c r="B23" s="13">
        <v>12</v>
      </c>
    </row>
    <row r="24" spans="1:2" x14ac:dyDescent="0.25">
      <c r="A24" s="18">
        <v>23</v>
      </c>
      <c r="B24" s="13">
        <v>10</v>
      </c>
    </row>
    <row r="25" spans="1:2" x14ac:dyDescent="0.25">
      <c r="A25" s="18">
        <v>24</v>
      </c>
      <c r="B25" s="13">
        <v>7</v>
      </c>
    </row>
    <row r="26" spans="1:2" x14ac:dyDescent="0.25">
      <c r="A26" s="18">
        <v>25</v>
      </c>
      <c r="B26" s="13">
        <v>10</v>
      </c>
    </row>
    <row r="27" spans="1:2" x14ac:dyDescent="0.25">
      <c r="A27" s="18">
        <v>26</v>
      </c>
      <c r="B27" s="13">
        <v>5</v>
      </c>
    </row>
    <row r="28" spans="1:2" x14ac:dyDescent="0.25">
      <c r="A28" s="18">
        <v>27</v>
      </c>
      <c r="B28" s="13">
        <v>9</v>
      </c>
    </row>
    <row r="29" spans="1:2" x14ac:dyDescent="0.25">
      <c r="A29" s="18">
        <v>28</v>
      </c>
      <c r="B29" s="13">
        <v>6</v>
      </c>
    </row>
    <row r="30" spans="1:2" x14ac:dyDescent="0.25">
      <c r="A30" s="18">
        <v>29</v>
      </c>
      <c r="B30" s="13">
        <v>7</v>
      </c>
    </row>
    <row r="31" spans="1:2" x14ac:dyDescent="0.25">
      <c r="A31" s="18">
        <v>30</v>
      </c>
      <c r="B31" s="13">
        <v>7</v>
      </c>
    </row>
    <row r="32" spans="1:2" x14ac:dyDescent="0.25">
      <c r="A32" s="18">
        <v>31</v>
      </c>
      <c r="B32" s="13">
        <v>6</v>
      </c>
    </row>
    <row r="33" spans="1:2" x14ac:dyDescent="0.25">
      <c r="A33" s="18">
        <v>32</v>
      </c>
      <c r="B33" s="13">
        <v>7</v>
      </c>
    </row>
    <row r="34" spans="1:2" x14ac:dyDescent="0.25">
      <c r="A34" s="18">
        <v>33</v>
      </c>
      <c r="B34" s="13">
        <v>4</v>
      </c>
    </row>
    <row r="35" spans="1:2" x14ac:dyDescent="0.25">
      <c r="A35" s="18">
        <v>34</v>
      </c>
      <c r="B35" s="13">
        <v>2</v>
      </c>
    </row>
    <row r="36" spans="1:2" x14ac:dyDescent="0.25">
      <c r="A36" s="18">
        <v>35</v>
      </c>
      <c r="B36" s="13">
        <v>5</v>
      </c>
    </row>
    <row r="37" spans="1:2" x14ac:dyDescent="0.25">
      <c r="A37" s="18">
        <v>36</v>
      </c>
      <c r="B37" s="13">
        <v>6</v>
      </c>
    </row>
    <row r="38" spans="1:2" x14ac:dyDescent="0.25">
      <c r="A38" s="18">
        <v>37</v>
      </c>
      <c r="B38" s="13">
        <v>1</v>
      </c>
    </row>
    <row r="39" spans="1:2" x14ac:dyDescent="0.25">
      <c r="A39" s="18">
        <v>38</v>
      </c>
      <c r="B39" s="13">
        <v>5</v>
      </c>
    </row>
    <row r="40" spans="1:2" x14ac:dyDescent="0.25">
      <c r="A40" s="18">
        <v>39</v>
      </c>
      <c r="B40" s="13">
        <v>3</v>
      </c>
    </row>
    <row r="41" spans="1:2" x14ac:dyDescent="0.25">
      <c r="A41" s="18">
        <v>40</v>
      </c>
      <c r="B41" s="13">
        <v>2</v>
      </c>
    </row>
    <row r="42" spans="1:2" x14ac:dyDescent="0.25">
      <c r="A42" s="18">
        <v>41</v>
      </c>
      <c r="B42" s="13">
        <v>1</v>
      </c>
    </row>
    <row r="43" spans="1:2" x14ac:dyDescent="0.25">
      <c r="A43" s="18">
        <v>42</v>
      </c>
      <c r="B43" s="13">
        <v>4</v>
      </c>
    </row>
    <row r="44" spans="1:2" x14ac:dyDescent="0.25">
      <c r="A44" s="18">
        <v>43</v>
      </c>
      <c r="B44" s="13">
        <v>1</v>
      </c>
    </row>
    <row r="45" spans="1:2" x14ac:dyDescent="0.25">
      <c r="A45" s="18">
        <v>45</v>
      </c>
      <c r="B45" s="13">
        <v>2</v>
      </c>
    </row>
    <row r="46" spans="1:2" x14ac:dyDescent="0.25">
      <c r="A46" s="18">
        <v>46</v>
      </c>
      <c r="B46" s="13">
        <v>1</v>
      </c>
    </row>
    <row r="47" spans="1:2" x14ac:dyDescent="0.25">
      <c r="A47" s="18">
        <v>47</v>
      </c>
      <c r="B47" s="13">
        <v>1</v>
      </c>
    </row>
    <row r="48" spans="1:2" x14ac:dyDescent="0.25">
      <c r="A48" s="18">
        <v>48</v>
      </c>
      <c r="B48" s="13">
        <v>1</v>
      </c>
    </row>
    <row r="49" spans="1:2" x14ac:dyDescent="0.25">
      <c r="A49" s="18">
        <v>56</v>
      </c>
      <c r="B49" s="13">
        <v>1</v>
      </c>
    </row>
    <row r="50" spans="1:2" x14ac:dyDescent="0.25">
      <c r="A50" s="18">
        <v>57</v>
      </c>
      <c r="B50" s="13">
        <v>1</v>
      </c>
    </row>
    <row r="51" spans="1:2" x14ac:dyDescent="0.25">
      <c r="A51" s="18">
        <v>59</v>
      </c>
      <c r="B51" s="13">
        <v>1</v>
      </c>
    </row>
    <row r="52" spans="1:2" x14ac:dyDescent="0.25">
      <c r="A52" s="18">
        <v>64</v>
      </c>
      <c r="B52" s="13">
        <v>3</v>
      </c>
    </row>
    <row r="53" spans="1:2" x14ac:dyDescent="0.25">
      <c r="A53" s="18">
        <v>65</v>
      </c>
      <c r="B53" s="13">
        <v>1</v>
      </c>
    </row>
    <row r="54" spans="1:2" x14ac:dyDescent="0.25">
      <c r="A54" s="18">
        <v>67</v>
      </c>
      <c r="B54" s="13">
        <v>1</v>
      </c>
    </row>
    <row r="55" spans="1:2" x14ac:dyDescent="0.25">
      <c r="A55" s="18">
        <v>83</v>
      </c>
      <c r="B55" s="13">
        <v>1</v>
      </c>
    </row>
    <row r="56" spans="1:2" x14ac:dyDescent="0.25">
      <c r="A56" s="18">
        <v>201</v>
      </c>
      <c r="B56" s="13">
        <v>1</v>
      </c>
    </row>
    <row r="57" spans="1:2" x14ac:dyDescent="0.25">
      <c r="A57" s="18" t="s">
        <v>431</v>
      </c>
      <c r="B57" s="13">
        <v>380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workbookViewId="0">
      <selection activeCell="I29" sqref="I29"/>
    </sheetView>
  </sheetViews>
  <sheetFormatPr defaultRowHeight="15" x14ac:dyDescent="0.25"/>
  <cols>
    <col min="1" max="1" width="17.7109375" customWidth="1"/>
    <col min="2" max="2" width="15.28515625" customWidth="1"/>
    <col min="3" max="3" width="18.85546875" bestFit="1" customWidth="1"/>
    <col min="4" max="4" width="17.7109375" bestFit="1" customWidth="1"/>
    <col min="5" max="5" width="19.5703125" bestFit="1" customWidth="1"/>
    <col min="6" max="6" width="16.140625" bestFit="1" customWidth="1"/>
    <col min="7" max="7" width="13.42578125" bestFit="1" customWidth="1"/>
    <col min="8" max="9" width="18.5703125" bestFit="1" customWidth="1"/>
    <col min="10" max="10" width="17.42578125" bestFit="1" customWidth="1"/>
    <col min="11" max="11" width="13.5703125" bestFit="1" customWidth="1"/>
    <col min="12" max="12" width="25.5703125" bestFit="1" customWidth="1"/>
    <col min="13" max="13" width="18.7109375" bestFit="1" customWidth="1"/>
    <col min="14" max="14" width="16.85546875" bestFit="1" customWidth="1"/>
    <col min="15" max="15" width="16.7109375" bestFit="1" customWidth="1"/>
    <col min="16" max="16" width="20" bestFit="1" customWidth="1"/>
    <col min="17" max="17" width="17.5703125" bestFit="1" customWidth="1"/>
    <col min="18" max="18" width="16" bestFit="1" customWidth="1"/>
    <col min="19" max="19" width="14" bestFit="1" customWidth="1"/>
    <col min="20" max="20" width="16.5703125" bestFit="1" customWidth="1"/>
    <col min="21" max="21" width="17.7109375" bestFit="1" customWidth="1"/>
    <col min="22" max="22" width="12.28515625" bestFit="1" customWidth="1"/>
    <col min="23" max="23" width="15.5703125" bestFit="1" customWidth="1"/>
    <col min="24" max="24" width="15.7109375" bestFit="1" customWidth="1"/>
    <col min="25" max="25" width="17.42578125" bestFit="1" customWidth="1"/>
    <col min="26" max="26" width="15.5703125" bestFit="1" customWidth="1"/>
    <col min="27" max="27" width="17" bestFit="1" customWidth="1"/>
    <col min="28" max="28" width="15.5703125" bestFit="1" customWidth="1"/>
    <col min="29" max="29" width="19.140625" bestFit="1" customWidth="1"/>
    <col min="30" max="30" width="18.7109375" bestFit="1" customWidth="1"/>
    <col min="31" max="31" width="19.7109375" bestFit="1" customWidth="1"/>
    <col min="32" max="32" width="16.5703125" bestFit="1" customWidth="1"/>
    <col min="33" max="33" width="29.7109375" bestFit="1" customWidth="1"/>
    <col min="34" max="34" width="20.5703125" bestFit="1" customWidth="1"/>
    <col min="35" max="35" width="18.42578125" bestFit="1" customWidth="1"/>
    <col min="36" max="36" width="16.85546875" bestFit="1" customWidth="1"/>
    <col min="37" max="37" width="14.140625" bestFit="1" customWidth="1"/>
    <col min="38" max="38" width="14.5703125" bestFit="1" customWidth="1"/>
    <col min="39" max="39" width="18.28515625" bestFit="1" customWidth="1"/>
    <col min="40" max="40" width="21.140625" bestFit="1" customWidth="1"/>
    <col min="41" max="41" width="14.5703125" bestFit="1" customWidth="1"/>
    <col min="42" max="42" width="11.7109375" bestFit="1" customWidth="1"/>
    <col min="43" max="43" width="18" bestFit="1" customWidth="1"/>
    <col min="44" max="44" width="14.42578125" bestFit="1" customWidth="1"/>
    <col min="45" max="45" width="13.5703125" bestFit="1" customWidth="1"/>
    <col min="46" max="46" width="14.42578125" bestFit="1" customWidth="1"/>
    <col min="47" max="47" width="16.5703125" bestFit="1" customWidth="1"/>
    <col min="48" max="48" width="16.7109375" bestFit="1" customWidth="1"/>
    <col min="49" max="49" width="19" bestFit="1" customWidth="1"/>
    <col min="50" max="50" width="18.5703125" bestFit="1" customWidth="1"/>
    <col min="51" max="51" width="26.42578125" bestFit="1" customWidth="1"/>
    <col min="52" max="52" width="16.140625" bestFit="1" customWidth="1"/>
    <col min="53" max="53" width="14.140625" bestFit="1" customWidth="1"/>
    <col min="54" max="54" width="16.5703125" bestFit="1" customWidth="1"/>
    <col min="55" max="55" width="17.85546875" bestFit="1" customWidth="1"/>
    <col min="56" max="56" width="16" bestFit="1" customWidth="1"/>
    <col min="57" max="57" width="15.7109375" bestFit="1" customWidth="1"/>
    <col min="58" max="58" width="16.140625" bestFit="1" customWidth="1"/>
    <col min="59" max="59" width="15.5703125" bestFit="1" customWidth="1"/>
    <col min="60" max="60" width="14.7109375" bestFit="1" customWidth="1"/>
    <col min="61" max="61" width="17.85546875" bestFit="1" customWidth="1"/>
    <col min="62" max="62" width="14.140625" bestFit="1" customWidth="1"/>
    <col min="63" max="63" width="15.28515625" bestFit="1" customWidth="1"/>
    <col min="64" max="64" width="16.7109375" bestFit="1" customWidth="1"/>
    <col min="65" max="65" width="20.5703125" bestFit="1" customWidth="1"/>
    <col min="66" max="66" width="13.85546875" bestFit="1" customWidth="1"/>
    <col min="67" max="67" width="20.5703125" bestFit="1" customWidth="1"/>
    <col min="68" max="68" width="15.5703125" bestFit="1" customWidth="1"/>
    <col min="69" max="69" width="16.140625" bestFit="1" customWidth="1"/>
    <col min="70" max="70" width="17.7109375" bestFit="1" customWidth="1"/>
    <col min="71" max="71" width="14.85546875" bestFit="1" customWidth="1"/>
    <col min="72" max="72" width="15.140625" bestFit="1" customWidth="1"/>
    <col min="73" max="73" width="19.42578125" bestFit="1" customWidth="1"/>
    <col min="74" max="74" width="19.140625" bestFit="1" customWidth="1"/>
    <col min="75" max="75" width="13.28515625" bestFit="1" customWidth="1"/>
    <col min="76" max="76" width="22.140625" bestFit="1" customWidth="1"/>
    <col min="77" max="77" width="16.7109375" bestFit="1" customWidth="1"/>
    <col min="78" max="78" width="14.7109375" bestFit="1" customWidth="1"/>
    <col min="79" max="79" width="17.85546875" bestFit="1" customWidth="1"/>
    <col min="80" max="80" width="29.140625" bestFit="1" customWidth="1"/>
    <col min="81" max="81" width="15.140625" bestFit="1" customWidth="1"/>
    <col min="82" max="82" width="16.7109375" bestFit="1" customWidth="1"/>
    <col min="83" max="83" width="14.5703125" bestFit="1" customWidth="1"/>
    <col min="84" max="84" width="17.7109375" bestFit="1" customWidth="1"/>
    <col min="85" max="85" width="15.140625" bestFit="1" customWidth="1"/>
    <col min="86" max="86" width="14" bestFit="1" customWidth="1"/>
    <col min="87" max="87" width="19.7109375" bestFit="1" customWidth="1"/>
    <col min="88" max="88" width="16.28515625" bestFit="1" customWidth="1"/>
    <col min="89" max="89" width="12.7109375" bestFit="1" customWidth="1"/>
    <col min="90" max="90" width="18" bestFit="1" customWidth="1"/>
    <col min="91" max="91" width="14.5703125" bestFit="1" customWidth="1"/>
    <col min="92" max="92" width="15.140625" bestFit="1" customWidth="1"/>
    <col min="93" max="93" width="17.42578125" bestFit="1" customWidth="1"/>
    <col min="94" max="94" width="16.7109375" bestFit="1" customWidth="1"/>
    <col min="95" max="95" width="16.42578125" bestFit="1" customWidth="1"/>
    <col min="96" max="97" width="16.5703125" bestFit="1" customWidth="1"/>
    <col min="98" max="98" width="18.42578125" bestFit="1" customWidth="1"/>
    <col min="99" max="99" width="20.28515625" bestFit="1" customWidth="1"/>
    <col min="100" max="100" width="15.42578125" bestFit="1" customWidth="1"/>
    <col min="101" max="101" width="18" bestFit="1" customWidth="1"/>
    <col min="102" max="102" width="18.85546875" bestFit="1" customWidth="1"/>
    <col min="103" max="103" width="16.85546875" bestFit="1" customWidth="1"/>
    <col min="104" max="104" width="17.5703125" bestFit="1" customWidth="1"/>
    <col min="105" max="105" width="18.5703125" bestFit="1" customWidth="1"/>
    <col min="106" max="106" width="14.5703125" bestFit="1" customWidth="1"/>
    <col min="107" max="107" width="11.7109375" bestFit="1" customWidth="1"/>
    <col min="108" max="108" width="17.5703125" bestFit="1" customWidth="1"/>
    <col min="109" max="109" width="14.28515625" bestFit="1" customWidth="1"/>
    <col min="110" max="110" width="14.85546875" bestFit="1" customWidth="1"/>
    <col min="111" max="111" width="16.140625" bestFit="1" customWidth="1"/>
    <col min="112" max="112" width="18" bestFit="1" customWidth="1"/>
    <col min="113" max="113" width="16.28515625" bestFit="1" customWidth="1"/>
    <col min="114" max="114" width="12.28515625" bestFit="1" customWidth="1"/>
    <col min="115" max="115" width="18.5703125" bestFit="1" customWidth="1"/>
    <col min="116" max="116" width="15.140625" bestFit="1" customWidth="1"/>
    <col min="117" max="117" width="18.28515625" bestFit="1" customWidth="1"/>
    <col min="118" max="119" width="14.7109375" bestFit="1" customWidth="1"/>
    <col min="120" max="120" width="17" bestFit="1" customWidth="1"/>
    <col min="121" max="121" width="16.140625" bestFit="1" customWidth="1"/>
    <col min="122" max="122" width="14.85546875" bestFit="1" customWidth="1"/>
    <col min="123" max="123" width="11.5703125" bestFit="1" customWidth="1"/>
    <col min="124" max="124" width="14.5703125" bestFit="1" customWidth="1"/>
    <col min="125" max="125" width="15.7109375" bestFit="1" customWidth="1"/>
    <col min="126" max="126" width="14.140625" bestFit="1" customWidth="1"/>
    <col min="127" max="127" width="16.5703125" bestFit="1" customWidth="1"/>
    <col min="128" max="128" width="13.28515625" bestFit="1" customWidth="1"/>
    <col min="129" max="129" width="14" bestFit="1" customWidth="1"/>
    <col min="130" max="130" width="22.140625" bestFit="1" customWidth="1"/>
    <col min="131" max="131" width="15.5703125" bestFit="1" customWidth="1"/>
    <col min="132" max="132" width="22.28515625" bestFit="1" customWidth="1"/>
    <col min="133" max="133" width="22.85546875" bestFit="1" customWidth="1"/>
    <col min="134" max="134" width="18.140625" bestFit="1" customWidth="1"/>
    <col min="135" max="135" width="21.7109375" bestFit="1" customWidth="1"/>
    <col min="136" max="136" width="19" bestFit="1" customWidth="1"/>
    <col min="137" max="138" width="15.7109375" bestFit="1" customWidth="1"/>
    <col min="139" max="139" width="17.85546875" bestFit="1" customWidth="1"/>
    <col min="140" max="140" width="21.85546875" bestFit="1" customWidth="1"/>
    <col min="141" max="141" width="26.42578125" bestFit="1" customWidth="1"/>
    <col min="142" max="142" width="15.28515625" bestFit="1" customWidth="1"/>
    <col min="143" max="143" width="16.5703125" bestFit="1" customWidth="1"/>
    <col min="144" max="144" width="16.28515625" bestFit="1" customWidth="1"/>
    <col min="145" max="145" width="16.7109375" bestFit="1" customWidth="1"/>
    <col min="146" max="146" width="29.42578125" bestFit="1" customWidth="1"/>
    <col min="147" max="147" width="19" bestFit="1" customWidth="1"/>
    <col min="148" max="148" width="24.42578125" bestFit="1" customWidth="1"/>
    <col min="149" max="149" width="18.42578125" bestFit="1" customWidth="1"/>
    <col min="150" max="150" width="21.140625" bestFit="1" customWidth="1"/>
    <col min="151" max="151" width="15" bestFit="1" customWidth="1"/>
    <col min="152" max="152" width="18.28515625" bestFit="1" customWidth="1"/>
    <col min="153" max="153" width="15.42578125" bestFit="1" customWidth="1"/>
    <col min="154" max="154" width="15.140625" bestFit="1" customWidth="1"/>
    <col min="155" max="155" width="17.42578125" bestFit="1" customWidth="1"/>
    <col min="156" max="156" width="16.5703125" bestFit="1" customWidth="1"/>
    <col min="157" max="157" width="16.140625" bestFit="1" customWidth="1"/>
    <col min="158" max="158" width="16.5703125" bestFit="1" customWidth="1"/>
    <col min="159" max="159" width="16" bestFit="1" customWidth="1"/>
    <col min="160" max="160" width="15.42578125" bestFit="1" customWidth="1"/>
    <col min="161" max="161" width="15.5703125" bestFit="1" customWidth="1"/>
    <col min="162" max="162" width="14" bestFit="1" customWidth="1"/>
    <col min="163" max="163" width="19.7109375" bestFit="1" customWidth="1"/>
    <col min="164" max="164" width="19.42578125" bestFit="1" customWidth="1"/>
    <col min="165" max="165" width="16.5703125" bestFit="1" customWidth="1"/>
    <col min="166" max="166" width="15.42578125" bestFit="1" customWidth="1"/>
    <col min="167" max="167" width="18.7109375" bestFit="1" customWidth="1"/>
    <col min="168" max="168" width="23.42578125" bestFit="1" customWidth="1"/>
    <col min="169" max="169" width="29" bestFit="1" customWidth="1"/>
    <col min="170" max="170" width="14.7109375" bestFit="1" customWidth="1"/>
    <col min="171" max="171" width="16.42578125" bestFit="1" customWidth="1"/>
    <col min="172" max="172" width="18.140625" bestFit="1" customWidth="1"/>
    <col min="173" max="173" width="16.140625" bestFit="1" customWidth="1"/>
    <col min="174" max="174" width="20.42578125" bestFit="1" customWidth="1"/>
    <col min="175" max="175" width="16" bestFit="1" customWidth="1"/>
    <col min="176" max="176" width="17.7109375" bestFit="1" customWidth="1"/>
    <col min="177" max="177" width="16.42578125" bestFit="1" customWidth="1"/>
    <col min="178" max="178" width="29.42578125" bestFit="1" customWidth="1"/>
    <col min="179" max="179" width="21.7109375" bestFit="1" customWidth="1"/>
    <col min="180" max="180" width="15.7109375" bestFit="1" customWidth="1"/>
    <col min="181" max="181" width="15.140625" bestFit="1" customWidth="1"/>
    <col min="182" max="182" width="19.5703125" bestFit="1" customWidth="1"/>
    <col min="183" max="183" width="16.85546875" bestFit="1" customWidth="1"/>
    <col min="184" max="184" width="17.42578125" bestFit="1" customWidth="1"/>
    <col min="185" max="185" width="24.28515625" bestFit="1" customWidth="1"/>
    <col min="186" max="186" width="20.7109375" bestFit="1" customWidth="1"/>
    <col min="187" max="187" width="20" bestFit="1" customWidth="1"/>
    <col min="188" max="188" width="16.5703125" bestFit="1" customWidth="1"/>
    <col min="189" max="189" width="15.140625" bestFit="1" customWidth="1"/>
    <col min="190" max="190" width="15" bestFit="1" customWidth="1"/>
    <col min="191" max="191" width="26.85546875" bestFit="1" customWidth="1"/>
    <col min="192" max="192" width="20" bestFit="1" customWidth="1"/>
    <col min="193" max="193" width="18" bestFit="1" customWidth="1"/>
    <col min="194" max="194" width="15.85546875" bestFit="1" customWidth="1"/>
    <col min="195" max="195" width="16.5703125" bestFit="1" customWidth="1"/>
    <col min="196" max="196" width="21.5703125" bestFit="1" customWidth="1"/>
    <col min="197" max="197" width="13.85546875" bestFit="1" customWidth="1"/>
    <col min="198" max="198" width="16.5703125" bestFit="1" customWidth="1"/>
    <col min="199" max="199" width="16.42578125" bestFit="1" customWidth="1"/>
    <col min="200" max="200" width="18.42578125" bestFit="1" customWidth="1"/>
    <col min="201" max="201" width="15.28515625" bestFit="1" customWidth="1"/>
    <col min="202" max="202" width="21" bestFit="1" customWidth="1"/>
    <col min="203" max="203" width="19.42578125" bestFit="1" customWidth="1"/>
    <col min="204" max="204" width="18" bestFit="1" customWidth="1"/>
    <col min="205" max="206" width="13.5703125" bestFit="1" customWidth="1"/>
    <col min="207" max="207" width="15" bestFit="1" customWidth="1"/>
    <col min="208" max="208" width="17.5703125" bestFit="1" customWidth="1"/>
    <col min="209" max="209" width="15.85546875" bestFit="1" customWidth="1"/>
    <col min="210" max="210" width="17.42578125" bestFit="1" customWidth="1"/>
    <col min="211" max="211" width="18.42578125" bestFit="1" customWidth="1"/>
    <col min="212" max="212" width="17.28515625" bestFit="1" customWidth="1"/>
    <col min="213" max="213" width="18" bestFit="1" customWidth="1"/>
    <col min="214" max="214" width="15.5703125" bestFit="1" customWidth="1"/>
    <col min="215" max="215" width="19.28515625" bestFit="1" customWidth="1"/>
    <col min="216" max="216" width="14.42578125" bestFit="1" customWidth="1"/>
    <col min="217" max="217" width="14.85546875" bestFit="1" customWidth="1"/>
    <col min="218" max="218" width="19.85546875" bestFit="1" customWidth="1"/>
    <col min="219" max="219" width="19.28515625" bestFit="1" customWidth="1"/>
    <col min="220" max="220" width="19.42578125" bestFit="1" customWidth="1"/>
    <col min="221" max="221" width="17.85546875" bestFit="1" customWidth="1"/>
    <col min="222" max="222" width="17.7109375" bestFit="1" customWidth="1"/>
    <col min="223" max="223" width="19.85546875" bestFit="1" customWidth="1"/>
    <col min="224" max="224" width="12.140625" bestFit="1" customWidth="1"/>
    <col min="225" max="225" width="16" bestFit="1" customWidth="1"/>
    <col min="226" max="227" width="12.85546875" bestFit="1" customWidth="1"/>
    <col min="228" max="228" width="15.5703125" bestFit="1" customWidth="1"/>
    <col min="229" max="229" width="14" bestFit="1" customWidth="1"/>
    <col min="230" max="230" width="16.42578125" bestFit="1" customWidth="1"/>
    <col min="231" max="231" width="14.42578125" bestFit="1" customWidth="1"/>
    <col min="232" max="232" width="16.85546875" bestFit="1" customWidth="1"/>
    <col min="233" max="233" width="17.5703125" bestFit="1" customWidth="1"/>
    <col min="234" max="234" width="14.140625" bestFit="1" customWidth="1"/>
    <col min="235" max="235" width="16.42578125" bestFit="1" customWidth="1"/>
    <col min="236" max="236" width="18.140625" bestFit="1" customWidth="1"/>
    <col min="237" max="237" width="16.28515625" bestFit="1" customWidth="1"/>
    <col min="238" max="238" width="15.85546875" bestFit="1" customWidth="1"/>
    <col min="239" max="239" width="20.140625" bestFit="1" customWidth="1"/>
    <col min="240" max="240" width="18.7109375" bestFit="1" customWidth="1"/>
    <col min="241" max="241" width="14.7109375" bestFit="1" customWidth="1"/>
    <col min="242" max="242" width="16.7109375" bestFit="1" customWidth="1"/>
    <col min="243" max="243" width="18" bestFit="1" customWidth="1"/>
    <col min="244" max="244" width="17.5703125" bestFit="1" customWidth="1"/>
    <col min="245" max="245" width="18.85546875" bestFit="1" customWidth="1"/>
    <col min="246" max="246" width="12.28515625" bestFit="1" customWidth="1"/>
    <col min="247" max="247" width="17.5703125" bestFit="1" customWidth="1"/>
    <col min="248" max="248" width="18.28515625" bestFit="1" customWidth="1"/>
    <col min="249" max="249" width="11.7109375" bestFit="1" customWidth="1"/>
    <col min="250" max="250" width="17.5703125" bestFit="1" customWidth="1"/>
    <col min="251" max="251" width="12.85546875" bestFit="1" customWidth="1"/>
    <col min="252" max="252" width="14.140625" bestFit="1" customWidth="1"/>
    <col min="253" max="253" width="17.7109375" bestFit="1" customWidth="1"/>
    <col min="254" max="254" width="13.5703125" bestFit="1" customWidth="1"/>
    <col min="255" max="255" width="17.42578125" bestFit="1" customWidth="1"/>
    <col min="256" max="256" width="16.5703125" bestFit="1" customWidth="1"/>
    <col min="257" max="257" width="18.28515625" bestFit="1" customWidth="1"/>
    <col min="258" max="258" width="16" bestFit="1" customWidth="1"/>
    <col min="259" max="259" width="18.7109375" bestFit="1" customWidth="1"/>
    <col min="260" max="260" width="16.85546875" bestFit="1" customWidth="1"/>
    <col min="261" max="261" width="16.7109375" bestFit="1" customWidth="1"/>
    <col min="262" max="262" width="17.5703125" bestFit="1" customWidth="1"/>
    <col min="263" max="263" width="15.85546875" bestFit="1" customWidth="1"/>
    <col min="264" max="264" width="16.85546875" bestFit="1" customWidth="1"/>
    <col min="265" max="265" width="12.28515625" bestFit="1" customWidth="1"/>
    <col min="266" max="266" width="15.5703125" bestFit="1" customWidth="1"/>
    <col min="267" max="268" width="14.85546875" bestFit="1" customWidth="1"/>
    <col min="269" max="269" width="16.28515625" bestFit="1" customWidth="1"/>
    <col min="270" max="270" width="15.85546875" bestFit="1" customWidth="1"/>
    <col min="271" max="271" width="21.7109375" bestFit="1" customWidth="1"/>
    <col min="272" max="272" width="19" bestFit="1" customWidth="1"/>
    <col min="273" max="273" width="16" bestFit="1" customWidth="1"/>
    <col min="274" max="274" width="14" bestFit="1" customWidth="1"/>
    <col min="275" max="275" width="13.42578125" bestFit="1" customWidth="1"/>
    <col min="276" max="276" width="29" bestFit="1" customWidth="1"/>
    <col min="277" max="277" width="14.7109375" bestFit="1" customWidth="1"/>
    <col min="278" max="278" width="11.7109375" bestFit="1" customWidth="1"/>
    <col min="279" max="279" width="14.7109375" bestFit="1" customWidth="1"/>
    <col min="280" max="280" width="17.42578125" bestFit="1" customWidth="1"/>
    <col min="281" max="281" width="19.7109375" bestFit="1" customWidth="1"/>
    <col min="282" max="282" width="14.28515625" bestFit="1" customWidth="1"/>
    <col min="283" max="283" width="16.140625" bestFit="1" customWidth="1"/>
    <col min="284" max="284" width="17.42578125" bestFit="1" customWidth="1"/>
    <col min="285" max="285" width="15.5703125" bestFit="1" customWidth="1"/>
    <col min="286" max="286" width="17.85546875" bestFit="1" customWidth="1"/>
    <col min="287" max="287" width="15.5703125" bestFit="1" customWidth="1"/>
    <col min="288" max="288" width="15.7109375" bestFit="1" customWidth="1"/>
    <col min="289" max="289" width="15.5703125" bestFit="1" customWidth="1"/>
    <col min="290" max="290" width="19.5703125" bestFit="1" customWidth="1"/>
    <col min="291" max="291" width="17" bestFit="1" customWidth="1"/>
    <col min="292" max="292" width="14.42578125" bestFit="1" customWidth="1"/>
    <col min="293" max="293" width="15" bestFit="1" customWidth="1"/>
    <col min="294" max="294" width="13.85546875" bestFit="1" customWidth="1"/>
    <col min="295" max="295" width="19.7109375" bestFit="1" customWidth="1"/>
    <col min="296" max="296" width="17.7109375" bestFit="1" customWidth="1"/>
    <col min="297" max="297" width="14.85546875" bestFit="1" customWidth="1"/>
    <col min="298" max="298" width="20.5703125" bestFit="1" customWidth="1"/>
    <col min="299" max="299" width="19.85546875" bestFit="1" customWidth="1"/>
    <col min="300" max="300" width="17.42578125" bestFit="1" customWidth="1"/>
    <col min="301" max="301" width="18.5703125" bestFit="1" customWidth="1"/>
    <col min="302" max="302" width="17.28515625" bestFit="1" customWidth="1"/>
    <col min="303" max="303" width="16.140625" bestFit="1" customWidth="1"/>
    <col min="304" max="304" width="28.7109375" bestFit="1" customWidth="1"/>
    <col min="305" max="305" width="16.7109375" bestFit="1" customWidth="1"/>
    <col min="306" max="306" width="18" bestFit="1" customWidth="1"/>
    <col min="307" max="307" width="16.42578125" bestFit="1" customWidth="1"/>
    <col min="308" max="308" width="12" bestFit="1" customWidth="1"/>
    <col min="309" max="309" width="15.28515625" bestFit="1" customWidth="1"/>
    <col min="310" max="310" width="18.28515625" bestFit="1" customWidth="1"/>
    <col min="311" max="311" width="18.5703125" bestFit="1" customWidth="1"/>
    <col min="312" max="312" width="18.42578125" bestFit="1" customWidth="1"/>
    <col min="313" max="313" width="15.42578125" bestFit="1" customWidth="1"/>
    <col min="314" max="314" width="19.140625" bestFit="1" customWidth="1"/>
    <col min="315" max="315" width="14" bestFit="1" customWidth="1"/>
    <col min="316" max="316" width="14.5703125" bestFit="1" customWidth="1"/>
    <col min="317" max="317" width="16" bestFit="1" customWidth="1"/>
    <col min="318" max="318" width="17.7109375" bestFit="1" customWidth="1"/>
    <col min="319" max="319" width="20.42578125" bestFit="1" customWidth="1"/>
    <col min="320" max="320" width="14.28515625" bestFit="1" customWidth="1"/>
    <col min="321" max="321" width="18.85546875" bestFit="1" customWidth="1"/>
    <col min="322" max="322" width="17.85546875" bestFit="1" customWidth="1"/>
    <col min="323" max="323" width="16.42578125" bestFit="1" customWidth="1"/>
    <col min="324" max="324" width="16.28515625" bestFit="1" customWidth="1"/>
    <col min="325" max="325" width="15.28515625" bestFit="1" customWidth="1"/>
    <col min="326" max="326" width="19.28515625" bestFit="1" customWidth="1"/>
    <col min="327" max="327" width="15" bestFit="1" customWidth="1"/>
    <col min="328" max="328" width="16.42578125" bestFit="1" customWidth="1"/>
    <col min="329" max="329" width="15.7109375" bestFit="1" customWidth="1"/>
    <col min="330" max="330" width="13.85546875" bestFit="1" customWidth="1"/>
    <col min="331" max="331" width="17.28515625" bestFit="1" customWidth="1"/>
    <col min="332" max="332" width="17" bestFit="1" customWidth="1"/>
    <col min="333" max="333" width="14.42578125" bestFit="1" customWidth="1"/>
    <col min="334" max="334" width="26.42578125" bestFit="1" customWidth="1"/>
    <col min="335" max="335" width="16.5703125" bestFit="1" customWidth="1"/>
    <col min="336" max="336" width="19" bestFit="1" customWidth="1"/>
    <col min="337" max="337" width="19.28515625" bestFit="1" customWidth="1"/>
    <col min="338" max="338" width="19.42578125" bestFit="1" customWidth="1"/>
    <col min="339" max="339" width="17.42578125" bestFit="1" customWidth="1"/>
    <col min="340" max="340" width="14.5703125" bestFit="1" customWidth="1"/>
    <col min="341" max="341" width="16.28515625" bestFit="1" customWidth="1"/>
    <col min="342" max="342" width="19.85546875" bestFit="1" customWidth="1"/>
    <col min="343" max="343" width="17.5703125" bestFit="1" customWidth="1"/>
    <col min="344" max="344" width="17.28515625" bestFit="1" customWidth="1"/>
    <col min="345" max="345" width="19.7109375" bestFit="1" customWidth="1"/>
    <col min="346" max="346" width="19.5703125" bestFit="1" customWidth="1"/>
    <col min="347" max="348" width="18.140625" bestFit="1" customWidth="1"/>
    <col min="349" max="349" width="16.140625" bestFit="1" customWidth="1"/>
    <col min="350" max="350" width="17.7109375" bestFit="1" customWidth="1"/>
    <col min="351" max="351" width="17" bestFit="1" customWidth="1"/>
    <col min="352" max="352" width="17.42578125" bestFit="1" customWidth="1"/>
    <col min="353" max="353" width="25.140625" bestFit="1" customWidth="1"/>
    <col min="354" max="354" width="18.28515625" bestFit="1" customWidth="1"/>
    <col min="355" max="355" width="18.42578125" bestFit="1" customWidth="1"/>
    <col min="356" max="356" width="15.42578125" bestFit="1" customWidth="1"/>
    <col min="357" max="357" width="19.7109375" bestFit="1" customWidth="1"/>
    <col min="358" max="358" width="17.5703125" bestFit="1" customWidth="1"/>
    <col min="359" max="359" width="20.85546875" bestFit="1" customWidth="1"/>
    <col min="360" max="360" width="14.42578125" bestFit="1" customWidth="1"/>
    <col min="361" max="361" width="17.7109375" bestFit="1" customWidth="1"/>
    <col min="362" max="362" width="19.7109375" bestFit="1" customWidth="1"/>
    <col min="363" max="363" width="16.85546875" bestFit="1" customWidth="1"/>
    <col min="364" max="364" width="16.140625" bestFit="1" customWidth="1"/>
    <col min="365" max="365" width="16.5703125" bestFit="1" customWidth="1"/>
    <col min="366" max="366" width="15.140625" bestFit="1" customWidth="1"/>
    <col min="367" max="367" width="12.5703125" bestFit="1" customWidth="1"/>
    <col min="368" max="368" width="13.85546875" bestFit="1" customWidth="1"/>
    <col min="369" max="369" width="17.5703125" bestFit="1" customWidth="1"/>
    <col min="370" max="370" width="18.42578125" bestFit="1" customWidth="1"/>
    <col min="371" max="371" width="15.28515625" bestFit="1" customWidth="1"/>
    <col min="372" max="372" width="14.28515625" bestFit="1" customWidth="1"/>
  </cols>
  <sheetData>
    <row r="3" spans="1:2" x14ac:dyDescent="0.25">
      <c r="A3" s="9" t="s">
        <v>486</v>
      </c>
      <c r="B3" t="s">
        <v>487</v>
      </c>
    </row>
    <row r="4" spans="1:2" x14ac:dyDescent="0.25">
      <c r="A4" s="18">
        <v>3</v>
      </c>
      <c r="B4" s="13">
        <v>1</v>
      </c>
    </row>
    <row r="5" spans="1:2" x14ac:dyDescent="0.25">
      <c r="A5" s="18">
        <v>4</v>
      </c>
      <c r="B5" s="13">
        <v>2</v>
      </c>
    </row>
    <row r="6" spans="1:2" x14ac:dyDescent="0.25">
      <c r="A6" s="18">
        <v>5</v>
      </c>
      <c r="B6" s="13">
        <v>4</v>
      </c>
    </row>
    <row r="7" spans="1:2" x14ac:dyDescent="0.25">
      <c r="A7" s="18">
        <v>6</v>
      </c>
      <c r="B7" s="13">
        <v>7</v>
      </c>
    </row>
    <row r="8" spans="1:2" x14ac:dyDescent="0.25">
      <c r="A8" s="18">
        <v>7</v>
      </c>
      <c r="B8" s="13">
        <v>6</v>
      </c>
    </row>
    <row r="9" spans="1:2" x14ac:dyDescent="0.25">
      <c r="A9" s="18">
        <v>8</v>
      </c>
      <c r="B9" s="13">
        <v>11</v>
      </c>
    </row>
    <row r="10" spans="1:2" x14ac:dyDescent="0.25">
      <c r="A10" s="18">
        <v>9</v>
      </c>
      <c r="B10" s="13">
        <v>7</v>
      </c>
    </row>
    <row r="11" spans="1:2" x14ac:dyDescent="0.25">
      <c r="A11" s="18">
        <v>10</v>
      </c>
      <c r="B11" s="13">
        <v>14</v>
      </c>
    </row>
    <row r="12" spans="1:2" x14ac:dyDescent="0.25">
      <c r="A12" s="18">
        <v>11</v>
      </c>
      <c r="B12" s="13">
        <v>17</v>
      </c>
    </row>
    <row r="13" spans="1:2" x14ac:dyDescent="0.25">
      <c r="A13" s="18">
        <v>12</v>
      </c>
      <c r="B13" s="13">
        <v>17</v>
      </c>
    </row>
    <row r="14" spans="1:2" x14ac:dyDescent="0.25">
      <c r="A14" s="18">
        <v>13</v>
      </c>
      <c r="B14" s="13">
        <v>15</v>
      </c>
    </row>
    <row r="15" spans="1:2" x14ac:dyDescent="0.25">
      <c r="A15" s="18">
        <v>14</v>
      </c>
      <c r="B15" s="13">
        <v>14</v>
      </c>
    </row>
    <row r="16" spans="1:2" x14ac:dyDescent="0.25">
      <c r="A16" s="18">
        <v>15</v>
      </c>
      <c r="B16" s="13">
        <v>21</v>
      </c>
    </row>
    <row r="17" spans="1:2" x14ac:dyDescent="0.25">
      <c r="A17" s="18">
        <v>16</v>
      </c>
      <c r="B17" s="13">
        <v>20</v>
      </c>
    </row>
    <row r="18" spans="1:2" x14ac:dyDescent="0.25">
      <c r="A18" s="18">
        <v>17</v>
      </c>
      <c r="B18" s="13">
        <v>12</v>
      </c>
    </row>
    <row r="19" spans="1:2" x14ac:dyDescent="0.25">
      <c r="A19" s="18">
        <v>18</v>
      </c>
      <c r="B19" s="13">
        <v>25</v>
      </c>
    </row>
    <row r="20" spans="1:2" x14ac:dyDescent="0.25">
      <c r="A20" s="18">
        <v>19</v>
      </c>
      <c r="B20" s="13">
        <v>13</v>
      </c>
    </row>
    <row r="21" spans="1:2" x14ac:dyDescent="0.25">
      <c r="A21" s="18">
        <v>20</v>
      </c>
      <c r="B21" s="13">
        <v>19</v>
      </c>
    </row>
    <row r="22" spans="1:2" x14ac:dyDescent="0.25">
      <c r="A22" s="18">
        <v>21</v>
      </c>
      <c r="B22" s="13">
        <v>17</v>
      </c>
    </row>
    <row r="23" spans="1:2" x14ac:dyDescent="0.25">
      <c r="A23" s="18">
        <v>22</v>
      </c>
      <c r="B23" s="13">
        <v>10</v>
      </c>
    </row>
    <row r="24" spans="1:2" x14ac:dyDescent="0.25">
      <c r="A24" s="18">
        <v>23</v>
      </c>
      <c r="B24" s="13">
        <v>12</v>
      </c>
    </row>
    <row r="25" spans="1:2" x14ac:dyDescent="0.25">
      <c r="A25" s="18">
        <v>24</v>
      </c>
      <c r="B25" s="13">
        <v>9</v>
      </c>
    </row>
    <row r="26" spans="1:2" x14ac:dyDescent="0.25">
      <c r="A26" s="18">
        <v>25</v>
      </c>
      <c r="B26" s="13">
        <v>9</v>
      </c>
    </row>
    <row r="27" spans="1:2" x14ac:dyDescent="0.25">
      <c r="A27" s="18">
        <v>26</v>
      </c>
      <c r="B27" s="13">
        <v>7</v>
      </c>
    </row>
    <row r="28" spans="1:2" x14ac:dyDescent="0.25">
      <c r="A28" s="18">
        <v>27</v>
      </c>
      <c r="B28" s="13">
        <v>12</v>
      </c>
    </row>
    <row r="29" spans="1:2" x14ac:dyDescent="0.25">
      <c r="A29" s="18">
        <v>28</v>
      </c>
      <c r="B29" s="13">
        <v>4</v>
      </c>
    </row>
    <row r="30" spans="1:2" x14ac:dyDescent="0.25">
      <c r="A30" s="18">
        <v>29</v>
      </c>
      <c r="B30" s="13">
        <v>6</v>
      </c>
    </row>
    <row r="31" spans="1:2" x14ac:dyDescent="0.25">
      <c r="A31" s="18">
        <v>30</v>
      </c>
      <c r="B31" s="13">
        <v>7</v>
      </c>
    </row>
    <row r="32" spans="1:2" x14ac:dyDescent="0.25">
      <c r="A32" s="18">
        <v>31</v>
      </c>
      <c r="B32" s="13">
        <v>6</v>
      </c>
    </row>
    <row r="33" spans="1:2" x14ac:dyDescent="0.25">
      <c r="A33" s="18">
        <v>32</v>
      </c>
      <c r="B33" s="13">
        <v>6</v>
      </c>
    </row>
    <row r="34" spans="1:2" x14ac:dyDescent="0.25">
      <c r="A34" s="18">
        <v>33</v>
      </c>
      <c r="B34" s="13">
        <v>5</v>
      </c>
    </row>
    <row r="35" spans="1:2" x14ac:dyDescent="0.25">
      <c r="A35" s="18">
        <v>34</v>
      </c>
      <c r="B35" s="13">
        <v>2</v>
      </c>
    </row>
    <row r="36" spans="1:2" x14ac:dyDescent="0.25">
      <c r="A36" s="18">
        <v>35</v>
      </c>
      <c r="B36" s="13">
        <v>3</v>
      </c>
    </row>
    <row r="37" spans="1:2" x14ac:dyDescent="0.25">
      <c r="A37" s="18">
        <v>36</v>
      </c>
      <c r="B37" s="13">
        <v>6</v>
      </c>
    </row>
    <row r="38" spans="1:2" x14ac:dyDescent="0.25">
      <c r="A38" s="18">
        <v>37</v>
      </c>
      <c r="B38" s="13">
        <v>5</v>
      </c>
    </row>
    <row r="39" spans="1:2" x14ac:dyDescent="0.25">
      <c r="A39" s="18">
        <v>38</v>
      </c>
      <c r="B39" s="13">
        <v>1</v>
      </c>
    </row>
    <row r="40" spans="1:2" x14ac:dyDescent="0.25">
      <c r="A40" s="18">
        <v>39</v>
      </c>
      <c r="B40" s="13">
        <v>3</v>
      </c>
    </row>
    <row r="41" spans="1:2" x14ac:dyDescent="0.25">
      <c r="A41" s="18">
        <v>40</v>
      </c>
      <c r="B41" s="13">
        <v>3</v>
      </c>
    </row>
    <row r="42" spans="1:2" x14ac:dyDescent="0.25">
      <c r="A42" s="18">
        <v>41</v>
      </c>
      <c r="B42" s="13">
        <v>1</v>
      </c>
    </row>
    <row r="43" spans="1:2" x14ac:dyDescent="0.25">
      <c r="A43" s="18">
        <v>42</v>
      </c>
      <c r="B43" s="13">
        <v>4</v>
      </c>
    </row>
    <row r="44" spans="1:2" x14ac:dyDescent="0.25">
      <c r="A44" s="18">
        <v>43</v>
      </c>
      <c r="B44" s="13">
        <v>1</v>
      </c>
    </row>
    <row r="45" spans="1:2" x14ac:dyDescent="0.25">
      <c r="A45" s="18">
        <v>44</v>
      </c>
      <c r="B45" s="13">
        <v>1</v>
      </c>
    </row>
    <row r="46" spans="1:2" x14ac:dyDescent="0.25">
      <c r="A46" s="18">
        <v>45</v>
      </c>
      <c r="B46" s="13">
        <v>1</v>
      </c>
    </row>
    <row r="47" spans="1:2" x14ac:dyDescent="0.25">
      <c r="A47" s="18">
        <v>46</v>
      </c>
      <c r="B47" s="13">
        <v>2</v>
      </c>
    </row>
    <row r="48" spans="1:2" x14ac:dyDescent="0.25">
      <c r="A48" s="18">
        <v>47</v>
      </c>
      <c r="B48" s="13">
        <v>1</v>
      </c>
    </row>
    <row r="49" spans="1:2" x14ac:dyDescent="0.25">
      <c r="A49" s="18">
        <v>49</v>
      </c>
      <c r="B49" s="13">
        <v>1</v>
      </c>
    </row>
    <row r="50" spans="1:2" x14ac:dyDescent="0.25">
      <c r="A50" s="18">
        <v>56</v>
      </c>
      <c r="B50" s="13">
        <v>2</v>
      </c>
    </row>
    <row r="51" spans="1:2" x14ac:dyDescent="0.25">
      <c r="A51" s="18">
        <v>59</v>
      </c>
      <c r="B51" s="13">
        <v>1</v>
      </c>
    </row>
    <row r="52" spans="1:2" x14ac:dyDescent="0.25">
      <c r="A52" s="18">
        <v>63</v>
      </c>
      <c r="B52" s="13">
        <v>1</v>
      </c>
    </row>
    <row r="53" spans="1:2" x14ac:dyDescent="0.25">
      <c r="A53" s="18">
        <v>64</v>
      </c>
      <c r="B53" s="13">
        <v>2</v>
      </c>
    </row>
    <row r="54" spans="1:2" x14ac:dyDescent="0.25">
      <c r="A54" s="18">
        <v>65</v>
      </c>
      <c r="B54" s="13">
        <v>1</v>
      </c>
    </row>
    <row r="55" spans="1:2" x14ac:dyDescent="0.25">
      <c r="A55" s="18">
        <v>67</v>
      </c>
      <c r="B55" s="13">
        <v>1</v>
      </c>
    </row>
    <row r="56" spans="1:2" x14ac:dyDescent="0.25">
      <c r="A56" s="18">
        <v>83</v>
      </c>
      <c r="B56" s="13">
        <v>1</v>
      </c>
    </row>
    <row r="57" spans="1:2" x14ac:dyDescent="0.25">
      <c r="A57" s="18">
        <v>196</v>
      </c>
      <c r="B57" s="13">
        <v>1</v>
      </c>
    </row>
    <row r="58" spans="1:2" x14ac:dyDescent="0.25">
      <c r="A58" s="18" t="s">
        <v>431</v>
      </c>
      <c r="B58" s="13">
        <v>380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4"/>
  <sheetViews>
    <sheetView topLeftCell="A343" workbookViewId="0">
      <selection activeCell="A3" sqref="A3:B373"/>
    </sheetView>
  </sheetViews>
  <sheetFormatPr defaultRowHeight="15" x14ac:dyDescent="0.25"/>
  <cols>
    <col min="1" max="1" width="29.7109375" customWidth="1"/>
    <col min="2" max="2" width="23.140625" customWidth="1"/>
    <col min="3" max="166" width="5.42578125" customWidth="1"/>
    <col min="167" max="372" width="6.42578125" customWidth="1"/>
    <col min="373" max="377" width="7.42578125" customWidth="1"/>
    <col min="378" max="378" width="14.28515625" bestFit="1" customWidth="1"/>
  </cols>
  <sheetData>
    <row r="3" spans="1:2" x14ac:dyDescent="0.25">
      <c r="A3" s="9" t="s">
        <v>496</v>
      </c>
      <c r="B3" t="s">
        <v>497</v>
      </c>
    </row>
    <row r="4" spans="1:2" x14ac:dyDescent="0.25">
      <c r="A4" s="12" t="s">
        <v>340</v>
      </c>
      <c r="B4" s="13">
        <v>7016</v>
      </c>
    </row>
    <row r="5" spans="1:2" x14ac:dyDescent="0.25">
      <c r="A5" s="12" t="s">
        <v>204</v>
      </c>
      <c r="B5" s="13">
        <v>8398</v>
      </c>
    </row>
    <row r="6" spans="1:2" x14ac:dyDescent="0.25">
      <c r="A6" s="12" t="s">
        <v>384</v>
      </c>
      <c r="B6" s="13">
        <v>6682</v>
      </c>
    </row>
    <row r="7" spans="1:2" x14ac:dyDescent="0.25">
      <c r="A7" s="12" t="s">
        <v>27</v>
      </c>
      <c r="B7" s="13">
        <v>18351</v>
      </c>
    </row>
    <row r="8" spans="1:2" x14ac:dyDescent="0.25">
      <c r="A8" s="12" t="s">
        <v>137</v>
      </c>
      <c r="B8" s="13">
        <v>26093</v>
      </c>
    </row>
    <row r="9" spans="1:2" x14ac:dyDescent="0.25">
      <c r="A9" s="12" t="s">
        <v>146</v>
      </c>
      <c r="B9" s="13">
        <v>13580</v>
      </c>
    </row>
    <row r="10" spans="1:2" x14ac:dyDescent="0.25">
      <c r="A10" s="12" t="s">
        <v>57</v>
      </c>
      <c r="B10" s="13">
        <v>3682</v>
      </c>
    </row>
    <row r="11" spans="1:2" x14ac:dyDescent="0.25">
      <c r="A11" s="12" t="s">
        <v>270</v>
      </c>
      <c r="B11" s="13">
        <v>5830</v>
      </c>
    </row>
    <row r="12" spans="1:2" x14ac:dyDescent="0.25">
      <c r="A12" s="12" t="s">
        <v>194</v>
      </c>
      <c r="B12" s="13">
        <v>14259</v>
      </c>
    </row>
    <row r="13" spans="1:2" x14ac:dyDescent="0.25">
      <c r="A13" s="12" t="s">
        <v>110</v>
      </c>
      <c r="B13" s="13">
        <v>37741</v>
      </c>
    </row>
    <row r="14" spans="1:2" x14ac:dyDescent="0.25">
      <c r="A14" s="12" t="s">
        <v>144</v>
      </c>
      <c r="B14" s="13">
        <v>8420</v>
      </c>
    </row>
    <row r="15" spans="1:2" x14ac:dyDescent="0.25">
      <c r="A15" s="12" t="s">
        <v>169</v>
      </c>
      <c r="B15" s="13">
        <v>3702</v>
      </c>
    </row>
    <row r="16" spans="1:2" x14ac:dyDescent="0.25">
      <c r="A16" s="12" t="s">
        <v>151</v>
      </c>
      <c r="B16" s="13">
        <v>14431</v>
      </c>
    </row>
    <row r="17" spans="1:2" x14ac:dyDescent="0.25">
      <c r="A17" s="12" t="s">
        <v>88</v>
      </c>
      <c r="B17" s="13">
        <v>19685</v>
      </c>
    </row>
    <row r="18" spans="1:2" x14ac:dyDescent="0.25">
      <c r="A18" s="12" t="s">
        <v>291</v>
      </c>
      <c r="B18" s="13">
        <v>13966</v>
      </c>
    </row>
    <row r="19" spans="1:2" x14ac:dyDescent="0.25">
      <c r="A19" s="12" t="s">
        <v>371</v>
      </c>
      <c r="B19" s="13">
        <v>5078</v>
      </c>
    </row>
    <row r="20" spans="1:2" x14ac:dyDescent="0.25">
      <c r="A20" s="12" t="s">
        <v>333</v>
      </c>
      <c r="B20" s="13">
        <v>12851</v>
      </c>
    </row>
    <row r="21" spans="1:2" x14ac:dyDescent="0.25">
      <c r="A21" s="12" t="s">
        <v>103</v>
      </c>
      <c r="B21" s="13">
        <v>31371</v>
      </c>
    </row>
    <row r="22" spans="1:2" x14ac:dyDescent="0.25">
      <c r="A22" s="12" t="s">
        <v>25</v>
      </c>
      <c r="B22" s="13">
        <v>4004</v>
      </c>
    </row>
    <row r="23" spans="1:2" x14ac:dyDescent="0.25">
      <c r="A23" s="12" t="s">
        <v>170</v>
      </c>
      <c r="B23" s="13">
        <v>9812</v>
      </c>
    </row>
    <row r="24" spans="1:2" x14ac:dyDescent="0.25">
      <c r="A24" s="12" t="s">
        <v>216</v>
      </c>
      <c r="B24" s="13">
        <v>8063</v>
      </c>
    </row>
    <row r="25" spans="1:2" x14ac:dyDescent="0.25">
      <c r="A25" s="12" t="s">
        <v>329</v>
      </c>
      <c r="B25" s="13">
        <v>12430</v>
      </c>
    </row>
    <row r="26" spans="1:2" x14ac:dyDescent="0.25">
      <c r="A26" s="12" t="s">
        <v>356</v>
      </c>
      <c r="B26" s="13">
        <v>9345</v>
      </c>
    </row>
    <row r="27" spans="1:2" x14ac:dyDescent="0.25">
      <c r="A27" s="12" t="s">
        <v>334</v>
      </c>
      <c r="B27" s="13">
        <v>7688</v>
      </c>
    </row>
    <row r="28" spans="1:2" x14ac:dyDescent="0.25">
      <c r="A28" s="12" t="s">
        <v>152</v>
      </c>
      <c r="B28" s="13">
        <v>10981</v>
      </c>
    </row>
    <row r="29" spans="1:2" x14ac:dyDescent="0.25">
      <c r="A29" s="12" t="s">
        <v>259</v>
      </c>
      <c r="B29" s="13">
        <v>10511</v>
      </c>
    </row>
    <row r="30" spans="1:2" x14ac:dyDescent="0.25">
      <c r="A30" s="12" t="s">
        <v>368</v>
      </c>
      <c r="B30" s="13">
        <v>10062</v>
      </c>
    </row>
    <row r="31" spans="1:2" x14ac:dyDescent="0.25">
      <c r="A31" s="12" t="s">
        <v>275</v>
      </c>
      <c r="B31" s="13">
        <v>7395</v>
      </c>
    </row>
    <row r="32" spans="1:2" x14ac:dyDescent="0.25">
      <c r="A32" s="12" t="s">
        <v>99</v>
      </c>
      <c r="B32" s="13">
        <v>30372</v>
      </c>
    </row>
    <row r="33" spans="1:2" x14ac:dyDescent="0.25">
      <c r="A33" s="12" t="s">
        <v>46</v>
      </c>
      <c r="B33" s="13">
        <v>13799</v>
      </c>
    </row>
    <row r="34" spans="1:2" x14ac:dyDescent="0.25">
      <c r="A34" s="12" t="s">
        <v>111</v>
      </c>
      <c r="B34" s="13">
        <v>27784</v>
      </c>
    </row>
    <row r="35" spans="1:2" x14ac:dyDescent="0.25">
      <c r="A35" s="12" t="s">
        <v>260</v>
      </c>
      <c r="B35" s="13">
        <v>12869</v>
      </c>
    </row>
    <row r="36" spans="1:2" x14ac:dyDescent="0.25">
      <c r="A36" s="12" t="s">
        <v>118</v>
      </c>
      <c r="B36" s="13">
        <v>15687</v>
      </c>
    </row>
    <row r="37" spans="1:2" x14ac:dyDescent="0.25">
      <c r="A37" s="12" t="s">
        <v>369</v>
      </c>
      <c r="B37" s="13">
        <v>8307</v>
      </c>
    </row>
    <row r="38" spans="1:2" x14ac:dyDescent="0.25">
      <c r="A38" s="12" t="s">
        <v>104</v>
      </c>
      <c r="B38" s="13">
        <v>8109</v>
      </c>
    </row>
    <row r="39" spans="1:2" x14ac:dyDescent="0.25">
      <c r="A39" s="12" t="s">
        <v>187</v>
      </c>
      <c r="B39" s="13">
        <v>18586</v>
      </c>
    </row>
    <row r="40" spans="1:2" x14ac:dyDescent="0.25">
      <c r="A40" s="12" t="s">
        <v>276</v>
      </c>
      <c r="B40" s="13">
        <v>6017</v>
      </c>
    </row>
    <row r="41" spans="1:2" x14ac:dyDescent="0.25">
      <c r="A41" s="12" t="s">
        <v>372</v>
      </c>
      <c r="B41" s="13">
        <v>9094</v>
      </c>
    </row>
    <row r="42" spans="1:2" x14ac:dyDescent="0.25">
      <c r="A42" s="12" t="s">
        <v>306</v>
      </c>
      <c r="B42" s="13">
        <v>14443</v>
      </c>
    </row>
    <row r="43" spans="1:2" x14ac:dyDescent="0.25">
      <c r="A43" s="12" t="s">
        <v>373</v>
      </c>
      <c r="B43" s="13">
        <v>7246</v>
      </c>
    </row>
    <row r="44" spans="1:2" x14ac:dyDescent="0.25">
      <c r="A44" s="12" t="s">
        <v>378</v>
      </c>
      <c r="B44" s="13">
        <v>8635</v>
      </c>
    </row>
    <row r="45" spans="1:2" x14ac:dyDescent="0.25">
      <c r="A45" s="12" t="s">
        <v>66</v>
      </c>
      <c r="B45" s="13">
        <v>15722</v>
      </c>
    </row>
    <row r="46" spans="1:2" x14ac:dyDescent="0.25">
      <c r="A46" s="12" t="s">
        <v>352</v>
      </c>
      <c r="B46" s="13">
        <v>12899</v>
      </c>
    </row>
    <row r="47" spans="1:2" x14ac:dyDescent="0.25">
      <c r="A47" s="12" t="s">
        <v>379</v>
      </c>
      <c r="B47" s="13">
        <v>8228</v>
      </c>
    </row>
    <row r="48" spans="1:2" x14ac:dyDescent="0.25">
      <c r="A48" s="12" t="s">
        <v>122</v>
      </c>
      <c r="B48" s="13">
        <v>16292</v>
      </c>
    </row>
    <row r="49" spans="1:2" x14ac:dyDescent="0.25">
      <c r="A49" s="12" t="s">
        <v>300</v>
      </c>
      <c r="B49" s="13">
        <v>12175</v>
      </c>
    </row>
    <row r="50" spans="1:2" x14ac:dyDescent="0.25">
      <c r="A50" s="12" t="s">
        <v>319</v>
      </c>
      <c r="B50" s="13">
        <v>6278</v>
      </c>
    </row>
    <row r="51" spans="1:2" x14ac:dyDescent="0.25">
      <c r="A51" s="12" t="s">
        <v>244</v>
      </c>
      <c r="B51" s="13">
        <v>21034</v>
      </c>
    </row>
    <row r="52" spans="1:2" x14ac:dyDescent="0.25">
      <c r="A52" s="12" t="s">
        <v>284</v>
      </c>
      <c r="B52" s="13">
        <v>10979</v>
      </c>
    </row>
    <row r="53" spans="1:2" x14ac:dyDescent="0.25">
      <c r="A53" s="12" t="s">
        <v>335</v>
      </c>
      <c r="B53" s="13">
        <v>5615</v>
      </c>
    </row>
    <row r="54" spans="1:2" x14ac:dyDescent="0.25">
      <c r="A54" s="12" t="s">
        <v>382</v>
      </c>
      <c r="B54" s="13">
        <v>2592</v>
      </c>
    </row>
    <row r="55" spans="1:2" x14ac:dyDescent="0.25">
      <c r="A55" s="12" t="s">
        <v>95</v>
      </c>
      <c r="B55" s="13">
        <v>20112</v>
      </c>
    </row>
    <row r="56" spans="1:2" x14ac:dyDescent="0.25">
      <c r="A56" s="12" t="s">
        <v>224</v>
      </c>
      <c r="B56" s="13">
        <v>5970</v>
      </c>
    </row>
    <row r="57" spans="1:2" x14ac:dyDescent="0.25">
      <c r="A57" s="12" t="s">
        <v>79</v>
      </c>
      <c r="B57" s="13">
        <v>5248</v>
      </c>
    </row>
    <row r="58" spans="1:2" x14ac:dyDescent="0.25">
      <c r="A58" s="12" t="s">
        <v>251</v>
      </c>
      <c r="B58" s="13">
        <v>12230</v>
      </c>
    </row>
    <row r="59" spans="1:2" x14ac:dyDescent="0.25">
      <c r="A59" s="12" t="s">
        <v>301</v>
      </c>
      <c r="B59" s="13">
        <v>4461</v>
      </c>
    </row>
    <row r="60" spans="1:2" x14ac:dyDescent="0.25">
      <c r="A60" s="12" t="s">
        <v>205</v>
      </c>
      <c r="B60" s="13">
        <v>4943</v>
      </c>
    </row>
    <row r="61" spans="1:2" x14ac:dyDescent="0.25">
      <c r="A61" s="12" t="s">
        <v>72</v>
      </c>
      <c r="B61" s="13">
        <v>24201</v>
      </c>
    </row>
    <row r="62" spans="1:2" x14ac:dyDescent="0.25">
      <c r="A62" s="12" t="s">
        <v>73</v>
      </c>
      <c r="B62" s="13">
        <v>11757</v>
      </c>
    </row>
    <row r="63" spans="1:2" x14ac:dyDescent="0.25">
      <c r="A63" s="12" t="s">
        <v>336</v>
      </c>
      <c r="B63" s="13">
        <v>4480</v>
      </c>
    </row>
    <row r="64" spans="1:2" x14ac:dyDescent="0.25">
      <c r="A64" s="12" t="s">
        <v>285</v>
      </c>
      <c r="B64" s="13">
        <v>11912</v>
      </c>
    </row>
    <row r="65" spans="1:2" x14ac:dyDescent="0.25">
      <c r="A65" s="12" t="s">
        <v>286</v>
      </c>
      <c r="B65" s="13">
        <v>12255</v>
      </c>
    </row>
    <row r="66" spans="1:2" x14ac:dyDescent="0.25">
      <c r="A66" s="12" t="s">
        <v>197</v>
      </c>
      <c r="B66" s="13">
        <v>6635</v>
      </c>
    </row>
    <row r="67" spans="1:2" x14ac:dyDescent="0.25">
      <c r="A67" s="12" t="s">
        <v>153</v>
      </c>
      <c r="B67" s="13">
        <v>9690</v>
      </c>
    </row>
    <row r="68" spans="1:2" x14ac:dyDescent="0.25">
      <c r="A68" s="12" t="s">
        <v>374</v>
      </c>
      <c r="B68" s="13">
        <v>12795</v>
      </c>
    </row>
    <row r="69" spans="1:2" x14ac:dyDescent="0.25">
      <c r="A69" s="12" t="s">
        <v>345</v>
      </c>
      <c r="B69" s="13">
        <v>22733</v>
      </c>
    </row>
    <row r="70" spans="1:2" x14ac:dyDescent="0.25">
      <c r="A70" s="12" t="s">
        <v>163</v>
      </c>
      <c r="B70" s="13">
        <v>8783</v>
      </c>
    </row>
    <row r="71" spans="1:2" x14ac:dyDescent="0.25">
      <c r="A71" s="12" t="s">
        <v>237</v>
      </c>
      <c r="B71" s="13">
        <v>11879</v>
      </c>
    </row>
    <row r="72" spans="1:2" x14ac:dyDescent="0.25">
      <c r="A72" s="12" t="s">
        <v>176</v>
      </c>
      <c r="B72" s="13">
        <v>16363</v>
      </c>
    </row>
    <row r="73" spans="1:2" x14ac:dyDescent="0.25">
      <c r="A73" s="12" t="s">
        <v>171</v>
      </c>
      <c r="B73" s="13">
        <v>17373</v>
      </c>
    </row>
    <row r="74" spans="1:2" x14ac:dyDescent="0.25">
      <c r="A74" s="12" t="s">
        <v>292</v>
      </c>
      <c r="B74" s="13">
        <v>7317</v>
      </c>
    </row>
    <row r="75" spans="1:2" x14ac:dyDescent="0.25">
      <c r="A75" s="12" t="s">
        <v>293</v>
      </c>
      <c r="B75" s="13">
        <v>12153</v>
      </c>
    </row>
    <row r="76" spans="1:2" x14ac:dyDescent="0.25">
      <c r="A76" s="12" t="s">
        <v>217</v>
      </c>
      <c r="B76" s="13">
        <v>9965</v>
      </c>
    </row>
    <row r="77" spans="1:2" x14ac:dyDescent="0.25">
      <c r="A77" s="12" t="s">
        <v>238</v>
      </c>
      <c r="B77" s="13">
        <v>9854</v>
      </c>
    </row>
    <row r="78" spans="1:2" x14ac:dyDescent="0.25">
      <c r="A78" s="12" t="s">
        <v>294</v>
      </c>
      <c r="B78" s="13">
        <v>6224</v>
      </c>
    </row>
    <row r="79" spans="1:2" x14ac:dyDescent="0.25">
      <c r="A79" s="12" t="s">
        <v>287</v>
      </c>
      <c r="B79" s="13">
        <v>9094</v>
      </c>
    </row>
    <row r="80" spans="1:2" x14ac:dyDescent="0.25">
      <c r="A80" s="12" t="s">
        <v>353</v>
      </c>
      <c r="B80" s="13">
        <v>12877</v>
      </c>
    </row>
    <row r="81" spans="1:2" x14ac:dyDescent="0.25">
      <c r="A81" s="12" t="s">
        <v>218</v>
      </c>
      <c r="B81" s="13">
        <v>2967</v>
      </c>
    </row>
    <row r="82" spans="1:2" x14ac:dyDescent="0.25">
      <c r="A82" s="12" t="s">
        <v>323</v>
      </c>
      <c r="B82" s="13">
        <v>13777</v>
      </c>
    </row>
    <row r="83" spans="1:2" x14ac:dyDescent="0.25">
      <c r="A83" s="12" t="s">
        <v>239</v>
      </c>
      <c r="B83" s="13">
        <v>6586</v>
      </c>
    </row>
    <row r="84" spans="1:2" x14ac:dyDescent="0.25">
      <c r="A84" s="12" t="s">
        <v>385</v>
      </c>
      <c r="B84" s="13">
        <v>8826</v>
      </c>
    </row>
    <row r="85" spans="1:2" x14ac:dyDescent="0.25">
      <c r="A85" s="12" t="s">
        <v>210</v>
      </c>
      <c r="B85" s="13">
        <v>22725</v>
      </c>
    </row>
    <row r="86" spans="1:2" x14ac:dyDescent="0.25">
      <c r="A86" s="12" t="s">
        <v>324</v>
      </c>
      <c r="B86" s="13">
        <v>7786</v>
      </c>
    </row>
    <row r="87" spans="1:2" x14ac:dyDescent="0.25">
      <c r="A87" s="12" t="s">
        <v>119</v>
      </c>
      <c r="B87" s="13">
        <v>11053</v>
      </c>
    </row>
    <row r="88" spans="1:2" x14ac:dyDescent="0.25">
      <c r="A88" s="12" t="s">
        <v>307</v>
      </c>
      <c r="B88" s="13">
        <v>26970</v>
      </c>
    </row>
    <row r="89" spans="1:2" x14ac:dyDescent="0.25">
      <c r="A89" s="12" t="s">
        <v>181</v>
      </c>
      <c r="B89" s="13">
        <v>10319</v>
      </c>
    </row>
    <row r="90" spans="1:2" x14ac:dyDescent="0.25">
      <c r="A90" s="12" t="s">
        <v>198</v>
      </c>
      <c r="B90" s="13">
        <v>3721</v>
      </c>
    </row>
    <row r="91" spans="1:2" x14ac:dyDescent="0.25">
      <c r="A91" s="12" t="s">
        <v>245</v>
      </c>
      <c r="B91" s="13">
        <v>11251</v>
      </c>
    </row>
    <row r="92" spans="1:2" x14ac:dyDescent="0.25">
      <c r="A92" s="12" t="s">
        <v>271</v>
      </c>
      <c r="B92" s="13">
        <v>11927</v>
      </c>
    </row>
    <row r="93" spans="1:2" x14ac:dyDescent="0.25">
      <c r="A93" s="12" t="s">
        <v>211</v>
      </c>
      <c r="B93" s="13">
        <v>10437</v>
      </c>
    </row>
    <row r="94" spans="1:2" x14ac:dyDescent="0.25">
      <c r="A94" s="12" t="s">
        <v>246</v>
      </c>
      <c r="B94" s="13">
        <v>17771</v>
      </c>
    </row>
    <row r="95" spans="1:2" x14ac:dyDescent="0.25">
      <c r="A95" s="12" t="s">
        <v>272</v>
      </c>
      <c r="B95" s="13">
        <v>9886</v>
      </c>
    </row>
    <row r="96" spans="1:2" x14ac:dyDescent="0.25">
      <c r="A96" s="12" t="s">
        <v>252</v>
      </c>
      <c r="B96" s="13">
        <v>10315</v>
      </c>
    </row>
    <row r="97" spans="1:2" x14ac:dyDescent="0.25">
      <c r="A97" s="12" t="s">
        <v>370</v>
      </c>
      <c r="B97" s="13">
        <v>8478</v>
      </c>
    </row>
    <row r="98" spans="1:2" x14ac:dyDescent="0.25">
      <c r="A98" s="12" t="s">
        <v>58</v>
      </c>
      <c r="B98" s="13">
        <v>9514</v>
      </c>
    </row>
    <row r="99" spans="1:2" x14ac:dyDescent="0.25">
      <c r="A99" s="12" t="s">
        <v>89</v>
      </c>
      <c r="B99" s="13">
        <v>36188</v>
      </c>
    </row>
    <row r="100" spans="1:2" x14ac:dyDescent="0.25">
      <c r="A100" s="12" t="s">
        <v>325</v>
      </c>
      <c r="B100" s="13">
        <v>12630</v>
      </c>
    </row>
    <row r="101" spans="1:2" x14ac:dyDescent="0.25">
      <c r="A101" s="12" t="s">
        <v>154</v>
      </c>
      <c r="B101" s="13">
        <v>9986</v>
      </c>
    </row>
    <row r="102" spans="1:2" x14ac:dyDescent="0.25">
      <c r="A102" s="12" t="s">
        <v>164</v>
      </c>
      <c r="B102" s="13">
        <v>15466</v>
      </c>
    </row>
    <row r="103" spans="1:2" x14ac:dyDescent="0.25">
      <c r="A103" s="12" t="s">
        <v>172</v>
      </c>
      <c r="B103" s="13">
        <v>20962</v>
      </c>
    </row>
    <row r="104" spans="1:2" x14ac:dyDescent="0.25">
      <c r="A104" s="12" t="s">
        <v>240</v>
      </c>
      <c r="B104" s="13">
        <v>11250</v>
      </c>
    </row>
    <row r="105" spans="1:2" x14ac:dyDescent="0.25">
      <c r="A105" s="12" t="s">
        <v>40</v>
      </c>
      <c r="B105" s="13">
        <v>14507</v>
      </c>
    </row>
    <row r="106" spans="1:2" x14ac:dyDescent="0.25">
      <c r="A106" s="12" t="s">
        <v>360</v>
      </c>
      <c r="B106" s="13">
        <v>10040</v>
      </c>
    </row>
    <row r="107" spans="1:2" x14ac:dyDescent="0.25">
      <c r="A107" s="12" t="s">
        <v>67</v>
      </c>
      <c r="B107" s="13">
        <v>13128</v>
      </c>
    </row>
    <row r="108" spans="1:2" x14ac:dyDescent="0.25">
      <c r="A108" s="12" t="s">
        <v>302</v>
      </c>
      <c r="B108" s="13">
        <v>6116</v>
      </c>
    </row>
    <row r="109" spans="1:2" x14ac:dyDescent="0.25">
      <c r="A109" s="12" t="s">
        <v>174</v>
      </c>
      <c r="B109" s="13">
        <v>5038</v>
      </c>
    </row>
    <row r="110" spans="1:2" x14ac:dyDescent="0.25">
      <c r="A110" s="12" t="s">
        <v>253</v>
      </c>
      <c r="B110" s="13">
        <v>5543</v>
      </c>
    </row>
    <row r="111" spans="1:2" x14ac:dyDescent="0.25">
      <c r="A111" s="12" t="s">
        <v>188</v>
      </c>
      <c r="B111" s="13">
        <v>9912</v>
      </c>
    </row>
    <row r="112" spans="1:2" x14ac:dyDescent="0.25">
      <c r="A112" s="12" t="s">
        <v>357</v>
      </c>
      <c r="B112" s="13">
        <v>12402</v>
      </c>
    </row>
    <row r="113" spans="1:2" x14ac:dyDescent="0.25">
      <c r="A113" s="12" t="s">
        <v>386</v>
      </c>
      <c r="B113" s="13">
        <v>6332</v>
      </c>
    </row>
    <row r="114" spans="1:2" x14ac:dyDescent="0.25">
      <c r="A114" s="12" t="s">
        <v>96</v>
      </c>
      <c r="B114" s="13">
        <v>20879</v>
      </c>
    </row>
    <row r="115" spans="1:2" x14ac:dyDescent="0.25">
      <c r="A115" s="12" t="s">
        <v>341</v>
      </c>
      <c r="B115" s="13">
        <v>8582</v>
      </c>
    </row>
    <row r="116" spans="1:2" x14ac:dyDescent="0.25">
      <c r="A116" s="12" t="s">
        <v>59</v>
      </c>
      <c r="B116" s="13">
        <v>5201</v>
      </c>
    </row>
    <row r="117" spans="1:2" x14ac:dyDescent="0.25">
      <c r="A117" s="12" t="s">
        <v>177</v>
      </c>
      <c r="B117" s="13">
        <v>9809</v>
      </c>
    </row>
    <row r="118" spans="1:2" x14ac:dyDescent="0.25">
      <c r="A118" s="12" t="s">
        <v>295</v>
      </c>
      <c r="B118" s="13">
        <v>7797</v>
      </c>
    </row>
    <row r="119" spans="1:2" x14ac:dyDescent="0.25">
      <c r="A119" s="12" t="s">
        <v>158</v>
      </c>
      <c r="B119" s="13">
        <v>17138</v>
      </c>
    </row>
    <row r="120" spans="1:2" x14ac:dyDescent="0.25">
      <c r="A120" s="12" t="s">
        <v>159</v>
      </c>
      <c r="B120" s="13">
        <v>23382</v>
      </c>
    </row>
    <row r="121" spans="1:2" x14ac:dyDescent="0.25">
      <c r="A121" s="12" t="s">
        <v>303</v>
      </c>
      <c r="B121" s="13">
        <v>14172</v>
      </c>
    </row>
    <row r="122" spans="1:2" x14ac:dyDescent="0.25">
      <c r="A122" s="12" t="s">
        <v>114</v>
      </c>
      <c r="B122" s="13">
        <v>10833</v>
      </c>
    </row>
    <row r="123" spans="1:2" x14ac:dyDescent="0.25">
      <c r="A123" s="12" t="s">
        <v>296</v>
      </c>
      <c r="B123" s="13">
        <v>6948</v>
      </c>
    </row>
    <row r="124" spans="1:2" x14ac:dyDescent="0.25">
      <c r="A124" s="12" t="s">
        <v>182</v>
      </c>
      <c r="B124" s="13">
        <v>15145</v>
      </c>
    </row>
    <row r="125" spans="1:2" x14ac:dyDescent="0.25">
      <c r="A125" s="12" t="s">
        <v>33</v>
      </c>
      <c r="B125" s="13">
        <v>6306</v>
      </c>
    </row>
    <row r="126" spans="1:2" x14ac:dyDescent="0.25">
      <c r="A126" s="12" t="s">
        <v>41</v>
      </c>
      <c r="B126" s="13">
        <v>7242</v>
      </c>
    </row>
    <row r="127" spans="1:2" x14ac:dyDescent="0.25">
      <c r="A127" s="12" t="s">
        <v>160</v>
      </c>
      <c r="B127" s="13">
        <v>13481</v>
      </c>
    </row>
    <row r="128" spans="1:2" x14ac:dyDescent="0.25">
      <c r="A128" s="12" t="s">
        <v>282</v>
      </c>
      <c r="B128" s="13">
        <v>5255</v>
      </c>
    </row>
    <row r="129" spans="1:2" x14ac:dyDescent="0.25">
      <c r="A129" s="12" t="s">
        <v>199</v>
      </c>
      <c r="B129" s="13">
        <v>6165</v>
      </c>
    </row>
    <row r="130" spans="1:2" x14ac:dyDescent="0.25">
      <c r="A130" s="12" t="s">
        <v>83</v>
      </c>
      <c r="B130" s="13">
        <v>3684</v>
      </c>
    </row>
    <row r="131" spans="1:2" x14ac:dyDescent="0.25">
      <c r="A131" s="12" t="s">
        <v>42</v>
      </c>
      <c r="B131" s="13">
        <v>9630</v>
      </c>
    </row>
    <row r="132" spans="1:2" x14ac:dyDescent="0.25">
      <c r="A132" s="12" t="s">
        <v>22</v>
      </c>
      <c r="B132" s="13">
        <v>7345</v>
      </c>
    </row>
    <row r="133" spans="1:2" x14ac:dyDescent="0.25">
      <c r="A133" s="12" t="s">
        <v>165</v>
      </c>
      <c r="B133" s="13">
        <v>14274</v>
      </c>
    </row>
    <row r="134" spans="1:2" x14ac:dyDescent="0.25">
      <c r="A134" s="12" t="s">
        <v>65</v>
      </c>
      <c r="B134" s="13">
        <v>439806</v>
      </c>
    </row>
    <row r="135" spans="1:2" x14ac:dyDescent="0.25">
      <c r="A135" s="12" t="s">
        <v>150</v>
      </c>
      <c r="B135" s="13">
        <v>17018</v>
      </c>
    </row>
    <row r="136" spans="1:2" x14ac:dyDescent="0.25">
      <c r="A136" s="12" t="s">
        <v>196</v>
      </c>
      <c r="B136" s="13">
        <v>40438</v>
      </c>
    </row>
    <row r="137" spans="1:2" x14ac:dyDescent="0.25">
      <c r="A137" s="12" t="s">
        <v>113</v>
      </c>
      <c r="B137" s="13">
        <v>43550</v>
      </c>
    </row>
    <row r="138" spans="1:2" x14ac:dyDescent="0.25">
      <c r="A138" s="12" t="s">
        <v>331</v>
      </c>
      <c r="B138" s="13">
        <v>45872</v>
      </c>
    </row>
    <row r="139" spans="1:2" x14ac:dyDescent="0.25">
      <c r="A139" s="12" t="s">
        <v>116</v>
      </c>
      <c r="B139" s="13">
        <v>8723</v>
      </c>
    </row>
    <row r="140" spans="1:2" x14ac:dyDescent="0.25">
      <c r="A140" s="12" t="s">
        <v>156</v>
      </c>
      <c r="B140" s="13">
        <v>13330</v>
      </c>
    </row>
    <row r="141" spans="1:2" x14ac:dyDescent="0.25">
      <c r="A141" s="12" t="s">
        <v>125</v>
      </c>
      <c r="B141" s="13">
        <v>16757</v>
      </c>
    </row>
    <row r="142" spans="1:2" x14ac:dyDescent="0.25">
      <c r="A142" s="12" t="s">
        <v>121</v>
      </c>
      <c r="B142" s="13">
        <v>39684</v>
      </c>
    </row>
    <row r="143" spans="1:2" x14ac:dyDescent="0.25">
      <c r="A143" s="12" t="s">
        <v>139</v>
      </c>
      <c r="B143" s="13">
        <v>21076</v>
      </c>
    </row>
    <row r="144" spans="1:2" x14ac:dyDescent="0.25">
      <c r="A144" s="12" t="s">
        <v>377</v>
      </c>
      <c r="B144" s="13">
        <v>22139</v>
      </c>
    </row>
    <row r="145" spans="1:2" x14ac:dyDescent="0.25">
      <c r="A145" s="12" t="s">
        <v>365</v>
      </c>
      <c r="B145" s="13">
        <v>118196</v>
      </c>
    </row>
    <row r="146" spans="1:2" x14ac:dyDescent="0.25">
      <c r="A146" s="12" t="s">
        <v>366</v>
      </c>
      <c r="B146" s="13">
        <v>45804</v>
      </c>
    </row>
    <row r="147" spans="1:2" x14ac:dyDescent="0.25">
      <c r="A147" s="12" t="s">
        <v>123</v>
      </c>
      <c r="B147" s="13">
        <v>41867</v>
      </c>
    </row>
    <row r="148" spans="1:2" x14ac:dyDescent="0.25">
      <c r="A148" s="12" t="s">
        <v>229</v>
      </c>
      <c r="B148" s="13">
        <v>22792</v>
      </c>
    </row>
    <row r="149" spans="1:2" x14ac:dyDescent="0.25">
      <c r="A149" s="12" t="s">
        <v>339</v>
      </c>
      <c r="B149" s="13">
        <v>12634</v>
      </c>
    </row>
    <row r="150" spans="1:2" x14ac:dyDescent="0.25">
      <c r="A150" s="12" t="s">
        <v>134</v>
      </c>
      <c r="B150" s="13">
        <v>23757</v>
      </c>
    </row>
    <row r="151" spans="1:2" x14ac:dyDescent="0.25">
      <c r="A151" s="12" t="s">
        <v>140</v>
      </c>
      <c r="B151" s="13">
        <v>31114</v>
      </c>
    </row>
    <row r="152" spans="1:2" x14ac:dyDescent="0.25">
      <c r="A152" s="12" t="s">
        <v>299</v>
      </c>
      <c r="B152" s="13">
        <v>11897</v>
      </c>
    </row>
    <row r="153" spans="1:2" x14ac:dyDescent="0.25">
      <c r="A153" s="12" t="s">
        <v>243</v>
      </c>
      <c r="B153" s="13">
        <v>10961</v>
      </c>
    </row>
    <row r="154" spans="1:2" x14ac:dyDescent="0.25">
      <c r="A154" s="12" t="s">
        <v>126</v>
      </c>
      <c r="B154" s="13">
        <v>75695</v>
      </c>
    </row>
    <row r="155" spans="1:2" x14ac:dyDescent="0.25">
      <c r="A155" s="12" t="s">
        <v>215</v>
      </c>
      <c r="B155" s="13">
        <v>41542</v>
      </c>
    </row>
    <row r="156" spans="1:2" x14ac:dyDescent="0.25">
      <c r="A156" s="12" t="s">
        <v>250</v>
      </c>
      <c r="B156" s="13">
        <v>13575</v>
      </c>
    </row>
    <row r="157" spans="1:2" x14ac:dyDescent="0.25">
      <c r="A157" s="12" t="s">
        <v>274</v>
      </c>
      <c r="B157" s="13">
        <v>17882</v>
      </c>
    </row>
    <row r="158" spans="1:2" x14ac:dyDescent="0.25">
      <c r="A158" s="12" t="s">
        <v>94</v>
      </c>
      <c r="B158" s="13">
        <v>219201</v>
      </c>
    </row>
    <row r="159" spans="1:2" x14ac:dyDescent="0.25">
      <c r="A159" s="12" t="s">
        <v>175</v>
      </c>
      <c r="B159" s="13">
        <v>16440</v>
      </c>
    </row>
    <row r="160" spans="1:2" x14ac:dyDescent="0.25">
      <c r="A160" s="12" t="s">
        <v>305</v>
      </c>
      <c r="B160" s="13">
        <v>15298</v>
      </c>
    </row>
    <row r="161" spans="1:2" x14ac:dyDescent="0.25">
      <c r="A161" s="12" t="s">
        <v>258</v>
      </c>
      <c r="B161" s="13">
        <v>14487</v>
      </c>
    </row>
    <row r="162" spans="1:2" x14ac:dyDescent="0.25">
      <c r="A162" s="12" t="s">
        <v>162</v>
      </c>
      <c r="B162" s="13">
        <v>77799</v>
      </c>
    </row>
    <row r="163" spans="1:2" x14ac:dyDescent="0.25">
      <c r="A163" s="12" t="s">
        <v>203</v>
      </c>
      <c r="B163" s="13">
        <v>9238</v>
      </c>
    </row>
    <row r="164" spans="1:2" x14ac:dyDescent="0.25">
      <c r="A164" s="12" t="s">
        <v>26</v>
      </c>
      <c r="B164" s="13">
        <v>116474</v>
      </c>
    </row>
    <row r="165" spans="1:2" x14ac:dyDescent="0.25">
      <c r="A165" s="12" t="s">
        <v>127</v>
      </c>
      <c r="B165" s="13">
        <v>10734</v>
      </c>
    </row>
    <row r="166" spans="1:2" x14ac:dyDescent="0.25">
      <c r="A166" s="12" t="s">
        <v>98</v>
      </c>
      <c r="B166" s="13">
        <v>21569</v>
      </c>
    </row>
    <row r="167" spans="1:2" x14ac:dyDescent="0.25">
      <c r="A167" s="12" t="s">
        <v>391</v>
      </c>
      <c r="B167" s="13">
        <v>39625</v>
      </c>
    </row>
    <row r="168" spans="1:2" x14ac:dyDescent="0.25">
      <c r="A168" s="12" t="s">
        <v>328</v>
      </c>
      <c r="B168" s="13">
        <v>35276</v>
      </c>
    </row>
    <row r="169" spans="1:2" x14ac:dyDescent="0.25">
      <c r="A169" s="12" t="s">
        <v>56</v>
      </c>
      <c r="B169" s="13">
        <v>8392</v>
      </c>
    </row>
    <row r="170" spans="1:2" x14ac:dyDescent="0.25">
      <c r="A170" s="12" t="s">
        <v>117</v>
      </c>
      <c r="B170" s="13">
        <v>6721</v>
      </c>
    </row>
    <row r="171" spans="1:2" x14ac:dyDescent="0.25">
      <c r="A171" s="12" t="s">
        <v>32</v>
      </c>
      <c r="B171" s="13">
        <v>16493</v>
      </c>
    </row>
    <row r="172" spans="1:2" x14ac:dyDescent="0.25">
      <c r="A172" s="12" t="s">
        <v>82</v>
      </c>
      <c r="B172" s="13">
        <v>31611</v>
      </c>
    </row>
    <row r="173" spans="1:2" x14ac:dyDescent="0.25">
      <c r="A173" s="12" t="s">
        <v>269</v>
      </c>
      <c r="B173" s="13">
        <v>86838</v>
      </c>
    </row>
    <row r="174" spans="1:2" x14ac:dyDescent="0.25">
      <c r="A174" s="12" t="s">
        <v>180</v>
      </c>
      <c r="B174" s="13">
        <v>9294</v>
      </c>
    </row>
    <row r="175" spans="1:2" x14ac:dyDescent="0.25">
      <c r="A175" s="12" t="s">
        <v>64</v>
      </c>
      <c r="B175" s="13">
        <v>27206</v>
      </c>
    </row>
    <row r="176" spans="1:2" x14ac:dyDescent="0.25">
      <c r="A176" s="12" t="s">
        <v>128</v>
      </c>
      <c r="B176" s="13">
        <v>15155</v>
      </c>
    </row>
    <row r="177" spans="1:2" x14ac:dyDescent="0.25">
      <c r="A177" s="12" t="s">
        <v>135</v>
      </c>
      <c r="B177" s="13">
        <v>26651</v>
      </c>
    </row>
    <row r="178" spans="1:2" x14ac:dyDescent="0.25">
      <c r="A178" s="12" t="s">
        <v>186</v>
      </c>
      <c r="B178" s="13">
        <v>36965</v>
      </c>
    </row>
    <row r="179" spans="1:2" x14ac:dyDescent="0.25">
      <c r="A179" s="12" t="s">
        <v>87</v>
      </c>
      <c r="B179" s="13">
        <v>15867</v>
      </c>
    </row>
    <row r="180" spans="1:2" x14ac:dyDescent="0.25">
      <c r="A180" s="12" t="s">
        <v>129</v>
      </c>
      <c r="B180" s="13">
        <v>10118</v>
      </c>
    </row>
    <row r="181" spans="1:2" x14ac:dyDescent="0.25">
      <c r="A181" s="12" t="s">
        <v>45</v>
      </c>
      <c r="B181" s="13">
        <v>8586</v>
      </c>
    </row>
    <row r="182" spans="1:2" x14ac:dyDescent="0.25">
      <c r="A182" s="12" t="s">
        <v>359</v>
      </c>
      <c r="B182" s="13">
        <v>16883</v>
      </c>
    </row>
    <row r="183" spans="1:2" x14ac:dyDescent="0.25">
      <c r="A183" s="12" t="s">
        <v>367</v>
      </c>
      <c r="B183" s="13">
        <v>6701</v>
      </c>
    </row>
    <row r="184" spans="1:2" x14ac:dyDescent="0.25">
      <c r="A184" s="12" t="s">
        <v>141</v>
      </c>
      <c r="B184" s="13">
        <v>36238</v>
      </c>
    </row>
    <row r="185" spans="1:2" x14ac:dyDescent="0.25">
      <c r="A185" s="12" t="s">
        <v>209</v>
      </c>
      <c r="B185" s="13">
        <v>11239</v>
      </c>
    </row>
    <row r="186" spans="1:2" x14ac:dyDescent="0.25">
      <c r="A186" s="12" t="s">
        <v>283</v>
      </c>
      <c r="B186" s="13">
        <v>73352</v>
      </c>
    </row>
    <row r="187" spans="1:2" x14ac:dyDescent="0.25">
      <c r="A187" s="12" t="s">
        <v>130</v>
      </c>
      <c r="B187" s="13">
        <v>7426</v>
      </c>
    </row>
    <row r="188" spans="1:2" x14ac:dyDescent="0.25">
      <c r="A188" s="12" t="s">
        <v>290</v>
      </c>
      <c r="B188" s="13">
        <v>4637</v>
      </c>
    </row>
    <row r="189" spans="1:2" x14ac:dyDescent="0.25">
      <c r="A189" s="12" t="s">
        <v>193</v>
      </c>
      <c r="B189" s="13">
        <v>10393</v>
      </c>
    </row>
    <row r="190" spans="1:2" x14ac:dyDescent="0.25">
      <c r="A190" s="12" t="s">
        <v>106</v>
      </c>
      <c r="B190" s="13">
        <v>22587</v>
      </c>
    </row>
    <row r="191" spans="1:2" x14ac:dyDescent="0.25">
      <c r="A191" s="12" t="s">
        <v>332</v>
      </c>
      <c r="B191" s="13">
        <v>23799</v>
      </c>
    </row>
    <row r="192" spans="1:2" x14ac:dyDescent="0.25">
      <c r="A192" s="12" t="s">
        <v>145</v>
      </c>
      <c r="B192" s="13">
        <v>22397</v>
      </c>
    </row>
    <row r="193" spans="1:2" x14ac:dyDescent="0.25">
      <c r="A193" s="12" t="s">
        <v>310</v>
      </c>
      <c r="B193" s="13">
        <v>16316</v>
      </c>
    </row>
    <row r="194" spans="1:2" x14ac:dyDescent="0.25">
      <c r="A194" s="12" t="s">
        <v>344</v>
      </c>
      <c r="B194" s="13">
        <v>16362</v>
      </c>
    </row>
    <row r="195" spans="1:2" x14ac:dyDescent="0.25">
      <c r="A195" s="12" t="s">
        <v>318</v>
      </c>
      <c r="B195" s="13">
        <v>131480</v>
      </c>
    </row>
    <row r="196" spans="1:2" x14ac:dyDescent="0.25">
      <c r="A196" s="12" t="s">
        <v>124</v>
      </c>
      <c r="B196" s="13">
        <v>27284</v>
      </c>
    </row>
    <row r="197" spans="1:2" x14ac:dyDescent="0.25">
      <c r="A197" s="12" t="s">
        <v>157</v>
      </c>
      <c r="B197" s="13">
        <v>13905</v>
      </c>
    </row>
    <row r="198" spans="1:2" x14ac:dyDescent="0.25">
      <c r="A198" s="12" t="s">
        <v>236</v>
      </c>
      <c r="B198" s="13">
        <v>25142</v>
      </c>
    </row>
    <row r="199" spans="1:2" x14ac:dyDescent="0.25">
      <c r="A199" s="12" t="s">
        <v>136</v>
      </c>
      <c r="B199" s="13">
        <v>10293</v>
      </c>
    </row>
    <row r="200" spans="1:2" x14ac:dyDescent="0.25">
      <c r="A200" s="12" t="s">
        <v>51</v>
      </c>
      <c r="B200" s="13">
        <v>5665</v>
      </c>
    </row>
    <row r="201" spans="1:2" x14ac:dyDescent="0.25">
      <c r="A201" s="12" t="s">
        <v>361</v>
      </c>
      <c r="B201" s="13">
        <v>6884</v>
      </c>
    </row>
    <row r="202" spans="1:2" x14ac:dyDescent="0.25">
      <c r="A202" s="12" t="s">
        <v>90</v>
      </c>
      <c r="B202" s="13">
        <v>7175</v>
      </c>
    </row>
    <row r="203" spans="1:2" x14ac:dyDescent="0.25">
      <c r="A203" s="12" t="s">
        <v>189</v>
      </c>
      <c r="B203" s="13">
        <v>28529</v>
      </c>
    </row>
    <row r="204" spans="1:2" x14ac:dyDescent="0.25">
      <c r="A204" s="12" t="s">
        <v>254</v>
      </c>
      <c r="B204" s="13">
        <v>5015</v>
      </c>
    </row>
    <row r="205" spans="1:2" x14ac:dyDescent="0.25">
      <c r="A205" s="12" t="s">
        <v>225</v>
      </c>
      <c r="B205" s="13">
        <v>10196</v>
      </c>
    </row>
    <row r="206" spans="1:2" x14ac:dyDescent="0.25">
      <c r="A206" s="12" t="s">
        <v>142</v>
      </c>
      <c r="B206" s="13">
        <v>17302</v>
      </c>
    </row>
    <row r="207" spans="1:2" x14ac:dyDescent="0.25">
      <c r="A207" s="12" t="s">
        <v>311</v>
      </c>
      <c r="B207" s="13">
        <v>5491</v>
      </c>
    </row>
    <row r="208" spans="1:2" x14ac:dyDescent="0.25">
      <c r="A208" s="12" t="s">
        <v>68</v>
      </c>
      <c r="B208" s="13">
        <v>28741</v>
      </c>
    </row>
    <row r="209" spans="1:2" x14ac:dyDescent="0.25">
      <c r="A209" s="12" t="s">
        <v>47</v>
      </c>
      <c r="B209" s="13">
        <v>7702</v>
      </c>
    </row>
    <row r="210" spans="1:2" x14ac:dyDescent="0.25">
      <c r="A210" s="12" t="s">
        <v>346</v>
      </c>
      <c r="B210" s="13">
        <v>6451</v>
      </c>
    </row>
    <row r="211" spans="1:2" x14ac:dyDescent="0.25">
      <c r="A211" s="12" t="s">
        <v>206</v>
      </c>
      <c r="B211" s="13">
        <v>5082</v>
      </c>
    </row>
    <row r="212" spans="1:2" x14ac:dyDescent="0.25">
      <c r="A212" s="12" t="s">
        <v>387</v>
      </c>
      <c r="B212" s="13">
        <v>6885</v>
      </c>
    </row>
    <row r="213" spans="1:2" x14ac:dyDescent="0.25">
      <c r="A213" s="12" t="s">
        <v>120</v>
      </c>
      <c r="B213" s="13">
        <v>7815</v>
      </c>
    </row>
    <row r="214" spans="1:2" x14ac:dyDescent="0.25">
      <c r="A214" s="12" t="s">
        <v>91</v>
      </c>
      <c r="B214" s="13">
        <v>18515</v>
      </c>
    </row>
    <row r="215" spans="1:2" x14ac:dyDescent="0.25">
      <c r="A215" s="12" t="s">
        <v>277</v>
      </c>
      <c r="B215" s="13">
        <v>9290</v>
      </c>
    </row>
    <row r="216" spans="1:2" x14ac:dyDescent="0.25">
      <c r="A216" s="12" t="s">
        <v>347</v>
      </c>
      <c r="B216" s="13">
        <v>10272</v>
      </c>
    </row>
    <row r="217" spans="1:2" x14ac:dyDescent="0.25">
      <c r="A217" s="12" t="s">
        <v>320</v>
      </c>
      <c r="B217" s="13">
        <v>3822</v>
      </c>
    </row>
    <row r="218" spans="1:2" x14ac:dyDescent="0.25">
      <c r="A218" s="12" t="s">
        <v>388</v>
      </c>
      <c r="B218" s="13">
        <v>3599</v>
      </c>
    </row>
    <row r="219" spans="1:2" x14ac:dyDescent="0.25">
      <c r="A219" s="12" t="s">
        <v>190</v>
      </c>
      <c r="B219" s="13">
        <v>8676</v>
      </c>
    </row>
    <row r="220" spans="1:2" x14ac:dyDescent="0.25">
      <c r="A220" s="12" t="s">
        <v>69</v>
      </c>
      <c r="B220" s="13">
        <v>17829</v>
      </c>
    </row>
    <row r="221" spans="1:2" x14ac:dyDescent="0.25">
      <c r="A221" s="12" t="s">
        <v>375</v>
      </c>
      <c r="B221" s="13">
        <v>6604</v>
      </c>
    </row>
    <row r="222" spans="1:2" x14ac:dyDescent="0.25">
      <c r="A222" s="12" t="s">
        <v>97</v>
      </c>
      <c r="B222" s="13">
        <v>32401</v>
      </c>
    </row>
    <row r="223" spans="1:2" x14ac:dyDescent="0.25">
      <c r="A223" s="12" t="s">
        <v>230</v>
      </c>
      <c r="B223" s="13">
        <v>12481</v>
      </c>
    </row>
    <row r="224" spans="1:2" x14ac:dyDescent="0.25">
      <c r="A224" s="12" t="s">
        <v>107</v>
      </c>
      <c r="B224" s="13">
        <v>32621</v>
      </c>
    </row>
    <row r="225" spans="1:2" x14ac:dyDescent="0.25">
      <c r="A225" s="12" t="s">
        <v>255</v>
      </c>
      <c r="B225" s="13">
        <v>13635</v>
      </c>
    </row>
    <row r="226" spans="1:2" x14ac:dyDescent="0.25">
      <c r="A226" s="12" t="s">
        <v>321</v>
      </c>
      <c r="B226" s="13">
        <v>18111</v>
      </c>
    </row>
    <row r="227" spans="1:2" x14ac:dyDescent="0.25">
      <c r="A227" s="12" t="s">
        <v>264</v>
      </c>
      <c r="B227" s="13">
        <v>10277</v>
      </c>
    </row>
    <row r="228" spans="1:2" x14ac:dyDescent="0.25">
      <c r="A228" s="12" t="s">
        <v>380</v>
      </c>
      <c r="B228" s="13">
        <v>4500</v>
      </c>
    </row>
    <row r="229" spans="1:2" x14ac:dyDescent="0.25">
      <c r="A229" s="12" t="s">
        <v>326</v>
      </c>
      <c r="B229" s="13">
        <v>11798</v>
      </c>
    </row>
    <row r="230" spans="1:2" x14ac:dyDescent="0.25">
      <c r="A230" s="12" t="s">
        <v>312</v>
      </c>
      <c r="B230" s="13">
        <v>16680</v>
      </c>
    </row>
    <row r="231" spans="1:2" x14ac:dyDescent="0.25">
      <c r="A231" s="12" t="s">
        <v>100</v>
      </c>
      <c r="B231" s="13">
        <v>21256</v>
      </c>
    </row>
    <row r="232" spans="1:2" x14ac:dyDescent="0.25">
      <c r="A232" s="12" t="s">
        <v>389</v>
      </c>
      <c r="B232" s="13">
        <v>13025</v>
      </c>
    </row>
    <row r="233" spans="1:2" x14ac:dyDescent="0.25">
      <c r="A233" s="12" t="s">
        <v>313</v>
      </c>
      <c r="B233" s="13">
        <v>11206</v>
      </c>
    </row>
    <row r="234" spans="1:2" x14ac:dyDescent="0.25">
      <c r="A234" s="12" t="s">
        <v>219</v>
      </c>
      <c r="B234" s="13">
        <v>6240</v>
      </c>
    </row>
    <row r="235" spans="1:2" x14ac:dyDescent="0.25">
      <c r="A235" s="12" t="s">
        <v>28</v>
      </c>
      <c r="B235" s="13">
        <v>7964</v>
      </c>
    </row>
    <row r="236" spans="1:2" x14ac:dyDescent="0.25">
      <c r="A236" s="12" t="s">
        <v>166</v>
      </c>
      <c r="B236" s="13">
        <v>25665</v>
      </c>
    </row>
    <row r="237" spans="1:2" x14ac:dyDescent="0.25">
      <c r="A237" s="12" t="s">
        <v>52</v>
      </c>
      <c r="B237" s="13">
        <v>8661</v>
      </c>
    </row>
    <row r="238" spans="1:2" x14ac:dyDescent="0.25">
      <c r="A238" s="12" t="s">
        <v>212</v>
      </c>
      <c r="B238" s="13">
        <v>13446</v>
      </c>
    </row>
    <row r="239" spans="1:2" x14ac:dyDescent="0.25">
      <c r="A239" s="12" t="s">
        <v>53</v>
      </c>
      <c r="B239" s="13">
        <v>37405</v>
      </c>
    </row>
    <row r="240" spans="1:2" x14ac:dyDescent="0.25">
      <c r="A240" s="12" t="s">
        <v>376</v>
      </c>
      <c r="B240" s="13">
        <v>16011</v>
      </c>
    </row>
    <row r="241" spans="1:2" x14ac:dyDescent="0.25">
      <c r="A241" s="12" t="s">
        <v>241</v>
      </c>
      <c r="B241" s="13">
        <v>5496</v>
      </c>
    </row>
    <row r="242" spans="1:2" x14ac:dyDescent="0.25">
      <c r="A242" s="12" t="s">
        <v>101</v>
      </c>
      <c r="B242" s="13">
        <v>31582</v>
      </c>
    </row>
    <row r="243" spans="1:2" x14ac:dyDescent="0.25">
      <c r="A243" s="12" t="s">
        <v>70</v>
      </c>
      <c r="B243" s="13">
        <v>19178</v>
      </c>
    </row>
    <row r="244" spans="1:2" x14ac:dyDescent="0.25">
      <c r="A244" s="12" t="s">
        <v>23</v>
      </c>
      <c r="B244" s="13">
        <v>15187</v>
      </c>
    </row>
    <row r="245" spans="1:2" x14ac:dyDescent="0.25">
      <c r="A245" s="12" t="s">
        <v>34</v>
      </c>
      <c r="B245" s="13">
        <v>9076</v>
      </c>
    </row>
    <row r="246" spans="1:2" x14ac:dyDescent="0.25">
      <c r="A246" s="12" t="s">
        <v>147</v>
      </c>
      <c r="B246" s="13">
        <v>3961</v>
      </c>
    </row>
    <row r="247" spans="1:2" x14ac:dyDescent="0.25">
      <c r="A247" s="12" t="s">
        <v>74</v>
      </c>
      <c r="B247" s="13">
        <v>23817</v>
      </c>
    </row>
    <row r="248" spans="1:2" x14ac:dyDescent="0.25">
      <c r="A248" s="12" t="s">
        <v>261</v>
      </c>
      <c r="B248" s="13">
        <v>22713</v>
      </c>
    </row>
    <row r="249" spans="1:2" x14ac:dyDescent="0.25">
      <c r="A249" s="12" t="s">
        <v>220</v>
      </c>
      <c r="B249" s="13">
        <v>5809</v>
      </c>
    </row>
    <row r="250" spans="1:2" x14ac:dyDescent="0.25">
      <c r="A250" s="12" t="s">
        <v>29</v>
      </c>
      <c r="B250" s="13">
        <v>10927</v>
      </c>
    </row>
    <row r="251" spans="1:2" x14ac:dyDescent="0.25">
      <c r="A251" s="12" t="s">
        <v>381</v>
      </c>
      <c r="B251" s="13">
        <v>7240</v>
      </c>
    </row>
    <row r="252" spans="1:2" x14ac:dyDescent="0.25">
      <c r="A252" s="12" t="s">
        <v>242</v>
      </c>
      <c r="B252" s="13">
        <v>11615</v>
      </c>
    </row>
    <row r="253" spans="1:2" x14ac:dyDescent="0.25">
      <c r="A253" s="12" t="s">
        <v>80</v>
      </c>
      <c r="B253" s="13">
        <v>12023</v>
      </c>
    </row>
    <row r="254" spans="1:2" x14ac:dyDescent="0.25">
      <c r="A254" s="12" t="s">
        <v>48</v>
      </c>
      <c r="B254" s="13">
        <v>11538</v>
      </c>
    </row>
    <row r="255" spans="1:2" x14ac:dyDescent="0.25">
      <c r="A255" s="12" t="s">
        <v>35</v>
      </c>
      <c r="B255" s="13">
        <v>6071</v>
      </c>
    </row>
    <row r="256" spans="1:2" x14ac:dyDescent="0.25">
      <c r="A256" s="12" t="s">
        <v>288</v>
      </c>
      <c r="B256" s="13">
        <v>7729</v>
      </c>
    </row>
    <row r="257" spans="1:2" x14ac:dyDescent="0.25">
      <c r="A257" s="12" t="s">
        <v>304</v>
      </c>
      <c r="B257" s="13">
        <v>8870</v>
      </c>
    </row>
    <row r="258" spans="1:2" x14ac:dyDescent="0.25">
      <c r="A258" s="12" t="s">
        <v>265</v>
      </c>
      <c r="B258" s="13">
        <v>60670</v>
      </c>
    </row>
    <row r="259" spans="1:2" x14ac:dyDescent="0.25">
      <c r="A259" s="12" t="s">
        <v>92</v>
      </c>
      <c r="B259" s="13">
        <v>5299</v>
      </c>
    </row>
    <row r="260" spans="1:2" x14ac:dyDescent="0.25">
      <c r="A260" s="12" t="s">
        <v>322</v>
      </c>
      <c r="B260" s="13">
        <v>6633</v>
      </c>
    </row>
    <row r="261" spans="1:2" x14ac:dyDescent="0.25">
      <c r="A261" s="12" t="s">
        <v>75</v>
      </c>
      <c r="B261" s="13">
        <v>24741</v>
      </c>
    </row>
    <row r="262" spans="1:2" x14ac:dyDescent="0.25">
      <c r="A262" s="12" t="s">
        <v>54</v>
      </c>
      <c r="B262" s="13">
        <v>6340</v>
      </c>
    </row>
    <row r="263" spans="1:2" x14ac:dyDescent="0.25">
      <c r="A263" s="12" t="s">
        <v>178</v>
      </c>
      <c r="B263" s="13">
        <v>6290</v>
      </c>
    </row>
    <row r="264" spans="1:2" x14ac:dyDescent="0.25">
      <c r="A264" s="12" t="s">
        <v>179</v>
      </c>
      <c r="B264" s="13">
        <v>9995</v>
      </c>
    </row>
    <row r="265" spans="1:2" x14ac:dyDescent="0.25">
      <c r="A265" s="12" t="s">
        <v>60</v>
      </c>
      <c r="B265" s="13">
        <v>6454</v>
      </c>
    </row>
    <row r="266" spans="1:2" x14ac:dyDescent="0.25">
      <c r="A266" s="12" t="s">
        <v>143</v>
      </c>
      <c r="B266" s="13">
        <v>18621</v>
      </c>
    </row>
    <row r="267" spans="1:2" x14ac:dyDescent="0.25">
      <c r="A267" s="12" t="s">
        <v>354</v>
      </c>
      <c r="B267" s="13">
        <v>7587</v>
      </c>
    </row>
    <row r="268" spans="1:2" x14ac:dyDescent="0.25">
      <c r="A268" s="12" t="s">
        <v>167</v>
      </c>
      <c r="B268" s="13">
        <v>23801</v>
      </c>
    </row>
    <row r="269" spans="1:2" x14ac:dyDescent="0.25">
      <c r="A269" s="12" t="s">
        <v>49</v>
      </c>
      <c r="B269" s="13">
        <v>7360</v>
      </c>
    </row>
    <row r="270" spans="1:2" x14ac:dyDescent="0.25">
      <c r="A270" s="12" t="s">
        <v>278</v>
      </c>
      <c r="B270" s="13">
        <v>4854</v>
      </c>
    </row>
    <row r="271" spans="1:2" x14ac:dyDescent="0.25">
      <c r="A271" s="12" t="s">
        <v>131</v>
      </c>
      <c r="B271" s="13">
        <v>20329</v>
      </c>
    </row>
    <row r="272" spans="1:2" x14ac:dyDescent="0.25">
      <c r="A272" s="12" t="s">
        <v>61</v>
      </c>
      <c r="B272" s="13">
        <v>16894</v>
      </c>
    </row>
    <row r="273" spans="1:2" x14ac:dyDescent="0.25">
      <c r="A273" s="12" t="s">
        <v>30</v>
      </c>
      <c r="B273" s="13">
        <v>25417</v>
      </c>
    </row>
    <row r="274" spans="1:2" x14ac:dyDescent="0.25">
      <c r="A274" s="12" t="s">
        <v>342</v>
      </c>
      <c r="B274" s="13">
        <v>6648</v>
      </c>
    </row>
    <row r="275" spans="1:2" x14ac:dyDescent="0.25">
      <c r="A275" s="12" t="s">
        <v>148</v>
      </c>
      <c r="B275" s="13">
        <v>11233</v>
      </c>
    </row>
    <row r="276" spans="1:2" x14ac:dyDescent="0.25">
      <c r="A276" s="12" t="s">
        <v>256</v>
      </c>
      <c r="B276" s="13">
        <v>11418</v>
      </c>
    </row>
    <row r="277" spans="1:2" x14ac:dyDescent="0.25">
      <c r="A277" s="12" t="s">
        <v>43</v>
      </c>
      <c r="B277" s="13">
        <v>7285</v>
      </c>
    </row>
    <row r="278" spans="1:2" x14ac:dyDescent="0.25">
      <c r="A278" s="12" t="s">
        <v>183</v>
      </c>
      <c r="B278" s="13">
        <v>10181</v>
      </c>
    </row>
    <row r="279" spans="1:2" x14ac:dyDescent="0.25">
      <c r="A279" s="12" t="s">
        <v>132</v>
      </c>
      <c r="B279" s="13">
        <v>13697</v>
      </c>
    </row>
    <row r="280" spans="1:2" x14ac:dyDescent="0.25">
      <c r="A280" s="12" t="s">
        <v>168</v>
      </c>
      <c r="B280" s="13">
        <v>8080</v>
      </c>
    </row>
    <row r="281" spans="1:2" x14ac:dyDescent="0.25">
      <c r="A281" s="12" t="s">
        <v>337</v>
      </c>
      <c r="B281" s="13">
        <v>5977</v>
      </c>
    </row>
    <row r="282" spans="1:2" x14ac:dyDescent="0.25">
      <c r="A282" s="12" t="s">
        <v>184</v>
      </c>
      <c r="B282" s="13">
        <v>23315</v>
      </c>
    </row>
    <row r="283" spans="1:2" x14ac:dyDescent="0.25">
      <c r="A283" s="12" t="s">
        <v>221</v>
      </c>
      <c r="B283" s="13">
        <v>8622</v>
      </c>
    </row>
    <row r="284" spans="1:2" x14ac:dyDescent="0.25">
      <c r="A284" s="12" t="s">
        <v>173</v>
      </c>
      <c r="B284" s="13">
        <v>15655</v>
      </c>
    </row>
    <row r="285" spans="1:2" x14ac:dyDescent="0.25">
      <c r="A285" s="12" t="s">
        <v>207</v>
      </c>
      <c r="B285" s="13">
        <v>2424</v>
      </c>
    </row>
    <row r="286" spans="1:2" x14ac:dyDescent="0.25">
      <c r="A286" s="12" t="s">
        <v>349</v>
      </c>
      <c r="B286" s="13">
        <v>5048</v>
      </c>
    </row>
    <row r="287" spans="1:2" x14ac:dyDescent="0.25">
      <c r="A287" s="12" t="s">
        <v>84</v>
      </c>
      <c r="B287" s="13">
        <v>8202</v>
      </c>
    </row>
    <row r="288" spans="1:2" x14ac:dyDescent="0.25">
      <c r="A288" s="12" t="s">
        <v>200</v>
      </c>
      <c r="B288" s="13">
        <v>5907</v>
      </c>
    </row>
    <row r="289" spans="1:2" x14ac:dyDescent="0.25">
      <c r="A289" s="12" t="s">
        <v>36</v>
      </c>
      <c r="B289" s="13">
        <v>23066</v>
      </c>
    </row>
    <row r="290" spans="1:2" x14ac:dyDescent="0.25">
      <c r="A290" s="12" t="s">
        <v>81</v>
      </c>
      <c r="B290" s="13">
        <v>7890</v>
      </c>
    </row>
    <row r="291" spans="1:2" x14ac:dyDescent="0.25">
      <c r="A291" s="12" t="s">
        <v>213</v>
      </c>
      <c r="B291" s="13">
        <v>7822</v>
      </c>
    </row>
    <row r="292" spans="1:2" x14ac:dyDescent="0.25">
      <c r="A292" s="12" t="s">
        <v>44</v>
      </c>
      <c r="B292" s="13">
        <v>4972</v>
      </c>
    </row>
    <row r="293" spans="1:2" x14ac:dyDescent="0.25">
      <c r="A293" s="12" t="s">
        <v>273</v>
      </c>
      <c r="B293" s="13">
        <v>7535</v>
      </c>
    </row>
    <row r="294" spans="1:2" x14ac:dyDescent="0.25">
      <c r="A294" s="12" t="s">
        <v>226</v>
      </c>
      <c r="B294" s="13">
        <v>6618</v>
      </c>
    </row>
    <row r="295" spans="1:2" x14ac:dyDescent="0.25">
      <c r="A295" s="12" t="s">
        <v>247</v>
      </c>
      <c r="B295" s="13">
        <v>6526</v>
      </c>
    </row>
    <row r="296" spans="1:2" x14ac:dyDescent="0.25">
      <c r="A296" s="12" t="s">
        <v>358</v>
      </c>
      <c r="B296" s="13">
        <v>9576</v>
      </c>
    </row>
    <row r="297" spans="1:2" x14ac:dyDescent="0.25">
      <c r="A297" s="12" t="s">
        <v>76</v>
      </c>
      <c r="B297" s="13">
        <v>12306</v>
      </c>
    </row>
    <row r="298" spans="1:2" x14ac:dyDescent="0.25">
      <c r="A298" s="12" t="s">
        <v>85</v>
      </c>
      <c r="B298" s="13">
        <v>6169</v>
      </c>
    </row>
    <row r="299" spans="1:2" x14ac:dyDescent="0.25">
      <c r="A299" s="12" t="s">
        <v>195</v>
      </c>
      <c r="B299" s="13">
        <v>8589</v>
      </c>
    </row>
    <row r="300" spans="1:2" x14ac:dyDescent="0.25">
      <c r="A300" s="12" t="s">
        <v>191</v>
      </c>
      <c r="B300" s="13">
        <v>17533</v>
      </c>
    </row>
    <row r="301" spans="1:2" x14ac:dyDescent="0.25">
      <c r="A301" s="12" t="s">
        <v>214</v>
      </c>
      <c r="B301" s="13">
        <v>11272</v>
      </c>
    </row>
    <row r="302" spans="1:2" x14ac:dyDescent="0.25">
      <c r="A302" s="12" t="s">
        <v>289</v>
      </c>
      <c r="B302" s="13">
        <v>15039</v>
      </c>
    </row>
    <row r="303" spans="1:2" x14ac:dyDescent="0.25">
      <c r="A303" s="12" t="s">
        <v>362</v>
      </c>
      <c r="B303" s="13">
        <v>16593</v>
      </c>
    </row>
    <row r="304" spans="1:2" x14ac:dyDescent="0.25">
      <c r="A304" s="12" t="s">
        <v>222</v>
      </c>
      <c r="B304" s="13">
        <v>8912</v>
      </c>
    </row>
    <row r="305" spans="1:2" x14ac:dyDescent="0.25">
      <c r="A305" s="12" t="s">
        <v>327</v>
      </c>
      <c r="B305" s="13">
        <v>9728</v>
      </c>
    </row>
    <row r="306" spans="1:2" x14ac:dyDescent="0.25">
      <c r="A306" s="12" t="s">
        <v>227</v>
      </c>
      <c r="B306" s="13">
        <v>5881</v>
      </c>
    </row>
    <row r="307" spans="1:2" x14ac:dyDescent="0.25">
      <c r="A307" s="12" t="s">
        <v>314</v>
      </c>
      <c r="B307" s="13">
        <v>5504</v>
      </c>
    </row>
    <row r="308" spans="1:2" x14ac:dyDescent="0.25">
      <c r="A308" s="12" t="s">
        <v>185</v>
      </c>
      <c r="B308" s="13">
        <v>10446</v>
      </c>
    </row>
    <row r="309" spans="1:2" x14ac:dyDescent="0.25">
      <c r="A309" s="12" t="s">
        <v>228</v>
      </c>
      <c r="B309" s="13">
        <v>4407</v>
      </c>
    </row>
    <row r="310" spans="1:2" x14ac:dyDescent="0.25">
      <c r="A310" s="12" t="s">
        <v>108</v>
      </c>
      <c r="B310" s="13">
        <v>13219</v>
      </c>
    </row>
    <row r="311" spans="1:2" x14ac:dyDescent="0.25">
      <c r="A311" s="12" t="s">
        <v>208</v>
      </c>
      <c r="B311" s="13">
        <v>4308</v>
      </c>
    </row>
    <row r="312" spans="1:2" x14ac:dyDescent="0.25">
      <c r="A312" s="12" t="s">
        <v>266</v>
      </c>
      <c r="B312" s="13">
        <v>13474</v>
      </c>
    </row>
    <row r="313" spans="1:2" x14ac:dyDescent="0.25">
      <c r="A313" s="12" t="s">
        <v>279</v>
      </c>
      <c r="B313" s="13">
        <v>8594</v>
      </c>
    </row>
    <row r="314" spans="1:2" x14ac:dyDescent="0.25">
      <c r="A314" s="12" t="s">
        <v>390</v>
      </c>
      <c r="B314" s="13">
        <v>8901</v>
      </c>
    </row>
    <row r="315" spans="1:2" x14ac:dyDescent="0.25">
      <c r="A315" s="12" t="s">
        <v>364</v>
      </c>
      <c r="B315" s="13">
        <v>4928</v>
      </c>
    </row>
    <row r="316" spans="1:2" x14ac:dyDescent="0.25">
      <c r="A316" s="12" t="s">
        <v>62</v>
      </c>
      <c r="B316" s="13">
        <v>4282</v>
      </c>
    </row>
    <row r="317" spans="1:2" x14ac:dyDescent="0.25">
      <c r="A317" s="12" t="s">
        <v>267</v>
      </c>
      <c r="B317" s="13">
        <v>18243</v>
      </c>
    </row>
    <row r="318" spans="1:2" x14ac:dyDescent="0.25">
      <c r="A318" s="12" t="s">
        <v>268</v>
      </c>
      <c r="B318" s="13">
        <v>8495</v>
      </c>
    </row>
    <row r="319" spans="1:2" x14ac:dyDescent="0.25">
      <c r="A319" s="12" t="s">
        <v>161</v>
      </c>
      <c r="B319" s="13">
        <v>40141</v>
      </c>
    </row>
    <row r="320" spans="1:2" x14ac:dyDescent="0.25">
      <c r="A320" s="12" t="s">
        <v>280</v>
      </c>
      <c r="B320" s="13">
        <v>4005</v>
      </c>
    </row>
    <row r="321" spans="1:2" x14ac:dyDescent="0.25">
      <c r="A321" s="12" t="s">
        <v>231</v>
      </c>
      <c r="B321" s="13">
        <v>5314</v>
      </c>
    </row>
    <row r="322" spans="1:2" x14ac:dyDescent="0.25">
      <c r="A322" s="12" t="s">
        <v>350</v>
      </c>
      <c r="B322" s="13">
        <v>12901</v>
      </c>
    </row>
    <row r="323" spans="1:2" x14ac:dyDescent="0.25">
      <c r="A323" s="12" t="s">
        <v>192</v>
      </c>
      <c r="B323" s="13">
        <v>5929</v>
      </c>
    </row>
    <row r="324" spans="1:2" x14ac:dyDescent="0.25">
      <c r="A324" s="12" t="s">
        <v>115</v>
      </c>
      <c r="B324" s="13">
        <v>23327</v>
      </c>
    </row>
    <row r="325" spans="1:2" x14ac:dyDescent="0.25">
      <c r="A325" s="12" t="s">
        <v>105</v>
      </c>
      <c r="B325" s="13">
        <v>32474</v>
      </c>
    </row>
    <row r="326" spans="1:2" x14ac:dyDescent="0.25">
      <c r="A326" s="12" t="s">
        <v>109</v>
      </c>
      <c r="B326" s="13">
        <v>8856</v>
      </c>
    </row>
    <row r="327" spans="1:2" x14ac:dyDescent="0.25">
      <c r="A327" s="12" t="s">
        <v>363</v>
      </c>
      <c r="B327" s="13">
        <v>18649</v>
      </c>
    </row>
    <row r="328" spans="1:2" x14ac:dyDescent="0.25">
      <c r="A328" s="12" t="s">
        <v>31</v>
      </c>
      <c r="B328" s="13">
        <v>29977</v>
      </c>
    </row>
    <row r="329" spans="1:2" x14ac:dyDescent="0.25">
      <c r="A329" s="12" t="s">
        <v>330</v>
      </c>
      <c r="B329" s="13">
        <v>12334</v>
      </c>
    </row>
    <row r="330" spans="1:2" x14ac:dyDescent="0.25">
      <c r="A330" s="12" t="s">
        <v>315</v>
      </c>
      <c r="B330" s="13">
        <v>11097</v>
      </c>
    </row>
    <row r="331" spans="1:2" x14ac:dyDescent="0.25">
      <c r="A331" s="12" t="s">
        <v>351</v>
      </c>
      <c r="B331" s="13">
        <v>6858</v>
      </c>
    </row>
    <row r="332" spans="1:2" x14ac:dyDescent="0.25">
      <c r="A332" s="12" t="s">
        <v>248</v>
      </c>
      <c r="B332" s="13">
        <v>8553</v>
      </c>
    </row>
    <row r="333" spans="1:2" x14ac:dyDescent="0.25">
      <c r="A333" s="12" t="s">
        <v>102</v>
      </c>
      <c r="B333" s="13">
        <v>24395</v>
      </c>
    </row>
    <row r="334" spans="1:2" x14ac:dyDescent="0.25">
      <c r="A334" s="12" t="s">
        <v>308</v>
      </c>
      <c r="B334" s="13">
        <v>10154</v>
      </c>
    </row>
    <row r="335" spans="1:2" x14ac:dyDescent="0.25">
      <c r="A335" s="12" t="s">
        <v>281</v>
      </c>
      <c r="B335" s="13">
        <v>4616</v>
      </c>
    </row>
    <row r="336" spans="1:2" x14ac:dyDescent="0.25">
      <c r="A336" s="12" t="s">
        <v>77</v>
      </c>
      <c r="B336" s="13">
        <v>14592</v>
      </c>
    </row>
    <row r="337" spans="1:2" x14ac:dyDescent="0.25">
      <c r="A337" s="12" t="s">
        <v>338</v>
      </c>
      <c r="B337" s="13">
        <v>4455</v>
      </c>
    </row>
    <row r="338" spans="1:2" x14ac:dyDescent="0.25">
      <c r="A338" s="12" t="s">
        <v>262</v>
      </c>
      <c r="B338" s="13">
        <v>12766</v>
      </c>
    </row>
    <row r="339" spans="1:2" x14ac:dyDescent="0.25">
      <c r="A339" s="12" t="s">
        <v>355</v>
      </c>
      <c r="B339" s="13">
        <v>36083</v>
      </c>
    </row>
    <row r="340" spans="1:2" x14ac:dyDescent="0.25">
      <c r="A340" s="12" t="s">
        <v>383</v>
      </c>
      <c r="B340" s="13">
        <v>3370</v>
      </c>
    </row>
    <row r="341" spans="1:2" x14ac:dyDescent="0.25">
      <c r="A341" s="12" t="s">
        <v>86</v>
      </c>
      <c r="B341" s="13">
        <v>7814</v>
      </c>
    </row>
    <row r="342" spans="1:2" x14ac:dyDescent="0.25">
      <c r="A342" s="12" t="s">
        <v>93</v>
      </c>
      <c r="B342" s="13">
        <v>20767</v>
      </c>
    </row>
    <row r="343" spans="1:2" x14ac:dyDescent="0.25">
      <c r="A343" s="12" t="s">
        <v>37</v>
      </c>
      <c r="B343" s="13">
        <v>16858</v>
      </c>
    </row>
    <row r="344" spans="1:2" x14ac:dyDescent="0.25">
      <c r="A344" s="12" t="s">
        <v>38</v>
      </c>
      <c r="B344" s="13">
        <v>6101</v>
      </c>
    </row>
    <row r="345" spans="1:2" x14ac:dyDescent="0.25">
      <c r="A345" s="12" t="s">
        <v>343</v>
      </c>
      <c r="B345" s="13">
        <v>10357</v>
      </c>
    </row>
    <row r="346" spans="1:2" x14ac:dyDescent="0.25">
      <c r="A346" s="12" t="s">
        <v>149</v>
      </c>
      <c r="B346" s="13">
        <v>6851</v>
      </c>
    </row>
    <row r="347" spans="1:2" x14ac:dyDescent="0.25">
      <c r="A347" s="12" t="s">
        <v>223</v>
      </c>
      <c r="B347" s="13">
        <v>6898</v>
      </c>
    </row>
    <row r="348" spans="1:2" x14ac:dyDescent="0.25">
      <c r="A348" s="12" t="s">
        <v>133</v>
      </c>
      <c r="B348" s="13">
        <v>24748</v>
      </c>
    </row>
    <row r="349" spans="1:2" x14ac:dyDescent="0.25">
      <c r="A349" s="12" t="s">
        <v>257</v>
      </c>
      <c r="B349" s="13">
        <v>7873</v>
      </c>
    </row>
    <row r="350" spans="1:2" x14ac:dyDescent="0.25">
      <c r="A350" s="12" t="s">
        <v>71</v>
      </c>
      <c r="B350" s="13">
        <v>34175</v>
      </c>
    </row>
    <row r="351" spans="1:2" x14ac:dyDescent="0.25">
      <c r="A351" s="12" t="s">
        <v>316</v>
      </c>
      <c r="B351" s="13">
        <v>6722</v>
      </c>
    </row>
    <row r="352" spans="1:2" x14ac:dyDescent="0.25">
      <c r="A352" s="12" t="s">
        <v>317</v>
      </c>
      <c r="B352" s="13">
        <v>17951</v>
      </c>
    </row>
    <row r="353" spans="1:2" x14ac:dyDescent="0.25">
      <c r="A353" s="12" t="s">
        <v>249</v>
      </c>
      <c r="B353" s="13">
        <v>10693</v>
      </c>
    </row>
    <row r="354" spans="1:2" x14ac:dyDescent="0.25">
      <c r="A354" s="12" t="s">
        <v>235</v>
      </c>
      <c r="B354" s="13">
        <v>6635</v>
      </c>
    </row>
    <row r="355" spans="1:2" x14ac:dyDescent="0.25">
      <c r="A355" s="12" t="s">
        <v>201</v>
      </c>
      <c r="B355" s="13">
        <v>4354</v>
      </c>
    </row>
    <row r="356" spans="1:2" x14ac:dyDescent="0.25">
      <c r="A356" s="12" t="s">
        <v>55</v>
      </c>
      <c r="B356" s="13">
        <v>9386</v>
      </c>
    </row>
    <row r="357" spans="1:2" x14ac:dyDescent="0.25">
      <c r="A357" s="12" t="s">
        <v>202</v>
      </c>
      <c r="B357" s="13">
        <v>3722</v>
      </c>
    </row>
    <row r="358" spans="1:2" x14ac:dyDescent="0.25">
      <c r="A358" s="12" t="s">
        <v>155</v>
      </c>
      <c r="B358" s="13">
        <v>13191</v>
      </c>
    </row>
    <row r="359" spans="1:2" x14ac:dyDescent="0.25">
      <c r="A359" s="12" t="s">
        <v>138</v>
      </c>
      <c r="B359" s="13">
        <v>19472</v>
      </c>
    </row>
    <row r="360" spans="1:2" x14ac:dyDescent="0.25">
      <c r="A360" s="12" t="s">
        <v>309</v>
      </c>
      <c r="B360" s="13">
        <v>8791</v>
      </c>
    </row>
    <row r="361" spans="1:2" x14ac:dyDescent="0.25">
      <c r="A361" s="12" t="s">
        <v>39</v>
      </c>
      <c r="B361" s="13">
        <v>8141</v>
      </c>
    </row>
    <row r="362" spans="1:2" x14ac:dyDescent="0.25">
      <c r="A362" s="12" t="s">
        <v>24</v>
      </c>
      <c r="B362" s="13">
        <v>21350</v>
      </c>
    </row>
    <row r="363" spans="1:2" x14ac:dyDescent="0.25">
      <c r="A363" s="12" t="s">
        <v>297</v>
      </c>
      <c r="B363" s="13">
        <v>14909</v>
      </c>
    </row>
    <row r="364" spans="1:2" x14ac:dyDescent="0.25">
      <c r="A364" s="12" t="s">
        <v>232</v>
      </c>
      <c r="B364" s="13">
        <v>11511</v>
      </c>
    </row>
    <row r="365" spans="1:2" x14ac:dyDescent="0.25">
      <c r="A365" s="12" t="s">
        <v>298</v>
      </c>
      <c r="B365" s="13">
        <v>7183</v>
      </c>
    </row>
    <row r="366" spans="1:2" x14ac:dyDescent="0.25">
      <c r="A366" s="12" t="s">
        <v>263</v>
      </c>
      <c r="B366" s="13">
        <v>9520</v>
      </c>
    </row>
    <row r="367" spans="1:2" x14ac:dyDescent="0.25">
      <c r="A367" s="12" t="s">
        <v>63</v>
      </c>
      <c r="B367" s="13">
        <v>6646</v>
      </c>
    </row>
    <row r="368" spans="1:2" x14ac:dyDescent="0.25">
      <c r="A368" s="12" t="s">
        <v>233</v>
      </c>
      <c r="B368" s="13">
        <v>12731</v>
      </c>
    </row>
    <row r="369" spans="1:2" x14ac:dyDescent="0.25">
      <c r="A369" s="12" t="s">
        <v>234</v>
      </c>
      <c r="B369" s="13">
        <v>15328</v>
      </c>
    </row>
    <row r="370" spans="1:2" x14ac:dyDescent="0.25">
      <c r="A370" s="12" t="s">
        <v>348</v>
      </c>
      <c r="B370" s="13">
        <v>11416</v>
      </c>
    </row>
    <row r="371" spans="1:2" x14ac:dyDescent="0.25">
      <c r="A371" s="12" t="s">
        <v>50</v>
      </c>
      <c r="B371" s="13">
        <v>3899</v>
      </c>
    </row>
    <row r="372" spans="1:2" x14ac:dyDescent="0.25">
      <c r="A372" s="12" t="s">
        <v>78</v>
      </c>
      <c r="B372" s="13">
        <v>11325</v>
      </c>
    </row>
    <row r="373" spans="1:2" x14ac:dyDescent="0.25">
      <c r="A373" s="12" t="s">
        <v>112</v>
      </c>
      <c r="B373" s="13">
        <v>24032</v>
      </c>
    </row>
    <row r="374" spans="1:2" x14ac:dyDescent="0.25">
      <c r="A374" s="12" t="s">
        <v>431</v>
      </c>
      <c r="B374" s="13">
        <v>6232907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3"/>
  <sheetViews>
    <sheetView topLeftCell="A2" workbookViewId="0">
      <selection activeCell="A372" sqref="A2:B372"/>
    </sheetView>
  </sheetViews>
  <sheetFormatPr defaultRowHeight="15" x14ac:dyDescent="0.25"/>
  <cols>
    <col min="1" max="1" width="29.7109375" bestFit="1" customWidth="1"/>
    <col min="2" max="2" width="23.140625" bestFit="1" customWidth="1"/>
  </cols>
  <sheetData>
    <row r="2" spans="1:2" x14ac:dyDescent="0.25">
      <c r="A2" s="9" t="s">
        <v>392</v>
      </c>
      <c r="B2" t="s">
        <v>498</v>
      </c>
    </row>
    <row r="3" spans="1:2" x14ac:dyDescent="0.25">
      <c r="A3" s="12" t="s">
        <v>340</v>
      </c>
      <c r="B3" s="13">
        <v>7145</v>
      </c>
    </row>
    <row r="4" spans="1:2" x14ac:dyDescent="0.25">
      <c r="A4" s="12" t="s">
        <v>204</v>
      </c>
      <c r="B4" s="13">
        <v>8229</v>
      </c>
    </row>
    <row r="5" spans="1:2" x14ac:dyDescent="0.25">
      <c r="A5" s="12" t="s">
        <v>384</v>
      </c>
      <c r="B5" s="13">
        <v>6842</v>
      </c>
    </row>
    <row r="6" spans="1:2" x14ac:dyDescent="0.25">
      <c r="A6" s="12" t="s">
        <v>27</v>
      </c>
      <c r="B6" s="13">
        <v>18422</v>
      </c>
    </row>
    <row r="7" spans="1:2" x14ac:dyDescent="0.25">
      <c r="A7" s="12" t="s">
        <v>137</v>
      </c>
      <c r="B7" s="13">
        <v>26765</v>
      </c>
    </row>
    <row r="8" spans="1:2" x14ac:dyDescent="0.25">
      <c r="A8" s="12" t="s">
        <v>146</v>
      </c>
      <c r="B8" s="13">
        <v>13872</v>
      </c>
    </row>
    <row r="9" spans="1:2" x14ac:dyDescent="0.25">
      <c r="A9" s="12" t="s">
        <v>57</v>
      </c>
      <c r="B9" s="13">
        <v>3568</v>
      </c>
    </row>
    <row r="10" spans="1:2" x14ac:dyDescent="0.25">
      <c r="A10" s="12" t="s">
        <v>270</v>
      </c>
      <c r="B10" s="13">
        <v>6211</v>
      </c>
    </row>
    <row r="11" spans="1:2" x14ac:dyDescent="0.25">
      <c r="A11" s="12" t="s">
        <v>194</v>
      </c>
      <c r="B11" s="13">
        <v>14319</v>
      </c>
    </row>
    <row r="12" spans="1:2" x14ac:dyDescent="0.25">
      <c r="A12" s="12" t="s">
        <v>110</v>
      </c>
      <c r="B12" s="13">
        <v>37270</v>
      </c>
    </row>
    <row r="13" spans="1:2" x14ac:dyDescent="0.25">
      <c r="A13" s="12" t="s">
        <v>144</v>
      </c>
      <c r="B13" s="13">
        <v>8823</v>
      </c>
    </row>
    <row r="14" spans="1:2" x14ac:dyDescent="0.25">
      <c r="A14" s="12" t="s">
        <v>169</v>
      </c>
      <c r="B14" s="13">
        <v>3282</v>
      </c>
    </row>
    <row r="15" spans="1:2" x14ac:dyDescent="0.25">
      <c r="A15" s="12" t="s">
        <v>151</v>
      </c>
      <c r="B15" s="13">
        <v>14654</v>
      </c>
    </row>
    <row r="16" spans="1:2" x14ac:dyDescent="0.25">
      <c r="A16" s="12" t="s">
        <v>88</v>
      </c>
      <c r="B16" s="13">
        <v>20053</v>
      </c>
    </row>
    <row r="17" spans="1:2" x14ac:dyDescent="0.25">
      <c r="A17" s="12" t="s">
        <v>291</v>
      </c>
      <c r="B17" s="13">
        <v>14540</v>
      </c>
    </row>
    <row r="18" spans="1:2" x14ac:dyDescent="0.25">
      <c r="A18" s="12" t="s">
        <v>371</v>
      </c>
      <c r="B18" s="13">
        <v>5199</v>
      </c>
    </row>
    <row r="19" spans="1:2" x14ac:dyDescent="0.25">
      <c r="A19" s="12" t="s">
        <v>333</v>
      </c>
      <c r="B19" s="13">
        <v>12942</v>
      </c>
    </row>
    <row r="20" spans="1:2" x14ac:dyDescent="0.25">
      <c r="A20" s="12" t="s">
        <v>103</v>
      </c>
      <c r="B20" s="13">
        <v>32169</v>
      </c>
    </row>
    <row r="21" spans="1:2" x14ac:dyDescent="0.25">
      <c r="A21" s="12" t="s">
        <v>25</v>
      </c>
      <c r="B21" s="13">
        <v>4927</v>
      </c>
    </row>
    <row r="22" spans="1:2" x14ac:dyDescent="0.25">
      <c r="A22" s="12" t="s">
        <v>170</v>
      </c>
      <c r="B22" s="13">
        <v>10090</v>
      </c>
    </row>
    <row r="23" spans="1:2" x14ac:dyDescent="0.25">
      <c r="A23" s="12" t="s">
        <v>216</v>
      </c>
      <c r="B23" s="13">
        <v>8374</v>
      </c>
    </row>
    <row r="24" spans="1:2" x14ac:dyDescent="0.25">
      <c r="A24" s="12" t="s">
        <v>329</v>
      </c>
      <c r="B24" s="13">
        <v>12684</v>
      </c>
    </row>
    <row r="25" spans="1:2" x14ac:dyDescent="0.25">
      <c r="A25" s="12" t="s">
        <v>356</v>
      </c>
      <c r="B25" s="13">
        <v>9415</v>
      </c>
    </row>
    <row r="26" spans="1:2" x14ac:dyDescent="0.25">
      <c r="A26" s="12" t="s">
        <v>334</v>
      </c>
      <c r="B26" s="13">
        <v>8183</v>
      </c>
    </row>
    <row r="27" spans="1:2" x14ac:dyDescent="0.25">
      <c r="A27" s="12" t="s">
        <v>152</v>
      </c>
      <c r="B27" s="13">
        <v>10882</v>
      </c>
    </row>
    <row r="28" spans="1:2" x14ac:dyDescent="0.25">
      <c r="A28" s="12" t="s">
        <v>259</v>
      </c>
      <c r="B28" s="13">
        <v>9651</v>
      </c>
    </row>
    <row r="29" spans="1:2" x14ac:dyDescent="0.25">
      <c r="A29" s="12" t="s">
        <v>368</v>
      </c>
      <c r="B29" s="13">
        <v>10512</v>
      </c>
    </row>
    <row r="30" spans="1:2" x14ac:dyDescent="0.25">
      <c r="A30" s="12" t="s">
        <v>275</v>
      </c>
      <c r="B30" s="13">
        <v>7683</v>
      </c>
    </row>
    <row r="31" spans="1:2" x14ac:dyDescent="0.25">
      <c r="A31" s="12" t="s">
        <v>99</v>
      </c>
      <c r="B31" s="13">
        <v>30957</v>
      </c>
    </row>
    <row r="32" spans="1:2" x14ac:dyDescent="0.25">
      <c r="A32" s="12" t="s">
        <v>46</v>
      </c>
      <c r="B32" s="13">
        <v>14208</v>
      </c>
    </row>
    <row r="33" spans="1:2" x14ac:dyDescent="0.25">
      <c r="A33" s="12" t="s">
        <v>111</v>
      </c>
      <c r="B33" s="13">
        <v>27425</v>
      </c>
    </row>
    <row r="34" spans="1:2" x14ac:dyDescent="0.25">
      <c r="A34" s="12" t="s">
        <v>260</v>
      </c>
      <c r="B34" s="13">
        <v>13305</v>
      </c>
    </row>
    <row r="35" spans="1:2" x14ac:dyDescent="0.25">
      <c r="A35" s="12" t="s">
        <v>118</v>
      </c>
      <c r="B35" s="13">
        <v>15901</v>
      </c>
    </row>
    <row r="36" spans="1:2" x14ac:dyDescent="0.25">
      <c r="A36" s="12" t="s">
        <v>369</v>
      </c>
      <c r="B36" s="13">
        <v>8231</v>
      </c>
    </row>
    <row r="37" spans="1:2" x14ac:dyDescent="0.25">
      <c r="A37" s="12" t="s">
        <v>104</v>
      </c>
      <c r="B37" s="13">
        <v>7987</v>
      </c>
    </row>
    <row r="38" spans="1:2" x14ac:dyDescent="0.25">
      <c r="A38" s="12" t="s">
        <v>187</v>
      </c>
      <c r="B38" s="13">
        <v>19337</v>
      </c>
    </row>
    <row r="39" spans="1:2" x14ac:dyDescent="0.25">
      <c r="A39" s="12" t="s">
        <v>276</v>
      </c>
      <c r="B39" s="13">
        <v>6169</v>
      </c>
    </row>
    <row r="40" spans="1:2" x14ac:dyDescent="0.25">
      <c r="A40" s="12" t="s">
        <v>372</v>
      </c>
      <c r="B40" s="13">
        <v>8859</v>
      </c>
    </row>
    <row r="41" spans="1:2" x14ac:dyDescent="0.25">
      <c r="A41" s="12" t="s">
        <v>306</v>
      </c>
      <c r="B41" s="13">
        <v>15552</v>
      </c>
    </row>
    <row r="42" spans="1:2" x14ac:dyDescent="0.25">
      <c r="A42" s="12" t="s">
        <v>373</v>
      </c>
      <c r="B42" s="13">
        <v>7225</v>
      </c>
    </row>
    <row r="43" spans="1:2" x14ac:dyDescent="0.25">
      <c r="A43" s="12" t="s">
        <v>378</v>
      </c>
      <c r="B43" s="13">
        <v>9347</v>
      </c>
    </row>
    <row r="44" spans="1:2" x14ac:dyDescent="0.25">
      <c r="A44" s="12" t="s">
        <v>66</v>
      </c>
      <c r="B44" s="13">
        <v>15357</v>
      </c>
    </row>
    <row r="45" spans="1:2" x14ac:dyDescent="0.25">
      <c r="A45" s="12" t="s">
        <v>352</v>
      </c>
      <c r="B45" s="13">
        <v>12390</v>
      </c>
    </row>
    <row r="46" spans="1:2" x14ac:dyDescent="0.25">
      <c r="A46" s="12" t="s">
        <v>379</v>
      </c>
      <c r="B46" s="13">
        <v>9087</v>
      </c>
    </row>
    <row r="47" spans="1:2" x14ac:dyDescent="0.25">
      <c r="A47" s="12" t="s">
        <v>122</v>
      </c>
      <c r="B47" s="13">
        <v>16237</v>
      </c>
    </row>
    <row r="48" spans="1:2" x14ac:dyDescent="0.25">
      <c r="A48" s="12" t="s">
        <v>300</v>
      </c>
      <c r="B48" s="13">
        <v>12607</v>
      </c>
    </row>
    <row r="49" spans="1:2" x14ac:dyDescent="0.25">
      <c r="A49" s="12" t="s">
        <v>319</v>
      </c>
      <c r="B49" s="13">
        <v>6288</v>
      </c>
    </row>
    <row r="50" spans="1:2" x14ac:dyDescent="0.25">
      <c r="A50" s="12" t="s">
        <v>244</v>
      </c>
      <c r="B50" s="13">
        <v>20932</v>
      </c>
    </row>
    <row r="51" spans="1:2" x14ac:dyDescent="0.25">
      <c r="A51" s="12" t="s">
        <v>284</v>
      </c>
      <c r="B51" s="13">
        <v>11577</v>
      </c>
    </row>
    <row r="52" spans="1:2" x14ac:dyDescent="0.25">
      <c r="A52" s="12" t="s">
        <v>335</v>
      </c>
      <c r="B52" s="13">
        <v>5755</v>
      </c>
    </row>
    <row r="53" spans="1:2" x14ac:dyDescent="0.25">
      <c r="A53" s="12" t="s">
        <v>382</v>
      </c>
      <c r="B53" s="13">
        <v>2710</v>
      </c>
    </row>
    <row r="54" spans="1:2" x14ac:dyDescent="0.25">
      <c r="A54" s="12" t="s">
        <v>95</v>
      </c>
      <c r="B54" s="13">
        <v>19569</v>
      </c>
    </row>
    <row r="55" spans="1:2" x14ac:dyDescent="0.25">
      <c r="A55" s="12" t="s">
        <v>224</v>
      </c>
      <c r="B55" s="13">
        <v>6876</v>
      </c>
    </row>
    <row r="56" spans="1:2" x14ac:dyDescent="0.25">
      <c r="A56" s="12" t="s">
        <v>79</v>
      </c>
      <c r="B56" s="13">
        <v>5555</v>
      </c>
    </row>
    <row r="57" spans="1:2" x14ac:dyDescent="0.25">
      <c r="A57" s="12" t="s">
        <v>251</v>
      </c>
      <c r="B57" s="13">
        <v>11737</v>
      </c>
    </row>
    <row r="58" spans="1:2" x14ac:dyDescent="0.25">
      <c r="A58" s="12" t="s">
        <v>301</v>
      </c>
      <c r="B58" s="13">
        <v>4619</v>
      </c>
    </row>
    <row r="59" spans="1:2" x14ac:dyDescent="0.25">
      <c r="A59" s="12" t="s">
        <v>205</v>
      </c>
      <c r="B59" s="13">
        <v>5052</v>
      </c>
    </row>
    <row r="60" spans="1:2" x14ac:dyDescent="0.25">
      <c r="A60" s="12" t="s">
        <v>72</v>
      </c>
      <c r="B60" s="13">
        <v>22770</v>
      </c>
    </row>
    <row r="61" spans="1:2" x14ac:dyDescent="0.25">
      <c r="A61" s="12" t="s">
        <v>73</v>
      </c>
      <c r="B61" s="13">
        <v>11526</v>
      </c>
    </row>
    <row r="62" spans="1:2" x14ac:dyDescent="0.25">
      <c r="A62" s="12" t="s">
        <v>336</v>
      </c>
      <c r="B62" s="13">
        <v>4399</v>
      </c>
    </row>
    <row r="63" spans="1:2" x14ac:dyDescent="0.25">
      <c r="A63" s="12" t="s">
        <v>285</v>
      </c>
      <c r="B63" s="13">
        <v>12325</v>
      </c>
    </row>
    <row r="64" spans="1:2" x14ac:dyDescent="0.25">
      <c r="A64" s="12" t="s">
        <v>286</v>
      </c>
      <c r="B64" s="13">
        <v>12452</v>
      </c>
    </row>
    <row r="65" spans="1:2" x14ac:dyDescent="0.25">
      <c r="A65" s="12" t="s">
        <v>197</v>
      </c>
      <c r="B65" s="13">
        <v>6424</v>
      </c>
    </row>
    <row r="66" spans="1:2" x14ac:dyDescent="0.25">
      <c r="A66" s="12" t="s">
        <v>153</v>
      </c>
      <c r="B66" s="13">
        <v>10115</v>
      </c>
    </row>
    <row r="67" spans="1:2" x14ac:dyDescent="0.25">
      <c r="A67" s="12" t="s">
        <v>374</v>
      </c>
      <c r="B67" s="13">
        <v>12764</v>
      </c>
    </row>
    <row r="68" spans="1:2" x14ac:dyDescent="0.25">
      <c r="A68" s="12" t="s">
        <v>345</v>
      </c>
      <c r="B68" s="13">
        <v>22673</v>
      </c>
    </row>
    <row r="69" spans="1:2" x14ac:dyDescent="0.25">
      <c r="A69" s="12" t="s">
        <v>163</v>
      </c>
      <c r="B69" s="13">
        <v>8780</v>
      </c>
    </row>
    <row r="70" spans="1:2" x14ac:dyDescent="0.25">
      <c r="A70" s="12" t="s">
        <v>237</v>
      </c>
      <c r="B70" s="13">
        <v>11600</v>
      </c>
    </row>
    <row r="71" spans="1:2" x14ac:dyDescent="0.25">
      <c r="A71" s="12" t="s">
        <v>176</v>
      </c>
      <c r="B71" s="13">
        <v>17174</v>
      </c>
    </row>
    <row r="72" spans="1:2" x14ac:dyDescent="0.25">
      <c r="A72" s="12" t="s">
        <v>171</v>
      </c>
      <c r="B72" s="13">
        <v>19015</v>
      </c>
    </row>
    <row r="73" spans="1:2" x14ac:dyDescent="0.25">
      <c r="A73" s="12" t="s">
        <v>292</v>
      </c>
      <c r="B73" s="13">
        <v>7162</v>
      </c>
    </row>
    <row r="74" spans="1:2" x14ac:dyDescent="0.25">
      <c r="A74" s="12" t="s">
        <v>293</v>
      </c>
      <c r="B74" s="13">
        <v>11475</v>
      </c>
    </row>
    <row r="75" spans="1:2" x14ac:dyDescent="0.25">
      <c r="A75" s="12" t="s">
        <v>217</v>
      </c>
      <c r="B75" s="13">
        <v>9939</v>
      </c>
    </row>
    <row r="76" spans="1:2" x14ac:dyDescent="0.25">
      <c r="A76" s="12" t="s">
        <v>238</v>
      </c>
      <c r="B76" s="13">
        <v>9965</v>
      </c>
    </row>
    <row r="77" spans="1:2" x14ac:dyDescent="0.25">
      <c r="A77" s="12" t="s">
        <v>294</v>
      </c>
      <c r="B77" s="13">
        <v>6379</v>
      </c>
    </row>
    <row r="78" spans="1:2" x14ac:dyDescent="0.25">
      <c r="A78" s="12" t="s">
        <v>287</v>
      </c>
      <c r="B78" s="13">
        <v>8798</v>
      </c>
    </row>
    <row r="79" spans="1:2" x14ac:dyDescent="0.25">
      <c r="A79" s="12" t="s">
        <v>353</v>
      </c>
      <c r="B79" s="13">
        <v>11810</v>
      </c>
    </row>
    <row r="80" spans="1:2" x14ac:dyDescent="0.25">
      <c r="A80" s="12" t="s">
        <v>218</v>
      </c>
      <c r="B80" s="13">
        <v>2534</v>
      </c>
    </row>
    <row r="81" spans="1:2" x14ac:dyDescent="0.25">
      <c r="A81" s="12" t="s">
        <v>323</v>
      </c>
      <c r="B81" s="13">
        <v>13877</v>
      </c>
    </row>
    <row r="82" spans="1:2" x14ac:dyDescent="0.25">
      <c r="A82" s="12" t="s">
        <v>239</v>
      </c>
      <c r="B82" s="13">
        <v>6455</v>
      </c>
    </row>
    <row r="83" spans="1:2" x14ac:dyDescent="0.25">
      <c r="A83" s="12" t="s">
        <v>385</v>
      </c>
      <c r="B83" s="13">
        <v>8175</v>
      </c>
    </row>
    <row r="84" spans="1:2" x14ac:dyDescent="0.25">
      <c r="A84" s="12" t="s">
        <v>210</v>
      </c>
      <c r="B84" s="13">
        <v>22675</v>
      </c>
    </row>
    <row r="85" spans="1:2" x14ac:dyDescent="0.25">
      <c r="A85" s="12" t="s">
        <v>324</v>
      </c>
      <c r="B85" s="13">
        <v>8154</v>
      </c>
    </row>
    <row r="86" spans="1:2" x14ac:dyDescent="0.25">
      <c r="A86" s="12" t="s">
        <v>119</v>
      </c>
      <c r="B86" s="13">
        <v>10910</v>
      </c>
    </row>
    <row r="87" spans="1:2" x14ac:dyDescent="0.25">
      <c r="A87" s="12" t="s">
        <v>307</v>
      </c>
      <c r="B87" s="13">
        <v>28758</v>
      </c>
    </row>
    <row r="88" spans="1:2" x14ac:dyDescent="0.25">
      <c r="A88" s="12" t="s">
        <v>181</v>
      </c>
      <c r="B88" s="13">
        <v>10285</v>
      </c>
    </row>
    <row r="89" spans="1:2" x14ac:dyDescent="0.25">
      <c r="A89" s="12" t="s">
        <v>198</v>
      </c>
      <c r="B89" s="13">
        <v>4015</v>
      </c>
    </row>
    <row r="90" spans="1:2" x14ac:dyDescent="0.25">
      <c r="A90" s="12" t="s">
        <v>245</v>
      </c>
      <c r="B90" s="13">
        <v>10858</v>
      </c>
    </row>
    <row r="91" spans="1:2" x14ac:dyDescent="0.25">
      <c r="A91" s="12" t="s">
        <v>271</v>
      </c>
      <c r="B91" s="13">
        <v>11669</v>
      </c>
    </row>
    <row r="92" spans="1:2" x14ac:dyDescent="0.25">
      <c r="A92" s="12" t="s">
        <v>211</v>
      </c>
      <c r="B92" s="13">
        <v>10714</v>
      </c>
    </row>
    <row r="93" spans="1:2" x14ac:dyDescent="0.25">
      <c r="A93" s="12" t="s">
        <v>246</v>
      </c>
      <c r="B93" s="13">
        <v>17368</v>
      </c>
    </row>
    <row r="94" spans="1:2" x14ac:dyDescent="0.25">
      <c r="A94" s="12" t="s">
        <v>272</v>
      </c>
      <c r="B94" s="13">
        <v>9487</v>
      </c>
    </row>
    <row r="95" spans="1:2" x14ac:dyDescent="0.25">
      <c r="A95" s="12" t="s">
        <v>252</v>
      </c>
      <c r="B95" s="13">
        <v>9972</v>
      </c>
    </row>
    <row r="96" spans="1:2" x14ac:dyDescent="0.25">
      <c r="A96" s="12" t="s">
        <v>370</v>
      </c>
      <c r="B96" s="13">
        <v>8695</v>
      </c>
    </row>
    <row r="97" spans="1:2" x14ac:dyDescent="0.25">
      <c r="A97" s="12" t="s">
        <v>58</v>
      </c>
      <c r="B97" s="13">
        <v>9596</v>
      </c>
    </row>
    <row r="98" spans="1:2" x14ac:dyDescent="0.25">
      <c r="A98" s="12" t="s">
        <v>89</v>
      </c>
      <c r="B98" s="13">
        <v>34582</v>
      </c>
    </row>
    <row r="99" spans="1:2" x14ac:dyDescent="0.25">
      <c r="A99" s="12" t="s">
        <v>325</v>
      </c>
      <c r="B99" s="13">
        <v>12506</v>
      </c>
    </row>
    <row r="100" spans="1:2" x14ac:dyDescent="0.25">
      <c r="A100" s="12" t="s">
        <v>154</v>
      </c>
      <c r="B100" s="13">
        <v>10156</v>
      </c>
    </row>
    <row r="101" spans="1:2" x14ac:dyDescent="0.25">
      <c r="A101" s="12" t="s">
        <v>164</v>
      </c>
      <c r="B101" s="13">
        <v>15906</v>
      </c>
    </row>
    <row r="102" spans="1:2" x14ac:dyDescent="0.25">
      <c r="A102" s="12" t="s">
        <v>172</v>
      </c>
      <c r="B102" s="13">
        <v>21338</v>
      </c>
    </row>
    <row r="103" spans="1:2" x14ac:dyDescent="0.25">
      <c r="A103" s="12" t="s">
        <v>240</v>
      </c>
      <c r="B103" s="13">
        <v>11785</v>
      </c>
    </row>
    <row r="104" spans="1:2" x14ac:dyDescent="0.25">
      <c r="A104" s="12" t="s">
        <v>40</v>
      </c>
      <c r="B104" s="13">
        <v>15313</v>
      </c>
    </row>
    <row r="105" spans="1:2" x14ac:dyDescent="0.25">
      <c r="A105" s="12" t="s">
        <v>360</v>
      </c>
      <c r="B105" s="13">
        <v>11741</v>
      </c>
    </row>
    <row r="106" spans="1:2" x14ac:dyDescent="0.25">
      <c r="A106" s="12" t="s">
        <v>67</v>
      </c>
      <c r="B106" s="13">
        <v>13551</v>
      </c>
    </row>
    <row r="107" spans="1:2" x14ac:dyDescent="0.25">
      <c r="A107" s="12" t="s">
        <v>302</v>
      </c>
      <c r="B107" s="13">
        <v>6196</v>
      </c>
    </row>
    <row r="108" spans="1:2" x14ac:dyDescent="0.25">
      <c r="A108" s="12" t="s">
        <v>174</v>
      </c>
      <c r="B108" s="13">
        <v>5290</v>
      </c>
    </row>
    <row r="109" spans="1:2" x14ac:dyDescent="0.25">
      <c r="A109" s="12" t="s">
        <v>253</v>
      </c>
      <c r="B109" s="13">
        <v>5681</v>
      </c>
    </row>
    <row r="110" spans="1:2" x14ac:dyDescent="0.25">
      <c r="A110" s="12" t="s">
        <v>188</v>
      </c>
      <c r="B110" s="13">
        <v>10282</v>
      </c>
    </row>
    <row r="111" spans="1:2" x14ac:dyDescent="0.25">
      <c r="A111" s="12" t="s">
        <v>357</v>
      </c>
      <c r="B111" s="13">
        <v>13173</v>
      </c>
    </row>
    <row r="112" spans="1:2" x14ac:dyDescent="0.25">
      <c r="A112" s="12" t="s">
        <v>386</v>
      </c>
      <c r="B112" s="13">
        <v>6339</v>
      </c>
    </row>
    <row r="113" spans="1:2" x14ac:dyDescent="0.25">
      <c r="A113" s="12" t="s">
        <v>96</v>
      </c>
      <c r="B113" s="13">
        <v>21579</v>
      </c>
    </row>
    <row r="114" spans="1:2" x14ac:dyDescent="0.25">
      <c r="A114" s="12" t="s">
        <v>341</v>
      </c>
      <c r="B114" s="13">
        <v>8581</v>
      </c>
    </row>
    <row r="115" spans="1:2" x14ac:dyDescent="0.25">
      <c r="A115" s="12" t="s">
        <v>59</v>
      </c>
      <c r="B115" s="13">
        <v>5254</v>
      </c>
    </row>
    <row r="116" spans="1:2" x14ac:dyDescent="0.25">
      <c r="A116" s="12" t="s">
        <v>177</v>
      </c>
      <c r="B116" s="13">
        <v>9007</v>
      </c>
    </row>
    <row r="117" spans="1:2" x14ac:dyDescent="0.25">
      <c r="A117" s="12" t="s">
        <v>295</v>
      </c>
      <c r="B117" s="13">
        <v>7929</v>
      </c>
    </row>
    <row r="118" spans="1:2" x14ac:dyDescent="0.25">
      <c r="A118" s="12" t="s">
        <v>158</v>
      </c>
      <c r="B118" s="13">
        <v>17099</v>
      </c>
    </row>
    <row r="119" spans="1:2" x14ac:dyDescent="0.25">
      <c r="A119" s="12" t="s">
        <v>159</v>
      </c>
      <c r="B119" s="13">
        <v>22246</v>
      </c>
    </row>
    <row r="120" spans="1:2" x14ac:dyDescent="0.25">
      <c r="A120" s="12" t="s">
        <v>303</v>
      </c>
      <c r="B120" s="13">
        <v>14600</v>
      </c>
    </row>
    <row r="121" spans="1:2" x14ac:dyDescent="0.25">
      <c r="A121" s="12" t="s">
        <v>114</v>
      </c>
      <c r="B121" s="13">
        <v>11192</v>
      </c>
    </row>
    <row r="122" spans="1:2" x14ac:dyDescent="0.25">
      <c r="A122" s="12" t="s">
        <v>296</v>
      </c>
      <c r="B122" s="13">
        <v>7985</v>
      </c>
    </row>
    <row r="123" spans="1:2" x14ac:dyDescent="0.25">
      <c r="A123" s="12" t="s">
        <v>182</v>
      </c>
      <c r="B123" s="13">
        <v>15626</v>
      </c>
    </row>
    <row r="124" spans="1:2" x14ac:dyDescent="0.25">
      <c r="A124" s="12" t="s">
        <v>33</v>
      </c>
      <c r="B124" s="13">
        <v>6517</v>
      </c>
    </row>
    <row r="125" spans="1:2" x14ac:dyDescent="0.25">
      <c r="A125" s="12" t="s">
        <v>41</v>
      </c>
      <c r="B125" s="13">
        <v>7370</v>
      </c>
    </row>
    <row r="126" spans="1:2" x14ac:dyDescent="0.25">
      <c r="A126" s="12" t="s">
        <v>160</v>
      </c>
      <c r="B126" s="13">
        <v>13274</v>
      </c>
    </row>
    <row r="127" spans="1:2" x14ac:dyDescent="0.25">
      <c r="A127" s="12" t="s">
        <v>282</v>
      </c>
      <c r="B127" s="13">
        <v>5704</v>
      </c>
    </row>
    <row r="128" spans="1:2" x14ac:dyDescent="0.25">
      <c r="A128" s="12" t="s">
        <v>199</v>
      </c>
      <c r="B128" s="13">
        <v>6166</v>
      </c>
    </row>
    <row r="129" spans="1:2" x14ac:dyDescent="0.25">
      <c r="A129" s="12" t="s">
        <v>83</v>
      </c>
      <c r="B129" s="13">
        <v>3470</v>
      </c>
    </row>
    <row r="130" spans="1:2" x14ac:dyDescent="0.25">
      <c r="A130" s="12" t="s">
        <v>42</v>
      </c>
      <c r="B130" s="13">
        <v>9273</v>
      </c>
    </row>
    <row r="131" spans="1:2" x14ac:dyDescent="0.25">
      <c r="A131" s="12" t="s">
        <v>22</v>
      </c>
      <c r="B131" s="13">
        <v>7255</v>
      </c>
    </row>
    <row r="132" spans="1:2" x14ac:dyDescent="0.25">
      <c r="A132" s="12" t="s">
        <v>165</v>
      </c>
      <c r="B132" s="13">
        <v>15273</v>
      </c>
    </row>
    <row r="133" spans="1:2" x14ac:dyDescent="0.25">
      <c r="A133" s="12" t="s">
        <v>65</v>
      </c>
      <c r="B133" s="13">
        <v>449565</v>
      </c>
    </row>
    <row r="134" spans="1:2" x14ac:dyDescent="0.25">
      <c r="A134" s="12" t="s">
        <v>150</v>
      </c>
      <c r="B134" s="13">
        <v>17784</v>
      </c>
    </row>
    <row r="135" spans="1:2" x14ac:dyDescent="0.25">
      <c r="A135" s="12" t="s">
        <v>196</v>
      </c>
      <c r="B135" s="13">
        <v>40431</v>
      </c>
    </row>
    <row r="136" spans="1:2" x14ac:dyDescent="0.25">
      <c r="A136" s="12" t="s">
        <v>113</v>
      </c>
      <c r="B136" s="13">
        <v>44873</v>
      </c>
    </row>
    <row r="137" spans="1:2" x14ac:dyDescent="0.25">
      <c r="A137" s="12" t="s">
        <v>331</v>
      </c>
      <c r="B137" s="13">
        <v>45927</v>
      </c>
    </row>
    <row r="138" spans="1:2" x14ac:dyDescent="0.25">
      <c r="A138" s="12" t="s">
        <v>116</v>
      </c>
      <c r="B138" s="13">
        <v>11797</v>
      </c>
    </row>
    <row r="139" spans="1:2" x14ac:dyDescent="0.25">
      <c r="A139" s="12" t="s">
        <v>156</v>
      </c>
      <c r="B139" s="13">
        <v>11534</v>
      </c>
    </row>
    <row r="140" spans="1:2" x14ac:dyDescent="0.25">
      <c r="A140" s="12" t="s">
        <v>125</v>
      </c>
      <c r="B140" s="13">
        <v>17619</v>
      </c>
    </row>
    <row r="141" spans="1:2" x14ac:dyDescent="0.25">
      <c r="A141" s="12" t="s">
        <v>121</v>
      </c>
      <c r="B141" s="13">
        <v>41663</v>
      </c>
    </row>
    <row r="142" spans="1:2" x14ac:dyDescent="0.25">
      <c r="A142" s="12" t="s">
        <v>139</v>
      </c>
      <c r="B142" s="13">
        <v>21176</v>
      </c>
    </row>
    <row r="143" spans="1:2" x14ac:dyDescent="0.25">
      <c r="A143" s="12" t="s">
        <v>377</v>
      </c>
      <c r="B143" s="13">
        <v>24026</v>
      </c>
    </row>
    <row r="144" spans="1:2" x14ac:dyDescent="0.25">
      <c r="A144" s="12" t="s">
        <v>365</v>
      </c>
      <c r="B144" s="13">
        <v>117645</v>
      </c>
    </row>
    <row r="145" spans="1:2" x14ac:dyDescent="0.25">
      <c r="A145" s="12" t="s">
        <v>366</v>
      </c>
      <c r="B145" s="13">
        <v>45073</v>
      </c>
    </row>
    <row r="146" spans="1:2" x14ac:dyDescent="0.25">
      <c r="A146" s="12" t="s">
        <v>123</v>
      </c>
      <c r="B146" s="13">
        <v>40153</v>
      </c>
    </row>
    <row r="147" spans="1:2" x14ac:dyDescent="0.25">
      <c r="A147" s="12" t="s">
        <v>229</v>
      </c>
      <c r="B147" s="13">
        <v>24330</v>
      </c>
    </row>
    <row r="148" spans="1:2" x14ac:dyDescent="0.25">
      <c r="A148" s="12" t="s">
        <v>339</v>
      </c>
      <c r="B148" s="13">
        <v>13132</v>
      </c>
    </row>
    <row r="149" spans="1:2" x14ac:dyDescent="0.25">
      <c r="A149" s="12" t="s">
        <v>134</v>
      </c>
      <c r="B149" s="13">
        <v>25362</v>
      </c>
    </row>
    <row r="150" spans="1:2" x14ac:dyDescent="0.25">
      <c r="A150" s="12" t="s">
        <v>140</v>
      </c>
      <c r="B150" s="13">
        <v>31145</v>
      </c>
    </row>
    <row r="151" spans="1:2" x14ac:dyDescent="0.25">
      <c r="A151" s="12" t="s">
        <v>299</v>
      </c>
      <c r="B151" s="13">
        <v>11519</v>
      </c>
    </row>
    <row r="152" spans="1:2" x14ac:dyDescent="0.25">
      <c r="A152" s="12" t="s">
        <v>243</v>
      </c>
      <c r="B152" s="13">
        <v>11256</v>
      </c>
    </row>
    <row r="153" spans="1:2" x14ac:dyDescent="0.25">
      <c r="A153" s="12" t="s">
        <v>126</v>
      </c>
      <c r="B153" s="13">
        <v>84516</v>
      </c>
    </row>
    <row r="154" spans="1:2" x14ac:dyDescent="0.25">
      <c r="A154" s="12" t="s">
        <v>215</v>
      </c>
      <c r="B154" s="13">
        <v>43437</v>
      </c>
    </row>
    <row r="155" spans="1:2" x14ac:dyDescent="0.25">
      <c r="A155" s="12" t="s">
        <v>250</v>
      </c>
      <c r="B155" s="13">
        <v>13452</v>
      </c>
    </row>
    <row r="156" spans="1:2" x14ac:dyDescent="0.25">
      <c r="A156" s="12" t="s">
        <v>274</v>
      </c>
      <c r="B156" s="13">
        <v>18984</v>
      </c>
    </row>
    <row r="157" spans="1:2" x14ac:dyDescent="0.25">
      <c r="A157" s="12" t="s">
        <v>94</v>
      </c>
      <c r="B157" s="13">
        <v>217758</v>
      </c>
    </row>
    <row r="158" spans="1:2" x14ac:dyDescent="0.25">
      <c r="A158" s="12" t="s">
        <v>175</v>
      </c>
      <c r="B158" s="13">
        <v>17060</v>
      </c>
    </row>
    <row r="159" spans="1:2" x14ac:dyDescent="0.25">
      <c r="A159" s="12" t="s">
        <v>305</v>
      </c>
      <c r="B159" s="13">
        <v>16180</v>
      </c>
    </row>
    <row r="160" spans="1:2" x14ac:dyDescent="0.25">
      <c r="A160" s="12" t="s">
        <v>258</v>
      </c>
      <c r="B160" s="13">
        <v>15000</v>
      </c>
    </row>
    <row r="161" spans="1:2" x14ac:dyDescent="0.25">
      <c r="A161" s="12" t="s">
        <v>162</v>
      </c>
      <c r="B161" s="13">
        <v>78254</v>
      </c>
    </row>
    <row r="162" spans="1:2" x14ac:dyDescent="0.25">
      <c r="A162" s="12" t="s">
        <v>203</v>
      </c>
      <c r="B162" s="13">
        <v>9531</v>
      </c>
    </row>
    <row r="163" spans="1:2" x14ac:dyDescent="0.25">
      <c r="A163" s="12" t="s">
        <v>26</v>
      </c>
      <c r="B163" s="13">
        <v>118182</v>
      </c>
    </row>
    <row r="164" spans="1:2" x14ac:dyDescent="0.25">
      <c r="A164" s="12" t="s">
        <v>127</v>
      </c>
      <c r="B164" s="13">
        <v>11242</v>
      </c>
    </row>
    <row r="165" spans="1:2" x14ac:dyDescent="0.25">
      <c r="A165" s="12" t="s">
        <v>98</v>
      </c>
      <c r="B165" s="13">
        <v>21536</v>
      </c>
    </row>
    <row r="166" spans="1:2" x14ac:dyDescent="0.25">
      <c r="A166" s="12" t="s">
        <v>391</v>
      </c>
      <c r="B166" s="13">
        <v>40472</v>
      </c>
    </row>
    <row r="167" spans="1:2" x14ac:dyDescent="0.25">
      <c r="A167" s="12" t="s">
        <v>328</v>
      </c>
      <c r="B167" s="13">
        <v>33995</v>
      </c>
    </row>
    <row r="168" spans="1:2" x14ac:dyDescent="0.25">
      <c r="A168" s="12" t="s">
        <v>56</v>
      </c>
      <c r="B168" s="13">
        <v>9036</v>
      </c>
    </row>
    <row r="169" spans="1:2" x14ac:dyDescent="0.25">
      <c r="A169" s="12" t="s">
        <v>117</v>
      </c>
      <c r="B169" s="13">
        <v>7118</v>
      </c>
    </row>
    <row r="170" spans="1:2" x14ac:dyDescent="0.25">
      <c r="A170" s="12" t="s">
        <v>32</v>
      </c>
      <c r="B170" s="13">
        <v>17290</v>
      </c>
    </row>
    <row r="171" spans="1:2" x14ac:dyDescent="0.25">
      <c r="A171" s="12" t="s">
        <v>82</v>
      </c>
      <c r="B171" s="13">
        <v>32128</v>
      </c>
    </row>
    <row r="172" spans="1:2" x14ac:dyDescent="0.25">
      <c r="A172" s="12" t="s">
        <v>269</v>
      </c>
      <c r="B172" s="13">
        <v>86435</v>
      </c>
    </row>
    <row r="173" spans="1:2" x14ac:dyDescent="0.25">
      <c r="A173" s="12" t="s">
        <v>180</v>
      </c>
      <c r="B173" s="13">
        <v>6924</v>
      </c>
    </row>
    <row r="174" spans="1:2" x14ac:dyDescent="0.25">
      <c r="A174" s="12" t="s">
        <v>64</v>
      </c>
      <c r="B174" s="13">
        <v>28661</v>
      </c>
    </row>
    <row r="175" spans="1:2" x14ac:dyDescent="0.25">
      <c r="A175" s="12" t="s">
        <v>128</v>
      </c>
      <c r="B175" s="13">
        <v>15850</v>
      </c>
    </row>
    <row r="176" spans="1:2" x14ac:dyDescent="0.25">
      <c r="A176" s="12" t="s">
        <v>135</v>
      </c>
      <c r="B176" s="13">
        <v>28592</v>
      </c>
    </row>
    <row r="177" spans="1:2" x14ac:dyDescent="0.25">
      <c r="A177" s="12" t="s">
        <v>186</v>
      </c>
      <c r="B177" s="13">
        <v>38110</v>
      </c>
    </row>
    <row r="178" spans="1:2" x14ac:dyDescent="0.25">
      <c r="A178" s="12" t="s">
        <v>87</v>
      </c>
      <c r="B178" s="13">
        <v>16577</v>
      </c>
    </row>
    <row r="179" spans="1:2" x14ac:dyDescent="0.25">
      <c r="A179" s="12" t="s">
        <v>129</v>
      </c>
      <c r="B179" s="13">
        <v>10492</v>
      </c>
    </row>
    <row r="180" spans="1:2" x14ac:dyDescent="0.25">
      <c r="A180" s="12" t="s">
        <v>45</v>
      </c>
      <c r="B180" s="13">
        <v>8493</v>
      </c>
    </row>
    <row r="181" spans="1:2" x14ac:dyDescent="0.25">
      <c r="A181" s="12" t="s">
        <v>359</v>
      </c>
      <c r="B181" s="13">
        <v>16379</v>
      </c>
    </row>
    <row r="182" spans="1:2" x14ac:dyDescent="0.25">
      <c r="A182" s="12" t="s">
        <v>367</v>
      </c>
      <c r="B182" s="13">
        <v>5855</v>
      </c>
    </row>
    <row r="183" spans="1:2" x14ac:dyDescent="0.25">
      <c r="A183" s="12" t="s">
        <v>141</v>
      </c>
      <c r="B183" s="13">
        <v>37667</v>
      </c>
    </row>
    <row r="184" spans="1:2" x14ac:dyDescent="0.25">
      <c r="A184" s="12" t="s">
        <v>209</v>
      </c>
      <c r="B184" s="13">
        <v>11487</v>
      </c>
    </row>
    <row r="185" spans="1:2" x14ac:dyDescent="0.25">
      <c r="A185" s="12" t="s">
        <v>283</v>
      </c>
      <c r="B185" s="13">
        <v>77806</v>
      </c>
    </row>
    <row r="186" spans="1:2" x14ac:dyDescent="0.25">
      <c r="A186" s="12" t="s">
        <v>130</v>
      </c>
      <c r="B186" s="13">
        <v>7713</v>
      </c>
    </row>
    <row r="187" spans="1:2" x14ac:dyDescent="0.25">
      <c r="A187" s="12" t="s">
        <v>290</v>
      </c>
      <c r="B187" s="13">
        <v>4619</v>
      </c>
    </row>
    <row r="188" spans="1:2" x14ac:dyDescent="0.25">
      <c r="A188" s="12" t="s">
        <v>193</v>
      </c>
      <c r="B188" s="13">
        <v>10654</v>
      </c>
    </row>
    <row r="189" spans="1:2" x14ac:dyDescent="0.25">
      <c r="A189" s="12" t="s">
        <v>106</v>
      </c>
      <c r="B189" s="13">
        <v>22657</v>
      </c>
    </row>
    <row r="190" spans="1:2" x14ac:dyDescent="0.25">
      <c r="A190" s="12" t="s">
        <v>332</v>
      </c>
      <c r="B190" s="13">
        <v>25108</v>
      </c>
    </row>
    <row r="191" spans="1:2" x14ac:dyDescent="0.25">
      <c r="A191" s="12" t="s">
        <v>145</v>
      </c>
      <c r="B191" s="13">
        <v>23892</v>
      </c>
    </row>
    <row r="192" spans="1:2" x14ac:dyDescent="0.25">
      <c r="A192" s="12" t="s">
        <v>310</v>
      </c>
      <c r="B192" s="13">
        <v>17492</v>
      </c>
    </row>
    <row r="193" spans="1:2" x14ac:dyDescent="0.25">
      <c r="A193" s="12" t="s">
        <v>344</v>
      </c>
      <c r="B193" s="13">
        <v>15798</v>
      </c>
    </row>
    <row r="194" spans="1:2" x14ac:dyDescent="0.25">
      <c r="A194" s="12" t="s">
        <v>318</v>
      </c>
      <c r="B194" s="13">
        <v>135990</v>
      </c>
    </row>
    <row r="195" spans="1:2" x14ac:dyDescent="0.25">
      <c r="A195" s="12" t="s">
        <v>124</v>
      </c>
      <c r="B195" s="13">
        <v>28685</v>
      </c>
    </row>
    <row r="196" spans="1:2" x14ac:dyDescent="0.25">
      <c r="A196" s="12" t="s">
        <v>157</v>
      </c>
      <c r="B196" s="13">
        <v>14264</v>
      </c>
    </row>
    <row r="197" spans="1:2" x14ac:dyDescent="0.25">
      <c r="A197" s="12" t="s">
        <v>236</v>
      </c>
      <c r="B197" s="13">
        <v>23381</v>
      </c>
    </row>
    <row r="198" spans="1:2" x14ac:dyDescent="0.25">
      <c r="A198" s="12" t="s">
        <v>136</v>
      </c>
      <c r="B198" s="13">
        <v>9917</v>
      </c>
    </row>
    <row r="199" spans="1:2" x14ac:dyDescent="0.25">
      <c r="A199" s="12" t="s">
        <v>51</v>
      </c>
      <c r="B199" s="13">
        <v>5519</v>
      </c>
    </row>
    <row r="200" spans="1:2" x14ac:dyDescent="0.25">
      <c r="A200" s="12" t="s">
        <v>361</v>
      </c>
      <c r="B200" s="13">
        <v>6913</v>
      </c>
    </row>
    <row r="201" spans="1:2" x14ac:dyDescent="0.25">
      <c r="A201" s="12" t="s">
        <v>90</v>
      </c>
      <c r="B201" s="13">
        <v>6749</v>
      </c>
    </row>
    <row r="202" spans="1:2" x14ac:dyDescent="0.25">
      <c r="A202" s="12" t="s">
        <v>189</v>
      </c>
      <c r="B202" s="13">
        <v>28938</v>
      </c>
    </row>
    <row r="203" spans="1:2" x14ac:dyDescent="0.25">
      <c r="A203" s="12" t="s">
        <v>254</v>
      </c>
      <c r="B203" s="13">
        <v>5844</v>
      </c>
    </row>
    <row r="204" spans="1:2" x14ac:dyDescent="0.25">
      <c r="A204" s="12" t="s">
        <v>225</v>
      </c>
      <c r="B204" s="13">
        <v>9251</v>
      </c>
    </row>
    <row r="205" spans="1:2" x14ac:dyDescent="0.25">
      <c r="A205" s="12" t="s">
        <v>142</v>
      </c>
      <c r="B205" s="13">
        <v>16918</v>
      </c>
    </row>
    <row r="206" spans="1:2" x14ac:dyDescent="0.25">
      <c r="A206" s="12" t="s">
        <v>311</v>
      </c>
      <c r="B206" s="13">
        <v>5591</v>
      </c>
    </row>
    <row r="207" spans="1:2" x14ac:dyDescent="0.25">
      <c r="A207" s="12" t="s">
        <v>68</v>
      </c>
      <c r="B207" s="13">
        <v>28568</v>
      </c>
    </row>
    <row r="208" spans="1:2" x14ac:dyDescent="0.25">
      <c r="A208" s="12" t="s">
        <v>47</v>
      </c>
      <c r="B208" s="13">
        <v>8023</v>
      </c>
    </row>
    <row r="209" spans="1:2" x14ac:dyDescent="0.25">
      <c r="A209" s="12" t="s">
        <v>346</v>
      </c>
      <c r="B209" s="13">
        <v>6586</v>
      </c>
    </row>
    <row r="210" spans="1:2" x14ac:dyDescent="0.25">
      <c r="A210" s="12" t="s">
        <v>206</v>
      </c>
      <c r="B210" s="13">
        <v>4951</v>
      </c>
    </row>
    <row r="211" spans="1:2" x14ac:dyDescent="0.25">
      <c r="A211" s="12" t="s">
        <v>387</v>
      </c>
      <c r="B211" s="13">
        <v>6254</v>
      </c>
    </row>
    <row r="212" spans="1:2" x14ac:dyDescent="0.25">
      <c r="A212" s="12" t="s">
        <v>120</v>
      </c>
      <c r="B212" s="13">
        <v>8017</v>
      </c>
    </row>
    <row r="213" spans="1:2" x14ac:dyDescent="0.25">
      <c r="A213" s="12" t="s">
        <v>91</v>
      </c>
      <c r="B213" s="13">
        <v>17682</v>
      </c>
    </row>
    <row r="214" spans="1:2" x14ac:dyDescent="0.25">
      <c r="A214" s="12" t="s">
        <v>277</v>
      </c>
      <c r="B214" s="13">
        <v>11168</v>
      </c>
    </row>
    <row r="215" spans="1:2" x14ac:dyDescent="0.25">
      <c r="A215" s="12" t="s">
        <v>347</v>
      </c>
      <c r="B215" s="13">
        <v>11101</v>
      </c>
    </row>
    <row r="216" spans="1:2" x14ac:dyDescent="0.25">
      <c r="A216" s="12" t="s">
        <v>320</v>
      </c>
      <c r="B216" s="13">
        <v>3867</v>
      </c>
    </row>
    <row r="217" spans="1:2" x14ac:dyDescent="0.25">
      <c r="A217" s="12" t="s">
        <v>388</v>
      </c>
      <c r="B217" s="13">
        <v>3677</v>
      </c>
    </row>
    <row r="218" spans="1:2" x14ac:dyDescent="0.25">
      <c r="A218" s="12" t="s">
        <v>190</v>
      </c>
      <c r="B218" s="13">
        <v>8450</v>
      </c>
    </row>
    <row r="219" spans="1:2" x14ac:dyDescent="0.25">
      <c r="A219" s="12" t="s">
        <v>69</v>
      </c>
      <c r="B219" s="13">
        <v>18151</v>
      </c>
    </row>
    <row r="220" spans="1:2" x14ac:dyDescent="0.25">
      <c r="A220" s="12" t="s">
        <v>375</v>
      </c>
      <c r="B220" s="13">
        <v>6258</v>
      </c>
    </row>
    <row r="221" spans="1:2" x14ac:dyDescent="0.25">
      <c r="A221" s="12" t="s">
        <v>97</v>
      </c>
      <c r="B221" s="13">
        <v>31362</v>
      </c>
    </row>
    <row r="222" spans="1:2" x14ac:dyDescent="0.25">
      <c r="A222" s="12" t="s">
        <v>230</v>
      </c>
      <c r="B222" s="13">
        <v>12726</v>
      </c>
    </row>
    <row r="223" spans="1:2" x14ac:dyDescent="0.25">
      <c r="A223" s="12" t="s">
        <v>107</v>
      </c>
      <c r="B223" s="13">
        <v>28892</v>
      </c>
    </row>
    <row r="224" spans="1:2" x14ac:dyDescent="0.25">
      <c r="A224" s="12" t="s">
        <v>255</v>
      </c>
      <c r="B224" s="13">
        <v>13564</v>
      </c>
    </row>
    <row r="225" spans="1:2" x14ac:dyDescent="0.25">
      <c r="A225" s="12" t="s">
        <v>321</v>
      </c>
      <c r="B225" s="13">
        <v>18506</v>
      </c>
    </row>
    <row r="226" spans="1:2" x14ac:dyDescent="0.25">
      <c r="A226" s="12" t="s">
        <v>264</v>
      </c>
      <c r="B226" s="13">
        <v>10359</v>
      </c>
    </row>
    <row r="227" spans="1:2" x14ac:dyDescent="0.25">
      <c r="A227" s="12" t="s">
        <v>380</v>
      </c>
      <c r="B227" s="13">
        <v>4522</v>
      </c>
    </row>
    <row r="228" spans="1:2" x14ac:dyDescent="0.25">
      <c r="A228" s="12" t="s">
        <v>326</v>
      </c>
      <c r="B228" s="13">
        <v>12070</v>
      </c>
    </row>
    <row r="229" spans="1:2" x14ac:dyDescent="0.25">
      <c r="A229" s="12" t="s">
        <v>312</v>
      </c>
      <c r="B229" s="13">
        <v>17113</v>
      </c>
    </row>
    <row r="230" spans="1:2" x14ac:dyDescent="0.25">
      <c r="A230" s="12" t="s">
        <v>100</v>
      </c>
      <c r="B230" s="13">
        <v>20891</v>
      </c>
    </row>
    <row r="231" spans="1:2" x14ac:dyDescent="0.25">
      <c r="A231" s="12" t="s">
        <v>389</v>
      </c>
      <c r="B231" s="13">
        <v>13056</v>
      </c>
    </row>
    <row r="232" spans="1:2" x14ac:dyDescent="0.25">
      <c r="A232" s="12" t="s">
        <v>313</v>
      </c>
      <c r="B232" s="13">
        <v>10912</v>
      </c>
    </row>
    <row r="233" spans="1:2" x14ac:dyDescent="0.25">
      <c r="A233" s="12" t="s">
        <v>219</v>
      </c>
      <c r="B233" s="13">
        <v>6477</v>
      </c>
    </row>
    <row r="234" spans="1:2" x14ac:dyDescent="0.25">
      <c r="A234" s="12" t="s">
        <v>28</v>
      </c>
      <c r="B234" s="13">
        <v>7942</v>
      </c>
    </row>
    <row r="235" spans="1:2" x14ac:dyDescent="0.25">
      <c r="A235" s="12" t="s">
        <v>166</v>
      </c>
      <c r="B235" s="13">
        <v>25224</v>
      </c>
    </row>
    <row r="236" spans="1:2" x14ac:dyDescent="0.25">
      <c r="A236" s="12" t="s">
        <v>52</v>
      </c>
      <c r="B236" s="13">
        <v>8376</v>
      </c>
    </row>
    <row r="237" spans="1:2" x14ac:dyDescent="0.25">
      <c r="A237" s="12" t="s">
        <v>212</v>
      </c>
      <c r="B237" s="13">
        <v>13566</v>
      </c>
    </row>
    <row r="238" spans="1:2" x14ac:dyDescent="0.25">
      <c r="A238" s="12" t="s">
        <v>53</v>
      </c>
      <c r="B238" s="13">
        <v>38482</v>
      </c>
    </row>
    <row r="239" spans="1:2" x14ac:dyDescent="0.25">
      <c r="A239" s="12" t="s">
        <v>376</v>
      </c>
      <c r="B239" s="13">
        <v>15804</v>
      </c>
    </row>
    <row r="240" spans="1:2" x14ac:dyDescent="0.25">
      <c r="A240" s="12" t="s">
        <v>241</v>
      </c>
      <c r="B240" s="13">
        <v>5432</v>
      </c>
    </row>
    <row r="241" spans="1:2" x14ac:dyDescent="0.25">
      <c r="A241" s="12" t="s">
        <v>101</v>
      </c>
      <c r="B241" s="13">
        <v>31416</v>
      </c>
    </row>
    <row r="242" spans="1:2" x14ac:dyDescent="0.25">
      <c r="A242" s="12" t="s">
        <v>70</v>
      </c>
      <c r="B242" s="13">
        <v>19257</v>
      </c>
    </row>
    <row r="243" spans="1:2" x14ac:dyDescent="0.25">
      <c r="A243" s="12" t="s">
        <v>23</v>
      </c>
      <c r="B243" s="13">
        <v>14610</v>
      </c>
    </row>
    <row r="244" spans="1:2" x14ac:dyDescent="0.25">
      <c r="A244" s="12" t="s">
        <v>34</v>
      </c>
      <c r="B244" s="13">
        <v>9196</v>
      </c>
    </row>
    <row r="245" spans="1:2" x14ac:dyDescent="0.25">
      <c r="A245" s="12" t="s">
        <v>147</v>
      </c>
      <c r="B245" s="13">
        <v>4036</v>
      </c>
    </row>
    <row r="246" spans="1:2" x14ac:dyDescent="0.25">
      <c r="A246" s="12" t="s">
        <v>74</v>
      </c>
      <c r="B246" s="13">
        <v>22287</v>
      </c>
    </row>
    <row r="247" spans="1:2" x14ac:dyDescent="0.25">
      <c r="A247" s="12" t="s">
        <v>261</v>
      </c>
      <c r="B247" s="13">
        <v>22487</v>
      </c>
    </row>
    <row r="248" spans="1:2" x14ac:dyDescent="0.25">
      <c r="A248" s="12" t="s">
        <v>220</v>
      </c>
      <c r="B248" s="13">
        <v>5935</v>
      </c>
    </row>
    <row r="249" spans="1:2" x14ac:dyDescent="0.25">
      <c r="A249" s="12" t="s">
        <v>29</v>
      </c>
      <c r="B249" s="13">
        <v>11024</v>
      </c>
    </row>
    <row r="250" spans="1:2" x14ac:dyDescent="0.25">
      <c r="A250" s="12" t="s">
        <v>381</v>
      </c>
      <c r="B250" s="13">
        <v>6951</v>
      </c>
    </row>
    <row r="251" spans="1:2" x14ac:dyDescent="0.25">
      <c r="A251" s="12" t="s">
        <v>242</v>
      </c>
      <c r="B251" s="13">
        <v>11964</v>
      </c>
    </row>
    <row r="252" spans="1:2" x14ac:dyDescent="0.25">
      <c r="A252" s="12" t="s">
        <v>80</v>
      </c>
      <c r="B252" s="13">
        <v>12857</v>
      </c>
    </row>
    <row r="253" spans="1:2" x14ac:dyDescent="0.25">
      <c r="A253" s="12" t="s">
        <v>48</v>
      </c>
      <c r="B253" s="13">
        <v>11612</v>
      </c>
    </row>
    <row r="254" spans="1:2" x14ac:dyDescent="0.25">
      <c r="A254" s="12" t="s">
        <v>35</v>
      </c>
      <c r="B254" s="13">
        <v>6172</v>
      </c>
    </row>
    <row r="255" spans="1:2" x14ac:dyDescent="0.25">
      <c r="A255" s="12" t="s">
        <v>288</v>
      </c>
      <c r="B255" s="13">
        <v>7490</v>
      </c>
    </row>
    <row r="256" spans="1:2" x14ac:dyDescent="0.25">
      <c r="A256" s="12" t="s">
        <v>304</v>
      </c>
      <c r="B256" s="13">
        <v>9243</v>
      </c>
    </row>
    <row r="257" spans="1:2" x14ac:dyDescent="0.25">
      <c r="A257" s="12" t="s">
        <v>265</v>
      </c>
      <c r="B257" s="13">
        <v>56409</v>
      </c>
    </row>
    <row r="258" spans="1:2" x14ac:dyDescent="0.25">
      <c r="A258" s="12" t="s">
        <v>92</v>
      </c>
      <c r="B258" s="13">
        <v>5400</v>
      </c>
    </row>
    <row r="259" spans="1:2" x14ac:dyDescent="0.25">
      <c r="A259" s="12" t="s">
        <v>322</v>
      </c>
      <c r="B259" s="13">
        <v>6991</v>
      </c>
    </row>
    <row r="260" spans="1:2" x14ac:dyDescent="0.25">
      <c r="A260" s="12" t="s">
        <v>75</v>
      </c>
      <c r="B260" s="13">
        <v>25532</v>
      </c>
    </row>
    <row r="261" spans="1:2" x14ac:dyDescent="0.25">
      <c r="A261" s="12" t="s">
        <v>54</v>
      </c>
      <c r="B261" s="13">
        <v>6100</v>
      </c>
    </row>
    <row r="262" spans="1:2" x14ac:dyDescent="0.25">
      <c r="A262" s="12" t="s">
        <v>178</v>
      </c>
      <c r="B262" s="13">
        <v>6521</v>
      </c>
    </row>
    <row r="263" spans="1:2" x14ac:dyDescent="0.25">
      <c r="A263" s="12" t="s">
        <v>179</v>
      </c>
      <c r="B263" s="13">
        <v>9373</v>
      </c>
    </row>
    <row r="264" spans="1:2" x14ac:dyDescent="0.25">
      <c r="A264" s="12" t="s">
        <v>60</v>
      </c>
      <c r="B264" s="13">
        <v>6260</v>
      </c>
    </row>
    <row r="265" spans="1:2" x14ac:dyDescent="0.25">
      <c r="A265" s="12" t="s">
        <v>143</v>
      </c>
      <c r="B265" s="13">
        <v>18872</v>
      </c>
    </row>
    <row r="266" spans="1:2" x14ac:dyDescent="0.25">
      <c r="A266" s="12" t="s">
        <v>354</v>
      </c>
      <c r="B266" s="13">
        <v>7689</v>
      </c>
    </row>
    <row r="267" spans="1:2" x14ac:dyDescent="0.25">
      <c r="A267" s="12" t="s">
        <v>167</v>
      </c>
      <c r="B267" s="13">
        <v>24390</v>
      </c>
    </row>
    <row r="268" spans="1:2" x14ac:dyDescent="0.25">
      <c r="A268" s="12" t="s">
        <v>49</v>
      </c>
      <c r="B268" s="13">
        <v>7258</v>
      </c>
    </row>
    <row r="269" spans="1:2" x14ac:dyDescent="0.25">
      <c r="A269" s="12" t="s">
        <v>278</v>
      </c>
      <c r="B269" s="13">
        <v>5261</v>
      </c>
    </row>
    <row r="270" spans="1:2" x14ac:dyDescent="0.25">
      <c r="A270" s="12" t="s">
        <v>131</v>
      </c>
      <c r="B270" s="13">
        <v>20348</v>
      </c>
    </row>
    <row r="271" spans="1:2" x14ac:dyDescent="0.25">
      <c r="A271" s="12" t="s">
        <v>61</v>
      </c>
      <c r="B271" s="13">
        <v>17528</v>
      </c>
    </row>
    <row r="272" spans="1:2" x14ac:dyDescent="0.25">
      <c r="A272" s="12" t="s">
        <v>30</v>
      </c>
      <c r="B272" s="13">
        <v>25192</v>
      </c>
    </row>
    <row r="273" spans="1:2" x14ac:dyDescent="0.25">
      <c r="A273" s="12" t="s">
        <v>342</v>
      </c>
      <c r="B273" s="13">
        <v>6891</v>
      </c>
    </row>
    <row r="274" spans="1:2" x14ac:dyDescent="0.25">
      <c r="A274" s="12" t="s">
        <v>148</v>
      </c>
      <c r="B274" s="13">
        <v>10556</v>
      </c>
    </row>
    <row r="275" spans="1:2" x14ac:dyDescent="0.25">
      <c r="A275" s="12" t="s">
        <v>256</v>
      </c>
      <c r="B275" s="13">
        <v>11510</v>
      </c>
    </row>
    <row r="276" spans="1:2" x14ac:dyDescent="0.25">
      <c r="A276" s="12" t="s">
        <v>43</v>
      </c>
      <c r="B276" s="13">
        <v>7533</v>
      </c>
    </row>
    <row r="277" spans="1:2" x14ac:dyDescent="0.25">
      <c r="A277" s="12" t="s">
        <v>183</v>
      </c>
      <c r="B277" s="13">
        <v>10272</v>
      </c>
    </row>
    <row r="278" spans="1:2" x14ac:dyDescent="0.25">
      <c r="A278" s="12" t="s">
        <v>132</v>
      </c>
      <c r="B278" s="13">
        <v>13783</v>
      </c>
    </row>
    <row r="279" spans="1:2" x14ac:dyDescent="0.25">
      <c r="A279" s="12" t="s">
        <v>168</v>
      </c>
      <c r="B279" s="13">
        <v>7689</v>
      </c>
    </row>
    <row r="280" spans="1:2" x14ac:dyDescent="0.25">
      <c r="A280" s="12" t="s">
        <v>337</v>
      </c>
      <c r="B280" s="13">
        <v>6054</v>
      </c>
    </row>
    <row r="281" spans="1:2" x14ac:dyDescent="0.25">
      <c r="A281" s="12" t="s">
        <v>184</v>
      </c>
      <c r="B281" s="13">
        <v>24058</v>
      </c>
    </row>
    <row r="282" spans="1:2" x14ac:dyDescent="0.25">
      <c r="A282" s="12" t="s">
        <v>221</v>
      </c>
      <c r="B282" s="13">
        <v>9216</v>
      </c>
    </row>
    <row r="283" spans="1:2" x14ac:dyDescent="0.25">
      <c r="A283" s="12" t="s">
        <v>173</v>
      </c>
      <c r="B283" s="13">
        <v>15453</v>
      </c>
    </row>
    <row r="284" spans="1:2" x14ac:dyDescent="0.25">
      <c r="A284" s="12" t="s">
        <v>207</v>
      </c>
      <c r="B284" s="13">
        <v>2398</v>
      </c>
    </row>
    <row r="285" spans="1:2" x14ac:dyDescent="0.25">
      <c r="A285" s="12" t="s">
        <v>349</v>
      </c>
      <c r="B285" s="13">
        <v>5223</v>
      </c>
    </row>
    <row r="286" spans="1:2" x14ac:dyDescent="0.25">
      <c r="A286" s="12" t="s">
        <v>84</v>
      </c>
      <c r="B286" s="13">
        <v>8341</v>
      </c>
    </row>
    <row r="287" spans="1:2" x14ac:dyDescent="0.25">
      <c r="A287" s="12" t="s">
        <v>200</v>
      </c>
      <c r="B287" s="13">
        <v>6084</v>
      </c>
    </row>
    <row r="288" spans="1:2" x14ac:dyDescent="0.25">
      <c r="A288" s="12" t="s">
        <v>36</v>
      </c>
      <c r="B288" s="13">
        <v>23515</v>
      </c>
    </row>
    <row r="289" spans="1:2" x14ac:dyDescent="0.25">
      <c r="A289" s="12" t="s">
        <v>81</v>
      </c>
      <c r="B289" s="13">
        <v>8471</v>
      </c>
    </row>
    <row r="290" spans="1:2" x14ac:dyDescent="0.25">
      <c r="A290" s="12" t="s">
        <v>213</v>
      </c>
      <c r="B290" s="13">
        <v>7980</v>
      </c>
    </row>
    <row r="291" spans="1:2" x14ac:dyDescent="0.25">
      <c r="A291" s="12" t="s">
        <v>44</v>
      </c>
      <c r="B291" s="13">
        <v>4851</v>
      </c>
    </row>
    <row r="292" spans="1:2" x14ac:dyDescent="0.25">
      <c r="A292" s="12" t="s">
        <v>273</v>
      </c>
      <c r="B292" s="13">
        <v>7312</v>
      </c>
    </row>
    <row r="293" spans="1:2" x14ac:dyDescent="0.25">
      <c r="A293" s="12" t="s">
        <v>226</v>
      </c>
      <c r="B293" s="13">
        <v>6768</v>
      </c>
    </row>
    <row r="294" spans="1:2" x14ac:dyDescent="0.25">
      <c r="A294" s="12" t="s">
        <v>247</v>
      </c>
      <c r="B294" s="13">
        <v>6885</v>
      </c>
    </row>
    <row r="295" spans="1:2" x14ac:dyDescent="0.25">
      <c r="A295" s="12" t="s">
        <v>358</v>
      </c>
      <c r="B295" s="13">
        <v>9511</v>
      </c>
    </row>
    <row r="296" spans="1:2" x14ac:dyDescent="0.25">
      <c r="A296" s="12" t="s">
        <v>76</v>
      </c>
      <c r="B296" s="13">
        <v>12227</v>
      </c>
    </row>
    <row r="297" spans="1:2" x14ac:dyDescent="0.25">
      <c r="A297" s="12" t="s">
        <v>85</v>
      </c>
      <c r="B297" s="13">
        <v>6581</v>
      </c>
    </row>
    <row r="298" spans="1:2" x14ac:dyDescent="0.25">
      <c r="A298" s="12" t="s">
        <v>195</v>
      </c>
      <c r="B298" s="13">
        <v>9138</v>
      </c>
    </row>
    <row r="299" spans="1:2" x14ac:dyDescent="0.25">
      <c r="A299" s="12" t="s">
        <v>191</v>
      </c>
      <c r="B299" s="13">
        <v>18669</v>
      </c>
    </row>
    <row r="300" spans="1:2" x14ac:dyDescent="0.25">
      <c r="A300" s="12" t="s">
        <v>214</v>
      </c>
      <c r="B300" s="13">
        <v>11416</v>
      </c>
    </row>
    <row r="301" spans="1:2" x14ac:dyDescent="0.25">
      <c r="A301" s="12" t="s">
        <v>289</v>
      </c>
      <c r="B301" s="13">
        <v>15283</v>
      </c>
    </row>
    <row r="302" spans="1:2" x14ac:dyDescent="0.25">
      <c r="A302" s="12" t="s">
        <v>362</v>
      </c>
      <c r="B302" s="13">
        <v>15610</v>
      </c>
    </row>
    <row r="303" spans="1:2" x14ac:dyDescent="0.25">
      <c r="A303" s="12" t="s">
        <v>222</v>
      </c>
      <c r="B303" s="13">
        <v>8831</v>
      </c>
    </row>
    <row r="304" spans="1:2" x14ac:dyDescent="0.25">
      <c r="A304" s="12" t="s">
        <v>327</v>
      </c>
      <c r="B304" s="13">
        <v>10110</v>
      </c>
    </row>
    <row r="305" spans="1:2" x14ac:dyDescent="0.25">
      <c r="A305" s="12" t="s">
        <v>227</v>
      </c>
      <c r="B305" s="13">
        <v>5983</v>
      </c>
    </row>
    <row r="306" spans="1:2" x14ac:dyDescent="0.25">
      <c r="A306" s="12" t="s">
        <v>314</v>
      </c>
      <c r="B306" s="13">
        <v>5473</v>
      </c>
    </row>
    <row r="307" spans="1:2" x14ac:dyDescent="0.25">
      <c r="A307" s="12" t="s">
        <v>185</v>
      </c>
      <c r="B307" s="13">
        <v>10837</v>
      </c>
    </row>
    <row r="308" spans="1:2" x14ac:dyDescent="0.25">
      <c r="A308" s="12" t="s">
        <v>228</v>
      </c>
      <c r="B308" s="13">
        <v>4108</v>
      </c>
    </row>
    <row r="309" spans="1:2" x14ac:dyDescent="0.25">
      <c r="A309" s="12" t="s">
        <v>108</v>
      </c>
      <c r="B309" s="13">
        <v>13394</v>
      </c>
    </row>
    <row r="310" spans="1:2" x14ac:dyDescent="0.25">
      <c r="A310" s="12" t="s">
        <v>208</v>
      </c>
      <c r="B310" s="13">
        <v>4359</v>
      </c>
    </row>
    <row r="311" spans="1:2" x14ac:dyDescent="0.25">
      <c r="A311" s="12" t="s">
        <v>266</v>
      </c>
      <c r="B311" s="13">
        <v>13521</v>
      </c>
    </row>
    <row r="312" spans="1:2" x14ac:dyDescent="0.25">
      <c r="A312" s="12" t="s">
        <v>279</v>
      </c>
      <c r="B312" s="13">
        <v>9281</v>
      </c>
    </row>
    <row r="313" spans="1:2" x14ac:dyDescent="0.25">
      <c r="A313" s="12" t="s">
        <v>390</v>
      </c>
      <c r="B313" s="13">
        <v>8712</v>
      </c>
    </row>
    <row r="314" spans="1:2" x14ac:dyDescent="0.25">
      <c r="A314" s="12" t="s">
        <v>364</v>
      </c>
      <c r="B314" s="13">
        <v>4933</v>
      </c>
    </row>
    <row r="315" spans="1:2" x14ac:dyDescent="0.25">
      <c r="A315" s="12" t="s">
        <v>62</v>
      </c>
      <c r="B315" s="13">
        <v>4328</v>
      </c>
    </row>
    <row r="316" spans="1:2" x14ac:dyDescent="0.25">
      <c r="A316" s="12" t="s">
        <v>267</v>
      </c>
      <c r="B316" s="13">
        <v>17186</v>
      </c>
    </row>
    <row r="317" spans="1:2" x14ac:dyDescent="0.25">
      <c r="A317" s="12" t="s">
        <v>268</v>
      </c>
      <c r="B317" s="13">
        <v>7427</v>
      </c>
    </row>
    <row r="318" spans="1:2" x14ac:dyDescent="0.25">
      <c r="A318" s="12" t="s">
        <v>161</v>
      </c>
      <c r="B318" s="13">
        <v>40397</v>
      </c>
    </row>
    <row r="319" spans="1:2" x14ac:dyDescent="0.25">
      <c r="A319" s="12" t="s">
        <v>280</v>
      </c>
      <c r="B319" s="13">
        <v>4238</v>
      </c>
    </row>
    <row r="320" spans="1:2" x14ac:dyDescent="0.25">
      <c r="A320" s="12" t="s">
        <v>231</v>
      </c>
      <c r="B320" s="13">
        <v>5767</v>
      </c>
    </row>
    <row r="321" spans="1:2" x14ac:dyDescent="0.25">
      <c r="A321" s="12" t="s">
        <v>350</v>
      </c>
      <c r="B321" s="13">
        <v>12886</v>
      </c>
    </row>
    <row r="322" spans="1:2" x14ac:dyDescent="0.25">
      <c r="A322" s="12" t="s">
        <v>192</v>
      </c>
      <c r="B322" s="13">
        <v>6243</v>
      </c>
    </row>
    <row r="323" spans="1:2" x14ac:dyDescent="0.25">
      <c r="A323" s="12" t="s">
        <v>115</v>
      </c>
      <c r="B323" s="13">
        <v>24126</v>
      </c>
    </row>
    <row r="324" spans="1:2" x14ac:dyDescent="0.25">
      <c r="A324" s="12" t="s">
        <v>105</v>
      </c>
      <c r="B324" s="13">
        <v>32606</v>
      </c>
    </row>
    <row r="325" spans="1:2" x14ac:dyDescent="0.25">
      <c r="A325" s="12" t="s">
        <v>109</v>
      </c>
      <c r="B325" s="13">
        <v>8436</v>
      </c>
    </row>
    <row r="326" spans="1:2" x14ac:dyDescent="0.25">
      <c r="A326" s="12" t="s">
        <v>363</v>
      </c>
      <c r="B326" s="13">
        <v>18514</v>
      </c>
    </row>
    <row r="327" spans="1:2" x14ac:dyDescent="0.25">
      <c r="A327" s="12" t="s">
        <v>31</v>
      </c>
      <c r="B327" s="13">
        <v>30157</v>
      </c>
    </row>
    <row r="328" spans="1:2" x14ac:dyDescent="0.25">
      <c r="A328" s="12" t="s">
        <v>330</v>
      </c>
      <c r="B328" s="13">
        <v>12243</v>
      </c>
    </row>
    <row r="329" spans="1:2" x14ac:dyDescent="0.25">
      <c r="A329" s="12" t="s">
        <v>315</v>
      </c>
      <c r="B329" s="13">
        <v>11034</v>
      </c>
    </row>
    <row r="330" spans="1:2" x14ac:dyDescent="0.25">
      <c r="A330" s="12" t="s">
        <v>351</v>
      </c>
      <c r="B330" s="13">
        <v>6749</v>
      </c>
    </row>
    <row r="331" spans="1:2" x14ac:dyDescent="0.25">
      <c r="A331" s="12" t="s">
        <v>248</v>
      </c>
      <c r="B331" s="13">
        <v>9135</v>
      </c>
    </row>
    <row r="332" spans="1:2" x14ac:dyDescent="0.25">
      <c r="A332" s="12" t="s">
        <v>102</v>
      </c>
      <c r="B332" s="13">
        <v>24615</v>
      </c>
    </row>
    <row r="333" spans="1:2" x14ac:dyDescent="0.25">
      <c r="A333" s="12" t="s">
        <v>308</v>
      </c>
      <c r="B333" s="13">
        <v>10611</v>
      </c>
    </row>
    <row r="334" spans="1:2" x14ac:dyDescent="0.25">
      <c r="A334" s="12" t="s">
        <v>281</v>
      </c>
      <c r="B334" s="13">
        <v>4907</v>
      </c>
    </row>
    <row r="335" spans="1:2" x14ac:dyDescent="0.25">
      <c r="A335" s="12" t="s">
        <v>77</v>
      </c>
      <c r="B335" s="13">
        <v>14732</v>
      </c>
    </row>
    <row r="336" spans="1:2" x14ac:dyDescent="0.25">
      <c r="A336" s="12" t="s">
        <v>338</v>
      </c>
      <c r="B336" s="13">
        <v>4672</v>
      </c>
    </row>
    <row r="337" spans="1:2" x14ac:dyDescent="0.25">
      <c r="A337" s="12" t="s">
        <v>262</v>
      </c>
      <c r="B337" s="13">
        <v>12876</v>
      </c>
    </row>
    <row r="338" spans="1:2" x14ac:dyDescent="0.25">
      <c r="A338" s="12" t="s">
        <v>355</v>
      </c>
      <c r="B338" s="13">
        <v>34414</v>
      </c>
    </row>
    <row r="339" spans="1:2" x14ac:dyDescent="0.25">
      <c r="A339" s="12" t="s">
        <v>383</v>
      </c>
      <c r="B339" s="13">
        <v>3453</v>
      </c>
    </row>
    <row r="340" spans="1:2" x14ac:dyDescent="0.25">
      <c r="A340" s="12" t="s">
        <v>86</v>
      </c>
      <c r="B340" s="13">
        <v>7849</v>
      </c>
    </row>
    <row r="341" spans="1:2" x14ac:dyDescent="0.25">
      <c r="A341" s="12" t="s">
        <v>93</v>
      </c>
      <c r="B341" s="13">
        <v>19897</v>
      </c>
    </row>
    <row r="342" spans="1:2" x14ac:dyDescent="0.25">
      <c r="A342" s="12" t="s">
        <v>37</v>
      </c>
      <c r="B342" s="13">
        <v>17352</v>
      </c>
    </row>
    <row r="343" spans="1:2" x14ac:dyDescent="0.25">
      <c r="A343" s="12" t="s">
        <v>38</v>
      </c>
      <c r="B343" s="13">
        <v>6191</v>
      </c>
    </row>
    <row r="344" spans="1:2" x14ac:dyDescent="0.25">
      <c r="A344" s="12" t="s">
        <v>343</v>
      </c>
      <c r="B344" s="13">
        <v>10378</v>
      </c>
    </row>
    <row r="345" spans="1:2" x14ac:dyDescent="0.25">
      <c r="A345" s="12" t="s">
        <v>149</v>
      </c>
      <c r="B345" s="13">
        <v>7261</v>
      </c>
    </row>
    <row r="346" spans="1:2" x14ac:dyDescent="0.25">
      <c r="A346" s="12" t="s">
        <v>223</v>
      </c>
      <c r="B346" s="13">
        <v>7381</v>
      </c>
    </row>
    <row r="347" spans="1:2" x14ac:dyDescent="0.25">
      <c r="A347" s="12" t="s">
        <v>133</v>
      </c>
      <c r="B347" s="13">
        <v>25285</v>
      </c>
    </row>
    <row r="348" spans="1:2" x14ac:dyDescent="0.25">
      <c r="A348" s="12" t="s">
        <v>257</v>
      </c>
      <c r="B348" s="13">
        <v>7889</v>
      </c>
    </row>
    <row r="349" spans="1:2" x14ac:dyDescent="0.25">
      <c r="A349" s="12" t="s">
        <v>71</v>
      </c>
      <c r="B349" s="13">
        <v>34004</v>
      </c>
    </row>
    <row r="350" spans="1:2" x14ac:dyDescent="0.25">
      <c r="A350" s="12" t="s">
        <v>316</v>
      </c>
      <c r="B350" s="13">
        <v>6699</v>
      </c>
    </row>
    <row r="351" spans="1:2" x14ac:dyDescent="0.25">
      <c r="A351" s="12" t="s">
        <v>317</v>
      </c>
      <c r="B351" s="13">
        <v>17284</v>
      </c>
    </row>
    <row r="352" spans="1:2" x14ac:dyDescent="0.25">
      <c r="A352" s="12" t="s">
        <v>249</v>
      </c>
      <c r="B352" s="13">
        <v>10748</v>
      </c>
    </row>
    <row r="353" spans="1:2" x14ac:dyDescent="0.25">
      <c r="A353" s="12" t="s">
        <v>235</v>
      </c>
      <c r="B353" s="13">
        <v>6745</v>
      </c>
    </row>
    <row r="354" spans="1:2" x14ac:dyDescent="0.25">
      <c r="A354" s="12" t="s">
        <v>201</v>
      </c>
      <c r="B354" s="13">
        <v>4590</v>
      </c>
    </row>
    <row r="355" spans="1:2" x14ac:dyDescent="0.25">
      <c r="A355" s="12" t="s">
        <v>55</v>
      </c>
      <c r="B355" s="13">
        <v>9513</v>
      </c>
    </row>
    <row r="356" spans="1:2" x14ac:dyDescent="0.25">
      <c r="A356" s="12" t="s">
        <v>202</v>
      </c>
      <c r="B356" s="13">
        <v>3809</v>
      </c>
    </row>
    <row r="357" spans="1:2" x14ac:dyDescent="0.25">
      <c r="A357" s="12" t="s">
        <v>155</v>
      </c>
      <c r="B357" s="13">
        <v>12905</v>
      </c>
    </row>
    <row r="358" spans="1:2" x14ac:dyDescent="0.25">
      <c r="A358" s="12" t="s">
        <v>138</v>
      </c>
      <c r="B358" s="13">
        <v>18702</v>
      </c>
    </row>
    <row r="359" spans="1:2" x14ac:dyDescent="0.25">
      <c r="A359" s="12" t="s">
        <v>309</v>
      </c>
      <c r="B359" s="13">
        <v>9288</v>
      </c>
    </row>
    <row r="360" spans="1:2" x14ac:dyDescent="0.25">
      <c r="A360" s="12" t="s">
        <v>39</v>
      </c>
      <c r="B360" s="13">
        <v>8634</v>
      </c>
    </row>
    <row r="361" spans="1:2" x14ac:dyDescent="0.25">
      <c r="A361" s="12" t="s">
        <v>24</v>
      </c>
      <c r="B361" s="13">
        <v>21570</v>
      </c>
    </row>
    <row r="362" spans="1:2" x14ac:dyDescent="0.25">
      <c r="A362" s="12" t="s">
        <v>297</v>
      </c>
      <c r="B362" s="13">
        <v>15486</v>
      </c>
    </row>
    <row r="363" spans="1:2" x14ac:dyDescent="0.25">
      <c r="A363" s="12" t="s">
        <v>232</v>
      </c>
      <c r="B363" s="13">
        <v>13597</v>
      </c>
    </row>
    <row r="364" spans="1:2" x14ac:dyDescent="0.25">
      <c r="A364" s="12" t="s">
        <v>298</v>
      </c>
      <c r="B364" s="13">
        <v>7301</v>
      </c>
    </row>
    <row r="365" spans="1:2" x14ac:dyDescent="0.25">
      <c r="A365" s="12" t="s">
        <v>263</v>
      </c>
      <c r="B365" s="13">
        <v>9623</v>
      </c>
    </row>
    <row r="366" spans="1:2" x14ac:dyDescent="0.25">
      <c r="A366" s="12" t="s">
        <v>63</v>
      </c>
      <c r="B366" s="13">
        <v>6661</v>
      </c>
    </row>
    <row r="367" spans="1:2" x14ac:dyDescent="0.25">
      <c r="A367" s="12" t="s">
        <v>233</v>
      </c>
      <c r="B367" s="13">
        <v>12999</v>
      </c>
    </row>
    <row r="368" spans="1:2" x14ac:dyDescent="0.25">
      <c r="A368" s="12" t="s">
        <v>234</v>
      </c>
      <c r="B368" s="13">
        <v>14012</v>
      </c>
    </row>
    <row r="369" spans="1:2" x14ac:dyDescent="0.25">
      <c r="A369" s="12" t="s">
        <v>348</v>
      </c>
      <c r="B369" s="13">
        <v>10777</v>
      </c>
    </row>
    <row r="370" spans="1:2" x14ac:dyDescent="0.25">
      <c r="A370" s="12" t="s">
        <v>50</v>
      </c>
      <c r="B370" s="13">
        <v>3667</v>
      </c>
    </row>
    <row r="371" spans="1:2" x14ac:dyDescent="0.25">
      <c r="A371" s="12" t="s">
        <v>78</v>
      </c>
      <c r="B371" s="13">
        <v>10379</v>
      </c>
    </row>
    <row r="372" spans="1:2" x14ac:dyDescent="0.25">
      <c r="A372" s="12" t="s">
        <v>112</v>
      </c>
      <c r="B372" s="13">
        <v>24833</v>
      </c>
    </row>
    <row r="373" spans="1:2" x14ac:dyDescent="0.25">
      <c r="A373" s="12" t="s">
        <v>431</v>
      </c>
      <c r="B373" s="13">
        <v>6302511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1"/>
  <sheetViews>
    <sheetView workbookViewId="0">
      <selection sqref="A1:B371"/>
    </sheetView>
  </sheetViews>
  <sheetFormatPr defaultRowHeight="15" x14ac:dyDescent="0.25"/>
  <cols>
    <col min="1" max="1" width="26.7109375" customWidth="1"/>
    <col min="2" max="2" width="15.28515625" customWidth="1"/>
  </cols>
  <sheetData>
    <row r="1" spans="1:2" x14ac:dyDescent="0.25">
      <c r="A1" t="s">
        <v>496</v>
      </c>
      <c r="B1" t="s">
        <v>497</v>
      </c>
    </row>
    <row r="2" spans="1:2" x14ac:dyDescent="0.25">
      <c r="A2" t="s">
        <v>340</v>
      </c>
      <c r="B2">
        <v>7016</v>
      </c>
    </row>
    <row r="3" spans="1:2" x14ac:dyDescent="0.25">
      <c r="A3" t="s">
        <v>204</v>
      </c>
      <c r="B3">
        <v>8398</v>
      </c>
    </row>
    <row r="4" spans="1:2" x14ac:dyDescent="0.25">
      <c r="A4" t="s">
        <v>384</v>
      </c>
      <c r="B4">
        <v>6682</v>
      </c>
    </row>
    <row r="5" spans="1:2" x14ac:dyDescent="0.25">
      <c r="A5" t="s">
        <v>27</v>
      </c>
      <c r="B5">
        <v>18351</v>
      </c>
    </row>
    <row r="6" spans="1:2" x14ac:dyDescent="0.25">
      <c r="A6" t="s">
        <v>137</v>
      </c>
      <c r="B6">
        <v>26093</v>
      </c>
    </row>
    <row r="7" spans="1:2" x14ac:dyDescent="0.25">
      <c r="A7" t="s">
        <v>146</v>
      </c>
      <c r="B7">
        <v>13580</v>
      </c>
    </row>
    <row r="8" spans="1:2" x14ac:dyDescent="0.25">
      <c r="A8" t="s">
        <v>57</v>
      </c>
      <c r="B8">
        <v>3682</v>
      </c>
    </row>
    <row r="9" spans="1:2" x14ac:dyDescent="0.25">
      <c r="A9" t="s">
        <v>270</v>
      </c>
      <c r="B9">
        <v>5830</v>
      </c>
    </row>
    <row r="10" spans="1:2" x14ac:dyDescent="0.25">
      <c r="A10" t="s">
        <v>194</v>
      </c>
      <c r="B10">
        <v>14259</v>
      </c>
    </row>
    <row r="11" spans="1:2" x14ac:dyDescent="0.25">
      <c r="A11" t="s">
        <v>110</v>
      </c>
      <c r="B11">
        <v>37741</v>
      </c>
    </row>
    <row r="12" spans="1:2" x14ac:dyDescent="0.25">
      <c r="A12" t="s">
        <v>144</v>
      </c>
      <c r="B12">
        <v>8420</v>
      </c>
    </row>
    <row r="13" spans="1:2" x14ac:dyDescent="0.25">
      <c r="A13" t="s">
        <v>169</v>
      </c>
      <c r="B13">
        <v>3702</v>
      </c>
    </row>
    <row r="14" spans="1:2" x14ac:dyDescent="0.25">
      <c r="A14" t="s">
        <v>151</v>
      </c>
      <c r="B14">
        <v>14431</v>
      </c>
    </row>
    <row r="15" spans="1:2" x14ac:dyDescent="0.25">
      <c r="A15" t="s">
        <v>88</v>
      </c>
      <c r="B15">
        <v>19685</v>
      </c>
    </row>
    <row r="16" spans="1:2" x14ac:dyDescent="0.25">
      <c r="A16" t="s">
        <v>291</v>
      </c>
      <c r="B16">
        <v>13966</v>
      </c>
    </row>
    <row r="17" spans="1:2" x14ac:dyDescent="0.25">
      <c r="A17" t="s">
        <v>371</v>
      </c>
      <c r="B17">
        <v>5078</v>
      </c>
    </row>
    <row r="18" spans="1:2" x14ac:dyDescent="0.25">
      <c r="A18" t="s">
        <v>333</v>
      </c>
      <c r="B18">
        <v>12851</v>
      </c>
    </row>
    <row r="19" spans="1:2" x14ac:dyDescent="0.25">
      <c r="A19" t="s">
        <v>103</v>
      </c>
      <c r="B19">
        <v>31371</v>
      </c>
    </row>
    <row r="20" spans="1:2" x14ac:dyDescent="0.25">
      <c r="A20" t="s">
        <v>25</v>
      </c>
      <c r="B20">
        <v>4004</v>
      </c>
    </row>
    <row r="21" spans="1:2" x14ac:dyDescent="0.25">
      <c r="A21" t="s">
        <v>170</v>
      </c>
      <c r="B21">
        <v>9812</v>
      </c>
    </row>
    <row r="22" spans="1:2" x14ac:dyDescent="0.25">
      <c r="A22" t="s">
        <v>216</v>
      </c>
      <c r="B22">
        <v>8063</v>
      </c>
    </row>
    <row r="23" spans="1:2" x14ac:dyDescent="0.25">
      <c r="A23" t="s">
        <v>329</v>
      </c>
      <c r="B23">
        <v>12430</v>
      </c>
    </row>
    <row r="24" spans="1:2" x14ac:dyDescent="0.25">
      <c r="A24" t="s">
        <v>356</v>
      </c>
      <c r="B24">
        <v>9345</v>
      </c>
    </row>
    <row r="25" spans="1:2" x14ac:dyDescent="0.25">
      <c r="A25" t="s">
        <v>334</v>
      </c>
      <c r="B25">
        <v>7688</v>
      </c>
    </row>
    <row r="26" spans="1:2" x14ac:dyDescent="0.25">
      <c r="A26" t="s">
        <v>152</v>
      </c>
      <c r="B26">
        <v>10981</v>
      </c>
    </row>
    <row r="27" spans="1:2" x14ac:dyDescent="0.25">
      <c r="A27" t="s">
        <v>259</v>
      </c>
      <c r="B27">
        <v>10511</v>
      </c>
    </row>
    <row r="28" spans="1:2" x14ac:dyDescent="0.25">
      <c r="A28" t="s">
        <v>368</v>
      </c>
      <c r="B28">
        <v>10062</v>
      </c>
    </row>
    <row r="29" spans="1:2" x14ac:dyDescent="0.25">
      <c r="A29" t="s">
        <v>275</v>
      </c>
      <c r="B29">
        <v>7395</v>
      </c>
    </row>
    <row r="30" spans="1:2" x14ac:dyDescent="0.25">
      <c r="A30" t="s">
        <v>99</v>
      </c>
      <c r="B30">
        <v>30372</v>
      </c>
    </row>
    <row r="31" spans="1:2" x14ac:dyDescent="0.25">
      <c r="A31" t="s">
        <v>46</v>
      </c>
      <c r="B31">
        <v>13799</v>
      </c>
    </row>
    <row r="32" spans="1:2" x14ac:dyDescent="0.25">
      <c r="A32" t="s">
        <v>111</v>
      </c>
      <c r="B32">
        <v>27784</v>
      </c>
    </row>
    <row r="33" spans="1:2" x14ac:dyDescent="0.25">
      <c r="A33" t="s">
        <v>260</v>
      </c>
      <c r="B33">
        <v>12869</v>
      </c>
    </row>
    <row r="34" spans="1:2" x14ac:dyDescent="0.25">
      <c r="A34" t="s">
        <v>118</v>
      </c>
      <c r="B34">
        <v>15687</v>
      </c>
    </row>
    <row r="35" spans="1:2" x14ac:dyDescent="0.25">
      <c r="A35" t="s">
        <v>369</v>
      </c>
      <c r="B35">
        <v>8307</v>
      </c>
    </row>
    <row r="36" spans="1:2" x14ac:dyDescent="0.25">
      <c r="A36" t="s">
        <v>104</v>
      </c>
      <c r="B36">
        <v>8109</v>
      </c>
    </row>
    <row r="37" spans="1:2" x14ac:dyDescent="0.25">
      <c r="A37" t="s">
        <v>187</v>
      </c>
      <c r="B37">
        <v>18586</v>
      </c>
    </row>
    <row r="38" spans="1:2" x14ac:dyDescent="0.25">
      <c r="A38" t="s">
        <v>276</v>
      </c>
      <c r="B38">
        <v>6017</v>
      </c>
    </row>
    <row r="39" spans="1:2" x14ac:dyDescent="0.25">
      <c r="A39" t="s">
        <v>372</v>
      </c>
      <c r="B39">
        <v>9094</v>
      </c>
    </row>
    <row r="40" spans="1:2" x14ac:dyDescent="0.25">
      <c r="A40" t="s">
        <v>306</v>
      </c>
      <c r="B40">
        <v>14443</v>
      </c>
    </row>
    <row r="41" spans="1:2" x14ac:dyDescent="0.25">
      <c r="A41" t="s">
        <v>373</v>
      </c>
      <c r="B41">
        <v>7246</v>
      </c>
    </row>
    <row r="42" spans="1:2" x14ac:dyDescent="0.25">
      <c r="A42" t="s">
        <v>378</v>
      </c>
      <c r="B42">
        <v>8635</v>
      </c>
    </row>
    <row r="43" spans="1:2" x14ac:dyDescent="0.25">
      <c r="A43" t="s">
        <v>66</v>
      </c>
      <c r="B43">
        <v>15722</v>
      </c>
    </row>
    <row r="44" spans="1:2" x14ac:dyDescent="0.25">
      <c r="A44" t="s">
        <v>352</v>
      </c>
      <c r="B44">
        <v>12899</v>
      </c>
    </row>
    <row r="45" spans="1:2" x14ac:dyDescent="0.25">
      <c r="A45" t="s">
        <v>379</v>
      </c>
      <c r="B45">
        <v>8228</v>
      </c>
    </row>
    <row r="46" spans="1:2" x14ac:dyDescent="0.25">
      <c r="A46" t="s">
        <v>122</v>
      </c>
      <c r="B46">
        <v>16292</v>
      </c>
    </row>
    <row r="47" spans="1:2" x14ac:dyDescent="0.25">
      <c r="A47" t="s">
        <v>300</v>
      </c>
      <c r="B47">
        <v>12175</v>
      </c>
    </row>
    <row r="48" spans="1:2" x14ac:dyDescent="0.25">
      <c r="A48" t="s">
        <v>319</v>
      </c>
      <c r="B48">
        <v>6278</v>
      </c>
    </row>
    <row r="49" spans="1:2" x14ac:dyDescent="0.25">
      <c r="A49" t="s">
        <v>244</v>
      </c>
      <c r="B49">
        <v>21034</v>
      </c>
    </row>
    <row r="50" spans="1:2" x14ac:dyDescent="0.25">
      <c r="A50" t="s">
        <v>284</v>
      </c>
      <c r="B50">
        <v>10979</v>
      </c>
    </row>
    <row r="51" spans="1:2" x14ac:dyDescent="0.25">
      <c r="A51" t="s">
        <v>335</v>
      </c>
      <c r="B51">
        <v>5615</v>
      </c>
    </row>
    <row r="52" spans="1:2" x14ac:dyDescent="0.25">
      <c r="A52" t="s">
        <v>382</v>
      </c>
      <c r="B52">
        <v>2592</v>
      </c>
    </row>
    <row r="53" spans="1:2" x14ac:dyDescent="0.25">
      <c r="A53" t="s">
        <v>95</v>
      </c>
      <c r="B53">
        <v>20112</v>
      </c>
    </row>
    <row r="54" spans="1:2" x14ac:dyDescent="0.25">
      <c r="A54" t="s">
        <v>224</v>
      </c>
      <c r="B54">
        <v>5970</v>
      </c>
    </row>
    <row r="55" spans="1:2" x14ac:dyDescent="0.25">
      <c r="A55" t="s">
        <v>79</v>
      </c>
      <c r="B55">
        <v>5248</v>
      </c>
    </row>
    <row r="56" spans="1:2" x14ac:dyDescent="0.25">
      <c r="A56" t="s">
        <v>251</v>
      </c>
      <c r="B56">
        <v>12230</v>
      </c>
    </row>
    <row r="57" spans="1:2" x14ac:dyDescent="0.25">
      <c r="A57" t="s">
        <v>301</v>
      </c>
      <c r="B57">
        <v>4461</v>
      </c>
    </row>
    <row r="58" spans="1:2" x14ac:dyDescent="0.25">
      <c r="A58" t="s">
        <v>205</v>
      </c>
      <c r="B58">
        <v>4943</v>
      </c>
    </row>
    <row r="59" spans="1:2" x14ac:dyDescent="0.25">
      <c r="A59" t="s">
        <v>72</v>
      </c>
      <c r="B59">
        <v>24201</v>
      </c>
    </row>
    <row r="60" spans="1:2" x14ac:dyDescent="0.25">
      <c r="A60" t="s">
        <v>73</v>
      </c>
      <c r="B60">
        <v>11757</v>
      </c>
    </row>
    <row r="61" spans="1:2" x14ac:dyDescent="0.25">
      <c r="A61" t="s">
        <v>336</v>
      </c>
      <c r="B61">
        <v>4480</v>
      </c>
    </row>
    <row r="62" spans="1:2" x14ac:dyDescent="0.25">
      <c r="A62" t="s">
        <v>285</v>
      </c>
      <c r="B62">
        <v>11912</v>
      </c>
    </row>
    <row r="63" spans="1:2" x14ac:dyDescent="0.25">
      <c r="A63" t="s">
        <v>286</v>
      </c>
      <c r="B63">
        <v>12255</v>
      </c>
    </row>
    <row r="64" spans="1:2" x14ac:dyDescent="0.25">
      <c r="A64" t="s">
        <v>197</v>
      </c>
      <c r="B64">
        <v>6635</v>
      </c>
    </row>
    <row r="65" spans="1:2" x14ac:dyDescent="0.25">
      <c r="A65" t="s">
        <v>153</v>
      </c>
      <c r="B65">
        <v>9690</v>
      </c>
    </row>
    <row r="66" spans="1:2" x14ac:dyDescent="0.25">
      <c r="A66" t="s">
        <v>374</v>
      </c>
      <c r="B66">
        <v>12795</v>
      </c>
    </row>
    <row r="67" spans="1:2" x14ac:dyDescent="0.25">
      <c r="A67" t="s">
        <v>345</v>
      </c>
      <c r="B67">
        <v>22733</v>
      </c>
    </row>
    <row r="68" spans="1:2" x14ac:dyDescent="0.25">
      <c r="A68" t="s">
        <v>163</v>
      </c>
      <c r="B68">
        <v>8783</v>
      </c>
    </row>
    <row r="69" spans="1:2" x14ac:dyDescent="0.25">
      <c r="A69" t="s">
        <v>237</v>
      </c>
      <c r="B69">
        <v>11879</v>
      </c>
    </row>
    <row r="70" spans="1:2" x14ac:dyDescent="0.25">
      <c r="A70" t="s">
        <v>176</v>
      </c>
      <c r="B70">
        <v>16363</v>
      </c>
    </row>
    <row r="71" spans="1:2" x14ac:dyDescent="0.25">
      <c r="A71" t="s">
        <v>171</v>
      </c>
      <c r="B71">
        <v>17373</v>
      </c>
    </row>
    <row r="72" spans="1:2" x14ac:dyDescent="0.25">
      <c r="A72" t="s">
        <v>292</v>
      </c>
      <c r="B72">
        <v>7317</v>
      </c>
    </row>
    <row r="73" spans="1:2" x14ac:dyDescent="0.25">
      <c r="A73" t="s">
        <v>293</v>
      </c>
      <c r="B73">
        <v>12153</v>
      </c>
    </row>
    <row r="74" spans="1:2" x14ac:dyDescent="0.25">
      <c r="A74" t="s">
        <v>217</v>
      </c>
      <c r="B74">
        <v>9965</v>
      </c>
    </row>
    <row r="75" spans="1:2" x14ac:dyDescent="0.25">
      <c r="A75" t="s">
        <v>238</v>
      </c>
      <c r="B75">
        <v>9854</v>
      </c>
    </row>
    <row r="76" spans="1:2" x14ac:dyDescent="0.25">
      <c r="A76" t="s">
        <v>294</v>
      </c>
      <c r="B76">
        <v>6224</v>
      </c>
    </row>
    <row r="77" spans="1:2" x14ac:dyDescent="0.25">
      <c r="A77" t="s">
        <v>287</v>
      </c>
      <c r="B77">
        <v>9094</v>
      </c>
    </row>
    <row r="78" spans="1:2" x14ac:dyDescent="0.25">
      <c r="A78" t="s">
        <v>353</v>
      </c>
      <c r="B78">
        <v>12877</v>
      </c>
    </row>
    <row r="79" spans="1:2" x14ac:dyDescent="0.25">
      <c r="A79" t="s">
        <v>218</v>
      </c>
      <c r="B79">
        <v>2967</v>
      </c>
    </row>
    <row r="80" spans="1:2" x14ac:dyDescent="0.25">
      <c r="A80" t="s">
        <v>323</v>
      </c>
      <c r="B80">
        <v>13777</v>
      </c>
    </row>
    <row r="81" spans="1:2" x14ac:dyDescent="0.25">
      <c r="A81" t="s">
        <v>239</v>
      </c>
      <c r="B81">
        <v>6586</v>
      </c>
    </row>
    <row r="82" spans="1:2" x14ac:dyDescent="0.25">
      <c r="A82" t="s">
        <v>385</v>
      </c>
      <c r="B82">
        <v>8826</v>
      </c>
    </row>
    <row r="83" spans="1:2" x14ac:dyDescent="0.25">
      <c r="A83" t="s">
        <v>210</v>
      </c>
      <c r="B83">
        <v>22725</v>
      </c>
    </row>
    <row r="84" spans="1:2" x14ac:dyDescent="0.25">
      <c r="A84" t="s">
        <v>324</v>
      </c>
      <c r="B84">
        <v>7786</v>
      </c>
    </row>
    <row r="85" spans="1:2" x14ac:dyDescent="0.25">
      <c r="A85" t="s">
        <v>119</v>
      </c>
      <c r="B85">
        <v>11053</v>
      </c>
    </row>
    <row r="86" spans="1:2" x14ac:dyDescent="0.25">
      <c r="A86" t="s">
        <v>307</v>
      </c>
      <c r="B86">
        <v>26970</v>
      </c>
    </row>
    <row r="87" spans="1:2" x14ac:dyDescent="0.25">
      <c r="A87" t="s">
        <v>181</v>
      </c>
      <c r="B87">
        <v>10319</v>
      </c>
    </row>
    <row r="88" spans="1:2" x14ac:dyDescent="0.25">
      <c r="A88" t="s">
        <v>198</v>
      </c>
      <c r="B88">
        <v>3721</v>
      </c>
    </row>
    <row r="89" spans="1:2" x14ac:dyDescent="0.25">
      <c r="A89" t="s">
        <v>245</v>
      </c>
      <c r="B89">
        <v>11251</v>
      </c>
    </row>
    <row r="90" spans="1:2" x14ac:dyDescent="0.25">
      <c r="A90" t="s">
        <v>271</v>
      </c>
      <c r="B90">
        <v>11927</v>
      </c>
    </row>
    <row r="91" spans="1:2" x14ac:dyDescent="0.25">
      <c r="A91" t="s">
        <v>211</v>
      </c>
      <c r="B91">
        <v>10437</v>
      </c>
    </row>
    <row r="92" spans="1:2" x14ac:dyDescent="0.25">
      <c r="A92" t="s">
        <v>246</v>
      </c>
      <c r="B92">
        <v>17771</v>
      </c>
    </row>
    <row r="93" spans="1:2" x14ac:dyDescent="0.25">
      <c r="A93" t="s">
        <v>272</v>
      </c>
      <c r="B93">
        <v>9886</v>
      </c>
    </row>
    <row r="94" spans="1:2" x14ac:dyDescent="0.25">
      <c r="A94" t="s">
        <v>252</v>
      </c>
      <c r="B94">
        <v>10315</v>
      </c>
    </row>
    <row r="95" spans="1:2" x14ac:dyDescent="0.25">
      <c r="A95" t="s">
        <v>370</v>
      </c>
      <c r="B95">
        <v>8478</v>
      </c>
    </row>
    <row r="96" spans="1:2" x14ac:dyDescent="0.25">
      <c r="A96" t="s">
        <v>58</v>
      </c>
      <c r="B96">
        <v>9514</v>
      </c>
    </row>
    <row r="97" spans="1:2" x14ac:dyDescent="0.25">
      <c r="A97" t="s">
        <v>89</v>
      </c>
      <c r="B97">
        <v>36188</v>
      </c>
    </row>
    <row r="98" spans="1:2" x14ac:dyDescent="0.25">
      <c r="A98" t="s">
        <v>325</v>
      </c>
      <c r="B98">
        <v>12630</v>
      </c>
    </row>
    <row r="99" spans="1:2" x14ac:dyDescent="0.25">
      <c r="A99" t="s">
        <v>154</v>
      </c>
      <c r="B99">
        <v>9986</v>
      </c>
    </row>
    <row r="100" spans="1:2" x14ac:dyDescent="0.25">
      <c r="A100" t="s">
        <v>164</v>
      </c>
      <c r="B100">
        <v>15466</v>
      </c>
    </row>
    <row r="101" spans="1:2" x14ac:dyDescent="0.25">
      <c r="A101" t="s">
        <v>172</v>
      </c>
      <c r="B101">
        <v>20962</v>
      </c>
    </row>
    <row r="102" spans="1:2" x14ac:dyDescent="0.25">
      <c r="A102" t="s">
        <v>240</v>
      </c>
      <c r="B102">
        <v>11250</v>
      </c>
    </row>
    <row r="103" spans="1:2" x14ac:dyDescent="0.25">
      <c r="A103" t="s">
        <v>40</v>
      </c>
      <c r="B103">
        <v>14507</v>
      </c>
    </row>
    <row r="104" spans="1:2" x14ac:dyDescent="0.25">
      <c r="A104" t="s">
        <v>360</v>
      </c>
      <c r="B104">
        <v>10040</v>
      </c>
    </row>
    <row r="105" spans="1:2" x14ac:dyDescent="0.25">
      <c r="A105" t="s">
        <v>67</v>
      </c>
      <c r="B105">
        <v>13128</v>
      </c>
    </row>
    <row r="106" spans="1:2" x14ac:dyDescent="0.25">
      <c r="A106" t="s">
        <v>302</v>
      </c>
      <c r="B106">
        <v>6116</v>
      </c>
    </row>
    <row r="107" spans="1:2" x14ac:dyDescent="0.25">
      <c r="A107" t="s">
        <v>174</v>
      </c>
      <c r="B107">
        <v>5038</v>
      </c>
    </row>
    <row r="108" spans="1:2" x14ac:dyDescent="0.25">
      <c r="A108" t="s">
        <v>253</v>
      </c>
      <c r="B108">
        <v>5543</v>
      </c>
    </row>
    <row r="109" spans="1:2" x14ac:dyDescent="0.25">
      <c r="A109" t="s">
        <v>188</v>
      </c>
      <c r="B109">
        <v>9912</v>
      </c>
    </row>
    <row r="110" spans="1:2" x14ac:dyDescent="0.25">
      <c r="A110" t="s">
        <v>357</v>
      </c>
      <c r="B110">
        <v>12402</v>
      </c>
    </row>
    <row r="111" spans="1:2" x14ac:dyDescent="0.25">
      <c r="A111" t="s">
        <v>386</v>
      </c>
      <c r="B111">
        <v>6332</v>
      </c>
    </row>
    <row r="112" spans="1:2" x14ac:dyDescent="0.25">
      <c r="A112" t="s">
        <v>96</v>
      </c>
      <c r="B112">
        <v>20879</v>
      </c>
    </row>
    <row r="113" spans="1:2" x14ac:dyDescent="0.25">
      <c r="A113" t="s">
        <v>341</v>
      </c>
      <c r="B113">
        <v>8582</v>
      </c>
    </row>
    <row r="114" spans="1:2" x14ac:dyDescent="0.25">
      <c r="A114" t="s">
        <v>59</v>
      </c>
      <c r="B114">
        <v>5201</v>
      </c>
    </row>
    <row r="115" spans="1:2" x14ac:dyDescent="0.25">
      <c r="A115" t="s">
        <v>177</v>
      </c>
      <c r="B115">
        <v>9809</v>
      </c>
    </row>
    <row r="116" spans="1:2" x14ac:dyDescent="0.25">
      <c r="A116" t="s">
        <v>295</v>
      </c>
      <c r="B116">
        <v>7797</v>
      </c>
    </row>
    <row r="117" spans="1:2" x14ac:dyDescent="0.25">
      <c r="A117" t="s">
        <v>158</v>
      </c>
      <c r="B117">
        <v>17138</v>
      </c>
    </row>
    <row r="118" spans="1:2" x14ac:dyDescent="0.25">
      <c r="A118" t="s">
        <v>159</v>
      </c>
      <c r="B118">
        <v>23382</v>
      </c>
    </row>
    <row r="119" spans="1:2" x14ac:dyDescent="0.25">
      <c r="A119" t="s">
        <v>303</v>
      </c>
      <c r="B119">
        <v>14172</v>
      </c>
    </row>
    <row r="120" spans="1:2" x14ac:dyDescent="0.25">
      <c r="A120" t="s">
        <v>114</v>
      </c>
      <c r="B120">
        <v>10833</v>
      </c>
    </row>
    <row r="121" spans="1:2" x14ac:dyDescent="0.25">
      <c r="A121" t="s">
        <v>296</v>
      </c>
      <c r="B121">
        <v>6948</v>
      </c>
    </row>
    <row r="122" spans="1:2" x14ac:dyDescent="0.25">
      <c r="A122" t="s">
        <v>182</v>
      </c>
      <c r="B122">
        <v>15145</v>
      </c>
    </row>
    <row r="123" spans="1:2" x14ac:dyDescent="0.25">
      <c r="A123" t="s">
        <v>33</v>
      </c>
      <c r="B123">
        <v>6306</v>
      </c>
    </row>
    <row r="124" spans="1:2" x14ac:dyDescent="0.25">
      <c r="A124" t="s">
        <v>41</v>
      </c>
      <c r="B124">
        <v>7242</v>
      </c>
    </row>
    <row r="125" spans="1:2" x14ac:dyDescent="0.25">
      <c r="A125" t="s">
        <v>160</v>
      </c>
      <c r="B125">
        <v>13481</v>
      </c>
    </row>
    <row r="126" spans="1:2" x14ac:dyDescent="0.25">
      <c r="A126" t="s">
        <v>282</v>
      </c>
      <c r="B126">
        <v>5255</v>
      </c>
    </row>
    <row r="127" spans="1:2" x14ac:dyDescent="0.25">
      <c r="A127" t="s">
        <v>199</v>
      </c>
      <c r="B127">
        <v>6165</v>
      </c>
    </row>
    <row r="128" spans="1:2" x14ac:dyDescent="0.25">
      <c r="A128" t="s">
        <v>83</v>
      </c>
      <c r="B128">
        <v>3684</v>
      </c>
    </row>
    <row r="129" spans="1:2" x14ac:dyDescent="0.25">
      <c r="A129" t="s">
        <v>42</v>
      </c>
      <c r="B129">
        <v>9630</v>
      </c>
    </row>
    <row r="130" spans="1:2" x14ac:dyDescent="0.25">
      <c r="A130" t="s">
        <v>22</v>
      </c>
      <c r="B130">
        <v>7345</v>
      </c>
    </row>
    <row r="131" spans="1:2" x14ac:dyDescent="0.25">
      <c r="A131" t="s">
        <v>165</v>
      </c>
      <c r="B131">
        <v>14274</v>
      </c>
    </row>
    <row r="132" spans="1:2" x14ac:dyDescent="0.25">
      <c r="A132" t="s">
        <v>65</v>
      </c>
      <c r="B132">
        <v>439806</v>
      </c>
    </row>
    <row r="133" spans="1:2" x14ac:dyDescent="0.25">
      <c r="A133" t="s">
        <v>150</v>
      </c>
      <c r="B133">
        <v>17018</v>
      </c>
    </row>
    <row r="134" spans="1:2" x14ac:dyDescent="0.25">
      <c r="A134" t="s">
        <v>196</v>
      </c>
      <c r="B134">
        <v>40438</v>
      </c>
    </row>
    <row r="135" spans="1:2" x14ac:dyDescent="0.25">
      <c r="A135" t="s">
        <v>113</v>
      </c>
      <c r="B135">
        <v>43550</v>
      </c>
    </row>
    <row r="136" spans="1:2" x14ac:dyDescent="0.25">
      <c r="A136" t="s">
        <v>331</v>
      </c>
      <c r="B136">
        <v>45872</v>
      </c>
    </row>
    <row r="137" spans="1:2" x14ac:dyDescent="0.25">
      <c r="A137" t="s">
        <v>116</v>
      </c>
      <c r="B137">
        <v>8723</v>
      </c>
    </row>
    <row r="138" spans="1:2" x14ac:dyDescent="0.25">
      <c r="A138" t="s">
        <v>156</v>
      </c>
      <c r="B138">
        <v>13330</v>
      </c>
    </row>
    <row r="139" spans="1:2" x14ac:dyDescent="0.25">
      <c r="A139" t="s">
        <v>125</v>
      </c>
      <c r="B139">
        <v>16757</v>
      </c>
    </row>
    <row r="140" spans="1:2" x14ac:dyDescent="0.25">
      <c r="A140" t="s">
        <v>121</v>
      </c>
      <c r="B140">
        <v>39684</v>
      </c>
    </row>
    <row r="141" spans="1:2" x14ac:dyDescent="0.25">
      <c r="A141" t="s">
        <v>139</v>
      </c>
      <c r="B141">
        <v>21076</v>
      </c>
    </row>
    <row r="142" spans="1:2" x14ac:dyDescent="0.25">
      <c r="A142" t="s">
        <v>377</v>
      </c>
      <c r="B142">
        <v>22139</v>
      </c>
    </row>
    <row r="143" spans="1:2" x14ac:dyDescent="0.25">
      <c r="A143" t="s">
        <v>365</v>
      </c>
      <c r="B143">
        <v>118196</v>
      </c>
    </row>
    <row r="144" spans="1:2" x14ac:dyDescent="0.25">
      <c r="A144" t="s">
        <v>366</v>
      </c>
      <c r="B144">
        <v>45804</v>
      </c>
    </row>
    <row r="145" spans="1:2" x14ac:dyDescent="0.25">
      <c r="A145" t="s">
        <v>123</v>
      </c>
      <c r="B145">
        <v>41867</v>
      </c>
    </row>
    <row r="146" spans="1:2" x14ac:dyDescent="0.25">
      <c r="A146" t="s">
        <v>229</v>
      </c>
      <c r="B146">
        <v>22792</v>
      </c>
    </row>
    <row r="147" spans="1:2" x14ac:dyDescent="0.25">
      <c r="A147" t="s">
        <v>339</v>
      </c>
      <c r="B147">
        <v>12634</v>
      </c>
    </row>
    <row r="148" spans="1:2" x14ac:dyDescent="0.25">
      <c r="A148" t="s">
        <v>134</v>
      </c>
      <c r="B148">
        <v>23757</v>
      </c>
    </row>
    <row r="149" spans="1:2" x14ac:dyDescent="0.25">
      <c r="A149" t="s">
        <v>140</v>
      </c>
      <c r="B149">
        <v>31114</v>
      </c>
    </row>
    <row r="150" spans="1:2" x14ac:dyDescent="0.25">
      <c r="A150" t="s">
        <v>299</v>
      </c>
      <c r="B150">
        <v>11897</v>
      </c>
    </row>
    <row r="151" spans="1:2" x14ac:dyDescent="0.25">
      <c r="A151" t="s">
        <v>243</v>
      </c>
      <c r="B151">
        <v>10961</v>
      </c>
    </row>
    <row r="152" spans="1:2" x14ac:dyDescent="0.25">
      <c r="A152" t="s">
        <v>126</v>
      </c>
      <c r="B152">
        <v>75695</v>
      </c>
    </row>
    <row r="153" spans="1:2" x14ac:dyDescent="0.25">
      <c r="A153" t="s">
        <v>215</v>
      </c>
      <c r="B153">
        <v>41542</v>
      </c>
    </row>
    <row r="154" spans="1:2" x14ac:dyDescent="0.25">
      <c r="A154" t="s">
        <v>250</v>
      </c>
      <c r="B154">
        <v>13575</v>
      </c>
    </row>
    <row r="155" spans="1:2" x14ac:dyDescent="0.25">
      <c r="A155" t="s">
        <v>274</v>
      </c>
      <c r="B155">
        <v>17882</v>
      </c>
    </row>
    <row r="156" spans="1:2" x14ac:dyDescent="0.25">
      <c r="A156" t="s">
        <v>94</v>
      </c>
      <c r="B156">
        <v>219201</v>
      </c>
    </row>
    <row r="157" spans="1:2" x14ac:dyDescent="0.25">
      <c r="A157" t="s">
        <v>175</v>
      </c>
      <c r="B157">
        <v>16440</v>
      </c>
    </row>
    <row r="158" spans="1:2" x14ac:dyDescent="0.25">
      <c r="A158" t="s">
        <v>305</v>
      </c>
      <c r="B158">
        <v>15298</v>
      </c>
    </row>
    <row r="159" spans="1:2" x14ac:dyDescent="0.25">
      <c r="A159" t="s">
        <v>258</v>
      </c>
      <c r="B159">
        <v>14487</v>
      </c>
    </row>
    <row r="160" spans="1:2" x14ac:dyDescent="0.25">
      <c r="A160" t="s">
        <v>162</v>
      </c>
      <c r="B160">
        <v>77799</v>
      </c>
    </row>
    <row r="161" spans="1:2" x14ac:dyDescent="0.25">
      <c r="A161" t="s">
        <v>203</v>
      </c>
      <c r="B161">
        <v>9238</v>
      </c>
    </row>
    <row r="162" spans="1:2" x14ac:dyDescent="0.25">
      <c r="A162" t="s">
        <v>26</v>
      </c>
      <c r="B162">
        <v>116474</v>
      </c>
    </row>
    <row r="163" spans="1:2" x14ac:dyDescent="0.25">
      <c r="A163" t="s">
        <v>127</v>
      </c>
      <c r="B163">
        <v>10734</v>
      </c>
    </row>
    <row r="164" spans="1:2" x14ac:dyDescent="0.25">
      <c r="A164" t="s">
        <v>98</v>
      </c>
      <c r="B164">
        <v>21569</v>
      </c>
    </row>
    <row r="165" spans="1:2" x14ac:dyDescent="0.25">
      <c r="A165" t="s">
        <v>391</v>
      </c>
      <c r="B165">
        <v>39625</v>
      </c>
    </row>
    <row r="166" spans="1:2" x14ac:dyDescent="0.25">
      <c r="A166" t="s">
        <v>328</v>
      </c>
      <c r="B166">
        <v>35276</v>
      </c>
    </row>
    <row r="167" spans="1:2" x14ac:dyDescent="0.25">
      <c r="A167" t="s">
        <v>56</v>
      </c>
      <c r="B167">
        <v>8392</v>
      </c>
    </row>
    <row r="168" spans="1:2" x14ac:dyDescent="0.25">
      <c r="A168" t="s">
        <v>117</v>
      </c>
      <c r="B168">
        <v>6721</v>
      </c>
    </row>
    <row r="169" spans="1:2" x14ac:dyDescent="0.25">
      <c r="A169" t="s">
        <v>32</v>
      </c>
      <c r="B169">
        <v>16493</v>
      </c>
    </row>
    <row r="170" spans="1:2" x14ac:dyDescent="0.25">
      <c r="A170" t="s">
        <v>82</v>
      </c>
      <c r="B170">
        <v>31611</v>
      </c>
    </row>
    <row r="171" spans="1:2" x14ac:dyDescent="0.25">
      <c r="A171" t="s">
        <v>269</v>
      </c>
      <c r="B171">
        <v>86838</v>
      </c>
    </row>
    <row r="172" spans="1:2" x14ac:dyDescent="0.25">
      <c r="A172" t="s">
        <v>180</v>
      </c>
      <c r="B172">
        <v>9294</v>
      </c>
    </row>
    <row r="173" spans="1:2" x14ac:dyDescent="0.25">
      <c r="A173" t="s">
        <v>64</v>
      </c>
      <c r="B173">
        <v>27206</v>
      </c>
    </row>
    <row r="174" spans="1:2" x14ac:dyDescent="0.25">
      <c r="A174" t="s">
        <v>128</v>
      </c>
      <c r="B174">
        <v>15155</v>
      </c>
    </row>
    <row r="175" spans="1:2" x14ac:dyDescent="0.25">
      <c r="A175" t="s">
        <v>135</v>
      </c>
      <c r="B175">
        <v>26651</v>
      </c>
    </row>
    <row r="176" spans="1:2" x14ac:dyDescent="0.25">
      <c r="A176" t="s">
        <v>186</v>
      </c>
      <c r="B176">
        <v>36965</v>
      </c>
    </row>
    <row r="177" spans="1:2" x14ac:dyDescent="0.25">
      <c r="A177" t="s">
        <v>87</v>
      </c>
      <c r="B177">
        <v>15867</v>
      </c>
    </row>
    <row r="178" spans="1:2" x14ac:dyDescent="0.25">
      <c r="A178" t="s">
        <v>129</v>
      </c>
      <c r="B178">
        <v>10118</v>
      </c>
    </row>
    <row r="179" spans="1:2" x14ac:dyDescent="0.25">
      <c r="A179" t="s">
        <v>45</v>
      </c>
      <c r="B179">
        <v>8586</v>
      </c>
    </row>
    <row r="180" spans="1:2" x14ac:dyDescent="0.25">
      <c r="A180" t="s">
        <v>359</v>
      </c>
      <c r="B180">
        <v>16883</v>
      </c>
    </row>
    <row r="181" spans="1:2" x14ac:dyDescent="0.25">
      <c r="A181" t="s">
        <v>367</v>
      </c>
      <c r="B181">
        <v>6701</v>
      </c>
    </row>
    <row r="182" spans="1:2" x14ac:dyDescent="0.25">
      <c r="A182" t="s">
        <v>141</v>
      </c>
      <c r="B182">
        <v>36238</v>
      </c>
    </row>
    <row r="183" spans="1:2" x14ac:dyDescent="0.25">
      <c r="A183" t="s">
        <v>209</v>
      </c>
      <c r="B183">
        <v>11239</v>
      </c>
    </row>
    <row r="184" spans="1:2" x14ac:dyDescent="0.25">
      <c r="A184" t="s">
        <v>283</v>
      </c>
      <c r="B184">
        <v>73352</v>
      </c>
    </row>
    <row r="185" spans="1:2" x14ac:dyDescent="0.25">
      <c r="A185" t="s">
        <v>130</v>
      </c>
      <c r="B185">
        <v>7426</v>
      </c>
    </row>
    <row r="186" spans="1:2" x14ac:dyDescent="0.25">
      <c r="A186" t="s">
        <v>290</v>
      </c>
      <c r="B186">
        <v>4637</v>
      </c>
    </row>
    <row r="187" spans="1:2" x14ac:dyDescent="0.25">
      <c r="A187" t="s">
        <v>193</v>
      </c>
      <c r="B187">
        <v>10393</v>
      </c>
    </row>
    <row r="188" spans="1:2" x14ac:dyDescent="0.25">
      <c r="A188" t="s">
        <v>106</v>
      </c>
      <c r="B188">
        <v>22587</v>
      </c>
    </row>
    <row r="189" spans="1:2" x14ac:dyDescent="0.25">
      <c r="A189" t="s">
        <v>332</v>
      </c>
      <c r="B189">
        <v>23799</v>
      </c>
    </row>
    <row r="190" spans="1:2" x14ac:dyDescent="0.25">
      <c r="A190" t="s">
        <v>145</v>
      </c>
      <c r="B190">
        <v>22397</v>
      </c>
    </row>
    <row r="191" spans="1:2" x14ac:dyDescent="0.25">
      <c r="A191" t="s">
        <v>310</v>
      </c>
      <c r="B191">
        <v>16316</v>
      </c>
    </row>
    <row r="192" spans="1:2" x14ac:dyDescent="0.25">
      <c r="A192" t="s">
        <v>344</v>
      </c>
      <c r="B192">
        <v>16362</v>
      </c>
    </row>
    <row r="193" spans="1:2" x14ac:dyDescent="0.25">
      <c r="A193" t="s">
        <v>318</v>
      </c>
      <c r="B193">
        <v>131480</v>
      </c>
    </row>
    <row r="194" spans="1:2" x14ac:dyDescent="0.25">
      <c r="A194" t="s">
        <v>124</v>
      </c>
      <c r="B194">
        <v>27284</v>
      </c>
    </row>
    <row r="195" spans="1:2" x14ac:dyDescent="0.25">
      <c r="A195" t="s">
        <v>157</v>
      </c>
      <c r="B195">
        <v>13905</v>
      </c>
    </row>
    <row r="196" spans="1:2" x14ac:dyDescent="0.25">
      <c r="A196" t="s">
        <v>236</v>
      </c>
      <c r="B196">
        <v>25142</v>
      </c>
    </row>
    <row r="197" spans="1:2" x14ac:dyDescent="0.25">
      <c r="A197" t="s">
        <v>136</v>
      </c>
      <c r="B197">
        <v>10293</v>
      </c>
    </row>
    <row r="198" spans="1:2" x14ac:dyDescent="0.25">
      <c r="A198" t="s">
        <v>51</v>
      </c>
      <c r="B198">
        <v>5665</v>
      </c>
    </row>
    <row r="199" spans="1:2" x14ac:dyDescent="0.25">
      <c r="A199" t="s">
        <v>361</v>
      </c>
      <c r="B199">
        <v>6884</v>
      </c>
    </row>
    <row r="200" spans="1:2" x14ac:dyDescent="0.25">
      <c r="A200" t="s">
        <v>90</v>
      </c>
      <c r="B200">
        <v>7175</v>
      </c>
    </row>
    <row r="201" spans="1:2" x14ac:dyDescent="0.25">
      <c r="A201" t="s">
        <v>189</v>
      </c>
      <c r="B201">
        <v>28529</v>
      </c>
    </row>
    <row r="202" spans="1:2" x14ac:dyDescent="0.25">
      <c r="A202" t="s">
        <v>254</v>
      </c>
      <c r="B202">
        <v>5015</v>
      </c>
    </row>
    <row r="203" spans="1:2" x14ac:dyDescent="0.25">
      <c r="A203" t="s">
        <v>225</v>
      </c>
      <c r="B203">
        <v>10196</v>
      </c>
    </row>
    <row r="204" spans="1:2" x14ac:dyDescent="0.25">
      <c r="A204" t="s">
        <v>142</v>
      </c>
      <c r="B204">
        <v>17302</v>
      </c>
    </row>
    <row r="205" spans="1:2" x14ac:dyDescent="0.25">
      <c r="A205" t="s">
        <v>311</v>
      </c>
      <c r="B205">
        <v>5491</v>
      </c>
    </row>
    <row r="206" spans="1:2" x14ac:dyDescent="0.25">
      <c r="A206" t="s">
        <v>68</v>
      </c>
      <c r="B206">
        <v>28741</v>
      </c>
    </row>
    <row r="207" spans="1:2" x14ac:dyDescent="0.25">
      <c r="A207" t="s">
        <v>47</v>
      </c>
      <c r="B207">
        <v>7702</v>
      </c>
    </row>
    <row r="208" spans="1:2" x14ac:dyDescent="0.25">
      <c r="A208" t="s">
        <v>346</v>
      </c>
      <c r="B208">
        <v>6451</v>
      </c>
    </row>
    <row r="209" spans="1:2" x14ac:dyDescent="0.25">
      <c r="A209" t="s">
        <v>206</v>
      </c>
      <c r="B209">
        <v>5082</v>
      </c>
    </row>
    <row r="210" spans="1:2" x14ac:dyDescent="0.25">
      <c r="A210" t="s">
        <v>387</v>
      </c>
      <c r="B210">
        <v>6885</v>
      </c>
    </row>
    <row r="211" spans="1:2" x14ac:dyDescent="0.25">
      <c r="A211" t="s">
        <v>120</v>
      </c>
      <c r="B211">
        <v>7815</v>
      </c>
    </row>
    <row r="212" spans="1:2" x14ac:dyDescent="0.25">
      <c r="A212" t="s">
        <v>91</v>
      </c>
      <c r="B212">
        <v>18515</v>
      </c>
    </row>
    <row r="213" spans="1:2" x14ac:dyDescent="0.25">
      <c r="A213" t="s">
        <v>277</v>
      </c>
      <c r="B213">
        <v>9290</v>
      </c>
    </row>
    <row r="214" spans="1:2" x14ac:dyDescent="0.25">
      <c r="A214" t="s">
        <v>347</v>
      </c>
      <c r="B214">
        <v>10272</v>
      </c>
    </row>
    <row r="215" spans="1:2" x14ac:dyDescent="0.25">
      <c r="A215" t="s">
        <v>320</v>
      </c>
      <c r="B215">
        <v>3822</v>
      </c>
    </row>
    <row r="216" spans="1:2" x14ac:dyDescent="0.25">
      <c r="A216" t="s">
        <v>388</v>
      </c>
      <c r="B216">
        <v>3599</v>
      </c>
    </row>
    <row r="217" spans="1:2" x14ac:dyDescent="0.25">
      <c r="A217" t="s">
        <v>190</v>
      </c>
      <c r="B217">
        <v>8676</v>
      </c>
    </row>
    <row r="218" spans="1:2" x14ac:dyDescent="0.25">
      <c r="A218" t="s">
        <v>69</v>
      </c>
      <c r="B218">
        <v>17829</v>
      </c>
    </row>
    <row r="219" spans="1:2" x14ac:dyDescent="0.25">
      <c r="A219" t="s">
        <v>375</v>
      </c>
      <c r="B219">
        <v>6604</v>
      </c>
    </row>
    <row r="220" spans="1:2" x14ac:dyDescent="0.25">
      <c r="A220" t="s">
        <v>97</v>
      </c>
      <c r="B220">
        <v>32401</v>
      </c>
    </row>
    <row r="221" spans="1:2" x14ac:dyDescent="0.25">
      <c r="A221" t="s">
        <v>230</v>
      </c>
      <c r="B221">
        <v>12481</v>
      </c>
    </row>
    <row r="222" spans="1:2" x14ac:dyDescent="0.25">
      <c r="A222" t="s">
        <v>107</v>
      </c>
      <c r="B222">
        <v>32621</v>
      </c>
    </row>
    <row r="223" spans="1:2" x14ac:dyDescent="0.25">
      <c r="A223" t="s">
        <v>255</v>
      </c>
      <c r="B223">
        <v>13635</v>
      </c>
    </row>
    <row r="224" spans="1:2" x14ac:dyDescent="0.25">
      <c r="A224" t="s">
        <v>321</v>
      </c>
      <c r="B224">
        <v>18111</v>
      </c>
    </row>
    <row r="225" spans="1:2" x14ac:dyDescent="0.25">
      <c r="A225" t="s">
        <v>264</v>
      </c>
      <c r="B225">
        <v>10277</v>
      </c>
    </row>
    <row r="226" spans="1:2" x14ac:dyDescent="0.25">
      <c r="A226" t="s">
        <v>380</v>
      </c>
      <c r="B226">
        <v>4500</v>
      </c>
    </row>
    <row r="227" spans="1:2" x14ac:dyDescent="0.25">
      <c r="A227" t="s">
        <v>326</v>
      </c>
      <c r="B227">
        <v>11798</v>
      </c>
    </row>
    <row r="228" spans="1:2" x14ac:dyDescent="0.25">
      <c r="A228" t="s">
        <v>312</v>
      </c>
      <c r="B228">
        <v>16680</v>
      </c>
    </row>
    <row r="229" spans="1:2" x14ac:dyDescent="0.25">
      <c r="A229" t="s">
        <v>100</v>
      </c>
      <c r="B229">
        <v>21256</v>
      </c>
    </row>
    <row r="230" spans="1:2" x14ac:dyDescent="0.25">
      <c r="A230" t="s">
        <v>389</v>
      </c>
      <c r="B230">
        <v>13025</v>
      </c>
    </row>
    <row r="231" spans="1:2" x14ac:dyDescent="0.25">
      <c r="A231" t="s">
        <v>313</v>
      </c>
      <c r="B231">
        <v>11206</v>
      </c>
    </row>
    <row r="232" spans="1:2" x14ac:dyDescent="0.25">
      <c r="A232" t="s">
        <v>219</v>
      </c>
      <c r="B232">
        <v>6240</v>
      </c>
    </row>
    <row r="233" spans="1:2" x14ac:dyDescent="0.25">
      <c r="A233" t="s">
        <v>28</v>
      </c>
      <c r="B233">
        <v>7964</v>
      </c>
    </row>
    <row r="234" spans="1:2" x14ac:dyDescent="0.25">
      <c r="A234" t="s">
        <v>166</v>
      </c>
      <c r="B234">
        <v>25665</v>
      </c>
    </row>
    <row r="235" spans="1:2" x14ac:dyDescent="0.25">
      <c r="A235" t="s">
        <v>52</v>
      </c>
      <c r="B235">
        <v>8661</v>
      </c>
    </row>
    <row r="236" spans="1:2" x14ac:dyDescent="0.25">
      <c r="A236" t="s">
        <v>212</v>
      </c>
      <c r="B236">
        <v>13446</v>
      </c>
    </row>
    <row r="237" spans="1:2" x14ac:dyDescent="0.25">
      <c r="A237" t="s">
        <v>53</v>
      </c>
      <c r="B237">
        <v>37405</v>
      </c>
    </row>
    <row r="238" spans="1:2" x14ac:dyDescent="0.25">
      <c r="A238" t="s">
        <v>376</v>
      </c>
      <c r="B238">
        <v>16011</v>
      </c>
    </row>
    <row r="239" spans="1:2" x14ac:dyDescent="0.25">
      <c r="A239" t="s">
        <v>241</v>
      </c>
      <c r="B239">
        <v>5496</v>
      </c>
    </row>
    <row r="240" spans="1:2" x14ac:dyDescent="0.25">
      <c r="A240" t="s">
        <v>101</v>
      </c>
      <c r="B240">
        <v>31582</v>
      </c>
    </row>
    <row r="241" spans="1:2" x14ac:dyDescent="0.25">
      <c r="A241" t="s">
        <v>70</v>
      </c>
      <c r="B241">
        <v>19178</v>
      </c>
    </row>
    <row r="242" spans="1:2" x14ac:dyDescent="0.25">
      <c r="A242" t="s">
        <v>23</v>
      </c>
      <c r="B242">
        <v>15187</v>
      </c>
    </row>
    <row r="243" spans="1:2" x14ac:dyDescent="0.25">
      <c r="A243" t="s">
        <v>34</v>
      </c>
      <c r="B243">
        <v>9076</v>
      </c>
    </row>
    <row r="244" spans="1:2" x14ac:dyDescent="0.25">
      <c r="A244" t="s">
        <v>147</v>
      </c>
      <c r="B244">
        <v>3961</v>
      </c>
    </row>
    <row r="245" spans="1:2" x14ac:dyDescent="0.25">
      <c r="A245" t="s">
        <v>74</v>
      </c>
      <c r="B245">
        <v>23817</v>
      </c>
    </row>
    <row r="246" spans="1:2" x14ac:dyDescent="0.25">
      <c r="A246" t="s">
        <v>261</v>
      </c>
      <c r="B246">
        <v>22713</v>
      </c>
    </row>
    <row r="247" spans="1:2" x14ac:dyDescent="0.25">
      <c r="A247" t="s">
        <v>220</v>
      </c>
      <c r="B247">
        <v>5809</v>
      </c>
    </row>
    <row r="248" spans="1:2" x14ac:dyDescent="0.25">
      <c r="A248" t="s">
        <v>29</v>
      </c>
      <c r="B248">
        <v>10927</v>
      </c>
    </row>
    <row r="249" spans="1:2" x14ac:dyDescent="0.25">
      <c r="A249" t="s">
        <v>381</v>
      </c>
      <c r="B249">
        <v>7240</v>
      </c>
    </row>
    <row r="250" spans="1:2" x14ac:dyDescent="0.25">
      <c r="A250" t="s">
        <v>242</v>
      </c>
      <c r="B250">
        <v>11615</v>
      </c>
    </row>
    <row r="251" spans="1:2" x14ac:dyDescent="0.25">
      <c r="A251" t="s">
        <v>80</v>
      </c>
      <c r="B251">
        <v>12023</v>
      </c>
    </row>
    <row r="252" spans="1:2" x14ac:dyDescent="0.25">
      <c r="A252" t="s">
        <v>48</v>
      </c>
      <c r="B252">
        <v>11538</v>
      </c>
    </row>
    <row r="253" spans="1:2" x14ac:dyDescent="0.25">
      <c r="A253" t="s">
        <v>35</v>
      </c>
      <c r="B253">
        <v>6071</v>
      </c>
    </row>
    <row r="254" spans="1:2" x14ac:dyDescent="0.25">
      <c r="A254" t="s">
        <v>288</v>
      </c>
      <c r="B254">
        <v>7729</v>
      </c>
    </row>
    <row r="255" spans="1:2" x14ac:dyDescent="0.25">
      <c r="A255" t="s">
        <v>304</v>
      </c>
      <c r="B255">
        <v>8870</v>
      </c>
    </row>
    <row r="256" spans="1:2" x14ac:dyDescent="0.25">
      <c r="A256" t="s">
        <v>265</v>
      </c>
      <c r="B256">
        <v>60670</v>
      </c>
    </row>
    <row r="257" spans="1:2" x14ac:dyDescent="0.25">
      <c r="A257" t="s">
        <v>92</v>
      </c>
      <c r="B257">
        <v>5299</v>
      </c>
    </row>
    <row r="258" spans="1:2" x14ac:dyDescent="0.25">
      <c r="A258" t="s">
        <v>322</v>
      </c>
      <c r="B258">
        <v>6633</v>
      </c>
    </row>
    <row r="259" spans="1:2" x14ac:dyDescent="0.25">
      <c r="A259" t="s">
        <v>75</v>
      </c>
      <c r="B259">
        <v>24741</v>
      </c>
    </row>
    <row r="260" spans="1:2" x14ac:dyDescent="0.25">
      <c r="A260" t="s">
        <v>54</v>
      </c>
      <c r="B260">
        <v>6340</v>
      </c>
    </row>
    <row r="261" spans="1:2" x14ac:dyDescent="0.25">
      <c r="A261" t="s">
        <v>178</v>
      </c>
      <c r="B261">
        <v>6290</v>
      </c>
    </row>
    <row r="262" spans="1:2" x14ac:dyDescent="0.25">
      <c r="A262" t="s">
        <v>179</v>
      </c>
      <c r="B262">
        <v>9995</v>
      </c>
    </row>
    <row r="263" spans="1:2" x14ac:dyDescent="0.25">
      <c r="A263" t="s">
        <v>60</v>
      </c>
      <c r="B263">
        <v>6454</v>
      </c>
    </row>
    <row r="264" spans="1:2" x14ac:dyDescent="0.25">
      <c r="A264" t="s">
        <v>143</v>
      </c>
      <c r="B264">
        <v>18621</v>
      </c>
    </row>
    <row r="265" spans="1:2" x14ac:dyDescent="0.25">
      <c r="A265" t="s">
        <v>354</v>
      </c>
      <c r="B265">
        <v>7587</v>
      </c>
    </row>
    <row r="266" spans="1:2" x14ac:dyDescent="0.25">
      <c r="A266" t="s">
        <v>167</v>
      </c>
      <c r="B266">
        <v>23801</v>
      </c>
    </row>
    <row r="267" spans="1:2" x14ac:dyDescent="0.25">
      <c r="A267" t="s">
        <v>49</v>
      </c>
      <c r="B267">
        <v>7360</v>
      </c>
    </row>
    <row r="268" spans="1:2" x14ac:dyDescent="0.25">
      <c r="A268" t="s">
        <v>278</v>
      </c>
      <c r="B268">
        <v>4854</v>
      </c>
    </row>
    <row r="269" spans="1:2" x14ac:dyDescent="0.25">
      <c r="A269" t="s">
        <v>131</v>
      </c>
      <c r="B269">
        <v>20329</v>
      </c>
    </row>
    <row r="270" spans="1:2" x14ac:dyDescent="0.25">
      <c r="A270" t="s">
        <v>61</v>
      </c>
      <c r="B270">
        <v>16894</v>
      </c>
    </row>
    <row r="271" spans="1:2" x14ac:dyDescent="0.25">
      <c r="A271" t="s">
        <v>30</v>
      </c>
      <c r="B271">
        <v>25417</v>
      </c>
    </row>
    <row r="272" spans="1:2" x14ac:dyDescent="0.25">
      <c r="A272" t="s">
        <v>342</v>
      </c>
      <c r="B272">
        <v>6648</v>
      </c>
    </row>
    <row r="273" spans="1:2" x14ac:dyDescent="0.25">
      <c r="A273" t="s">
        <v>148</v>
      </c>
      <c r="B273">
        <v>11233</v>
      </c>
    </row>
    <row r="274" spans="1:2" x14ac:dyDescent="0.25">
      <c r="A274" t="s">
        <v>256</v>
      </c>
      <c r="B274">
        <v>11418</v>
      </c>
    </row>
    <row r="275" spans="1:2" x14ac:dyDescent="0.25">
      <c r="A275" t="s">
        <v>43</v>
      </c>
      <c r="B275">
        <v>7285</v>
      </c>
    </row>
    <row r="276" spans="1:2" x14ac:dyDescent="0.25">
      <c r="A276" t="s">
        <v>183</v>
      </c>
      <c r="B276">
        <v>10181</v>
      </c>
    </row>
    <row r="277" spans="1:2" x14ac:dyDescent="0.25">
      <c r="A277" t="s">
        <v>132</v>
      </c>
      <c r="B277">
        <v>13697</v>
      </c>
    </row>
    <row r="278" spans="1:2" x14ac:dyDescent="0.25">
      <c r="A278" t="s">
        <v>168</v>
      </c>
      <c r="B278">
        <v>8080</v>
      </c>
    </row>
    <row r="279" spans="1:2" x14ac:dyDescent="0.25">
      <c r="A279" t="s">
        <v>337</v>
      </c>
      <c r="B279">
        <v>5977</v>
      </c>
    </row>
    <row r="280" spans="1:2" x14ac:dyDescent="0.25">
      <c r="A280" t="s">
        <v>184</v>
      </c>
      <c r="B280">
        <v>23315</v>
      </c>
    </row>
    <row r="281" spans="1:2" x14ac:dyDescent="0.25">
      <c r="A281" t="s">
        <v>221</v>
      </c>
      <c r="B281">
        <v>8622</v>
      </c>
    </row>
    <row r="282" spans="1:2" x14ac:dyDescent="0.25">
      <c r="A282" t="s">
        <v>173</v>
      </c>
      <c r="B282">
        <v>15655</v>
      </c>
    </row>
    <row r="283" spans="1:2" x14ac:dyDescent="0.25">
      <c r="A283" t="s">
        <v>207</v>
      </c>
      <c r="B283">
        <v>2424</v>
      </c>
    </row>
    <row r="284" spans="1:2" x14ac:dyDescent="0.25">
      <c r="A284" t="s">
        <v>349</v>
      </c>
      <c r="B284">
        <v>5048</v>
      </c>
    </row>
    <row r="285" spans="1:2" x14ac:dyDescent="0.25">
      <c r="A285" t="s">
        <v>84</v>
      </c>
      <c r="B285">
        <v>8202</v>
      </c>
    </row>
    <row r="286" spans="1:2" x14ac:dyDescent="0.25">
      <c r="A286" t="s">
        <v>200</v>
      </c>
      <c r="B286">
        <v>5907</v>
      </c>
    </row>
    <row r="287" spans="1:2" x14ac:dyDescent="0.25">
      <c r="A287" t="s">
        <v>36</v>
      </c>
      <c r="B287">
        <v>23066</v>
      </c>
    </row>
    <row r="288" spans="1:2" x14ac:dyDescent="0.25">
      <c r="A288" t="s">
        <v>81</v>
      </c>
      <c r="B288">
        <v>7890</v>
      </c>
    </row>
    <row r="289" spans="1:2" x14ac:dyDescent="0.25">
      <c r="A289" t="s">
        <v>213</v>
      </c>
      <c r="B289">
        <v>7822</v>
      </c>
    </row>
    <row r="290" spans="1:2" x14ac:dyDescent="0.25">
      <c r="A290" t="s">
        <v>44</v>
      </c>
      <c r="B290">
        <v>4972</v>
      </c>
    </row>
    <row r="291" spans="1:2" x14ac:dyDescent="0.25">
      <c r="A291" t="s">
        <v>273</v>
      </c>
      <c r="B291">
        <v>7535</v>
      </c>
    </row>
    <row r="292" spans="1:2" x14ac:dyDescent="0.25">
      <c r="A292" t="s">
        <v>226</v>
      </c>
      <c r="B292">
        <v>6618</v>
      </c>
    </row>
    <row r="293" spans="1:2" x14ac:dyDescent="0.25">
      <c r="A293" t="s">
        <v>247</v>
      </c>
      <c r="B293">
        <v>6526</v>
      </c>
    </row>
    <row r="294" spans="1:2" x14ac:dyDescent="0.25">
      <c r="A294" t="s">
        <v>358</v>
      </c>
      <c r="B294">
        <v>9576</v>
      </c>
    </row>
    <row r="295" spans="1:2" x14ac:dyDescent="0.25">
      <c r="A295" t="s">
        <v>76</v>
      </c>
      <c r="B295">
        <v>12306</v>
      </c>
    </row>
    <row r="296" spans="1:2" x14ac:dyDescent="0.25">
      <c r="A296" t="s">
        <v>85</v>
      </c>
      <c r="B296">
        <v>6169</v>
      </c>
    </row>
    <row r="297" spans="1:2" x14ac:dyDescent="0.25">
      <c r="A297" t="s">
        <v>195</v>
      </c>
      <c r="B297">
        <v>8589</v>
      </c>
    </row>
    <row r="298" spans="1:2" x14ac:dyDescent="0.25">
      <c r="A298" t="s">
        <v>191</v>
      </c>
      <c r="B298">
        <v>17533</v>
      </c>
    </row>
    <row r="299" spans="1:2" x14ac:dyDescent="0.25">
      <c r="A299" t="s">
        <v>214</v>
      </c>
      <c r="B299">
        <v>11272</v>
      </c>
    </row>
    <row r="300" spans="1:2" x14ac:dyDescent="0.25">
      <c r="A300" t="s">
        <v>289</v>
      </c>
      <c r="B300">
        <v>15039</v>
      </c>
    </row>
    <row r="301" spans="1:2" x14ac:dyDescent="0.25">
      <c r="A301" t="s">
        <v>362</v>
      </c>
      <c r="B301">
        <v>16593</v>
      </c>
    </row>
    <row r="302" spans="1:2" x14ac:dyDescent="0.25">
      <c r="A302" t="s">
        <v>222</v>
      </c>
      <c r="B302">
        <v>8912</v>
      </c>
    </row>
    <row r="303" spans="1:2" x14ac:dyDescent="0.25">
      <c r="A303" t="s">
        <v>327</v>
      </c>
      <c r="B303">
        <v>9728</v>
      </c>
    </row>
    <row r="304" spans="1:2" x14ac:dyDescent="0.25">
      <c r="A304" t="s">
        <v>227</v>
      </c>
      <c r="B304">
        <v>5881</v>
      </c>
    </row>
    <row r="305" spans="1:2" x14ac:dyDescent="0.25">
      <c r="A305" t="s">
        <v>314</v>
      </c>
      <c r="B305">
        <v>5504</v>
      </c>
    </row>
    <row r="306" spans="1:2" x14ac:dyDescent="0.25">
      <c r="A306" t="s">
        <v>185</v>
      </c>
      <c r="B306">
        <v>10446</v>
      </c>
    </row>
    <row r="307" spans="1:2" x14ac:dyDescent="0.25">
      <c r="A307" t="s">
        <v>228</v>
      </c>
      <c r="B307">
        <v>4407</v>
      </c>
    </row>
    <row r="308" spans="1:2" x14ac:dyDescent="0.25">
      <c r="A308" t="s">
        <v>108</v>
      </c>
      <c r="B308">
        <v>13219</v>
      </c>
    </row>
    <row r="309" spans="1:2" x14ac:dyDescent="0.25">
      <c r="A309" t="s">
        <v>208</v>
      </c>
      <c r="B309">
        <v>4308</v>
      </c>
    </row>
    <row r="310" spans="1:2" x14ac:dyDescent="0.25">
      <c r="A310" t="s">
        <v>266</v>
      </c>
      <c r="B310">
        <v>13474</v>
      </c>
    </row>
    <row r="311" spans="1:2" x14ac:dyDescent="0.25">
      <c r="A311" t="s">
        <v>279</v>
      </c>
      <c r="B311">
        <v>8594</v>
      </c>
    </row>
    <row r="312" spans="1:2" x14ac:dyDescent="0.25">
      <c r="A312" t="s">
        <v>390</v>
      </c>
      <c r="B312">
        <v>8901</v>
      </c>
    </row>
    <row r="313" spans="1:2" x14ac:dyDescent="0.25">
      <c r="A313" t="s">
        <v>364</v>
      </c>
      <c r="B313">
        <v>4928</v>
      </c>
    </row>
    <row r="314" spans="1:2" x14ac:dyDescent="0.25">
      <c r="A314" t="s">
        <v>62</v>
      </c>
      <c r="B314">
        <v>4282</v>
      </c>
    </row>
    <row r="315" spans="1:2" x14ac:dyDescent="0.25">
      <c r="A315" t="s">
        <v>267</v>
      </c>
      <c r="B315">
        <v>18243</v>
      </c>
    </row>
    <row r="316" spans="1:2" x14ac:dyDescent="0.25">
      <c r="A316" t="s">
        <v>268</v>
      </c>
      <c r="B316">
        <v>8495</v>
      </c>
    </row>
    <row r="317" spans="1:2" x14ac:dyDescent="0.25">
      <c r="A317" t="s">
        <v>161</v>
      </c>
      <c r="B317">
        <v>40141</v>
      </c>
    </row>
    <row r="318" spans="1:2" x14ac:dyDescent="0.25">
      <c r="A318" t="s">
        <v>280</v>
      </c>
      <c r="B318">
        <v>4005</v>
      </c>
    </row>
    <row r="319" spans="1:2" x14ac:dyDescent="0.25">
      <c r="A319" t="s">
        <v>231</v>
      </c>
      <c r="B319">
        <v>5314</v>
      </c>
    </row>
    <row r="320" spans="1:2" x14ac:dyDescent="0.25">
      <c r="A320" t="s">
        <v>350</v>
      </c>
      <c r="B320">
        <v>12901</v>
      </c>
    </row>
    <row r="321" spans="1:2" x14ac:dyDescent="0.25">
      <c r="A321" t="s">
        <v>192</v>
      </c>
      <c r="B321">
        <v>5929</v>
      </c>
    </row>
    <row r="322" spans="1:2" x14ac:dyDescent="0.25">
      <c r="A322" t="s">
        <v>115</v>
      </c>
      <c r="B322">
        <v>23327</v>
      </c>
    </row>
    <row r="323" spans="1:2" x14ac:dyDescent="0.25">
      <c r="A323" t="s">
        <v>105</v>
      </c>
      <c r="B323">
        <v>32474</v>
      </c>
    </row>
    <row r="324" spans="1:2" x14ac:dyDescent="0.25">
      <c r="A324" t="s">
        <v>109</v>
      </c>
      <c r="B324">
        <v>8856</v>
      </c>
    </row>
    <row r="325" spans="1:2" x14ac:dyDescent="0.25">
      <c r="A325" t="s">
        <v>363</v>
      </c>
      <c r="B325">
        <v>18649</v>
      </c>
    </row>
    <row r="326" spans="1:2" x14ac:dyDescent="0.25">
      <c r="A326" t="s">
        <v>31</v>
      </c>
      <c r="B326">
        <v>29977</v>
      </c>
    </row>
    <row r="327" spans="1:2" x14ac:dyDescent="0.25">
      <c r="A327" t="s">
        <v>330</v>
      </c>
      <c r="B327">
        <v>12334</v>
      </c>
    </row>
    <row r="328" spans="1:2" x14ac:dyDescent="0.25">
      <c r="A328" t="s">
        <v>315</v>
      </c>
      <c r="B328">
        <v>11097</v>
      </c>
    </row>
    <row r="329" spans="1:2" x14ac:dyDescent="0.25">
      <c r="A329" t="s">
        <v>351</v>
      </c>
      <c r="B329">
        <v>6858</v>
      </c>
    </row>
    <row r="330" spans="1:2" x14ac:dyDescent="0.25">
      <c r="A330" t="s">
        <v>248</v>
      </c>
      <c r="B330">
        <v>8553</v>
      </c>
    </row>
    <row r="331" spans="1:2" x14ac:dyDescent="0.25">
      <c r="A331" t="s">
        <v>102</v>
      </c>
      <c r="B331">
        <v>24395</v>
      </c>
    </row>
    <row r="332" spans="1:2" x14ac:dyDescent="0.25">
      <c r="A332" t="s">
        <v>308</v>
      </c>
      <c r="B332">
        <v>10154</v>
      </c>
    </row>
    <row r="333" spans="1:2" x14ac:dyDescent="0.25">
      <c r="A333" t="s">
        <v>281</v>
      </c>
      <c r="B333">
        <v>4616</v>
      </c>
    </row>
    <row r="334" spans="1:2" x14ac:dyDescent="0.25">
      <c r="A334" t="s">
        <v>77</v>
      </c>
      <c r="B334">
        <v>14592</v>
      </c>
    </row>
    <row r="335" spans="1:2" x14ac:dyDescent="0.25">
      <c r="A335" t="s">
        <v>338</v>
      </c>
      <c r="B335">
        <v>4455</v>
      </c>
    </row>
    <row r="336" spans="1:2" x14ac:dyDescent="0.25">
      <c r="A336" t="s">
        <v>262</v>
      </c>
      <c r="B336">
        <v>12766</v>
      </c>
    </row>
    <row r="337" spans="1:2" x14ac:dyDescent="0.25">
      <c r="A337" t="s">
        <v>355</v>
      </c>
      <c r="B337">
        <v>36083</v>
      </c>
    </row>
    <row r="338" spans="1:2" x14ac:dyDescent="0.25">
      <c r="A338" t="s">
        <v>383</v>
      </c>
      <c r="B338">
        <v>3370</v>
      </c>
    </row>
    <row r="339" spans="1:2" x14ac:dyDescent="0.25">
      <c r="A339" t="s">
        <v>86</v>
      </c>
      <c r="B339">
        <v>7814</v>
      </c>
    </row>
    <row r="340" spans="1:2" x14ac:dyDescent="0.25">
      <c r="A340" t="s">
        <v>93</v>
      </c>
      <c r="B340">
        <v>20767</v>
      </c>
    </row>
    <row r="341" spans="1:2" x14ac:dyDescent="0.25">
      <c r="A341" t="s">
        <v>37</v>
      </c>
      <c r="B341">
        <v>16858</v>
      </c>
    </row>
    <row r="342" spans="1:2" x14ac:dyDescent="0.25">
      <c r="A342" t="s">
        <v>38</v>
      </c>
      <c r="B342">
        <v>6101</v>
      </c>
    </row>
    <row r="343" spans="1:2" x14ac:dyDescent="0.25">
      <c r="A343" t="s">
        <v>343</v>
      </c>
      <c r="B343">
        <v>10357</v>
      </c>
    </row>
    <row r="344" spans="1:2" x14ac:dyDescent="0.25">
      <c r="A344" t="s">
        <v>149</v>
      </c>
      <c r="B344">
        <v>6851</v>
      </c>
    </row>
    <row r="345" spans="1:2" x14ac:dyDescent="0.25">
      <c r="A345" t="s">
        <v>223</v>
      </c>
      <c r="B345">
        <v>6898</v>
      </c>
    </row>
    <row r="346" spans="1:2" x14ac:dyDescent="0.25">
      <c r="A346" t="s">
        <v>133</v>
      </c>
      <c r="B346">
        <v>24748</v>
      </c>
    </row>
    <row r="347" spans="1:2" x14ac:dyDescent="0.25">
      <c r="A347" t="s">
        <v>257</v>
      </c>
      <c r="B347">
        <v>7873</v>
      </c>
    </row>
    <row r="348" spans="1:2" x14ac:dyDescent="0.25">
      <c r="A348" t="s">
        <v>71</v>
      </c>
      <c r="B348">
        <v>34175</v>
      </c>
    </row>
    <row r="349" spans="1:2" x14ac:dyDescent="0.25">
      <c r="A349" t="s">
        <v>316</v>
      </c>
      <c r="B349">
        <v>6722</v>
      </c>
    </row>
    <row r="350" spans="1:2" x14ac:dyDescent="0.25">
      <c r="A350" t="s">
        <v>317</v>
      </c>
      <c r="B350">
        <v>17951</v>
      </c>
    </row>
    <row r="351" spans="1:2" x14ac:dyDescent="0.25">
      <c r="A351" t="s">
        <v>249</v>
      </c>
      <c r="B351">
        <v>10693</v>
      </c>
    </row>
    <row r="352" spans="1:2" x14ac:dyDescent="0.25">
      <c r="A352" t="s">
        <v>235</v>
      </c>
      <c r="B352">
        <v>6635</v>
      </c>
    </row>
    <row r="353" spans="1:2" x14ac:dyDescent="0.25">
      <c r="A353" t="s">
        <v>201</v>
      </c>
      <c r="B353">
        <v>4354</v>
      </c>
    </row>
    <row r="354" spans="1:2" x14ac:dyDescent="0.25">
      <c r="A354" t="s">
        <v>55</v>
      </c>
      <c r="B354">
        <v>9386</v>
      </c>
    </row>
    <row r="355" spans="1:2" x14ac:dyDescent="0.25">
      <c r="A355" t="s">
        <v>202</v>
      </c>
      <c r="B355">
        <v>3722</v>
      </c>
    </row>
    <row r="356" spans="1:2" x14ac:dyDescent="0.25">
      <c r="A356" t="s">
        <v>155</v>
      </c>
      <c r="B356">
        <v>13191</v>
      </c>
    </row>
    <row r="357" spans="1:2" x14ac:dyDescent="0.25">
      <c r="A357" t="s">
        <v>138</v>
      </c>
      <c r="B357">
        <v>19472</v>
      </c>
    </row>
    <row r="358" spans="1:2" x14ac:dyDescent="0.25">
      <c r="A358" t="s">
        <v>309</v>
      </c>
      <c r="B358">
        <v>8791</v>
      </c>
    </row>
    <row r="359" spans="1:2" x14ac:dyDescent="0.25">
      <c r="A359" t="s">
        <v>39</v>
      </c>
      <c r="B359">
        <v>8141</v>
      </c>
    </row>
    <row r="360" spans="1:2" x14ac:dyDescent="0.25">
      <c r="A360" t="s">
        <v>24</v>
      </c>
      <c r="B360">
        <v>21350</v>
      </c>
    </row>
    <row r="361" spans="1:2" x14ac:dyDescent="0.25">
      <c r="A361" t="s">
        <v>297</v>
      </c>
      <c r="B361">
        <v>14909</v>
      </c>
    </row>
    <row r="362" spans="1:2" x14ac:dyDescent="0.25">
      <c r="A362" t="s">
        <v>232</v>
      </c>
      <c r="B362">
        <v>11511</v>
      </c>
    </row>
    <row r="363" spans="1:2" x14ac:dyDescent="0.25">
      <c r="A363" t="s">
        <v>298</v>
      </c>
      <c r="B363">
        <v>7183</v>
      </c>
    </row>
    <row r="364" spans="1:2" x14ac:dyDescent="0.25">
      <c r="A364" t="s">
        <v>263</v>
      </c>
      <c r="B364">
        <v>9520</v>
      </c>
    </row>
    <row r="365" spans="1:2" x14ac:dyDescent="0.25">
      <c r="A365" t="s">
        <v>63</v>
      </c>
      <c r="B365">
        <v>6646</v>
      </c>
    </row>
    <row r="366" spans="1:2" x14ac:dyDescent="0.25">
      <c r="A366" t="s">
        <v>233</v>
      </c>
      <c r="B366">
        <v>12731</v>
      </c>
    </row>
    <row r="367" spans="1:2" x14ac:dyDescent="0.25">
      <c r="A367" t="s">
        <v>234</v>
      </c>
      <c r="B367">
        <v>15328</v>
      </c>
    </row>
    <row r="368" spans="1:2" x14ac:dyDescent="0.25">
      <c r="A368" t="s">
        <v>348</v>
      </c>
      <c r="B368">
        <v>11416</v>
      </c>
    </row>
    <row r="369" spans="1:2" x14ac:dyDescent="0.25">
      <c r="A369" t="s">
        <v>50</v>
      </c>
      <c r="B369">
        <v>3899</v>
      </c>
    </row>
    <row r="370" spans="1:2" x14ac:dyDescent="0.25">
      <c r="A370" t="s">
        <v>78</v>
      </c>
      <c r="B370">
        <v>11325</v>
      </c>
    </row>
    <row r="371" spans="1:2" x14ac:dyDescent="0.25">
      <c r="A371" t="s">
        <v>112</v>
      </c>
      <c r="B371">
        <v>24032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OPIS</vt:lpstr>
      <vt:lpstr>TABLICA</vt:lpstr>
      <vt:lpstr>Tablica do tabeli przestawnych</vt:lpstr>
      <vt:lpstr>Arkusz3</vt:lpstr>
      <vt:lpstr>Arkusz2</vt:lpstr>
      <vt:lpstr>Arkusz4</vt:lpstr>
      <vt:lpstr>Arkusz6</vt:lpstr>
      <vt:lpstr>Arkusz9</vt:lpstr>
      <vt:lpstr>Arkusz7</vt:lpstr>
      <vt:lpstr>Arkusz11</vt:lpstr>
      <vt:lpstr>Arkusz10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2017-04-05T12:18:35Z</dcterms:created>
  <dcterms:modified xsi:type="dcterms:W3CDTF">2017-04-24T13:06:18Z</dcterms:modified>
</cp:coreProperties>
</file>