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codeName="ThisWorkbook" defaultThemeVersion="166925"/>
  <mc:AlternateContent xmlns:mc="http://schemas.openxmlformats.org/markup-compatibility/2006">
    <mc:Choice Requires="x15">
      <x15ac:absPath xmlns:x15ac="http://schemas.microsoft.com/office/spreadsheetml/2010/11/ac" url="/Users/Dependable/Contracts/crdinal/Documents/Produced/Microstandards/informalReverseEngineering/"/>
    </mc:Choice>
  </mc:AlternateContent>
  <xr:revisionPtr revIDLastSave="0" documentId="13_ncr:1_{7E9A0013-709A-EC48-B6A0-630009082DC9}" xr6:coauthVersionLast="47" xr6:coauthVersionMax="47" xr10:uidLastSave="{00000000-0000-0000-0000-000000000000}"/>
  <bookViews>
    <workbookView xWindow="7820" yWindow="1540" windowWidth="26540" windowHeight="18060" firstSheet="9" activeTab="9" xr2:uid="{81006870-BF0E-1A4F-AB2B-8268DA86B6DE}"/>
  </bookViews>
  <sheets>
    <sheet name="IP Contracts" sheetId="36" r:id="rId1"/>
    <sheet name="Definitions" sheetId="26" r:id="rId2"/>
    <sheet name="Systems" sheetId="56" r:id="rId3"/>
    <sheet name="Target " sheetId="23" r:id="rId4"/>
    <sheet name="Access Override Analysis" sheetId="43" r:id="rId5"/>
    <sheet name="Module Data Analysis" sheetId="40" r:id="rId6"/>
    <sheet name="Module Code Analysis" sheetId="38" r:id="rId7"/>
    <sheet name="Unintended Access Consideration" sheetId="57" r:id="rId8"/>
    <sheet name="Module Analysis Sign-Off" sheetId="49" r:id="rId9"/>
    <sheet name="Service Analysis-UxAS" sheetId="51" r:id="rId10"/>
    <sheet name="Control-And-Dataflow Graph-UxAS" sheetId="29" r:id="rId11"/>
    <sheet name="ControlAndDataflowSignoff-UxAS" sheetId="58" r:id="rId12"/>
    <sheet name="Service FHA-UxAS" sheetId="46" r:id="rId13"/>
    <sheet name="Failure Mitigations-UxAS" sheetId="48" r:id="rId14"/>
    <sheet name="Labeled Flowgraph-UxAS" sheetId="32" r:id="rId15"/>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9" i="38" l="1"/>
  <c r="I10" i="38"/>
  <c r="I11" i="38"/>
  <c r="I12" i="38"/>
  <c r="I13" i="38"/>
  <c r="I14" i="38"/>
  <c r="I15" i="38"/>
  <c r="I16" i="38"/>
  <c r="I17" i="38"/>
  <c r="I18" i="38"/>
  <c r="I19" i="38"/>
  <c r="I20" i="38"/>
  <c r="I21" i="38"/>
  <c r="I22" i="38"/>
  <c r="I23" i="38"/>
  <c r="I24" i="38"/>
  <c r="I25" i="38"/>
  <c r="I26" i="38"/>
  <c r="I27" i="38"/>
  <c r="I28" i="38"/>
  <c r="I29" i="38"/>
  <c r="I30" i="38"/>
  <c r="I31" i="38"/>
  <c r="I32" i="38"/>
  <c r="I33" i="38"/>
  <c r="I34" i="38"/>
  <c r="I35" i="38"/>
  <c r="I36" i="38"/>
  <c r="I37" i="38"/>
  <c r="I38" i="38"/>
  <c r="I39" i="38"/>
  <c r="I40" i="38"/>
  <c r="I41" i="38"/>
  <c r="I42" i="38"/>
  <c r="I43" i="38"/>
  <c r="I44" i="38"/>
  <c r="I45" i="38"/>
  <c r="I46" i="38"/>
  <c r="I47" i="38"/>
  <c r="I48" i="38"/>
  <c r="I49" i="38"/>
  <c r="I50" i="38"/>
  <c r="I51" i="38"/>
  <c r="I52" i="38"/>
  <c r="I53" i="38"/>
  <c r="I54" i="38"/>
  <c r="I55" i="38"/>
  <c r="I56" i="38"/>
  <c r="I57" i="38"/>
  <c r="I58" i="38"/>
  <c r="I59" i="38"/>
  <c r="I60" i="38"/>
  <c r="I61" i="38"/>
  <c r="I62" i="38"/>
  <c r="I63" i="38"/>
  <c r="I64" i="38"/>
  <c r="I65" i="38"/>
  <c r="I66" i="38"/>
  <c r="H66" i="38"/>
  <c r="H65" i="38"/>
  <c r="H64" i="38"/>
  <c r="H63" i="38"/>
  <c r="H62" i="38"/>
  <c r="H61" i="38"/>
  <c r="H60" i="38"/>
  <c r="H59" i="38"/>
  <c r="H58" i="38"/>
  <c r="H57" i="38"/>
  <c r="H56" i="38"/>
  <c r="H55" i="38"/>
  <c r="H54" i="38"/>
  <c r="H53" i="38"/>
  <c r="H52" i="38"/>
  <c r="H51" i="38"/>
  <c r="H50" i="38"/>
  <c r="H49" i="38"/>
  <c r="H48" i="38"/>
  <c r="H47" i="38"/>
  <c r="H46" i="38"/>
  <c r="H45" i="38"/>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6" i="38"/>
  <c r="H8" i="38"/>
  <c r="I6" i="38"/>
  <c r="K5" i="40"/>
  <c r="K6" i="40"/>
  <c r="K7" i="40"/>
  <c r="K8" i="40"/>
  <c r="K9" i="40"/>
  <c r="K10" i="40"/>
  <c r="K11" i="40"/>
  <c r="K4" i="40"/>
  <c r="J5" i="40"/>
  <c r="J6" i="40"/>
  <c r="J7" i="40"/>
  <c r="J8" i="40"/>
  <c r="J9" i="40"/>
  <c r="J10" i="40"/>
  <c r="J11" i="40"/>
  <c r="J4" i="40"/>
  <c r="I5" i="40"/>
  <c r="I6" i="40"/>
  <c r="I7" i="40"/>
  <c r="I8" i="40"/>
  <c r="I9" i="40"/>
  <c r="I10" i="40"/>
  <c r="I11" i="40"/>
  <c r="I4" i="40"/>
  <c r="J7" i="38"/>
  <c r="K7" i="38"/>
  <c r="L7" i="38"/>
  <c r="J8" i="38"/>
  <c r="K8" i="38"/>
  <c r="L8" i="38"/>
  <c r="J9" i="38"/>
  <c r="K9" i="38"/>
  <c r="L9" i="38"/>
  <c r="J10" i="38"/>
  <c r="K10" i="38"/>
  <c r="L10" i="38"/>
  <c r="J11" i="38"/>
  <c r="K11" i="38"/>
  <c r="L11" i="38"/>
  <c r="J12" i="38"/>
  <c r="K12" i="38"/>
  <c r="L12" i="38"/>
  <c r="J13" i="38"/>
  <c r="K13" i="38"/>
  <c r="L13" i="38"/>
  <c r="J14" i="38"/>
  <c r="K14" i="38"/>
  <c r="L14" i="38"/>
  <c r="J15" i="38"/>
  <c r="K15" i="38"/>
  <c r="L15" i="38"/>
  <c r="J16" i="38"/>
  <c r="K16" i="38"/>
  <c r="L16" i="38"/>
  <c r="J17" i="38"/>
  <c r="K17" i="38"/>
  <c r="L17" i="38"/>
  <c r="J18" i="38"/>
  <c r="K18" i="38"/>
  <c r="L18" i="38"/>
  <c r="J19" i="38"/>
  <c r="K19" i="38"/>
  <c r="L19" i="38"/>
  <c r="J20" i="38"/>
  <c r="K20" i="38"/>
  <c r="L20" i="38"/>
  <c r="J21" i="38"/>
  <c r="K21" i="38"/>
  <c r="L21" i="38"/>
  <c r="J22" i="38"/>
  <c r="K22" i="38"/>
  <c r="L22" i="38"/>
  <c r="J23" i="38"/>
  <c r="K23" i="38"/>
  <c r="L23" i="38"/>
  <c r="J24" i="38"/>
  <c r="K24" i="38"/>
  <c r="L24" i="38"/>
  <c r="J25" i="38"/>
  <c r="K25" i="38"/>
  <c r="L25" i="38"/>
  <c r="J26" i="38"/>
  <c r="K26" i="38"/>
  <c r="L26" i="38"/>
  <c r="J27" i="38"/>
  <c r="K27" i="38"/>
  <c r="L27" i="38"/>
  <c r="J28" i="38"/>
  <c r="K28" i="38"/>
  <c r="L28" i="38"/>
  <c r="J29" i="38"/>
  <c r="K29" i="38"/>
  <c r="L29" i="38"/>
  <c r="J30" i="38"/>
  <c r="K30" i="38"/>
  <c r="L30" i="38"/>
  <c r="J31" i="38"/>
  <c r="K31" i="38"/>
  <c r="L31" i="38"/>
  <c r="J32" i="38"/>
  <c r="K32" i="38"/>
  <c r="L32" i="38"/>
  <c r="J33" i="38"/>
  <c r="K33" i="38"/>
  <c r="L33" i="38"/>
  <c r="J34" i="38"/>
  <c r="K34" i="38"/>
  <c r="L34" i="38"/>
  <c r="J35" i="38"/>
  <c r="K35" i="38"/>
  <c r="L35" i="38"/>
  <c r="J36" i="38"/>
  <c r="K36" i="38"/>
  <c r="L36" i="38"/>
  <c r="J37" i="38"/>
  <c r="K37" i="38"/>
  <c r="L37" i="38"/>
  <c r="J38" i="38"/>
  <c r="K38" i="38"/>
  <c r="L38" i="38"/>
  <c r="J39" i="38"/>
  <c r="K39" i="38"/>
  <c r="L39" i="38"/>
  <c r="J40" i="38"/>
  <c r="K40" i="38"/>
  <c r="L40" i="38"/>
  <c r="J41" i="38"/>
  <c r="K41" i="38"/>
  <c r="L41" i="38"/>
  <c r="J42" i="38"/>
  <c r="K42" i="38"/>
  <c r="L42" i="38"/>
  <c r="J43" i="38"/>
  <c r="K43" i="38"/>
  <c r="L43" i="38"/>
  <c r="J44" i="38"/>
  <c r="K44" i="38"/>
  <c r="L44" i="38"/>
  <c r="J45" i="38"/>
  <c r="K45" i="38"/>
  <c r="L45" i="38"/>
  <c r="J46" i="38"/>
  <c r="K46" i="38"/>
  <c r="L46" i="38"/>
  <c r="J47" i="38"/>
  <c r="K47" i="38"/>
  <c r="L47" i="38"/>
  <c r="J48" i="38"/>
  <c r="K48" i="38"/>
  <c r="L48" i="38"/>
  <c r="J49" i="38"/>
  <c r="K49" i="38"/>
  <c r="L49" i="38"/>
  <c r="J50" i="38"/>
  <c r="K50" i="38"/>
  <c r="L50" i="38"/>
  <c r="J51" i="38"/>
  <c r="K51" i="38"/>
  <c r="L51" i="38"/>
  <c r="J52" i="38"/>
  <c r="K52" i="38"/>
  <c r="L52" i="38"/>
  <c r="J53" i="38"/>
  <c r="K53" i="38"/>
  <c r="L53" i="38"/>
  <c r="J54" i="38"/>
  <c r="K54" i="38"/>
  <c r="L54" i="38"/>
  <c r="J55" i="38"/>
  <c r="K55" i="38"/>
  <c r="L55" i="38"/>
  <c r="J56" i="38"/>
  <c r="K56" i="38"/>
  <c r="L56" i="38"/>
  <c r="J57" i="38"/>
  <c r="K57" i="38"/>
  <c r="L57" i="38"/>
  <c r="J58" i="38"/>
  <c r="K58" i="38"/>
  <c r="L58" i="38"/>
  <c r="J59" i="38"/>
  <c r="K59" i="38"/>
  <c r="L59" i="38"/>
  <c r="J60" i="38"/>
  <c r="K60" i="38"/>
  <c r="L60" i="38"/>
  <c r="J61" i="38"/>
  <c r="K61" i="38"/>
  <c r="L61" i="38"/>
  <c r="J62" i="38"/>
  <c r="K62" i="38"/>
  <c r="L62" i="38"/>
  <c r="J63" i="38"/>
  <c r="K63" i="38"/>
  <c r="L63" i="38"/>
  <c r="J64" i="38"/>
  <c r="K64" i="38"/>
  <c r="L64" i="38"/>
  <c r="J65" i="38"/>
  <c r="K65" i="38"/>
  <c r="L65" i="38"/>
  <c r="J66" i="38"/>
  <c r="K66" i="38"/>
  <c r="L66" i="38"/>
  <c r="E4" i="43"/>
  <c r="L4" i="40" s="1"/>
  <c r="E4" i="40" s="1"/>
  <c r="D4" i="43"/>
  <c r="L6" i="38"/>
  <c r="K6" i="38"/>
  <c r="J6" i="38"/>
  <c r="H10" i="40"/>
  <c r="F10" i="40"/>
  <c r="F6" i="40"/>
  <c r="H6" i="40"/>
  <c r="H7" i="40"/>
  <c r="H8" i="40"/>
  <c r="H9" i="40"/>
  <c r="H11" i="40"/>
  <c r="H5" i="40"/>
  <c r="H4" i="40"/>
  <c r="F5" i="40"/>
  <c r="F7" i="40"/>
  <c r="F8" i="40"/>
  <c r="F9" i="40"/>
  <c r="F11" i="40"/>
  <c r="F4" i="40"/>
  <c r="I8" i="38"/>
  <c r="I7" i="38"/>
  <c r="G7" i="38" l="1"/>
  <c r="G60" i="38"/>
  <c r="G61" i="38"/>
  <c r="L10" i="40"/>
  <c r="M56" i="38"/>
  <c r="G56" i="38" s="1"/>
  <c r="M40" i="38"/>
  <c r="G40" i="38" s="1"/>
  <c r="M24" i="38"/>
  <c r="G24" i="38" s="1"/>
  <c r="M23" i="38"/>
  <c r="G23" i="38" s="1"/>
  <c r="M22" i="38"/>
  <c r="G22" i="38" s="1"/>
  <c r="L9" i="40"/>
  <c r="M37" i="38"/>
  <c r="G37" i="38" s="1"/>
  <c r="M35" i="38"/>
  <c r="G35" i="38" s="1"/>
  <c r="M17" i="38"/>
  <c r="G17" i="38" s="1"/>
  <c r="M66" i="38"/>
  <c r="G66" i="38" s="1"/>
  <c r="M48" i="38"/>
  <c r="G48" i="38" s="1"/>
  <c r="M32" i="38"/>
  <c r="G32" i="38" s="1"/>
  <c r="M16" i="38"/>
  <c r="G16" i="38" s="1"/>
  <c r="M54" i="38"/>
  <c r="G54" i="38" s="1"/>
  <c r="L6" i="40"/>
  <c r="M6" i="38"/>
  <c r="G6" i="38" s="1"/>
  <c r="M15" i="38"/>
  <c r="G15" i="38" s="1"/>
  <c r="M38" i="38"/>
  <c r="G38" i="38" s="1"/>
  <c r="M52" i="38"/>
  <c r="G52" i="38" s="1"/>
  <c r="M18" i="38"/>
  <c r="G18" i="38" s="1"/>
  <c r="M14" i="38"/>
  <c r="G14" i="38" s="1"/>
  <c r="M36" i="38"/>
  <c r="G36" i="38" s="1"/>
  <c r="M50" i="38"/>
  <c r="G50" i="38" s="1"/>
  <c r="M65" i="38"/>
  <c r="G65" i="38" s="1"/>
  <c r="M13" i="38"/>
  <c r="G13" i="38" s="1"/>
  <c r="M39" i="38"/>
  <c r="G39" i="38" s="1"/>
  <c r="L7" i="40"/>
  <c r="M51" i="38"/>
  <c r="G51" i="38" s="1"/>
  <c r="M49" i="38"/>
  <c r="G49" i="38" s="1"/>
  <c r="M47" i="38"/>
  <c r="G47" i="38" s="1"/>
  <c r="M46" i="38"/>
  <c r="G46" i="38" s="1"/>
  <c r="M63" i="38"/>
  <c r="G63" i="38" s="1"/>
  <c r="M29" i="38"/>
  <c r="G29" i="38" s="1"/>
  <c r="M62" i="38"/>
  <c r="G62" i="38" s="1"/>
  <c r="M44" i="38"/>
  <c r="G44" i="38" s="1"/>
  <c r="M28" i="38"/>
  <c r="G28" i="38" s="1"/>
  <c r="M12" i="38"/>
  <c r="G12" i="38" s="1"/>
  <c r="L8" i="40"/>
  <c r="M20" i="38"/>
  <c r="G20" i="38" s="1"/>
  <c r="M34" i="38"/>
  <c r="G34" i="38" s="1"/>
  <c r="M43" i="38"/>
  <c r="G43" i="38" s="1"/>
  <c r="M27" i="38"/>
  <c r="G27" i="38" s="1"/>
  <c r="M11" i="38"/>
  <c r="G11" i="38" s="1"/>
  <c r="M55" i="38"/>
  <c r="G55" i="38" s="1"/>
  <c r="M53" i="38"/>
  <c r="G53" i="38" s="1"/>
  <c r="L5" i="40"/>
  <c r="M33" i="38"/>
  <c r="G33" i="38" s="1"/>
  <c r="M31" i="38"/>
  <c r="G31" i="38" s="1"/>
  <c r="M30" i="38"/>
  <c r="G30" i="38" s="1"/>
  <c r="M59" i="38"/>
  <c r="G59" i="38" s="1"/>
  <c r="M58" i="38"/>
  <c r="G58" i="38" s="1"/>
  <c r="M42" i="38"/>
  <c r="G42" i="38" s="1"/>
  <c r="M26" i="38"/>
  <c r="G26" i="38" s="1"/>
  <c r="M10" i="38"/>
  <c r="G10" i="38" s="1"/>
  <c r="M21" i="38"/>
  <c r="G21" i="38" s="1"/>
  <c r="M19" i="38"/>
  <c r="G19" i="38" s="1"/>
  <c r="M8" i="38"/>
  <c r="G8" i="38" s="1"/>
  <c r="M64" i="38"/>
  <c r="G64" i="38" s="1"/>
  <c r="M45" i="38"/>
  <c r="G45" i="38" s="1"/>
  <c r="L11" i="40"/>
  <c r="M57" i="38"/>
  <c r="G57" i="38" s="1"/>
  <c r="M41" i="38"/>
  <c r="G41" i="38" s="1"/>
  <c r="M25" i="38"/>
  <c r="G25" i="38" s="1"/>
  <c r="M9" i="38"/>
  <c r="G9" i="38" s="1"/>
  <c r="G4" i="40"/>
  <c r="E8" i="40" l="1"/>
  <c r="G8" i="40"/>
  <c r="E10" i="40"/>
  <c r="G10" i="40"/>
  <c r="G7" i="40"/>
  <c r="E7" i="40"/>
  <c r="E9" i="40"/>
  <c r="G9" i="40"/>
  <c r="E6" i="40"/>
  <c r="G6" i="40"/>
  <c r="E11" i="40"/>
  <c r="G11" i="40"/>
  <c r="E5" i="40"/>
  <c r="G5" i="40"/>
</calcChain>
</file>

<file path=xl/sharedStrings.xml><?xml version="1.0" encoding="utf-8"?>
<sst xmlns="http://schemas.openxmlformats.org/spreadsheetml/2006/main" count="1137" uniqueCount="659">
  <si>
    <t>Type</t>
  </si>
  <si>
    <t>Functional Requirements</t>
  </si>
  <si>
    <t>VisibilityGraph.h</t>
  </si>
  <si>
    <t>class method</t>
  </si>
  <si>
    <t>bool</t>
  </si>
  <si>
    <t>class constructor</t>
  </si>
  <si>
    <t>Analysis Complete</t>
  </si>
  <si>
    <t>RoutePlannerVisibilityService::bProcessOperatingRegion</t>
  </si>
  <si>
    <t>RoutePlannerVisibilityService::bProcessRoutePlanRequest</t>
  </si>
  <si>
    <t>RoutePlannerVisibilityService::isCalculateWaypoints</t>
  </si>
  <si>
    <t>planWaypoints</t>
  </si>
  <si>
    <t>CVisibilityGraph()</t>
  </si>
  <si>
    <t>~CVisibilityGraph()</t>
  </si>
  <si>
    <t>class desctructor</t>
  </si>
  <si>
    <t>CVisibilityGraph(const CVisibilityGraph&amp; rhs)</t>
  </si>
  <si>
    <t>class copy constructor</t>
  </si>
  <si>
    <t>class assignment operator</t>
  </si>
  <si>
    <t>enError errExpandAndMergePolygons(void);</t>
  </si>
  <si>
    <t>enError errBuildVisibilityGraphWithOsm(const string&amp; osmFile);</t>
  </si>
  <si>
    <t>Location in File(s)</t>
  </si>
  <si>
    <t>void operator=(const CVisibilityGraph&amp; rhs) {</t>
  </si>
  <si>
    <t>bool isFindPath(std::shared_ptr&lt;CPathInformation&gt;&amp; pathInformation)</t>
  </si>
  <si>
    <t>enError errSmoothPath(D_POSITION_t&amp; dposPath, const double&amp; dTurnRadius_m,
                double&amp; dHeadingInitial_rad, double&amp; dHeadingFinal_rad, V_WAYPOINT_t&amp; vwayWaypoints);</t>
  </si>
  <si>
    <t xml:space="preserve">        enError errGenerateWaypoints(const PlanningParameters&amp; planningParameters,const CPathInformation&amp; pthifPath,std::vector&lt;CWaypoint&gt;&amp; waypoints);</t>
  </si>
  <si>
    <t xml:space="preserve">        bool isGenerateWaypoints(const std::shared_ptr&lt;n_FrameworkLib::CPathInformation&gt;&amp; pathInformation,
                                const double&amp; startingHeading_deg, const double&amp; endingHeading_deg,
                                const double&amp; turnRadius_m, const CTrajectoryParameters::enPathType_t&amp; enpathType,const double&amp; minimumWaypointSeparation,
                                std::vector&lt;afrl::cmasi::Waypoint*&gt;&amp; planWaypoints);</t>
  </si>
  <si>
    <t>bool bFindIntersection(const V_POSITION_t&amp;vposVerticiesBase, V_POLYGON_t&amp; vPolygons, const CPosition&amp; posPositionA, const CPosition&amp; posPositionB,
                const int32_t&amp; i32IndexA = -1, const int32_t&amp; i32IndexB = -1);</t>
  </si>
  <si>
    <t xml:space="preserve">        enError errExpandContractPolygons_m(const double&amp; dDistance_m)</t>
  </si>
  <si>
    <t xml:space="preserve">        enError errFinalizePolygons(void)</t>
  </si>
  <si>
    <t>void StreamPolygons(ostream &amp;os)</t>
  </si>
  <si>
    <t>void StreamPolygonsPython(ostream &amp;os)</t>
  </si>
  <si>
    <t>void StreamPolygonsCPP(ostream &amp;os)</t>
  </si>
  <si>
    <t xml:space="preserve">        void SaveGraphVizFileShortestPaths(const int&amp; iIndexVertex, const string&amp; strPathOutput, const string&amp; strFileName = string("VisibilityGraphShortestPath.dot"))</t>
  </si>
  <si>
    <t xml:space="preserve">        void SaveGraphVizFileFull(const string&amp; strPathOutput, const string&amp; strFileName = string("VisibilityGraphFull.dot"))</t>
  </si>
  <si>
    <t xml:space="preserve">        double dDistanceFromPointToSegment(const CPosition&amp; posPoint, const CPosition&amp; posEndA, const CPosition&amp; posEndB, const double dLengthSegment_m)</t>
  </si>
  <si>
    <t xml:space="preserve">        CCircle::enTurnDirection_t turnDirection(const CPosition&amp; posQ1, const CPosition&amp; posQ2)</t>
  </si>
  <si>
    <t xml:space="preserve">        double dGetKappa(const double&amp; dR, const double&amp; dBeta, const int&amp; iN)</t>
  </si>
  <si>
    <t xml:space="preserve">        double dLambda(const double&amp; dR, const double&amp; dK, const double&amp; dBeta)</t>
  </si>
  <si>
    <t xml:space="preserve">        void GetTurnCenter(const CPosition&amp; posP, const CPosition&amp; posQ1, const CPosition&amp; posQ2,
                const double&amp; dRadius, const double&amp; dKappa, const double&amp; dBeta,
                CPosition&amp; posTurnCenter)</t>
  </si>
  <si>
    <t xml:space="preserve">        void GetLineIntervals(const CPosition&amp; posP1, const CPosition&amp; posP2, int&amp; iVert, double&amp; dM, double&amp; dB)</t>
  </si>
  <si>
    <t xml:space="preserve">        void TwoTurnDist(const double&amp; dR, const CPosition&amp; posC, double&amp; dD, CPosition&amp; posCt)</t>
  </si>
  <si>
    <t xml:space="preserve">        void GetUTurnCenter(const CPosition&amp; posP, const CPosition&amp; posQ1, const double&amp; dRadius, CPosition&amp; posC)</t>
  </si>
  <si>
    <t xml:space="preserve">        double dClockwiseAngle(const COMPLEX_D_t&amp; cxdPoint1, const COMPLEX_D_t&amp; cxdPoint2, const COMPLEX_D_t&amp; cxdPoint3)</t>
  </si>
  <si>
    <t xml:space="preserve">        GRAPH_LIST_VEC_t*&amp; pedglstvecGetGraph()</t>
  </si>
  <si>
    <t>class n_FrameworkLib::CVisibilityGraph</t>
  </si>
  <si>
    <t>global operator</t>
  </si>
  <si>
    <t>Module Source Files</t>
  </si>
  <si>
    <t>Target Module</t>
  </si>
  <si>
    <t>Files</t>
  </si>
  <si>
    <t>VisibilityGraph.cpp</t>
  </si>
  <si>
    <t>"Visibility Graph"</t>
  </si>
  <si>
    <t>type</t>
  </si>
  <si>
    <t>Controller</t>
  </si>
  <si>
    <t>Controlled</t>
  </si>
  <si>
    <t>CVisibilityGraph::errInitializeGraphBase</t>
  </si>
  <si>
    <t>Design Constraints</t>
  </si>
  <si>
    <t>Nonfunctional Requirements</t>
  </si>
  <si>
    <t>CVisibilityGraph(CVisibilityGraph &amp; rhs):128</t>
  </si>
  <si>
    <t>new object</t>
  </si>
  <si>
    <t xml:space="preserve"> System Calls/ Traps/ Signals</t>
  </si>
  <si>
    <t>m_pedglstvecGraph</t>
  </si>
  <si>
    <t>m_pedglstvecGraph, m_ptypeType, m_iLengthSegmentMinimum</t>
  </si>
  <si>
    <t>errFinalizePolygons:274</t>
  </si>
  <si>
    <t>m_vposVerticiesBase, m_vplygnPolygons, m_veEdgesVisibleBase, m_vviVertexDistancesBase,  m_vvvtxVertexParentBase, m_pedglstvecGraph,  m_ptypeType, m_iLengthSegmentMinimum</t>
  </si>
  <si>
    <t>m_vposVerticiesBase, m_vplygnPolygons</t>
  </si>
  <si>
    <t>RoutePlannerVisibilityService:bProcessOperatingRegion::356</t>
  </si>
  <si>
    <t>CVisibilityGraph::enError</t>
  </si>
  <si>
    <t>m_veEdgesVisibleBase</t>
  </si>
  <si>
    <t>PRINT_DEBUG</t>
  </si>
  <si>
    <t>Polygon.h/cpp</t>
  </si>
  <si>
    <t>class Polygon</t>
  </si>
  <si>
    <t>Polygon()</t>
  </si>
  <si>
    <t>~Polygon()</t>
  </si>
  <si>
    <t>m_vposVerticiesBase</t>
  </si>
  <si>
    <t>m_vposVerticiesBase, m_veEdgesVisibleBase</t>
  </si>
  <si>
    <t>RoutePlannerVisibilityService::configure::116</t>
  </si>
  <si>
    <t>opens and reads from file::394</t>
  </si>
  <si>
    <t>CCA_CERR_FILE_LINE</t>
  </si>
  <si>
    <t>RoutePlannerVisibilityService::bProcessRoutePlanRequest::440</t>
  </si>
  <si>
    <t xml:space="preserve">bool bBoundaryViolationExists(const V_WAYPOINT_t&amp; vWaypoints, stringstream&amp; sstrErrorMessage);
</t>
  </si>
  <si>
    <t xml:space="preserve">enError errInitializeGraphBase()
                </t>
  </si>
  <si>
    <t>enError errAddVehicleObjectives(const int&amp; iVehicleID, const CPosition&amp; posVehiclePosition, M_PTR_I_OBJECTIVE_PARAMETERS_BASE_t&amp; ptr_miopObjectives, PTR_M_INT_PTR_M_INT_PATHINFORMATION_t&amp; mipmipthDistanceBasedOnLineSegments, const bool&amp; bPlanToClosestEdge = false);</t>
  </si>
  <si>
    <t xml:space="preserve">        enError errAddVehicleObjectivesGround(const int&amp; iVehicleID, const CPosition&amp; posVehiclePosition, M_PTR_I_OBJECTIVE_PARAMETERS_BASE_t&amp; ptr_miopObjectives,
                PTR_M_INT_PTR_M_INT_PATHINFORMATION_t&amp; mipmipthDistanceBasedOnLineSegments);</t>
  </si>
  <si>
    <t xml:space="preserve">        enError errFindShortestPath(const int&amp; iStartID, const int&amp; iEndID,
                M_INT_PTR_M_INT_PATHINFORMATION_t&amp; mipmipthDistanceBasedOnLineSegments,
                D_POSITION_t&amp; dposPathPositions,
                stringstream&amp; sstrErrorMessage);</t>
  </si>
  <si>
    <t>class method'</t>
  </si>
  <si>
    <t>ptr_mipmipthLinearPathsToObjectives:1102</t>
  </si>
  <si>
    <t>ptr_mipmipthLinearPathsToObjectives:1165</t>
  </si>
  <si>
    <t>Actuating Potential</t>
  </si>
  <si>
    <t>sstrErrorMessage</t>
  </si>
  <si>
    <t>CVisibilityGraph::errGenerateWaypoints:1484</t>
  </si>
  <si>
    <t>dposPath, dTurnRadius_m, dHeadingInitial_rad, dHeadingFinal_rad, vwayWaypoints</t>
  </si>
  <si>
    <t>enError errGenerateWaypoints(c_VehicleBase&amp; cvbVehicle, c_ObjectiveParametersBase&amp; cObjectiveParametersBase,
                PTR_M_INT_PTR_M_INT_PATHINFORMATION_t&amp; mipmipthDistanceBasedOnLineSegments,
                CTrajectoryParameters::enPathType_t enpathType = CTrajectoryParameters::pathTurnStraightTurn,
                const bool bFirstObjective = false);</t>
  </si>
  <si>
    <t>waypoints</t>
  </si>
  <si>
    <t>RoutePlannerVisibilityService::isCalculateWaypoints:569</t>
  </si>
  <si>
    <t>pathInformation</t>
  </si>
  <si>
    <t xml:space="preserve">        enError errFindShortestPathLinear{1}(std::shared_ptr&lt;CPathInformation&gt;&amp; pathInformation);</t>
  </si>
  <si>
    <t xml:space="preserve">       {3}  enError errFindShortestPathLinear{3} (const CPosition&amp; posPositionStart, const int&amp; iIdEnd, const CPosition&amp; posPositionEnd,
                PTR_M_INT_PATHINFORMATION_t&amp; ptr_mipthDistanceMapStart,
                PTR_M_INT_PATHINFORMATION_t&amp; ptr_mipthDistanceMapEnd);</t>
  </si>
  <si>
    <t xml:space="preserve">        {2} enError errFindShortestPathLinear(const CPosition&amp; posPositionStart, const CPosition&amp; posPositionEnd, PTR_DEQUE_POSITION_t&amp; ptr_dqposShortestPath);</t>
  </si>
  <si>
    <t>{3} RoutePlannerVisibilityService:errFindShortestPathLinear:668</t>
  </si>
  <si>
    <t>{3} RoutePlannerVisibilityService:errFindShortestPathLinear:687</t>
  </si>
  <si>
    <t>ptr_dqposShortestPath</t>
  </si>
  <si>
    <t>ptr_mipthDistanceMapStart, ptr_mipthDistanceMapEnd</t>
  </si>
  <si>
    <t>errAddVehicleObjectivesGround:{1178, 1197}</t>
  </si>
  <si>
    <t xml:space="preserve">      {1}   enError errFindShortestPathGround(const CPosition&amp; posPositionStart, const CPosition&amp; posPositionEnd, PTR_DEQUE_POSITION_t&amp; ptr_dqposShortestPath);</t>
  </si>
  <si>
    <t xml:space="preserve">    {2}    enError errFindShortestPathGround(const CPosition&amp; posPositionStart,
                const int&amp; iIdEnd, const CPosition&amp; posPositionEnd,
                PTR_M_INT_PATHINFORMATION_t&amp; ptr_mipthDistanceMapStart,
                PTR_M_INT_PATHINFORMATION_t&amp; ptr_mipthDistanceMapEnd);</t>
  </si>
  <si>
    <t>{3} CVisibilityGraph::errFindShortestPathLinear: {738, 767,  792}</t>
  </si>
  <si>
    <t xml:space="preserve"> enError errAddPolygon(const int&amp; iUniqueID, V_POSITION_IT_t itBegin, V_POSITION_IT_t itEnd, bool bKeepInZone = true, double dPolygonExpansionDistance = 0.0)</t>
  </si>
  <si>
    <t>enError errGetDistance(const int&amp; iFromID, const int&amp; iToID, double&amp; dDistance,
                PTR_M_INT_PTR_M_INT_PATHINFORMATION_t&amp; ptr_mipmipthDistanceBasedOnLineSegments)</t>
  </si>
  <si>
    <t>dDistance</t>
  </si>
  <si>
    <t>RoutePlannerVisibilitySerice::bProcessOperationgRegion:{302, 334}</t>
  </si>
  <si>
    <t>m_vplygnPolygons</t>
  </si>
  <si>
    <t>m_vplygnPolygons, m_vposVerticiesBase</t>
  </si>
  <si>
    <t>RoutePlannerVisibilityService::bProcessOperatingRegion:353</t>
  </si>
  <si>
    <t>os</t>
  </si>
  <si>
    <t>m_pedglstvecGraph, m_vvvtxVertexParentBase, m_vviVertexDistancesBase</t>
  </si>
  <si>
    <t xml:space="preserve"> std::ofstram,  std::~ofstram, std::ofstream::&lt; , std::ofstream::&lt;&lt;</t>
  </si>
  <si>
    <t>double</t>
  </si>
  <si>
    <t>CCircle::enTurnDirection_t</t>
  </si>
  <si>
    <t>CVisibilityGraph::errSmoothPath:1638</t>
  </si>
  <si>
    <t>CVisibilityGraph::errSmoothPath:1754</t>
  </si>
  <si>
    <t>CVisibilityGraph::getKappa:522</t>
  </si>
  <si>
    <t>CVisibilityGraph::errSmoothPath:1761</t>
  </si>
  <si>
    <t>posTurnCenter</t>
  </si>
  <si>
    <t>iVert, dM, dB</t>
  </si>
  <si>
    <t>CVisibilityGraph::errSmoothPath:1833</t>
  </si>
  <si>
    <t>dD, posCt</t>
  </si>
  <si>
    <t>posC</t>
  </si>
  <si>
    <t>CVisibilityGraph::errSmoothPath:1654</t>
  </si>
  <si>
    <t>V_POSITION_t&amp;</t>
  </si>
  <si>
    <t>CVisibilityGraph::(const CVisibilityGraph &amp;rhs):132, CVisibilityGraph::errAddPolygon:{228,229,231,243,244,246,}, CVisibilityGraph::errFinalizePolygons:278,  CVisibilityGraph::StreamPolygons:288,CVisibilityGraph::StreamPolygonsPython:298,  CVisibilityGraph::StreamPolygons:306, CVisibilityGraph::errExpandAndMergePolygons:{101,141,159,160,174,175}, {1} CVisibilityGraph::errBuildVisibilityGraph:{229,230,231,232,233,234,244,245,246,266,288,304,312,317}, {2}:CVisibilityGraph::errBuildVisibilityGraph:{337,344,345,366,367,369,375}, CVisibilityGraph::errBuildVisibilityGraphWithOsm:{391,471,473,493,534}, CVisibilityGraph::errInitializeGraphBase:{564}, CVisibilityGraph::bBoundaryViolationExists:{637}, {2}:CVisibilityGraph::errFindShortestPathLinear:{702,714},{3}:CVisibilityGraph::errFindShortestPathLinear:{738,767,774,792,797,798,},{1}:CVisibilityGraph::errFindShortestPathGround:{887,899}, {2}:CVisibilityGraph::errFindShortestPathGround:{942,943,958,960,969,971,989,990,1005,1007}, CVisibilityGraph::errGenerateWaypoints:{1370,1371,1387,1436,1437,1446,1458},  &amp;operator&lt;&lt;:{1993,1995,2008,2012}</t>
  </si>
  <si>
    <t xml:space="preserve">        V_POSITION_t&amp; vposGetVerticiesBase() and const variant</t>
  </si>
  <si>
    <t xml:space="preserve">        V_POLYGON_t&amp; vplygnGetPolygons() and const variant</t>
  </si>
  <si>
    <t>CVisibilityGraph::operator=:{133}, CVisibilityGraph::errAddPolygon:{220,247}, CVisibilityGraph::errExpandContractPolygons_m:{259}, CVisibilityGraph::errFinalizePolygons:{277}, CVisibilityGraph::StreamPolygons:{286}, CVisibilityGraph::StreamPolygonsPython:{296}, CVisibilityGraph::StreamPolygonsCPP:{305},CVisibilityGraph::errExpandAndMergePolygons:{86,97,148,155,162,170,177,},  CVisibilityGraph::errBuildVisibilityGraph:{214,238,260,264,272,274,275,282,284,286,295,297,298,300,309,310,315,317}, CVisibilityGraph::bBoundaryViolationExists: {633}, {3}:CVisibilityGraph::errFindShortestPathLinear:{738,757,767,783, 792}</t>
  </si>
  <si>
    <t>V_POLYGON_t&amp;</t>
  </si>
  <si>
    <t>V_EDGE_t&amp;</t>
  </si>
  <si>
    <t xml:space="preserve">        V_EDGE_t&amp; veGetEdgesVisibleBase() and const variant</t>
  </si>
  <si>
    <t>{1} enError errBuildVisibilityGraph(void);</t>
  </si>
  <si>
    <t>{2} enError errBuildVisibilityGraph(PTR_GRAPH_REGION_t&amp; ptr_GraphRegion);</t>
  </si>
  <si>
    <t>CVisibilityGraph::operator=:{134}, {1}:CVisibilityGraph::errBuildVisibilityGraph:{211,221,256, 288, 304,312}, {2}:CVisibilityGraph::errBuildVisibilityGraph:{354,371,371}, CVisibilityGraph::errBuildVisibilityGraphWithOsm:{507,536}, CVisibilityGraph::errInitializeGraphBase:{555,561,562}, {2}:CVisibilityGraph::errFindShortestPathGround:{935,982]}, &amp;operator&lt;&lt;:{1990,2004}</t>
  </si>
  <si>
    <t xml:space="preserve">        std::vector&lt;std::vector&lt;int32_t&gt;&gt;&amp; vviGetVertexDistancesBase() and const variant</t>
  </si>
  <si>
    <t>CVisibilityGraph::operator=:{135}, CVisibilityGraphL::SaveGraphVizFileShortestPaths:{350}, CVisibilityGraph::errInitializeGraphBase:{575,577,593}, {3}:CVisibilityGraph::errFindShortestPathLinear:{839}, CVisibilityGraph::errFindShortestPathGround:{1050}</t>
  </si>
  <si>
    <t>std::vector&lt;std::vector&lt;int32_t&gt;&gt;&amp;</t>
  </si>
  <si>
    <t>V_V_VERTEX_DESCRIPTOR_t</t>
  </si>
  <si>
    <t>m_vvvtxVertexParentBase</t>
  </si>
  <si>
    <t>CVisibilityGraph::operator=:{136}, CVisibilityGraphL::SaveGraphVizFileShortestPaths:{347,350}, CVisibilityGraph::errInitializeGraphBase:{569,571,588}, {2}:CVisibilityGraph::errFindShortestPathLinear:{695,697,703}, {1}:CVisibilityGraph::errFindShortestPathGround:{880,882,888}, CVisibilityGraph::errGenerateWaypoints:{1439,1441,1447}</t>
  </si>
  <si>
    <t xml:space="preserve">        GRAPH_LIST_VEC_t&amp; edglstvecGetGraph() and const variant</t>
  </si>
  <si>
    <t>GRAPH_LIST_VEC_t&amp;</t>
  </si>
  <si>
    <t>CVisibilityGraph::operator=:{141},  CVisibilityGraph::SaveGraphVizFileShortestPaths:{342,344}, CVisibilityGraph::SaveGraphVizFileFull:{370, 373,375,380}, CVisibilityGraph::errInitializeGraphBase:{566, 570,571,573,576,577,579,580,582,583,585,586,591}</t>
  </si>
  <si>
    <t>GRAPH_LIST_VEC_t*&amp;</t>
  </si>
  <si>
    <t>CVisibilityGraph::CVisibilityGraph(const CVisibilityGraph&amp; rhs):{127},CVisibilityGraph::operator=:{137,138,140},  CVisibilityGraph::~CVisibilityGraph:{72,74,76}. CVisibilityGraph::errInitializeGraphBase:{561}</t>
  </si>
  <si>
    <t xml:space="preserve">        CPathInformation::enPathType&amp; ptypeGetType() and const variant</t>
  </si>
  <si>
    <t>CVisibilityGraph::operator=:{142}, CVisibilityGraph::errSmoothPath:{1744,1764}</t>
  </si>
  <si>
    <t>CPathInformation::enPathType&amp;</t>
  </si>
  <si>
    <t>m_ptypeType</t>
  </si>
  <si>
    <t xml:space="preserve">        int&amp; iGetLengthSegmentMinimum() and const variant</t>
  </si>
  <si>
    <t>int &amp;</t>
  </si>
  <si>
    <t>m_iLengthSegmentMinimum</t>
  </si>
  <si>
    <t>CVisibilityGraph::operator=:{143}, CVisibilityGraph::errSmoothPath:{1554}</t>
  </si>
  <si>
    <t>delete operations resulting from reference counted shared pointers, dynamically</t>
  </si>
  <si>
    <t>when the  reference to RoutePlannerVisibilityService::m_osmBaseVisibilityGraph is changed or  an m_operatingIdVsBaseVisibilityGraph[operatingRegion-&gt;getID()] replaces a pointer to  a stored VisibilityGraph, when the rerference to RoutePlannerVisibilityService::m_operatingIdVsBaseVisibilityGraph[RegionID] is replaced or removed so that ref count drops to zero</t>
  </si>
  <si>
    <t>RoutePlannerVisibilityService::configure:115, RoutePlannerVisibilityService::bProcessOperatingRegion:285</t>
  </si>
  <si>
    <t>RoutePlannerVisibilityService::configure:120, RoutePlannerVisibilityService::bProcessOperatingRegion:359</t>
  </si>
  <si>
    <t>CVisibilityGraph::errBuildVisibilityGraph</t>
  </si>
  <si>
    <t>CVisibilityGraph::errFinalizePolygons</t>
  </si>
  <si>
    <t>CVisibilityGraph::errAddPolygon</t>
  </si>
  <si>
    <t>service</t>
  </si>
  <si>
    <t>sub-service</t>
  </si>
  <si>
    <t>name</t>
  </si>
  <si>
    <t>definition</t>
  </si>
  <si>
    <t>valid route</t>
  </si>
  <si>
    <t>operating region</t>
  </si>
  <si>
    <t>keep-in zone</t>
  </si>
  <si>
    <t>keep-out zone</t>
  </si>
  <si>
    <t>RoutePlannerVisibilityService::configure</t>
  </si>
  <si>
    <t>service function</t>
  </si>
  <si>
    <t>CVisibilityGraph::~CVisibilityGraph</t>
  </si>
  <si>
    <t>CVisibilityGraph::CVisibilityGraph</t>
  </si>
  <si>
    <t>Define Operating Regions</t>
  </si>
  <si>
    <t>Request Route</t>
  </si>
  <si>
    <t>Route Planner Visibility Service</t>
  </si>
  <si>
    <t>CVisibilityGraph::errBuildVisibilityGraphWithOSM</t>
  </si>
  <si>
    <t>RoutePlannerVisibilityService::bProcessReceievedLmcpMessage</t>
  </si>
  <si>
    <t>CVisibilityGraph::isVisibilityGraph</t>
  </si>
  <si>
    <t>RoutePlannerVisibilityService::bPocessRoutePlanRequest</t>
  </si>
  <si>
    <t>CVisibilityGraph::isGenerateWaypoints</t>
  </si>
  <si>
    <t>RoutePlannerVisibilityService::isCaluculateWaypoints</t>
  </si>
  <si>
    <t>Safety</t>
  </si>
  <si>
    <t>Security</t>
  </si>
  <si>
    <t>Availability</t>
  </si>
  <si>
    <t>Reliability</t>
  </si>
  <si>
    <t>Maintainability</t>
  </si>
  <si>
    <t>computing environment</t>
  </si>
  <si>
    <t>The hardware, operating system, system software,  co-applications, and included library software where the RoutePlanningVisibility executes</t>
  </si>
  <si>
    <t>correct executable creation from source code</t>
  </si>
  <si>
    <t>Correct included library code, and correct compilation, linking, and assembly of an executable from object code.</t>
  </si>
  <si>
    <t>A circle, rectangle, or polygonal region in a Cartesian 2-dimensioned space assigned to one or more operating regions, within which a vehicle assigned to an operating region associated with keep-in zone is allowed to have any position within the zone such that the vehicle's vehicle circle falls entirely within the zone.</t>
  </si>
  <si>
    <t>A circle, rectangle, or polygonal region in a Cartesian 2-dimensioned space assigned to one or more operating regions within which a vehicle assigned to an operating region associated with the keep-out zone is not allowed to intersect with ay part of the vehivlce's vehicle circle with any point within the zone</t>
  </si>
  <si>
    <t>safe geometric accuracy</t>
  </si>
  <si>
    <t>useful geometric accuracy</t>
  </si>
  <si>
    <t>Route Finder</t>
  </si>
  <si>
    <t>input geometry</t>
  </si>
  <si>
    <t>A form and format of geometry input to a service using computer data.</t>
  </si>
  <si>
    <t>none</t>
  </si>
  <si>
    <t>Interface Point (IP)</t>
  </si>
  <si>
    <t>Pre/Post Condition State Variable Analysis CompleteAnalysis Complete</t>
  </si>
  <si>
    <t>Route Planer Visibility Service</t>
  </si>
  <si>
    <t>operating environment</t>
  </si>
  <si>
    <t>The computing environment in which a service or function operates. This includes physical environment, network, hardware environment, operating system environment, and co-executing software.</t>
  </si>
  <si>
    <t>initial visibility graph data structure</t>
  </si>
  <si>
    <t>The data structure representing an operating region as a collection of zones in a visibility graph, that is first constructed for the visibioilty graph before the polygons added are finalized and before the visiblity graph is finalized.</t>
  </si>
  <si>
    <t>varies at most by epsilon</t>
  </si>
  <si>
    <t>A boundary varies at most by epsilon if, given an input boundary A, then each point on the transformed/stored boundary B is within distance epsilon of its point on A. Epsilon is a defined and fixed constant real value.</t>
  </si>
  <si>
    <t>sound geometric accuracy</t>
  </si>
  <si>
    <t>A {sound geometric accuracy} that is sufficient for safe operation of a service implementation based on real-world geometric data intended to be represented by a client application. This relation is not relative. If A has safe geometric accuracy and results in data B with safe geometric accuracy, which later results in data C with safe geometric accuracy, then C has safe geometric accuracy with respect to all precursor data objects, including original real-world data.</t>
  </si>
  <si>
    <t>A property of geometric data stored in a computer system such that properties derived from the stored information always maintains real-world constraints. For example, stored keep-out zone information would be sound if represented as any region entirely inclusive of the real world keep out zone.</t>
  </si>
  <si>
    <t>A {sound geometric accuracy} that is sufficiently useful for a service or application under constraints such as safety, performance, etc.</t>
  </si>
  <si>
    <t>invalid route request</t>
  </si>
  <si>
    <t>A route request for an unreigstered vehicle id and/or unregistered operting region.</t>
  </si>
  <si>
    <t>acceptably accurate operating region definition</t>
  </si>
  <si>
    <t xml:space="preserve">An operating region defined by keep in zones and keep out zones that is </t>
  </si>
  <si>
    <t>acceptable route scenario accuracy</t>
  </si>
  <si>
    <t>{operating region geometry}</t>
  </si>
  <si>
    <t>{equivalent route scenario}</t>
  </si>
  <si>
    <t>A route request for an {equivalent vehicle configuration} in an {equivalent operating region geometry}</t>
  </si>
  <si>
    <t>Two {operating region geometries} are equivalent if they have exactly equivalent computer-represenatitve values in computer regardless of operating region ids.</t>
  </si>
  <si>
    <t>Two vehicle configurations A and B are  equivalent if they have the equivalent computer-represenatative values regardless of vehicles ids.</t>
  </si>
  <si>
    <t>{equivalent vehicle configuration}</t>
  </si>
  <si>
    <t>{equialent operating region geometry}</t>
  </si>
  <si>
    <t>A representation of an operating region through a set of keep-in zones and keep-out zones.</t>
  </si>
  <si>
    <t>safe route</t>
  </si>
  <si>
    <t>route</t>
  </si>
  <si>
    <t>A sequence of waypoints in two dimentsions that define a sequence of line segment paths along which a vehicle can move.</t>
  </si>
  <si>
    <t>A route for a given operating region and vehicle, such that if the vehicle moves along the route, then it will maintain its vehicle radius entirely within keep-in zones and entirely outside keep-out zones of the operating region.</t>
  </si>
  <si>
    <t>A collection of keep-in zones and keep-out zones.</t>
  </si>
  <si>
    <t>valid route request</t>
  </si>
  <si>
    <t>A requested route which meets the following criteria: vehicle has a reported configuration and position, operating region is known.</t>
  </si>
  <si>
    <t>route request scenario</t>
  </si>
  <si>
    <t>operating region geomerty</t>
  </si>
  <si>
    <t>The set of geomretry of the keep-in zones and keep-out zones for an operating region.</t>
  </si>
  <si>
    <t>The goal position in 2-dimensional space that is requested for a route end.</t>
  </si>
  <si>
    <t>desired end position</t>
  </si>
  <si>
    <t>A route that starts at the current position of the requested vehicle and terminates at the {desired end position} of the route request</t>
  </si>
  <si>
    <t>route scenario</t>
  </si>
  <si>
    <t>Input to compute a {safe route} for a given {vehicle configuration}, {desired end position},  and {operationg region geometry}</t>
  </si>
  <si>
    <t xml:space="preserve">A request to determine a route for requested {route scenario}. </t>
  </si>
  <si>
    <t xml:space="preserve">Route scenario data used to compute existence and value of {safe route} such that it does not differ from its value from that which would be computed in the ideal reals by more than a fixed value EPSILON  </t>
  </si>
  <si>
    <t>RPVS-NF1. Safety: The service shall only return {route}s that are {valid and safe route}s.</t>
  </si>
  <si>
    <t>RPVS-NF3. Safety: The service shall never find a {valid and safe route} for an {invalid route request}.</t>
  </si>
  <si>
    <t>RPVS-NF4. Safety: The service shall always return 'no route found' if no {valid and safe route} is found for a {valid route request}.</t>
  </si>
  <si>
    <t>safe-sound keep-in zone</t>
  </si>
  <si>
    <t>safe-sound keep-out zone</t>
  </si>
  <si>
    <t>safe-sound operating region geometry</t>
  </si>
  <si>
    <t>{operating region geometry} that correctly consists of all and only its declared zones and each zone is safe-sound.</t>
  </si>
  <si>
    <t>A safe-sound keep-out zone is a zone model that computes sound upper-bound membership in the zone given potential error in its boundary and derived computations therefrom.</t>
  </si>
  <si>
    <t>A safe-sound keep-in zone is a zone model that computes a sound lower-bound membership in the zone given potential error in its boundary and derived computations therefrom.</t>
  </si>
  <si>
    <t>{RPVS-NF1, RPVS-NF2}.DOR-NF1. The Define Operating Regions sub-service shall apply and store only {safe-sound operating region geometry}.</t>
  </si>
  <si>
    <t>RPVS-NF6. Safety-Predictability: The service shall always return predictable results</t>
  </si>
  <si>
    <t>RPVS-NF6-NF1. Safety-Predictability: The service shall always return the {equivalent route result} for the {equivalent route scenario}.</t>
  </si>
  <si>
    <t>RPVS-NF6-NF2. Safety-Predictability: The service shall always process requests in a manner that is consistent with the order in which service requests are made entirely by any single client.</t>
  </si>
  <si>
    <t>RPVS-NF7. Performance: The service shall respond to all valid requests in bounded time proportional to the complexity of the request data as reasonably performant under known computational geometry.</t>
  </si>
  <si>
    <t>RPVS.NF8. Design: The service shall apply the UxAS service and LMCP Protocol, loosely-coupled design.</t>
  </si>
  <si>
    <t>RPVS-NF9. Reliability: The service shall only fail to meet its other nonfunctional requirements due to failures of its {operating environment}..</t>
  </si>
  <si>
    <t>sufficiently useful accuracy</t>
  </si>
  <si>
    <t>Accuracy of geometric and derived data that is sufficiently close to input geometry such that any service results that deviate from correct results due to accuracy error are inconsequential to the service's clients.</t>
  </si>
  <si>
    <t>geometry varying by at most Epsilon</t>
  </si>
  <si>
    <t xml:space="preserve">A representation of a zone or any derived data from zones such that the value of a point within the zone relative to its position  result differes from real-valued computation </t>
  </si>
  <si>
    <t>RPVS-NF5. Reliability: The service shall correctly compute routes with {sufficiently useful accuracy}</t>
  </si>
  <si>
    <t xml:space="preserve">RPVS-NF5-NF1. Reliability: The service shall correctly compute whether a {valid and safe route} exists for any {valid route request} with {sufficiently useful accuracy} </t>
  </si>
  <si>
    <t xml:space="preserve">RPVS-NF5-NF2. Reliability: The service shall correctly compute a {shortest valid and safe route} for any {valid route request} with {sufficiently useful accuracy} </t>
  </si>
  <si>
    <t>RPVS-NF3.DOR-NF1. Safety: The Define Operating Regions sub-service shall never store any operating region geometry or other data from invalid zone and operating region declarations.</t>
  </si>
  <si>
    <t>equialent operating region geometry</t>
  </si>
  <si>
    <t>RPVS-NF6-NF1.DOR-NF1. Safety-Predictability: The service shall always compute and store {equivalent operating region geometry} from {equivalent operating region geometry} input.</t>
  </si>
  <si>
    <t>RPVS-NF6-NF2.DOR-NF1: Safety-Predictability: The define operating regions sub-service shall always process zone and operating region declarations from any single client in a manner consistent with the order in which they are sent by the single client.</t>
  </si>
  <si>
    <t>RPVS-NF7.DOR-NF1 Performance: The service shall processall valid declarations of zones and operating regions in bounded time proportional to the complexity of the declared geometry as reasonably performant under known computational geometry.</t>
  </si>
  <si>
    <t>RPVS-NF8.DOR-NF1. Design: The sub-service shall be message based, using the LMCP Protol and operate on the UxAS Open service architecture and software stack.</t>
  </si>
  <si>
    <t>RPVS-NF9:DOR-NF1. Reliability: The sub-service shall only fail to meet its other nonfunctional requirements due to failures of its {operating environment}.</t>
  </si>
  <si>
    <t>{RPVS-NF5-NF1, RPVS-NF5-NF2}.DOR-NF2. Reliability. The Define Operating Regions sub-service shall store all geometry against which {safe and valid route}s are computed with {sufficiently useful accuracy}</t>
  </si>
  <si>
    <t>{RPVS-NF5-NF1, RPVS-NF5-NF2}.DOR-NF3. Integrity. The Define Operating Regions sub-service shall maintain the integrity of all stored geomtetry and other derived data.</t>
  </si>
  <si>
    <t>{RPVS-NF1, RPVS-NF2}.DOR-NF1.PRLM-NF1. Safety. bProcessReceivedLmcpMessage function and subfunctions shall maintain {safe-sound operating region geometry} relative to the geometry presented in received zone declaration and operating region declaration messages from clients.</t>
  </si>
  <si>
    <t>RPVS-NF3.DOR-NF1.PRLM-NF1. Safety: The bProcessReceivedLmcpMessage function and subfunctions shall never store any zone data from invalid zone declarations nor operating region data from invalid operating region declarations.</t>
  </si>
  <si>
    <t>{RPVS-NF5-NF1, RPVS-NF5-NF2}.DOR-NF1. Reliability: The Define Operating Regions sub-service shall store reliably all geometry and derived data from valid zone and operating region declarations.</t>
  </si>
  <si>
    <t>{RPVS-NF5-NF1, RPVS-NF5-NF2}.DOR-NF1.PRLM-NF1. Reliability: The bProcessReceivedLmcpMessage function shall reliably respond to each valid zone declaration by storing the zone information and any derived data used by the service.</t>
  </si>
  <si>
    <t>{RPVS-NF5-NF1, RPVS-NF5-NF2}.DOR-NF1.PRLM-NF2. Reliability: The bProcessReceivedLmcpMessage function shall reliably respond to each valid operating region declaration by storing the operating region information and any derived data used by the service.</t>
  </si>
  <si>
    <t>{RPVS-NF5-NF1, RPVS-NF5-NF2}.DOR-NF3.PRLM-NF2. Integrity. The bProcessReceivedLmcpMessage function shall maintain the integrity of any operating region declaration data stored in the system that is not replaced by a subsequent valid operating region declaration using the same operating region id.</t>
  </si>
  <si>
    <t>{RPVS-NF5-NF1, RPVS-NF5-NF2}.DOR-NF3.PRLM-NF1. Integrity. The bProcessReceivedLmcpMessage function shall maintain the integrity of any zone declaration data stored in the system that is not replaced by a subsequent valid zone declaration using the same zone id.</t>
  </si>
  <si>
    <t>RPVS-NF6-NF1.DOR-NF1.PRLM-NF1. Safety-Predictability: The bProcessReceivedLmcpMessage function shall always compute and store {equivalent operating region geometry} from equivalent zone declarations.</t>
  </si>
  <si>
    <t>RPVS-NF6-NF1.DOR-NF1.PRLM-NF2. Safety-Predictability: The bProcessReceivedLmcpMessage function shall always compute and store {equivalent operating region geometry} from equivalent operating region declarations.</t>
  </si>
  <si>
    <t xml:space="preserve">RPVS-NF6-NF2.DOR-NF1.PRLM-NF1: Safety-Predictability.Design Constraint: The bProcessReceivedLmcpMessage function shall process  received zone declarations and operating region declarations one at a time and in the order they are received. </t>
  </si>
  <si>
    <t>RPVS-NF7.DOR-NF1.PRLMN-NF1: Performance: The bProcessReceivedLmcpMessage function shall process received zone declarations in bounded time proportional to the geometric complexity of an approximating polygonal representation under known computational geometry.</t>
  </si>
  <si>
    <t>RPVS-NF7.DOR-NF1.PRLMN-NF2: Performance: The bProcessReceivedLmcpMessage function shall process received operating region declarations in bounded time proportional to the number of defining keep-in and keep-out zones and their number of vertices as reasonably performant under known computational geometry.</t>
  </si>
  <si>
    <t>RPVS-NF9:DOR-NF1.PRLMN-NF1` Reliability: The bProcessReceivedLmcpMessage function shall only fail to meet its other nonfunctional requirements due to failures of its {operating environment}.</t>
  </si>
  <si>
    <t>RPVS-NF3.DOR-NF1.PRLM-NF1. Safety: The bProcessOperatingRegion function shall never store any operating region data from any invalid operating region declarations.</t>
  </si>
  <si>
    <t>{RPVS-NF5-NF1, RPVS-NF5-NF2}.DOR-NF1.PRLM-NF2.POR-NF1. Reliability: The bProcessOperatingRegion function shall reliably store operating region and derived data for valid operating region declarations.</t>
  </si>
  <si>
    <t>{RPVS-NF5-NF1, RPVS-NF5-NF2}.DOR-NF2.PRLM-NF1. Reliability. The bProcessReceivedLmcpMessage function shall store all valid zone declarations as geometry with {sufficiently useful accuracy}</t>
  </si>
  <si>
    <t>{RPVS-NF5-NF1, RPVS-NF5-NF2}.DOR-NF2.PRLM-NF2. Reliability. The bProcessReceivedLmcpMessage function shall store all valid operating region declarations as geometry with {sufficiently useful accuracy}</t>
  </si>
  <si>
    <t>at most Epsilon error of polygon boundary</t>
  </si>
  <si>
    <t xml:space="preserve">A polygon defined by its boundary has at most Epsilon error if every point within distance BLAH BLAHvertex of the polygon boundary differs from  </t>
  </si>
  <si>
    <t>{RPVS-NF1, RPVS-NF2}.DOR-NF1.PRLM-NF1.POR-NF1. Safety. The bProcessOperatingRegion function shall store and compute using {safe-sound operating region geometry}.</t>
  </si>
  <si>
    <t>{RPVS-NF5-NF1, RPVS-NF5-NF2}.DOR-NF2.PRLM-NF2.POR-NF1. Reliability. The bProcessOperatingRegion function shall store all valid operating region declarations as geometry with {sufficiently useful accuracy}.</t>
  </si>
  <si>
    <t>{RPVS-NF5-NF1, RPVS-NF5-NF2}.DOR-NF3.PRLM-NF1.POR-NF2. Integrity. The bProcessOperatingRegion function shall maintain the integrity of any operating region declaration, including zone representation, that is not replaced by a subsequent valid operating region declaration with the same id.</t>
  </si>
  <si>
    <t>RPVS-NF6-NF1.DOR-NF1.PRLM-NF2.POR-NF1. Safety-Predictability: The bProcessOperatingRegion function shall always compute and store {equivalent operating region geometry} from equivalent zone and operating region declarations.</t>
  </si>
  <si>
    <t>RPVS-NF7.DOR-NF1.PRLMN-NF2.POR-NF1: Performance: The bProcessOperatingRegion function shall process received operating region declarations in bounded time proportional to the number of defining keep-in and keep-out zones and their number of vertices as reasonably performant under known computational geometry.</t>
  </si>
  <si>
    <t>RPVS-NF9:DOR-NF1.PRLMN-NF1.POR-NF1. Reliability: The bProcessOperatingRegion function shall only fail to meet its other nonfunctional requirements due to failures of its {operating environment}.</t>
  </si>
  <si>
    <t>{RPVS-NF1, RPVS-NF2}.DOR-NF1.PRLM-NF1.POR-NF1.AP-NF1. Safety. The errAddPolygon function shall add a zone of an operating region to its visibility graph's {initial zone data} as {safe-sound operating region geometry}.</t>
  </si>
  <si>
    <t>RPVS-NF3.DOR-NF1.PRLM-NF1-NF1. Safety: The bProcessOperatingRegion function shall never create a visibility graph for an operating region that declares use of undeclared zones.</t>
  </si>
  <si>
    <t>{RPVS-NF5-NF1, RPVS-NF5-NF2}.DOR-NF2.PRLM-NF2.POR-NF1.AP-NF1. Reliability. The bAddPolygon function shall store all valid operating region declarations as geometry with {sufficiently useful accuracy}.</t>
  </si>
  <si>
    <t>{RPVS-NF5-NF1, RPVS-NF5-NF2}.DOR-NF3.PRLM-NF1.POR-NF2.AP-NF1. Integrity. The bAddPolygon function shall maintain the integrity of any zone data that is not being overwritten by new zone data for the same zone id for a previously declared zone and operating region.</t>
  </si>
  <si>
    <t>{{RPVS-NF1, RPVS-NF2}.DOR-NF1.PRLM-NF1.POR-NF1.AP-NF1, {RPVS-NF5-NF1, RPVS-NF5-NF2}.DOR-NF1.PRLM-NF2.POR-NF1, {RPVS-NF5-NF1, RPVS-NF5-NF2}.DOR-NF2.PRLM-NF2.POR-NF1.AP-NF1, RPVS-NF6-NF1.DOR-NF1.PRLM-NF2.POR-NF1}-NF1. Design Constraint. The errAddPolygon function shall add a zone of an operating region to its visibility graph's {initial zone data} as the exact vertex data values in the exact order of the zone as stored by the bProcessZone function.</t>
  </si>
  <si>
    <t>{{RPVS-NF1, RPVS-NF2}.DOR-NF1.PRLM-NF1.POR-NF1.AP-NF1, {RPVS-NF5-NF1, RPVS-NF5-NF2}.DOR-NF1.PRLM-NF2.POR-NF1, {RPVS-NF5-NF1, RPVS-NF5-NF2}.DOR-NF2.PRLM-NF2.POR-NF1.AP-NF1, RPVS-NF6-NF1.DOR-NF1.PRLM-NF2.POR-NF1}-NF2. Design Constraint. The errAddPolygon function shall add a zone's padding value to the visibility graph's {initial zone data} as the exact value of the zone as stored by the bProcessZone function.</t>
  </si>
  <si>
    <t>RPVS-NF7.DOR-NF1.PRLMN-NF2.POR-NF1: Performance: The errAddPolygon function  shall store the vertices and  padding in O(v) time where v is the number of vertices.</t>
  </si>
  <si>
    <t>RPVS-NF9:DOR-NF1.PRLMN-NF1.POR-NF1. Reliability: The errAddPolygon function shall only fail to meet its other nonfunctional requirements due to failures of its {operating environment}.</t>
  </si>
  <si>
    <t>{RPVS-NF1, RPVS-NF2}.DOR-NF1.PRLM-NF1.POR-NF1.FP-NF1. Safety. The errFinalizePolygons function shall take produce {intermediate zone data} as polygons that is {safe-sound operating region geometry}.</t>
  </si>
  <si>
    <t>{RPVS-NF1, RPVS-NF2}.DOR-NF1.PRLM-NF1.POR-NF1.FP-NF1-NF2. Safety. The errFinalizePolygons function shall result in {intermediate zone polygon storage} where all {initial zone data} polygons fall entirely within the {intermediate zone polygons} for keep-out zones within a distance tolerance EPSILON.</t>
  </si>
  <si>
    <t>{RPVS-NF1, RPVS-NF2}.DOR-NF1.PRLM-NF1.POR-NF1.FP-NF1-NF1. Safety. The errFinalizePolygons function shall result in {intermediate zone polygon storage} where all {intermediate zone polygons} for keep-in zones fall entirely within the {initial zone data} polygons for keep-in zones within a distance tolerance EPSILON.</t>
  </si>
  <si>
    <t>{RPVS-NF5-NF1, RPVS-NF5-NF2}.DOR-NF2.PRLM-NF2.POR-NF1.AP-NF1. Reliability. The errFinalizePolygons function shall result in {intermediate polygon data} from expanded, shrunk, and merged polygons with {sufficiently useful accuracy}.</t>
  </si>
  <si>
    <t>{RPVS-NF5-NF1, RPVS-NF5-NF2}.DOR-NF3.PRLM-NF1.POR-NF2.FP-NF1. Integrity. The errFinalizePolygons shall not result in overwrite of any data in the visiblity graph except old data that is to be rewritten for a new declaration of the operating region's polygons.</t>
  </si>
  <si>
    <t>RPVS-NF6-NF1.DOR-NF1.PRLM-NF2.POR-NF1.FP-NF1. Safety-Predictability: The errFinalizePolygons function shall always compute and store the same {intermediate polygon data} from equivalent {initial polygon data}.</t>
  </si>
  <si>
    <t>RPVS-NF7.DOR-NF1.PRLMN-NF2.POR-NF1.FP-NF1: Performance: The errFinalizePolygons function shall perform its functions in bounded time proportional to the number of defining keep-in and keep-out zones and their number of vertices as reasonably performant under known computational geometry.</t>
  </si>
  <si>
    <t>RPVS-NF9:DOR-NF1.PRLMN-NF1.POR-NF1.FP-NF1. Reliability: The errFinalizePolygons function shall only fail to meet its other nonfunctional requirements due to failures of its {operating environment}.</t>
  </si>
  <si>
    <t>initial polygon data</t>
  </si>
  <si>
    <t>intermediate polygon data</t>
  </si>
  <si>
    <t>Polygon data stored in the VisibilityGraph ADT through the errAddPolygon function</t>
  </si>
  <si>
    <t xml:space="preserve">final visibility graph data </t>
  </si>
  <si>
    <t>data for visibility calculations stored in the VisibilityGraph ADT through the errSomething function</t>
  </si>
  <si>
    <t>Polygon and derived data stored in the VisibilityGraph ADT through the errFinalizePolygons function. This data includes all polygons grown, shrunk, and merged by the zone type (keep-in/keep-out) they represent and their padding distance), the centroid of each resulting polygon, and the classification of the polygon by type</t>
  </si>
  <si>
    <t>{RPVS-NF5-NF1, RPVS-NF5-NF2}.DOR-NF1.PRLM-NF2.POR-NF1.FP-NF1. Reliability: The errFinalizePolygons function shall reliably perform its expand and shrink and polygon merge functions for valid {initial zone data} so that all and only {initial polygon data} is used to compute polygons of the intermediate data, and all {intermediate polygon data} polygons have a computed centroid and type classification.</t>
  </si>
  <si>
    <t>{RPVS-NF5-NF1, RPVS-NF5-NF2}.DOR-NF2.PRLM-NF2.POR-NF1.FP-NF1-NF1. Design Constraint. The errFinalizePolygons function shall result in {intermediate polygon data} from expanded, shrunk, and merged polygons with at most EPSILON distance error from real-valued calculations on the same data from initial zone declarations as input to the service.</t>
  </si>
  <si>
    <t xml:space="preserve">Zero or more declared zones are stored in the service as CPolygons. </t>
  </si>
  <si>
    <t>A non-null LMCP Message is present at the pointer position of receivedLmcpMessage</t>
  </si>
  <si>
    <t>Zero or more declared vehicle configurations</t>
  </si>
  <si>
    <t>Zero or more declared entity states</t>
  </si>
  <si>
    <t>One or more declared operating regions are stored in the service as VisibilityGraphs.</t>
  </si>
  <si>
    <t>An operating region containing no zones, with id 0, is registered and has a constructed VisibilityGraph</t>
  </si>
  <si>
    <t>operatingRegion poitns to an operating region declaration data structure containing 0 or more keep-in zone idss and 0 or more keep-out zone ids</t>
  </si>
  <si>
    <t>Constructor has been called for the CVisibilityGraph class.</t>
  </si>
  <si>
    <t>The visibility graph is either new and in pristine state, or contains the derived geometry from a previous definition of this operating region.</t>
  </si>
  <si>
    <t>const int&amp; iUniqueID, V_POSITION_IT_t itBegin, V_POSITION_IT_t itEnd, bool bKeepInZone = true, double dPolygonExpansionDistance = 0.0</t>
  </si>
  <si>
    <t>uninqueID contains the id of the declared zone</t>
  </si>
  <si>
    <t>itBegin is an itereator in a Cposition vector set to the first vertex of the declared zone polygon</t>
  </si>
  <si>
    <t>itend is an itereator in a Cposition vector set to the last vertex of the declared zone polygon</t>
  </si>
  <si>
    <t>dPolygonExpansionDistance is an arbitrary positive or negatuve number</t>
  </si>
  <si>
    <t>Preconditions/Assumptions</t>
  </si>
  <si>
    <r>
      <rPr>
        <b/>
        <u/>
        <sz val="12"/>
        <color theme="1"/>
        <rFont val="Calibri (Body)"/>
      </rPr>
      <t>FP-4.</t>
    </r>
    <r>
      <rPr>
        <sz val="12"/>
        <color theme="1"/>
        <rFont val="Calibri"/>
        <family val="2"/>
        <scheme val="minor"/>
      </rPr>
      <t xml:space="preserve"> The resulting keep out zones are  merged into a reduced set of polygons where possible we refer to as intermediate  zones.</t>
    </r>
  </si>
  <si>
    <r>
      <rPr>
        <b/>
        <u/>
        <sz val="12"/>
        <color theme="1"/>
        <rFont val="Calibri (Body)"/>
      </rPr>
      <t>FP-3</t>
    </r>
    <r>
      <rPr>
        <b/>
        <sz val="12"/>
        <color theme="1"/>
        <rFont val="Calibri"/>
        <family val="2"/>
        <scheme val="minor"/>
      </rPr>
      <t>.</t>
    </r>
    <r>
      <rPr>
        <sz val="12"/>
        <color theme="1"/>
        <rFont val="Calibri"/>
        <family val="2"/>
        <scheme val="minor"/>
      </rPr>
      <t xml:space="preserve"> Keep out zones are grown </t>
    </r>
    <r>
      <rPr>
        <b/>
        <sz val="12"/>
        <color theme="1"/>
        <rFont val="Calibri"/>
        <family val="2"/>
        <scheme val="minor"/>
      </rPr>
      <t>if their padding distance is greater than zero</t>
    </r>
    <r>
      <rPr>
        <sz val="12"/>
        <color theme="1"/>
        <rFont val="Calibri"/>
        <family val="2"/>
        <scheme val="minor"/>
      </rPr>
      <t xml:space="preserve">. If it is less than zero, they are </t>
    </r>
    <r>
      <rPr>
        <b/>
        <sz val="12"/>
        <color theme="1"/>
        <rFont val="Calibri"/>
        <family val="2"/>
        <scheme val="minor"/>
      </rPr>
      <t>not</t>
    </r>
    <r>
      <rPr>
        <sz val="12"/>
        <color theme="1"/>
        <rFont val="Calibri"/>
        <family val="2"/>
        <scheme val="minor"/>
      </rPr>
      <t xml:space="preserve"> changed in size.</t>
    </r>
  </si>
  <si>
    <r>
      <rPr>
        <b/>
        <u/>
        <sz val="12"/>
        <color theme="1"/>
        <rFont val="Calibri (Body)"/>
      </rPr>
      <t>FP-2</t>
    </r>
    <r>
      <rPr>
        <b/>
        <sz val="12"/>
        <color theme="1"/>
        <rFont val="Calibri"/>
        <family val="2"/>
        <scheme val="minor"/>
      </rPr>
      <t>.</t>
    </r>
    <r>
      <rPr>
        <sz val="12"/>
        <color theme="1"/>
        <rFont val="Calibri"/>
        <family val="2"/>
        <scheme val="minor"/>
      </rPr>
      <t xml:space="preserve"> Keep in polygons are </t>
    </r>
    <r>
      <rPr>
        <b/>
        <sz val="12"/>
        <color theme="1"/>
        <rFont val="Calibri"/>
        <family val="2"/>
        <scheme val="minor"/>
      </rPr>
      <t>not</t>
    </r>
    <r>
      <rPr>
        <sz val="12"/>
        <color theme="1"/>
        <rFont val="Calibri"/>
        <family val="2"/>
        <scheme val="minor"/>
      </rPr>
      <t xml:space="preserve"> modified by any padding distance included in their declaration!.</t>
    </r>
  </si>
  <si>
    <r>
      <rPr>
        <b/>
        <u/>
        <sz val="12"/>
        <color theme="1"/>
        <rFont val="Calibri (Body)"/>
      </rPr>
      <t>FP-1</t>
    </r>
    <r>
      <rPr>
        <b/>
        <sz val="12"/>
        <color theme="1"/>
        <rFont val="Calibri"/>
        <family val="2"/>
        <scheme val="minor"/>
      </rPr>
      <t>.</t>
    </r>
    <r>
      <rPr>
        <sz val="12"/>
        <color theme="1"/>
        <rFont val="Calibri"/>
        <family val="2"/>
        <scheme val="minor"/>
      </rPr>
      <t xml:space="preserve"> All keep in zones are merged into a reduced set of polygons we refer to as intermediate zones.</t>
    </r>
  </si>
  <si>
    <r>
      <rPr>
        <b/>
        <u/>
        <sz val="12"/>
        <color theme="1"/>
        <rFont val="Calibri (Body)"/>
      </rPr>
      <t>FP-5</t>
    </r>
    <r>
      <rPr>
        <sz val="12"/>
        <color theme="1"/>
        <rFont val="Calibri"/>
        <family val="2"/>
        <scheme val="minor"/>
      </rPr>
      <t>. The resulting interemediate polygons are typed and checked for degeneracy. Typing determines convexness or concavity,  degeneracy, and cw or ccw order</t>
    </r>
  </si>
  <si>
    <r>
      <rPr>
        <b/>
        <u/>
        <sz val="12"/>
        <color theme="1"/>
        <rFont val="Calibri (Body)"/>
      </rPr>
      <t>FP-6</t>
    </r>
    <r>
      <rPr>
        <sz val="12"/>
        <color theme="1"/>
        <rFont val="Calibri"/>
        <family val="2"/>
        <scheme val="minor"/>
      </rPr>
      <t>. A north and east mode centroid is calculated for each intermediate zone from its vertices.</t>
    </r>
  </si>
  <si>
    <r>
      <rPr>
        <b/>
        <u/>
        <sz val="12"/>
        <color theme="1"/>
        <rFont val="Calibri (Body)"/>
      </rPr>
      <t>FP-7</t>
    </r>
    <r>
      <rPr>
        <sz val="12"/>
        <color theme="1"/>
        <rFont val="Calibri"/>
        <family val="2"/>
        <scheme val="minor"/>
      </rPr>
      <t>. A series of edge vectors is created and stored, one for each edge of the polygon defined by the vector between each consecutive vertex pair.</t>
    </r>
  </si>
  <si>
    <r>
      <rPr>
        <b/>
        <u/>
        <sz val="12"/>
        <color theme="1"/>
        <rFont val="Calibri (Body)"/>
      </rPr>
      <t>{RPVS-NF1, RPVS-NF2}.DOR-NF1.PRLM-NF1.POR-NF1.FP-NF1.</t>
    </r>
    <r>
      <rPr>
        <sz val="12"/>
        <color theme="1"/>
        <rFont val="Calibri"/>
        <family val="2"/>
        <scheme val="minor"/>
      </rPr>
      <t xml:space="preserve"> Safety. The errFinalizePolygons function shall take produce {intermediate zone data} as polygons that is {safe-sound operating region geometry}.</t>
    </r>
  </si>
  <si>
    <r>
      <rPr>
        <b/>
        <u/>
        <sz val="12"/>
        <color theme="1"/>
        <rFont val="Calibri (Body)"/>
      </rPr>
      <t>{RPVS-NF1, RPVS-NF2}.DOR-NF1.PRLM-NF1.POR-NF1.FP-NF1-NF1.</t>
    </r>
    <r>
      <rPr>
        <sz val="12"/>
        <color theme="1"/>
        <rFont val="Calibri"/>
        <family val="2"/>
        <scheme val="minor"/>
      </rPr>
      <t xml:space="preserve"> Safety. The errFinalizePolygons function shall result in {intermediate zone polygon storage} where all {intermediate zone polygons} for keep-in zones fall entirely within the {initial zone data} polygons for keep-in zones within a distance tolerance EPSILON.</t>
    </r>
  </si>
  <si>
    <r>
      <rPr>
        <b/>
        <u/>
        <sz val="12"/>
        <color theme="1"/>
        <rFont val="Calibri (Body)"/>
      </rPr>
      <t>{RPVS-NF1, RPVS-NF2}.DOR-NF1.PRLM-NF1.POR-NF1.FP-NF1-NF2</t>
    </r>
    <r>
      <rPr>
        <sz val="12"/>
        <color theme="1"/>
        <rFont val="Calibri"/>
        <family val="2"/>
        <scheme val="minor"/>
      </rPr>
      <t>. Safety. The errFinalizePolygons function shall result in {intermediate zone polygon storage} where all {initial zone data} polygons fall entirely within the {intermediate zone polygons} for keep-out zones within a distance tolerance EPSILON.</t>
    </r>
  </si>
  <si>
    <r>
      <rPr>
        <b/>
        <u/>
        <sz val="12"/>
        <color theme="1"/>
        <rFont val="Calibri (Body)"/>
      </rPr>
      <t>{RPVS-NF5-NF1, RPVS-NF5-NF2}.DOR-NF1.PRLM-NF2.POR-NF1.FP-NF1.</t>
    </r>
    <r>
      <rPr>
        <sz val="12"/>
        <color theme="1"/>
        <rFont val="Calibri"/>
        <family val="2"/>
        <scheme val="minor"/>
      </rPr>
      <t xml:space="preserve"> Reliability: The errFinalizePolygons function shall reliably perform its expand and shrink and polygon merge functions for valid {initial zone data} so that all and only {initial polygon data} is used to compute polygons of the intermediate data, and all {intermediate polygon data} polygons have a computed centroid and type classification.</t>
    </r>
  </si>
  <si>
    <r>
      <rPr>
        <b/>
        <u/>
        <sz val="12"/>
        <color theme="1"/>
        <rFont val="Calibri (Body)"/>
      </rPr>
      <t>{RPVS-NF5-NF1, RPVS-NF5-NF2}.DOR-NF2.PRLM-NF2.POR-NF1.AP-NF1.</t>
    </r>
    <r>
      <rPr>
        <sz val="12"/>
        <color theme="1"/>
        <rFont val="Calibri"/>
        <family val="2"/>
        <scheme val="minor"/>
      </rPr>
      <t xml:space="preserve"> Reliability. The errFinalizePolygons function shall result in {intermediate polygon data} from expanded, shrunk, and merged polygons with {sufficiently useful accuracy}.</t>
    </r>
  </si>
  <si>
    <r>
      <rPr>
        <b/>
        <u/>
        <sz val="12"/>
        <color theme="1"/>
        <rFont val="Calibri (Body)"/>
      </rPr>
      <t>{RPVS-NF5-NF1, RPVS-NF5-NF2}.DOR-NF2.PRLM-NF2.POR-NF1.FP-NF1-NF1</t>
    </r>
    <r>
      <rPr>
        <sz val="12"/>
        <color theme="1"/>
        <rFont val="Calibri"/>
        <family val="2"/>
        <scheme val="minor"/>
      </rPr>
      <t>. Design Constraint. The errFinalizePolygons function shall result in {intermediate polygon data} from expanded, shrunk, and merged polygons with at most EPSILON distance error from real-valued calculations on the same data from initial zone declarations as input to the service.</t>
    </r>
  </si>
  <si>
    <r>
      <rPr>
        <b/>
        <u/>
        <sz val="12"/>
        <color theme="1"/>
        <rFont val="Calibri (Body)"/>
      </rPr>
      <t>{RPVS-NF5-NF1, RPVS-NF5-NF2}.DOR-NF3.PRLM-NF1.POR-NF2.FP-NF1</t>
    </r>
    <r>
      <rPr>
        <sz val="12"/>
        <color theme="1"/>
        <rFont val="Calibri"/>
        <family val="2"/>
        <scheme val="minor"/>
      </rPr>
      <t>. Integrity. The errFinalizePolygons shall not result in overwrite of any data in the visiblity graph except old data that is to be rewritten for a new declaration of the operating region's polygons.</t>
    </r>
  </si>
  <si>
    <r>
      <rPr>
        <b/>
        <u/>
        <sz val="12"/>
        <color theme="1"/>
        <rFont val="Calibri (Body)"/>
      </rPr>
      <t>RPVS-NF6-NF1.DOR-NF1.PRLM-NF2.POR-NF1.FP-NF1</t>
    </r>
    <r>
      <rPr>
        <sz val="12"/>
        <color theme="1"/>
        <rFont val="Calibri"/>
        <family val="2"/>
        <scheme val="minor"/>
      </rPr>
      <t>. Safety-Predictability: The errFinalizePolygons function shall always compute and store the same {intermediate polygon data} from equivalent {initial polygon data}.</t>
    </r>
  </si>
  <si>
    <r>
      <rPr>
        <b/>
        <u/>
        <sz val="12"/>
        <color theme="1"/>
        <rFont val="Calibri (Body)"/>
      </rPr>
      <t>RPVS-NF7.DOR-NF1.PRLMN-NF2.POR-NF1.FP-NF1</t>
    </r>
    <r>
      <rPr>
        <sz val="12"/>
        <color theme="1"/>
        <rFont val="Calibri"/>
        <family val="2"/>
        <scheme val="minor"/>
      </rPr>
      <t>: Performance: The errFinalizePolygons function shall perform its functions in bounded time proportional to the number of defining keep-in and keep-out zones and their number of vertices as reasonably performant under known computational geometry.</t>
    </r>
  </si>
  <si>
    <r>
      <rPr>
        <b/>
        <u/>
        <sz val="12"/>
        <color theme="1"/>
        <rFont val="Calibri (Body)"/>
      </rPr>
      <t>RPVS-NF9:DOR-NF1.PRLMN-NF1.POR-NF1.FP-NF1</t>
    </r>
    <r>
      <rPr>
        <sz val="12"/>
        <color theme="1"/>
        <rFont val="Calibri"/>
        <family val="2"/>
        <scheme val="minor"/>
      </rPr>
      <t>. Reliability: The errFinalizePolygons function shall only fail to meet its other nonfunctional requirements due to failures of its {operating environment}.</t>
    </r>
  </si>
  <si>
    <r>
      <rPr>
        <b/>
        <u/>
        <sz val="12"/>
        <color theme="1"/>
        <rFont val="Calibri (Body)"/>
      </rPr>
      <t>{RPVS-NF1, RPVS-NF2}.DOR-NF1.PRLM-NF1.POR-NF1.AP-NF1</t>
    </r>
    <r>
      <rPr>
        <sz val="12"/>
        <color theme="1"/>
        <rFont val="Calibri"/>
        <family val="2"/>
        <scheme val="minor"/>
      </rPr>
      <t>. Safety. The errAddPolygon function shall add a zone of an operating region to its visibility graph's {initial zone data} as {safe-sound operating region geometry}.</t>
    </r>
  </si>
  <si>
    <r>
      <rPr>
        <b/>
        <u/>
        <sz val="12"/>
        <color theme="1"/>
        <rFont val="Calibri (Body)"/>
      </rPr>
      <t>{RPVS-NF5-NF1, RPVS-NF5-NF2}.DOR-NF1.PRLM-NF2.POR-NF1.</t>
    </r>
    <r>
      <rPr>
        <sz val="12"/>
        <color theme="1"/>
        <rFont val="Calibri"/>
        <family val="2"/>
        <scheme val="minor"/>
      </rPr>
      <t xml:space="preserve"> Reliability: The bProcessOperatingRegion function shall reliably store operating region and derived data for valid operating region declarations.</t>
    </r>
  </si>
  <si>
    <r>
      <rPr>
        <b/>
        <u/>
        <sz val="12"/>
        <color theme="1"/>
        <rFont val="Calibri (Body)"/>
      </rPr>
      <t>{RPVS-NF5-NF1, RPVS-NF5-NF2}.DOR-NF2.PRLM-NF2.POR-NF1.AP-NF1.</t>
    </r>
    <r>
      <rPr>
        <sz val="12"/>
        <color theme="1"/>
        <rFont val="Calibri"/>
        <family val="2"/>
        <scheme val="minor"/>
      </rPr>
      <t xml:space="preserve"> Reliability. The bAddPolygon function shall store all valid operating region declarations as geometry with {sufficiently useful accuracy}.</t>
    </r>
  </si>
  <si>
    <r>
      <rPr>
        <b/>
        <u/>
        <sz val="12"/>
        <color theme="1"/>
        <rFont val="Calibri (Body)"/>
      </rPr>
      <t>{{RPVS-NF1, RPVS-NF2}.DOR-NF1.PRLM-NF1.POR-NF1.AP-NF1, {RPVS-NF5-NF1, RPVS-NF5-NF2}.DOR-NF1.PRLM-NF2.POR-NF1, {RPVS-NF5-NF1, RPVS-NF5-NF2}.DOR-NF2.PRLM-NF2.POR-NF1.AP-NF1, RPVS-NF6-NF1.DOR-NF1.PRLM-NF2.POR-NF1}-NF1</t>
    </r>
    <r>
      <rPr>
        <sz val="12"/>
        <color theme="1"/>
        <rFont val="Calibri"/>
        <family val="2"/>
        <scheme val="minor"/>
      </rPr>
      <t>. Design Constraint. The errAddPolygon function shall add a zone of an operating region to its visibility graph's {initial zone data} as the exact vertex data values in the exact order of the zone as stored by the bProcessZone function.</t>
    </r>
  </si>
  <si>
    <r>
      <rPr>
        <b/>
        <u/>
        <sz val="12"/>
        <color theme="1"/>
        <rFont val="Calibri (Body)"/>
      </rPr>
      <t>{{RPVS-NF1, RPVS-NF2}.DOR-NF1.PRLM-NF1.POR-NF1.AP-NF1, {RPVS-NF5-NF1, RPVS-NF5-NF2}.DOR-NF1.PRLM-NF2.POR-NF1, {RPVS-NF5-NF1, RPVS-NF5-NF2}.DOR-NF2.PRLM-NF2.POR-NF1.AP-NF1, RPVS-NF6-NF1.DOR-NF1.PRLM-NF2.POR-NF1}-NF2</t>
    </r>
    <r>
      <rPr>
        <sz val="12"/>
        <color theme="1"/>
        <rFont val="Calibri"/>
        <family val="2"/>
        <scheme val="minor"/>
      </rPr>
      <t>. Design Constraint. The errAddPolygon function shall add a zone's padding value to the visibility graph's {initial zone data} as the exact value of the zone as stored by the bProcessZone function.</t>
    </r>
  </si>
  <si>
    <r>
      <rPr>
        <b/>
        <u/>
        <sz val="12"/>
        <color theme="1"/>
        <rFont val="Calibri (Body)"/>
      </rPr>
      <t>{RPVS-NF5-NF1, RPVS-NF5-NF2}.DOR-NF3.PRLM-NF1.POR-NF2.AP-NF1</t>
    </r>
    <r>
      <rPr>
        <sz val="12"/>
        <color theme="1"/>
        <rFont val="Calibri"/>
        <family val="2"/>
        <scheme val="minor"/>
      </rPr>
      <t>. Integrity. The bAddPolygon function shall maintain the integrity of any zone data that is not being overwritten by new zone data for the same zone id for a previously declared zone and operating region.</t>
    </r>
  </si>
  <si>
    <r>
      <rPr>
        <b/>
        <u/>
        <sz val="12"/>
        <color theme="1"/>
        <rFont val="Calibri (Body)"/>
      </rPr>
      <t>RPVS-NF7.DOR-NF1.PRLMN-NF2.POR-NF1</t>
    </r>
    <r>
      <rPr>
        <sz val="12"/>
        <color theme="1"/>
        <rFont val="Calibri"/>
        <family val="2"/>
        <scheme val="minor"/>
      </rPr>
      <t>: Performance: The errAddPolygon function  shall store the vertices and  padding in O(v) time where v is the number of vertices.</t>
    </r>
  </si>
  <si>
    <r>
      <rPr>
        <b/>
        <u/>
        <sz val="12"/>
        <color theme="1"/>
        <rFont val="Calibri (Body)"/>
      </rPr>
      <t>RPVS-NF9:DOR-NF1.PRLMN-NF1.POR-NF1</t>
    </r>
    <r>
      <rPr>
        <sz val="12"/>
        <color theme="1"/>
        <rFont val="Calibri"/>
        <family val="2"/>
        <scheme val="minor"/>
      </rPr>
      <t>. Reliability: The errAddPolygon function shall only fail to meet its other nonfunctional requirements due to failures of its {operating environment}.</t>
    </r>
  </si>
  <si>
    <t>Propagates Unchecked  Exceptions Outside Its Scope</t>
  </si>
  <si>
    <t>Polygon::errCalculateDistanceToOtherPolygons</t>
  </si>
  <si>
    <t>Polygon::errFindVisibleEdges}</t>
  </si>
  <si>
    <t>Polygon::errAddExtraVisibleEdges</t>
  </si>
  <si>
    <t>veEdgesVisibleBase: via line 276</t>
  </si>
  <si>
    <t xml:space="preserve">veEdgesVisibleBase via line 288 </t>
  </si>
  <si>
    <t>veEdgesVisibleBase via lines {304,312,317}</t>
  </si>
  <si>
    <t>Part of Class</t>
  </si>
  <si>
    <t>CVisibilityGraph</t>
  </si>
  <si>
    <t>const V_V_VERTEX_DESCRIPTOR_t&amp; vvvtxGetVertexParentBase() const</t>
  </si>
  <si>
    <t>V_V_VERTEX_DESCRIPTOR_t&amp; vvvtxGetVertexParentBase()</t>
  </si>
  <si>
    <t>protected</t>
  </si>
  <si>
    <t>public</t>
  </si>
  <si>
    <t>Global Access</t>
  </si>
  <si>
    <t>Access Potential</t>
  </si>
  <si>
    <t>ostream &amp;operator&lt;&lt;(ostream &amp;os, const CVisibilityGraph&amp; visgRhs);</t>
  </si>
  <si>
    <t>ANALYSIS RESULTS</t>
  </si>
  <si>
    <t>Security: Attack Classes Mitigated</t>
  </si>
  <si>
    <t>Service</t>
  </si>
  <si>
    <t>Accidents</t>
  </si>
  <si>
    <t>Collision, vehicle faiure, injury to environment</t>
  </si>
  <si>
    <t>Sudden route plan change leads to untenable flight path</t>
  </si>
  <si>
    <t>Failure</t>
  </si>
  <si>
    <t>Vehicle is not in any keep in-zones and/or vehicle enters a keep-out zone.</t>
  </si>
  <si>
    <t>Failure 1: Returned route plan enters declared keep-out zones or leaves declared keep-in zones including size and manuver capabilties of vehicle</t>
  </si>
  <si>
    <t>Service-related Hazards</t>
  </si>
  <si>
    <t>Vehicle wandering prevents mission completion</t>
  </si>
  <si>
    <t>Provide Route</t>
  </si>
  <si>
    <t>Failure 8: Slow or unreliable returning of route or no route available result</t>
  </si>
  <si>
    <t>Vehicle without requested route cannot perform mission requirement in a sufficiently timely manner</t>
  </si>
  <si>
    <t>RPVS-NF2: Safety: The service shall never return a route if no {valid and safe route} is found.</t>
  </si>
  <si>
    <t>Failure 1, Failure 8</t>
  </si>
  <si>
    <t>Failure 2, Failure 3</t>
  </si>
  <si>
    <t>Failure 3</t>
  </si>
  <si>
    <t>Failure 1,  Failure 3, Failure 8</t>
  </si>
  <si>
    <t xml:space="preserve"> Sufficiently Mitigating Requirement Set</t>
  </si>
  <si>
    <t>Route Service</t>
  </si>
  <si>
    <t>Failure 2: Failure to clearly return no flight plan if no valid and safe flight plan is available in declared zones</t>
  </si>
  <si>
    <t>Failure 5: Failure to maintin deterministically repeatable, consitent shortest valid and safe route plans for similar starting and stopping locations in the same operating region</t>
  </si>
  <si>
    <t>Failure 4: Failure to return deterministically repeatable, consitent route plans from current vehicle location on the route plan to the same desitination and in same operating region</t>
  </si>
  <si>
    <t>Failure 3: Failure to provide shortest correct route in declared zones when valid safe route returned</t>
  </si>
  <si>
    <t>Failure 6; Failure to provide a route physically flyable by the requesting vehicle under antiicipated conditions</t>
  </si>
  <si>
    <t>Failure 2, Failure 3, Failure 4, Failure 5, Failure 6</t>
  </si>
  <si>
    <t>Vehicle mission uses greatly more than roughly anticipated amount of fuel/energy in reaching destination</t>
  </si>
  <si>
    <t>Failure 7: Failure to return a route to the correct destination, or with sufficient accuracy and precision of the requested destination</t>
  </si>
  <si>
    <t>Failure 9: Unavaialble route service within time bounds T of need</t>
  </si>
  <si>
    <t>Failure 2: Failure to clearly return no route if no valid and safe route is available in declared zones</t>
  </si>
  <si>
    <t>Failure 4: Failure to return deterministically repeatable, consitent route plans from current vehicle location on the route plan to the same desitination and in same operating region using any position along a returned route as the starting location for a new route, and using the same desitnation as the original route request.</t>
  </si>
  <si>
    <t>RPVS-NF6-NF3. Safety-Predictability: The service shall always return a route plan from a location S to a location E consisting of of waypoints sequence WS, such that if WS is suffix of a waypoint sequence WSO for a previous route plan request from location SO to E where location S is a point on the route from SO to E.</t>
  </si>
  <si>
    <t>RPVS-NF6-NF4. Safety-Predictability: The service shall always break ties for {shortest valid route} using the same route for any a locus of staring locations for which a given shortest route ties with other routes as valid solutions.</t>
  </si>
  <si>
    <t>RRPS-NF1, NF2, NF3, NF4</t>
  </si>
  <si>
    <t>Sign-Off</t>
  </si>
  <si>
    <t xml:space="preserve"> System</t>
  </si>
  <si>
    <t>Module Analysis Signers</t>
  </si>
  <si>
    <t>Open UxAS (version #)</t>
  </si>
  <si>
    <t>Rowanhill</t>
  </si>
  <si>
    <t>System Name</t>
  </si>
  <si>
    <t>Service Name</t>
  </si>
  <si>
    <t>Service Points</t>
  </si>
  <si>
    <t>Service Point Analysis Complete Sign-Off</t>
  </si>
  <si>
    <t>Service Identification Complete Sign-Off</t>
  </si>
  <si>
    <t>System</t>
  </si>
  <si>
    <t>Contributing Service Failures</t>
  </si>
  <si>
    <t>Brief Definition</t>
  </si>
  <si>
    <t>Software Identification (Packages, Versions, etc)</t>
  </si>
  <si>
    <t>Open UxAS</t>
  </si>
  <si>
    <t>Version X of open UxAS.</t>
  </si>
  <si>
    <t>Sign Off</t>
  </si>
  <si>
    <t>Class / Object / Structure</t>
  </si>
  <si>
    <t>Provides Read Access</t>
  </si>
  <si>
    <t>Provides Write Access</t>
  </si>
  <si>
    <t>Override Mechanism</t>
  </si>
  <si>
    <t xml:space="preserve"> System-Specific  Overrides by Mechanism</t>
  </si>
  <si>
    <t xml:space="preserve">Externally Visible Data Objects Written To </t>
  </si>
  <si>
    <t>Vulnerability / Mitigation Requirement</t>
  </si>
  <si>
    <t>Systems to Which it is Applicable</t>
  </si>
  <si>
    <t>Behavior Potential</t>
  </si>
  <si>
    <t>Externalized Calls that Change System State</t>
  </si>
  <si>
    <t>Returns a value</t>
  </si>
  <si>
    <t>Thrown or Propagated Explicit  Exceptions Outside Its Scope</t>
  </si>
  <si>
    <t xml:space="preserve"> Calls to Outside Module That Can Change System State</t>
  </si>
  <si>
    <t>Direct Data Object Received/Handler of Potentially Remotely Triggered Objects /  Object Changes</t>
  </si>
  <si>
    <t>Name</t>
  </si>
  <si>
    <t>Persistent Data Object</t>
  </si>
  <si>
    <t>Potential BP</t>
  </si>
  <si>
    <t>Potential AP</t>
  </si>
  <si>
    <t>BP</t>
  </si>
  <si>
    <t>Interface Points</t>
  </si>
  <si>
    <t>Constant</t>
  </si>
  <si>
    <t>Active BP</t>
  </si>
  <si>
    <t>Active AP</t>
  </si>
  <si>
    <t>Source Location</t>
  </si>
  <si>
    <t>Reads</t>
  </si>
  <si>
    <t>Writes</t>
  </si>
  <si>
    <t>Behavior Points</t>
  </si>
  <si>
    <t>Return Value Behavior (for consideration in BP Contract)</t>
  </si>
  <si>
    <t>Contains  APs</t>
  </si>
  <si>
    <t>APs</t>
  </si>
  <si>
    <t>Writes are Actuation Points?</t>
  </si>
  <si>
    <t>Mechanism-Based Access</t>
  </si>
  <si>
    <t xml:space="preserve">Package Access </t>
  </si>
  <si>
    <t xml:space="preserve"> scope </t>
  </si>
  <si>
    <t>If object-oriented module, then valid values are "package", "public", "protecte", "private". If not in an object-oriented language, leave blank.</t>
  </si>
  <si>
    <t>In object-oreiented languages, indicate name of parent class if any</t>
  </si>
  <si>
    <t xml:space="preserve">In languages with global or externalized scope (e.g. C), indicate TRUE if symbol is global or externalized. </t>
  </si>
  <si>
    <t>List any locations in the systems of interest where the the data object is written to.</t>
  </si>
  <si>
    <t>List any locations in systems of interest where the data object is read from</t>
  </si>
  <si>
    <t>List any locations in the target module where the data object is written to.</t>
  </si>
  <si>
    <t>List any locations in the target module where the data object is read from.</t>
  </si>
  <si>
    <t>Indicate where in the target module the data object is declared.</t>
  </si>
  <si>
    <t>Reviewed and Accepted</t>
  </si>
  <si>
    <t>Completion Sign-offs</t>
  </si>
  <si>
    <t>Indicates target-module data object  that are written to by systems of interest.</t>
  </si>
  <si>
    <t>Indicate whether the data object is entirely constant so that deeep value. (Place TRUE or FALSE)Note, this is not merely being declared "const" in most languages unless the value type is primitive and not an array.</t>
  </si>
  <si>
    <t xml:space="preserve">Indicates module-declared data objects that are written to outside the target module by systeems of interest. </t>
  </si>
  <si>
    <t>Indicates that the data object that can be read from system elements outside the target module</t>
  </si>
  <si>
    <t>Indicates a data object that can be directly accessed by system elements outside the target module.</t>
  </si>
  <si>
    <t>Inicates a data object that can be directly accessed by other members of the same package (e.g. Java default visbility)</t>
  </si>
  <si>
    <t>Friend/Descendant  Access</t>
  </si>
  <si>
    <t>Indicates a data object that can be directly accessed by friend or descendent classes in an object-oriented language</t>
  </si>
  <si>
    <t>Place a value of 1 in this field when analysis of this declared data object is complete.</t>
  </si>
  <si>
    <t>Place a value of 1 in this field when analysis of this declared code object is complete.</t>
  </si>
  <si>
    <t>List the name of the declared data object.</t>
  </si>
  <si>
    <t>m_vvvtxVertexDistanceBase</t>
  </si>
  <si>
    <t>Review Complete</t>
  </si>
  <si>
    <t xml:space="preserve">Place a value of 1 here when the declared code object analysis has been reviewed and accepted. Remove "1" if issues arise to address. </t>
  </si>
  <si>
    <t xml:space="preserve">Place a value of 1 here when the declared data object analysis has been reviewed and accepted.Remove "1" if issues arise to address. </t>
  </si>
  <si>
    <t>Indicates data objects that can be written to and have their state change by system elements outside the target module.</t>
  </si>
  <si>
    <t>Indicates a declared code object that can be called by actions of systems from outside of the target module.</t>
  </si>
  <si>
    <t>Indicates a declared code object that is  called as a result of the actions of systems of interest.</t>
  </si>
  <si>
    <t>Declared Code Object</t>
  </si>
  <si>
    <t>List modules, procedures, anf functions of the target module here, one per row</t>
  </si>
  <si>
    <t>Indicate a general type o the declared code  object This is for user convenience. Categories include "operator", "constructor", "function", "method".</t>
  </si>
  <si>
    <t>Indicates that the declared code object contains calls to code objects outside the target module or writes to data objects declared outside the target module or to locally declared persistent data objects outside the target module</t>
  </si>
  <si>
    <t>List each class or declared packaged object, one per row</t>
  </si>
  <si>
    <t>Place a value of 1 when analysis of the declared class or packaged object is complete. Remove the value of 1 if issues that must be addressed.</t>
  </si>
  <si>
    <t>Place a value of 1 when review of the analysis of the declared class/package object is complete. Remove the value of 1 is issues arise that must be addressed.</t>
  </si>
  <si>
    <t>Access Attributes</t>
  </si>
  <si>
    <t>externalized/global</t>
  </si>
  <si>
    <t>Polygon</t>
  </si>
  <si>
    <t>In object-oreiented languages, indicate class containing this declared code object.</t>
  </si>
  <si>
    <t>List (comma separated) all calls to this declared code object made within the target module.</t>
  </si>
  <si>
    <t>List (comma separated) all calls to this declared code from outside the target module in systems of interest.</t>
  </si>
  <si>
    <t>List the declared code object's calls (comma separated list)  to code objects declared outside the target module, where it has been determined that the call can result in a change to system state.</t>
  </si>
  <si>
    <t>List (comma separated list) the declared code object's calls to system calls,traps, or signals.</t>
  </si>
  <si>
    <t>Indicate the return type of the declared code object, if any</t>
  </si>
  <si>
    <t>Indicate a value of 1 if this method propagates unchecked exceptions outside of its scope.</t>
  </si>
  <si>
    <t>Reference or Pointer Parameters That Can be Written to</t>
  </si>
  <si>
    <t>List any reference parameters or pointer parameters of this declared code object  for which the code object performs a shallow or deep write of state or pointer value.</t>
  </si>
  <si>
    <t>List (comma separated) any exceptions explicit thrown or propagated by this method (either by direct exception throwing or received from sub-calls)</t>
  </si>
  <si>
    <t>List (comma separated) any signals or traps (e.g. traps, os signals, etc) that this declared call object asynchronousy handles for  systems, including those remotely configured in systems of interest.</t>
  </si>
  <si>
    <t xml:space="preserve">Handled Asynchronous Signals/Traps </t>
  </si>
  <si>
    <t>Indicates the code object can be directly called by  system elements outside the target module.</t>
  </si>
  <si>
    <t>Inicates a code object that can be called by system elements outside the target module but inside the same package structure (e.g. Java Package-Level access).</t>
  </si>
  <si>
    <t>Indicates a code object that can be directly called by friend or descendent classes in an object-oriented language</t>
  </si>
  <si>
    <t>Indicates a code object that can be directly called by system elements outside the target module through mechanism or system configuration (e.g. Java ClassLoader modifications)</t>
  </si>
  <si>
    <t>Indicates a data object that can be directly acccessed by system elements outside the target module through mechanism or system configuration (e.g. Java ClassLoader modifications)</t>
  </si>
  <si>
    <t>Analysis and Review Sign-Off</t>
  </si>
  <si>
    <t>Access Properties</t>
  </si>
  <si>
    <t>Indicates a data object that can be directly accessed by existing friend or descendent classes in an object-oriented language</t>
  </si>
  <si>
    <t>Externalized / Global</t>
  </si>
  <si>
    <t>BPs</t>
  </si>
  <si>
    <t>Local Access (from Target Module)</t>
  </si>
  <si>
    <t>External Access from Systems (Outside Target Module)</t>
  </si>
  <si>
    <t>Local Calls (from other locations in Target Module)</t>
  </si>
  <si>
    <t>Remote Calls (from locations outside target module)</t>
  </si>
  <si>
    <t>External Calls (from locations outside target module)</t>
  </si>
  <si>
    <t>List objects for which this declared code is an object handler (will receive a data-registered call, for example, as a notificaiton handler.)</t>
  </si>
  <si>
    <t>Module-Local Exceptions/Signals/Traps  Generation Sites for the Module's Asynchronously  Handled Exceptions</t>
  </si>
  <si>
    <t>External  Exceptions/Signals/Traps  Generation Sites for the Module's Asynchronously  Handled Exceptions for Systems of Interest</t>
  </si>
  <si>
    <t>List (comma separated list) any locations external to the target module  in systems of interest that generate signals or traps handled by the declared code object.</t>
  </si>
  <si>
    <t>List (comma separated list) any locations in the target module that generate signals or traps handled by the declared object code.</t>
  </si>
  <si>
    <t>Changes to Externally Visible Data</t>
  </si>
  <si>
    <t>List on a separate row, each system of interest fow which sufficient target module and system analysis has been signed off on.</t>
  </si>
  <si>
    <t>List (comma separated list) sufficiently unique identifying names of those signing off on external analysis of the target module and system for the given system of interest.</t>
  </si>
  <si>
    <t>List the name of the target module to formally re-engineer</t>
  </si>
  <si>
    <t>List each of the files within the target module. This method of reverse engineering asssumes file boundaries define target modules.</t>
  </si>
  <si>
    <t>List, one per row, each system of interest for which the target module will be reengineered</t>
  </si>
  <si>
    <t>Briefly description of the system</t>
  </si>
  <si>
    <t>identification of the system version and configuration constraints that identify any instantiation that is an instance of the system.</t>
  </si>
  <si>
    <t>Sign-off on the system description. Indicate a comma separated list of names of those signing off on the system definition.</t>
  </si>
  <si>
    <t>An open version of the UxAS system, for version X, using standard C++ gcc compiler/inker stack technology.</t>
  </si>
  <si>
    <t>name of a term utilized in requirements/contracts</t>
  </si>
  <si>
    <t>A conscise definition of the term. May refer to other defined terms.</t>
  </si>
  <si>
    <t>A code or data object that is an interface point</t>
  </si>
  <si>
    <t>Place a 1 when the analysis is complete</t>
  </si>
  <si>
    <t>Any preconditions/assumptions of the contract, one per row for the given IP</t>
  </si>
  <si>
    <t>Any functional requirements (guarantees) of the contract, one per row for the given IP</t>
  </si>
  <si>
    <t>Any nonfunctional requirements (guarantees) of the contract, one per row for the given IP</t>
  </si>
  <si>
    <t>Name the system (as defined in the Systems tab) for which service analysis is performed</t>
  </si>
  <si>
    <t>For each system list one service per row that is  potentially affected by the target module.</t>
  </si>
  <si>
    <t>Name the individuals (comma seperated list) who sign off on sufficient identificaiton of all service points from which these services propagate as behavior in the system</t>
  </si>
  <si>
    <r>
      <rPr>
        <sz val="12"/>
        <color theme="1"/>
        <rFont val="Calibri"/>
        <family val="2"/>
        <scheme val="minor"/>
      </rPr>
      <t>Indicate a sufficiently uniqie, source code identifier of the destination node in the control-and-data-flow graph</t>
    </r>
    <r>
      <rPr>
        <b/>
        <sz val="12"/>
        <color theme="1"/>
        <rFont val="Calibri"/>
        <family val="2"/>
        <scheme val="minor"/>
      </rPr>
      <t xml:space="preserve"> </t>
    </r>
  </si>
  <si>
    <r>
      <t xml:space="preserve">List (comma separated list) all persistent declared data objects that are written to by this declared code object, where the persistent data object can be </t>
    </r>
    <r>
      <rPr>
        <b/>
        <i/>
        <sz val="12"/>
        <color theme="1"/>
        <rFont val="Calibri"/>
        <family val="2"/>
        <scheme val="minor"/>
      </rPr>
      <t>directly</t>
    </r>
    <r>
      <rPr>
        <sz val="12"/>
        <color theme="1"/>
        <rFont val="Calibri"/>
        <family val="2"/>
        <scheme val="minor"/>
      </rPr>
      <t xml:space="preserve"> accessed (read) external to the target module.</t>
    </r>
  </si>
  <si>
    <t>Activation Analysis</t>
  </si>
  <si>
    <t>Declared Structure</t>
  </si>
  <si>
    <t>If the object is a declared class, list all friend or descendant classes that are not within the target module for systems of interest. Use a comma-separated list.</t>
  </si>
  <si>
    <t>List mechanisms (comma spearated list) for which mechanisms are in place to override language-standard access models (e.g. modified ClassLoader in Java, proxy classes in Java)</t>
  </si>
  <si>
    <t>List systems (comma seperated list) for which mechanisms are in place to override lanugage-standard access models. (e.g. modified ClassLoader in Java.)</t>
  </si>
  <si>
    <t xml:space="preserve"> Systems Affected</t>
  </si>
  <si>
    <t>External Friend and Descendant Classes</t>
  </si>
  <si>
    <t>Mechanistic Access</t>
  </si>
  <si>
    <t xml:space="preserve">Vulnerability </t>
  </si>
  <si>
    <t>System Analyis Signers</t>
  </si>
  <si>
    <r>
      <t xml:space="preserve">List (comma separated list) sufficiently uniquely identifying names of those signing-off on module analysis analysis. </t>
    </r>
    <r>
      <rPr>
        <b/>
        <sz val="12"/>
        <color theme="1"/>
        <rFont val="Calibri"/>
        <family val="2"/>
        <scheme val="minor"/>
      </rPr>
      <t>All signing parties are indicating that the module analyses above are practicably complete and correct, including that there are no outstanding identified issues, and that all analyses and review were performed with acceptable quality.</t>
    </r>
  </si>
  <si>
    <t>control</t>
  </si>
  <si>
    <t>Service Analysis Signoff</t>
  </si>
  <si>
    <t>Service Point Signoff</t>
  </si>
  <si>
    <t>Control-and-data-flow Graph Signoff</t>
  </si>
  <si>
    <t>Indicate a sufficiently uniqie, source code identifier of the source node in the control-and-data-flow graph. Note, the graph need only start at service points, not at the starting nodes of the system's software execution.</t>
  </si>
  <si>
    <t>Paths to Starting Points</t>
  </si>
  <si>
    <t>Message Queue Registration Function (find)</t>
  </si>
  <si>
    <t>Serice Class Registration Function (find)</t>
  </si>
  <si>
    <t>Start function path</t>
  </si>
  <si>
    <t>sub-service point</t>
  </si>
  <si>
    <t>service point</t>
  </si>
  <si>
    <r>
      <t xml:space="preserve">List (comma separated list) sufficiently uniquely identifying names of those signing-off that service point identification in control-and-data-flow is sufficiently complete and correct. </t>
    </r>
    <r>
      <rPr>
        <b/>
        <sz val="12"/>
        <color theme="1"/>
        <rFont val="Calibri"/>
        <family val="2"/>
        <scheme val="minor"/>
      </rPr>
      <t>All signing parties are indicating that stated service points are sufficiently complete and correct for identified services for the target system, covering all control-and-data-flow paths from all execution start nodes before the BP of the target module are encountered.</t>
    </r>
  </si>
  <si>
    <r>
      <t xml:space="preserve">List (comma separated list) sufficiently uniquely identifying names of those signing-off that service identification in control-and-data-flow is sufficiently complete and correct. </t>
    </r>
    <r>
      <rPr>
        <b/>
        <sz val="12"/>
        <color theme="1"/>
        <rFont val="Calibri"/>
        <family val="2"/>
        <scheme val="minor"/>
      </rPr>
      <t>All signing parties are indicating that stated services are sufficiently complete and correct for the target system.</t>
    </r>
  </si>
  <si>
    <t>RPVS-F1: The route planning service shall take as input an operating region number, existing vehicle id, and desired position and either return a {valid}, {safe} {route} or return that no route could be found for the given vehicle in the given operating zone.</t>
  </si>
  <si>
    <t>RPVS-F2: The route planning service shall store received definitions of operating regions based on received definitions of keep in and keep out zones.</t>
  </si>
  <si>
    <t>RPVS-F2.DOR-F2: The route planning service shall store received definitions of zones sent in the form of zone id number, simple CSMI geometry shape, and zone type (keep in or keep out).</t>
  </si>
  <si>
    <t>RPVS-F2.DOR-F1: The route planning service shall store received definitions of operating regions sent in the form of region id number, a set of zone ids.</t>
  </si>
  <si>
    <t>RPVS-F2.DOR-F2.PRLM-F1: The bProcessReceievedLmcpMessage function shall receive LMCP zone declaration messages containing a zone id number, simple CSMI geometry shape, and zone type (keep in or keep out).</t>
  </si>
  <si>
    <t>RPVS-F2.DOR-F1.PRLM-F2: The bProcessReceievedLmcpMessage function shall respond to received correct LMCP operating region declaration messages by storing the definition of the operating region to persist as long as the service is executing.</t>
  </si>
  <si>
    <t>RPVS-F2.DOR-F2.PRLM-F2: The bProcessReceievedLmcpMessage function shall respons to received correct LMCP zone declaration messages by storing the definition of the zone to persist as long as the service is executing.</t>
  </si>
  <si>
    <t>RPVS-F2.DOR-F1.PRLM-F1: The bProcessReceievedLmcpMessage function shall receive LMCP operating region delcaration messages containing a region id number, a set of zone ids for keep in zones, and a set of zone ids for keep out zones.</t>
  </si>
  <si>
    <t>RPVS-F2.DOR-F3.PRLM-F1.POR-F1: The process operating region function shall store a  declared operating region that contains all currently stored zones of the declaration service refered to in the operating region definition.</t>
  </si>
  <si>
    <t>RPVS-F2.DOR-F1.PRLM-F2.POR-F1: The process operating region function shall take as input an operating region id and sets of keep in zone and keep out zone ids, and as a result persistently store the operating region as consisting of the defined zones while the service is active.</t>
  </si>
  <si>
    <t xml:space="preserve">RPVS-F2.DOR-F3: The route planning service shall create a declared operating region that contains all currently registered zones refered to in the operating region definition. </t>
  </si>
  <si>
    <t>RPVS-F2.DOR-F5: The route planning service shall update operating regions on subsequent redeclaration of the operating region with the same id.</t>
  </si>
  <si>
    <t>RPVS-F2.DOR-F6: The route planning service shall update operating regions that include a given zone when that zone is subsequently updated in a new zone declaration. This behavior shall not include zones that are only declared for the first time after the operating region referring to them has already been declared.</t>
  </si>
  <si>
    <t>RPVS-F2.DOR-F4: The route planning service shall not create an operating region if a declared region contains zone ids that are not recognized as registered zones by the service.</t>
  </si>
  <si>
    <t>RPVS-F2.DOR-F5.PRLM-F1: The bProcessReceievedLmcpMessage function shall update operating regions on subsequent LMCP messages redeclaring the operating region with the same id.</t>
  </si>
  <si>
    <t>RPVS-F2.DOR-F6.PRLM-F1: The bProcessReceievedLmcpMessage function shall update stored operating regions that include a given zone when that zone is subsequently updated in a new zone declaration LMCP Message. This behavior shall not include zones that are only declared for the first time after the operating region referring to them has already been declared.</t>
  </si>
  <si>
    <t>RPVS-F2.DOR-F7.PRLM-F1: The bProcessReceievedLmcpMessage function shall order  updates to operating region and zone declarations in the order in which their declaration LMCP messages are received by the service.</t>
  </si>
  <si>
    <t>RPVS-F2.DOR-F7: The route planning service shall consider the order of updates to operating region and zone declarations to be the order in which they are received at the service.</t>
  </si>
  <si>
    <t>RPVS-F2.DOR-F4.PRLM-F1: The route planning service shall not create an operating region if a declared region contains zone ids that are not recognized as registered zones by the service.</t>
  </si>
  <si>
    <t>RPVS-F2.DOR-F3.PRLM-F1: The bProcessReceievedLmcpMessage function shall store a declared operating region that contains all currently stored zones refered to in the operating region definition</t>
  </si>
  <si>
    <t>RPVS-F2.DOR-F4.PRLM-F1.POR-F1: The process operating region function shall return false and not create an operating region if one zone ids declared to be part of the operating region do not exist in currently registered zone storage.</t>
  </si>
  <si>
    <t>RPVS-F2.DOR-F5.PRLM-F1.POR-F1: The process operating region function shall update the persistent storage of an alreaady stored operating region on subsequent calls that have as input the stored operating region's id so as not to include zones no longer declared to be included and include zones now declared to be included in the input parameters.</t>
  </si>
  <si>
    <t>RPVS-F2.DOR-F3.PRLM-F1.POR-F2: The process operating region function shall return true if it succesfully creates or updates , and then stores an operating region definition, otherwise it shall return false</t>
  </si>
  <si>
    <t>RPVS-F2.DOR-F3.PRLM-F1.POR-F2.AP-F2: errAddPolygon returns errNoError</t>
  </si>
  <si>
    <t>AP-F1.1: errAddPolygon shall create a new polygon in intermediate storage if the zone id of polygon to add is not yet registered with the VisibilityGraph.</t>
  </si>
  <si>
    <t>{RPVS-F2.DOR-F1.PRLM-F2.POR-F1, RPVS-F2.DOR-F3.PRLM-F1.POR-F1}.AP-F1: errAddPolygon shall store an intermediate representation of an input zone polygon in {initial zone data}</t>
  </si>
  <si>
    <t>AP-F1.1: errAddPolygon shall store in {initial zone data} the polygon zone id, zone type, polygon expansion distance, and polygon verticies.</t>
  </si>
  <si>
    <t>AP-F1.3: errAddPolygon shall overwrite a previous intermediate polygon in {initial zone data} with the new input polygon definition if the input zone id is already registered in the {initial zone data}</t>
  </si>
  <si>
    <t>AP-F1.2: errAddPolygon shall create a new intermediate polygon record in {initial zone data} if the zone id of the input polygon is not yet registered with the {initial zone data}.</t>
  </si>
  <si>
    <t>Functional</t>
  </si>
  <si>
    <t xml:space="preserve"> Requirements</t>
  </si>
  <si>
    <t>Safety: Hazards and Failures Mitigated</t>
  </si>
  <si>
    <t>Requirement Analysis Completion Checks</t>
  </si>
  <si>
    <t>Supported Mitigatiions</t>
  </si>
  <si>
    <t>Requirement Analysis Completion Checks and Sign-Off</t>
  </si>
  <si>
    <t>BVG-F2: The errBuildVisibiltyGraph shall return errNoError</t>
  </si>
  <si>
    <t>Performance</t>
  </si>
  <si>
    <t>FP-F1: errFinalizePolygons shall process persistant {initial zone data} into persistant {intermediate zone data}.</t>
  </si>
  <si>
    <t>FP-F1: errFinalizePolygons shall store {intermediate zone data} as primitive polygon data with zone padding applied followed by polygon merging on overlapping zones of the same zone type.</t>
  </si>
  <si>
    <t>FP-F1.1 Keep in zone polygons shall not be modified by a padding value.</t>
  </si>
  <si>
    <t>FP-F2: errFinalizePolygons shall return errNoError</t>
  </si>
  <si>
    <r>
      <t xml:space="preserve">FP-F1.2: The vertices of keep out zones shall be expanded outwards </t>
    </r>
    <r>
      <rPr>
        <sz val="12"/>
        <color rgb="FFFF0000"/>
        <rFont val="Calibri"/>
        <family val="2"/>
        <scheme val="minor"/>
      </rPr>
      <t>from the centroid of their polygon (?)</t>
    </r>
    <r>
      <rPr>
        <b/>
        <sz val="12"/>
        <color rgb="FFFF0000"/>
        <rFont val="Calibri"/>
        <family val="2"/>
        <scheme val="minor"/>
      </rPr>
      <t xml:space="preserve"> </t>
    </r>
    <r>
      <rPr>
        <sz val="12"/>
        <color rgb="FF000000"/>
        <rFont val="Calibri"/>
        <family val="2"/>
        <scheme val="minor"/>
      </rPr>
      <t>by their declared padding distance declared in {initial zone data}, before polygon merging is applied.</t>
    </r>
  </si>
  <si>
    <t>FP-F1.4: All overlapping keep out zones shall be merged into a reduced set of polygons stored in {intermediate zone data}.</t>
  </si>
  <si>
    <t>FP-F1.3: All overlapping keep in zones shall be merged into a reduced set of polygons stored in {intermediate zone data}.</t>
  </si>
  <si>
    <t>FP-DC1: The resulting interemediate keep in and keep out zones shall be typed and checked for degeneracy. Typing determines convexness or concavity,  degeneracy, and cw or ccw order</t>
  </si>
  <si>
    <t>Indicate the type of the controlling object on the edge of a control-and-data-flow graph. Values allowed are "service", "subservice", "function", "data", or "BP function", "BP data"</t>
  </si>
  <si>
    <t>Indicate the desintation node object of the edge</t>
  </si>
  <si>
    <t>Indicate the source node object in a control-and-data-flow graph edge</t>
  </si>
  <si>
    <t>Place a 1 in this column for any edge where analysis is complete for the given category of requirement</t>
  </si>
  <si>
    <t>Indicate, in natural language, one per line, the functional requirements for the controlled node on behalf of the controller node.</t>
  </si>
  <si>
    <t>Indicate, in natural language, one per line, the non-functional requirements for the controlled node on behalf of the controller node.</t>
  </si>
  <si>
    <t>Indicate the safety hazards and  or failures mitigated by the stated nonfunctional requirement</t>
  </si>
  <si>
    <t>Indicate the attack classes mitigated by the stated non-functional requirement.</t>
  </si>
  <si>
    <t>System Sign-Off</t>
  </si>
  <si>
    <t>Accidents Sign-Off</t>
  </si>
  <si>
    <t>Hazards SignOff</t>
  </si>
  <si>
    <t>Service Failure SignOff</t>
  </si>
  <si>
    <t>Indicate the type of node of the controlled node for the edge. Types are  "control", "data" "BP", "CP", "service point", "sub-service point", "starting point"</t>
  </si>
  <si>
    <t>Indicate the type of node of the controlled node for the edge. Types are "control", "data", "service point ", "sub-service point", "starting point",  "BP", and "CP"</t>
  </si>
  <si>
    <r>
      <t xml:space="preserve">List (comma separated list) sufficiently uniquely identifying names of those signing-off on control-and-data-flow analysis for the given system is correct and sufficiently complete for all paths from service points to control points through all utilized behavior points. </t>
    </r>
    <r>
      <rPr>
        <b/>
        <sz val="12"/>
        <color theme="1"/>
        <rFont val="Calibri"/>
        <family val="2"/>
        <scheme val="minor"/>
      </rPr>
      <t>All signing parties are indicating that the control-and-data-flow analysis is complete and correct for the target system.</t>
    </r>
  </si>
  <si>
    <t>Indicate the type of the controlled object on the edge of a control-and-data-flow graph. Values allowed are "service", "subservice", "function", "data", or "BP function", "BP data", "CP"</t>
  </si>
  <si>
    <t>Reviewers should sign for each edge that the requirement collection is complete and correct from service points to control points through all utilized behavior points.</t>
  </si>
  <si>
    <r>
      <rPr>
        <b/>
        <sz val="12"/>
        <color rgb="FF000000"/>
        <rFont val="Calibri"/>
        <family val="2"/>
        <scheme val="minor"/>
      </rPr>
      <t>AP-F1</t>
    </r>
    <r>
      <rPr>
        <sz val="12"/>
        <color rgb="FF000000"/>
        <rFont val="Calibri"/>
        <family val="2"/>
        <scheme val="minor"/>
      </rPr>
      <t>: errAddPolygon shall store an intermediate representation of an input zone polygon in {initial zone data}</t>
    </r>
  </si>
  <si>
    <r>
      <rPr>
        <b/>
        <sz val="12"/>
        <color rgb="FF000000"/>
        <rFont val="Calibri"/>
        <family val="2"/>
        <scheme val="minor"/>
      </rPr>
      <t>AP-F1.1</t>
    </r>
    <r>
      <rPr>
        <sz val="12"/>
        <color rgb="FF000000"/>
        <rFont val="Calibri"/>
        <family val="2"/>
        <scheme val="minor"/>
      </rPr>
      <t>: errAddPolygon shall store in {initial zone data} the polygon zone id, zone type, polygon expansion distance, and polygon verticies.</t>
    </r>
  </si>
  <si>
    <r>
      <rPr>
        <b/>
        <sz val="12"/>
        <color rgb="FF000000"/>
        <rFont val="Calibri"/>
        <family val="2"/>
        <scheme val="minor"/>
      </rPr>
      <t>AP-F1.2</t>
    </r>
    <r>
      <rPr>
        <sz val="12"/>
        <color rgb="FF000000"/>
        <rFont val="Calibri"/>
        <family val="2"/>
        <scheme val="minor"/>
      </rPr>
      <t>: errAddPolygon shall create a new intermediate polygon record in {initial zone data} if the zone id of the input polygon is not yet registered with the {initial zone data}.</t>
    </r>
  </si>
  <si>
    <r>
      <rPr>
        <b/>
        <sz val="12"/>
        <color rgb="FF000000"/>
        <rFont val="Calibri"/>
        <family val="2"/>
        <scheme val="minor"/>
      </rPr>
      <t>AP-F1.3</t>
    </r>
    <r>
      <rPr>
        <sz val="12"/>
        <color rgb="FF000000"/>
        <rFont val="Calibri"/>
        <family val="2"/>
        <scheme val="minor"/>
      </rPr>
      <t>: errAddPolygon shall overwrite a previous intermediate polygon in {initial zone data} with the new input polygon definition if the input zone id is already registered in the {initial zone data}</t>
    </r>
  </si>
  <si>
    <r>
      <rPr>
        <b/>
        <sz val="12"/>
        <color rgb="FF000000"/>
        <rFont val="Calibri"/>
        <family val="2"/>
        <scheme val="minor"/>
      </rPr>
      <t>AP-F2</t>
    </r>
    <r>
      <rPr>
        <sz val="12"/>
        <color rgb="FF000000"/>
        <rFont val="Calibri"/>
        <family val="2"/>
        <scheme val="minor"/>
      </rPr>
      <t>: errAddPolygon returns errNoError</t>
    </r>
  </si>
  <si>
    <t>Preconditions</t>
  </si>
  <si>
    <t>Other Static Analysis Properties</t>
  </si>
  <si>
    <t>List  useful preconditions from static analysis on edges of control and data flow that hold at each edge. Preconditions are conditions that are guaranteed to be true on arriving at the end node of an edge.</t>
  </si>
  <si>
    <t>Rowanhil</t>
  </si>
  <si>
    <t>Peer and Stakeholder Review and Signoff</t>
  </si>
  <si>
    <t>List names of peers and stakeholders signing off for each contract that it is correct and complete with respect to the labeled, control-and-data-flow graph.</t>
  </si>
  <si>
    <t>Name the individuals (comma separated list) signing off on the completeness and correctness of the service definitions for the given service.</t>
  </si>
  <si>
    <t>List, one per row, each service point of the service in the indicated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</si>
</sst>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sz val="12"/>
      <color rgb="FFFF0000"/>
      <name val="Calibri (Body)"/>
    </font>
    <font>
      <b/>
      <u/>
      <sz val="12"/>
      <color theme="1"/>
      <name val="Calibri (Body)"/>
    </font>
    <font>
      <sz val="12"/>
      <color theme="1"/>
      <name val="Calibri"/>
      <family val="2"/>
      <scheme val="minor"/>
    </font>
    <font>
      <b/>
      <i/>
      <sz val="12"/>
      <color theme="1"/>
      <name val="Calibri"/>
      <family val="2"/>
      <scheme val="minor"/>
    </font>
    <font>
      <sz val="12"/>
      <color rgb="FFFF0000"/>
      <name val="Calibri"/>
      <family val="2"/>
      <scheme val="minor"/>
    </font>
    <font>
      <b/>
      <sz val="12"/>
      <color rgb="FFFF0000"/>
      <name val="Calibri"/>
      <family val="2"/>
      <scheme val="minor"/>
    </font>
    <font>
      <sz val="12"/>
      <color rgb="FF000000"/>
      <name val="Calibri"/>
      <family val="2"/>
      <scheme val="minor"/>
    </font>
    <font>
      <b/>
      <sz val="12"/>
      <color rgb="FF000000"/>
      <name val="Calibri"/>
      <family val="2"/>
      <scheme val="minor"/>
    </font>
  </fonts>
  <fills count="5">
    <fill>
      <patternFill patternType="none"/>
    </fill>
    <fill>
      <patternFill patternType="gray125"/>
    </fill>
    <fill>
      <patternFill patternType="solid">
        <fgColor theme="4" tint="0.79998168889431442"/>
        <bgColor indexed="65"/>
      </patternFill>
    </fill>
    <fill>
      <patternFill patternType="solid">
        <fgColor theme="6" tint="0.79998168889431442"/>
        <bgColor indexed="65"/>
      </patternFill>
    </fill>
    <fill>
      <patternFill patternType="solid">
        <fgColor theme="8" tint="0.79998168889431442"/>
        <bgColor indexed="65"/>
      </patternFill>
    </fill>
  </fills>
  <borders count="91">
    <border>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top/>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style="thick">
        <color indexed="64"/>
      </left>
      <right style="thick">
        <color indexed="64"/>
      </right>
      <top/>
      <bottom/>
      <diagonal/>
    </border>
    <border>
      <left style="thick">
        <color indexed="64"/>
      </left>
      <right/>
      <top/>
      <bottom/>
      <diagonal/>
    </border>
    <border>
      <left/>
      <right/>
      <top style="medium">
        <color indexed="64"/>
      </top>
      <bottom/>
      <diagonal/>
    </border>
    <border>
      <left/>
      <right style="medium">
        <color theme="1"/>
      </right>
      <top/>
      <bottom/>
      <diagonal/>
    </border>
    <border>
      <left/>
      <right style="medium">
        <color theme="1"/>
      </right>
      <top/>
      <bottom style="medium">
        <color indexed="64"/>
      </bottom>
      <diagonal/>
    </border>
    <border>
      <left style="thin">
        <color indexed="64"/>
      </left>
      <right style="thin">
        <color indexed="64"/>
      </right>
      <top/>
      <bottom style="medium">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style="medium">
        <color indexed="64"/>
      </right>
      <top style="medium">
        <color indexed="64"/>
      </top>
      <bottom style="double">
        <color indexed="64"/>
      </bottom>
      <diagonal/>
    </border>
    <border>
      <left/>
      <right style="medium">
        <color indexed="64"/>
      </right>
      <top style="medium">
        <color indexed="64"/>
      </top>
      <bottom style="thin">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double">
        <color indexed="64"/>
      </bottom>
      <diagonal/>
    </border>
    <border>
      <left/>
      <right/>
      <top/>
      <bottom style="double">
        <color indexed="64"/>
      </bottom>
      <diagonal/>
    </border>
    <border>
      <left/>
      <right/>
      <top style="medium">
        <color indexed="64"/>
      </top>
      <bottom style="thin">
        <color indexed="64"/>
      </bottom>
      <diagonal/>
    </border>
    <border>
      <left/>
      <right style="medium">
        <color theme="1"/>
      </right>
      <top/>
      <bottom style="double">
        <color indexed="64"/>
      </bottom>
      <diagonal/>
    </border>
    <border>
      <left/>
      <right style="medium">
        <color theme="1"/>
      </right>
      <top style="medium">
        <color indexed="64"/>
      </top>
      <bottom style="thin">
        <color indexed="64"/>
      </bottom>
      <diagonal/>
    </border>
    <border>
      <left style="medium">
        <color indexed="64"/>
      </left>
      <right/>
      <top style="thin">
        <color indexed="64"/>
      </top>
      <bottom style="double">
        <color indexed="64"/>
      </bottom>
      <diagonal/>
    </border>
    <border>
      <left/>
      <right style="thin">
        <color indexed="64"/>
      </right>
      <top style="medium">
        <color indexed="64"/>
      </top>
      <bottom style="double">
        <color indexed="64"/>
      </bottom>
      <diagonal/>
    </border>
    <border>
      <left style="medium">
        <color indexed="64"/>
      </left>
      <right/>
      <top style="medium">
        <color indexed="64"/>
      </top>
      <bottom style="double">
        <color indexed="64"/>
      </bottom>
      <diagonal/>
    </border>
    <border>
      <left style="medium">
        <color theme="1"/>
      </left>
      <right/>
      <top/>
      <bottom style="medium">
        <color indexed="64"/>
      </bottom>
      <diagonal/>
    </border>
    <border>
      <left/>
      <right style="medium">
        <color indexed="64"/>
      </right>
      <top style="double">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double">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medium">
        <color indexed="64"/>
      </right>
      <top style="double">
        <color indexed="64"/>
      </top>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bottom style="double">
        <color theme="1"/>
      </bottom>
      <diagonal/>
    </border>
    <border>
      <left/>
      <right style="medium">
        <color indexed="64"/>
      </right>
      <top/>
      <bottom style="double">
        <color theme="1"/>
      </bottom>
      <diagonal/>
    </border>
    <border>
      <left style="thick">
        <color indexed="64"/>
      </left>
      <right style="thick">
        <color indexed="64"/>
      </right>
      <top/>
      <bottom style="double">
        <color theme="1"/>
      </bottom>
      <diagonal/>
    </border>
    <border>
      <left/>
      <right/>
      <top/>
      <bottom style="medium">
        <color theme="1" tint="0.499984740745262"/>
      </bottom>
      <diagonal/>
    </border>
    <border>
      <left/>
      <right style="medium">
        <color theme="1"/>
      </right>
      <top/>
      <bottom style="medium">
        <color theme="1" tint="0.499984740745262"/>
      </bottom>
      <diagonal/>
    </border>
    <border>
      <left/>
      <right style="thin">
        <color theme="1"/>
      </right>
      <top/>
      <bottom/>
      <diagonal/>
    </border>
    <border>
      <left/>
      <right style="thin">
        <color theme="1"/>
      </right>
      <top/>
      <bottom style="double">
        <color theme="1"/>
      </bottom>
      <diagonal/>
    </border>
    <border>
      <left/>
      <right style="medium">
        <color theme="1"/>
      </right>
      <top/>
      <bottom style="medium">
        <color theme="1"/>
      </bottom>
      <diagonal/>
    </border>
    <border>
      <left/>
      <right/>
      <top/>
      <bottom style="medium">
        <color theme="1"/>
      </bottom>
      <diagonal/>
    </border>
    <border>
      <left style="thin">
        <color theme="1"/>
      </left>
      <right style="thin">
        <color theme="1"/>
      </right>
      <top/>
      <bottom/>
      <diagonal/>
    </border>
    <border>
      <left style="thick">
        <color indexed="64"/>
      </left>
      <right style="thin">
        <color theme="1"/>
      </right>
      <top/>
      <bottom/>
      <diagonal/>
    </border>
    <border>
      <left style="thin">
        <color indexed="64"/>
      </left>
      <right style="medium">
        <color theme="1"/>
      </right>
      <top/>
      <bottom/>
      <diagonal/>
    </border>
    <border>
      <left style="thin">
        <color theme="1"/>
      </left>
      <right/>
      <top/>
      <bottom/>
      <diagonal/>
    </border>
    <border>
      <left style="medium">
        <color theme="1"/>
      </left>
      <right style="thin">
        <color theme="1"/>
      </right>
      <top/>
      <bottom/>
      <diagonal/>
    </border>
    <border>
      <left/>
      <right style="thin">
        <color rgb="FF000000"/>
      </right>
      <top/>
      <bottom/>
      <diagonal/>
    </border>
    <border>
      <left/>
      <right style="medium">
        <color indexed="64"/>
      </right>
      <top/>
      <bottom style="medium">
        <color theme="1"/>
      </bottom>
      <diagonal/>
    </border>
    <border>
      <left style="medium">
        <color indexed="64"/>
      </left>
      <right style="medium">
        <color indexed="64"/>
      </right>
      <top/>
      <bottom style="medium">
        <color theme="1"/>
      </bottom>
      <diagonal/>
    </border>
    <border>
      <left/>
      <right style="medium">
        <color theme="1"/>
      </right>
      <top style="medium">
        <color theme="1" tint="0.499984740745262"/>
      </top>
      <bottom style="medium">
        <color theme="1"/>
      </bottom>
      <diagonal/>
    </border>
    <border>
      <left/>
      <right/>
      <top style="medium">
        <color theme="1" tint="0.499984740745262"/>
      </top>
      <bottom style="medium">
        <color theme="1"/>
      </bottom>
      <diagonal/>
    </border>
    <border>
      <left style="thick">
        <color indexed="64"/>
      </left>
      <right style="thick">
        <color indexed="64"/>
      </right>
      <top/>
      <bottom style="medium">
        <color theme="1"/>
      </bottom>
      <diagonal/>
    </border>
    <border>
      <left style="thick">
        <color indexed="64"/>
      </left>
      <right style="thin">
        <color theme="1"/>
      </right>
      <top/>
      <bottom style="medium">
        <color theme="1"/>
      </bottom>
      <diagonal/>
    </border>
    <border>
      <left/>
      <right style="thin">
        <color theme="1"/>
      </right>
      <top/>
      <bottom style="medium">
        <color theme="1"/>
      </bottom>
      <diagonal/>
    </border>
    <border>
      <left style="thin">
        <color theme="1"/>
      </left>
      <right style="thin">
        <color theme="1"/>
      </right>
      <top/>
      <bottom style="medium">
        <color theme="1"/>
      </bottom>
      <diagonal/>
    </border>
    <border>
      <left style="medium">
        <color theme="1"/>
      </left>
      <right style="thin">
        <color theme="1"/>
      </right>
      <top/>
      <bottom style="medium">
        <color theme="1"/>
      </bottom>
      <diagonal/>
    </border>
    <border>
      <left style="thick">
        <color indexed="64"/>
      </left>
      <right/>
      <top style="medium">
        <color theme="1"/>
      </top>
      <bottom style="double">
        <color theme="1"/>
      </bottom>
      <diagonal/>
    </border>
    <border>
      <left/>
      <right/>
      <top style="medium">
        <color theme="1"/>
      </top>
      <bottom style="double">
        <color theme="1"/>
      </bottom>
      <diagonal/>
    </border>
    <border>
      <left/>
      <right style="medium">
        <color theme="1"/>
      </right>
      <top style="medium">
        <color theme="1"/>
      </top>
      <bottom style="double">
        <color theme="1"/>
      </bottom>
      <diagonal/>
    </border>
    <border>
      <left/>
      <right style="thin">
        <color rgb="FF000000"/>
      </right>
      <top/>
      <bottom style="double">
        <color rgb="FF000000"/>
      </bottom>
      <diagonal/>
    </border>
    <border>
      <left style="medium">
        <color indexed="64"/>
      </left>
      <right style="thin">
        <color theme="1"/>
      </right>
      <top style="medium">
        <color theme="1"/>
      </top>
      <bottom style="double">
        <color theme="1"/>
      </bottom>
      <diagonal/>
    </border>
    <border>
      <left style="thin">
        <color theme="1"/>
      </left>
      <right style="medium">
        <color theme="1"/>
      </right>
      <top style="medium">
        <color theme="1"/>
      </top>
      <bottom style="double">
        <color theme="1"/>
      </bottom>
      <diagonal/>
    </border>
    <border>
      <left style="medium">
        <color theme="1"/>
      </left>
      <right/>
      <top style="double">
        <color theme="1"/>
      </top>
      <bottom/>
      <diagonal/>
    </border>
    <border>
      <left style="medium">
        <color theme="1"/>
      </left>
      <right/>
      <top style="medium">
        <color theme="1"/>
      </top>
      <bottom style="double">
        <color theme="1"/>
      </bottom>
      <diagonal/>
    </border>
  </borders>
  <cellStyleXfs count="4">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cellStyleXfs>
  <cellXfs count="267">
    <xf numFmtId="0" fontId="0" fillId="0" borderId="0" xfId="0"/>
    <xf numFmtId="0" fontId="0" fillId="0" borderId="0" xfId="0" applyAlignment="1">
      <alignment wrapText="1"/>
    </xf>
    <xf numFmtId="0" fontId="1" fillId="0" borderId="0" xfId="0" applyFont="1" applyAlignment="1">
      <alignment wrapText="1"/>
    </xf>
    <xf numFmtId="0" fontId="1" fillId="0" borderId="0" xfId="0" applyFont="1"/>
    <xf numFmtId="0" fontId="0" fillId="0" borderId="1" xfId="0" applyBorder="1"/>
    <xf numFmtId="0" fontId="0" fillId="0" borderId="3" xfId="0" applyBorder="1"/>
    <xf numFmtId="0" fontId="0" fillId="0" borderId="0" xfId="0" applyBorder="1"/>
    <xf numFmtId="0" fontId="1" fillId="0" borderId="3" xfId="0" applyFont="1" applyBorder="1" applyAlignment="1">
      <alignment wrapText="1"/>
    </xf>
    <xf numFmtId="0" fontId="1" fillId="0" borderId="8" xfId="0" applyFont="1" applyBorder="1" applyAlignment="1">
      <alignment wrapText="1"/>
    </xf>
    <xf numFmtId="0" fontId="1" fillId="0" borderId="9" xfId="0" applyFont="1" applyBorder="1" applyAlignment="1">
      <alignment wrapText="1"/>
    </xf>
    <xf numFmtId="0" fontId="1" fillId="0" borderId="10" xfId="0" applyFont="1" applyBorder="1" applyAlignment="1">
      <alignment wrapText="1"/>
    </xf>
    <xf numFmtId="0" fontId="0" fillId="0" borderId="11" xfId="0" applyBorder="1"/>
    <xf numFmtId="0" fontId="1" fillId="0" borderId="3" xfId="0" applyFont="1" applyBorder="1" applyAlignment="1">
      <alignment horizontal="center" wrapText="1"/>
    </xf>
    <xf numFmtId="0" fontId="1" fillId="0" borderId="2" xfId="0" applyFont="1" applyBorder="1" applyAlignment="1">
      <alignment horizontal="center" wrapText="1"/>
    </xf>
    <xf numFmtId="0" fontId="0" fillId="0" borderId="15" xfId="0" applyBorder="1"/>
    <xf numFmtId="0" fontId="1" fillId="0" borderId="6" xfId="0" applyFont="1" applyBorder="1" applyAlignment="1">
      <alignment horizontal="center" wrapText="1"/>
    </xf>
    <xf numFmtId="0" fontId="0" fillId="0" borderId="1" xfId="0" applyBorder="1" applyAlignment="1">
      <alignment horizontal="center"/>
    </xf>
    <xf numFmtId="0" fontId="1" fillId="0" borderId="0" xfId="0" applyFont="1" applyBorder="1" applyAlignment="1">
      <alignment wrapText="1"/>
    </xf>
    <xf numFmtId="0" fontId="1" fillId="0" borderId="0" xfId="0" applyFont="1" applyBorder="1"/>
    <xf numFmtId="0" fontId="1" fillId="0" borderId="17" xfId="0" applyFont="1" applyBorder="1"/>
    <xf numFmtId="0" fontId="1" fillId="0" borderId="1" xfId="0" applyFont="1" applyBorder="1"/>
    <xf numFmtId="0" fontId="0" fillId="0" borderId="0" xfId="0" applyAlignment="1">
      <alignment horizontal="center"/>
    </xf>
    <xf numFmtId="0" fontId="0" fillId="0" borderId="5" xfId="0" applyBorder="1" applyAlignment="1">
      <alignment wrapText="1"/>
    </xf>
    <xf numFmtId="0" fontId="0" fillId="0" borderId="4" xfId="0" applyBorder="1"/>
    <xf numFmtId="0" fontId="0" fillId="0" borderId="11" xfId="0" applyBorder="1" applyAlignment="1">
      <alignment horizontal="center"/>
    </xf>
    <xf numFmtId="0" fontId="1" fillId="0" borderId="10" xfId="0" applyFont="1" applyBorder="1" applyAlignment="1">
      <alignment horizontal="center" wrapText="1"/>
    </xf>
    <xf numFmtId="0" fontId="0" fillId="0" borderId="0" xfId="0" applyFont="1" applyBorder="1" applyAlignment="1">
      <alignment wrapText="1"/>
    </xf>
    <xf numFmtId="0" fontId="1" fillId="0" borderId="13" xfId="0" applyFont="1" applyBorder="1"/>
    <xf numFmtId="0" fontId="1" fillId="0" borderId="0" xfId="0" applyFont="1" applyAlignment="1">
      <alignment horizontal="center"/>
    </xf>
    <xf numFmtId="0" fontId="0" fillId="0" borderId="0" xfId="0" applyBorder="1" applyAlignment="1">
      <alignment horizontal="center"/>
    </xf>
    <xf numFmtId="0" fontId="1" fillId="0" borderId="20" xfId="0" applyFont="1" applyBorder="1" applyAlignment="1">
      <alignment wrapText="1"/>
    </xf>
    <xf numFmtId="0" fontId="1" fillId="0" borderId="15" xfId="0" applyFont="1" applyBorder="1" applyAlignment="1">
      <alignment wrapText="1"/>
    </xf>
    <xf numFmtId="0" fontId="0" fillId="0" borderId="15" xfId="0" applyFont="1" applyBorder="1" applyAlignment="1">
      <alignment wrapText="1"/>
    </xf>
    <xf numFmtId="0" fontId="0" fillId="0" borderId="21" xfId="0" applyBorder="1"/>
    <xf numFmtId="0" fontId="0" fillId="0" borderId="0" xfId="0" applyBorder="1" applyAlignment="1">
      <alignment wrapText="1"/>
    </xf>
    <xf numFmtId="0" fontId="1" fillId="0" borderId="0" xfId="0" applyFont="1" applyBorder="1" applyAlignment="1">
      <alignment horizontal="center" wrapText="1"/>
    </xf>
    <xf numFmtId="0" fontId="0" fillId="0" borderId="1" xfId="0" applyBorder="1" applyAlignment="1">
      <alignment horizontal="center" wrapText="1"/>
    </xf>
    <xf numFmtId="0" fontId="1" fillId="0" borderId="5" xfId="0" applyFont="1" applyBorder="1" applyAlignment="1">
      <alignment horizontal="center" wrapText="1"/>
    </xf>
    <xf numFmtId="0" fontId="1" fillId="0" borderId="12" xfId="0" applyFont="1" applyBorder="1"/>
    <xf numFmtId="0" fontId="1" fillId="0" borderId="11" xfId="0" applyFont="1" applyBorder="1"/>
    <xf numFmtId="0" fontId="0" fillId="0" borderId="0" xfId="0" applyFont="1"/>
    <xf numFmtId="0" fontId="0" fillId="0" borderId="5" xfId="0" applyBorder="1" applyAlignment="1">
      <alignment horizontal="center"/>
    </xf>
    <xf numFmtId="0" fontId="0" fillId="0" borderId="1" xfId="0" applyBorder="1" applyAlignment="1">
      <alignment wrapText="1"/>
    </xf>
    <xf numFmtId="0" fontId="1" fillId="0" borderId="4" xfId="0" applyFont="1" applyBorder="1" applyAlignment="1">
      <alignment wrapText="1"/>
    </xf>
    <xf numFmtId="0" fontId="0" fillId="0" borderId="5" xfId="0" applyBorder="1"/>
    <xf numFmtId="0" fontId="1" fillId="0" borderId="0" xfId="0" applyFont="1" applyBorder="1" applyAlignment="1">
      <alignment horizontal="center"/>
    </xf>
    <xf numFmtId="0" fontId="1" fillId="0" borderId="1"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1" fillId="0" borderId="7" xfId="0" applyFont="1" applyBorder="1" applyAlignment="1">
      <alignment horizontal="center"/>
    </xf>
    <xf numFmtId="0" fontId="1" fillId="0" borderId="3" xfId="0" applyFont="1" applyBorder="1" applyAlignment="1">
      <alignment horizontal="center" wrapText="1"/>
    </xf>
    <xf numFmtId="0" fontId="1" fillId="0" borderId="4" xfId="0" applyFont="1" applyBorder="1" applyAlignment="1">
      <alignment horizontal="center" wrapText="1"/>
    </xf>
    <xf numFmtId="0" fontId="0" fillId="0" borderId="0" xfId="0" applyBorder="1" applyAlignment="1">
      <alignment horizontal="center"/>
    </xf>
    <xf numFmtId="0" fontId="1" fillId="0" borderId="3" xfId="0" applyFont="1" applyBorder="1"/>
    <xf numFmtId="0" fontId="1" fillId="0" borderId="27" xfId="0" applyFont="1" applyBorder="1"/>
    <xf numFmtId="0" fontId="1" fillId="0" borderId="28" xfId="0" applyFont="1" applyBorder="1" applyAlignment="1">
      <alignment wrapText="1"/>
    </xf>
    <xf numFmtId="0" fontId="0" fillId="0" borderId="28" xfId="0" applyFont="1" applyBorder="1" applyAlignment="1">
      <alignment wrapText="1"/>
    </xf>
    <xf numFmtId="0" fontId="0" fillId="0" borderId="35" xfId="0" applyFont="1" applyBorder="1" applyAlignment="1">
      <alignment wrapText="1"/>
    </xf>
    <xf numFmtId="0" fontId="0" fillId="0" borderId="32" xfId="0" applyFont="1" applyBorder="1" applyAlignment="1">
      <alignment wrapText="1"/>
    </xf>
    <xf numFmtId="0" fontId="0" fillId="0" borderId="28" xfId="0" applyFont="1" applyBorder="1" applyAlignment="1">
      <alignment horizontal="left" wrapText="1"/>
    </xf>
    <xf numFmtId="0" fontId="4" fillId="3" borderId="15" xfId="2" applyBorder="1" applyAlignment="1">
      <alignment horizontal="center"/>
    </xf>
    <xf numFmtId="0" fontId="4" fillId="2" borderId="0" xfId="1" applyBorder="1" applyAlignment="1">
      <alignment horizontal="center"/>
    </xf>
    <xf numFmtId="0" fontId="4" fillId="4" borderId="35" xfId="3" applyBorder="1" applyAlignment="1" applyProtection="1">
      <alignment wrapText="1"/>
    </xf>
    <xf numFmtId="0" fontId="4" fillId="4" borderId="32" xfId="3" applyBorder="1" applyAlignment="1" applyProtection="1">
      <alignment wrapText="1"/>
    </xf>
    <xf numFmtId="0" fontId="4" fillId="2" borderId="39" xfId="1" applyBorder="1" applyAlignment="1" applyProtection="1">
      <alignment wrapText="1"/>
    </xf>
    <xf numFmtId="0" fontId="4" fillId="2" borderId="35" xfId="1" applyBorder="1" applyAlignment="1" applyProtection="1">
      <alignment wrapText="1"/>
    </xf>
    <xf numFmtId="0" fontId="4" fillId="2" borderId="32" xfId="1" applyBorder="1" applyAlignment="1" applyProtection="1">
      <alignment wrapText="1"/>
    </xf>
    <xf numFmtId="0" fontId="4" fillId="4" borderId="5" xfId="3" applyBorder="1" applyAlignment="1" applyProtection="1">
      <alignment horizontal="center"/>
    </xf>
    <xf numFmtId="0" fontId="4" fillId="4" borderId="1" xfId="3" applyBorder="1" applyAlignment="1" applyProtection="1">
      <alignment horizontal="center"/>
    </xf>
    <xf numFmtId="0" fontId="4" fillId="4" borderId="0" xfId="3" applyAlignment="1" applyProtection="1">
      <alignment horizontal="center"/>
    </xf>
    <xf numFmtId="0" fontId="4" fillId="2" borderId="0" xfId="1" applyAlignment="1" applyProtection="1">
      <alignment horizontal="center"/>
    </xf>
    <xf numFmtId="0" fontId="4" fillId="2" borderId="0" xfId="1" applyBorder="1" applyAlignment="1" applyProtection="1">
      <alignment horizontal="center"/>
    </xf>
    <xf numFmtId="0" fontId="4" fillId="2" borderId="1" xfId="1" applyBorder="1" applyAlignment="1" applyProtection="1">
      <alignment horizontal="center"/>
    </xf>
    <xf numFmtId="0" fontId="0" fillId="0" borderId="0" xfId="0" applyAlignment="1" applyProtection="1">
      <alignment wrapText="1"/>
    </xf>
    <xf numFmtId="0" fontId="0" fillId="0" borderId="0" xfId="0" applyBorder="1" applyAlignment="1" applyProtection="1">
      <alignment wrapText="1"/>
    </xf>
    <xf numFmtId="0" fontId="0" fillId="0" borderId="1" xfId="0" applyBorder="1" applyAlignment="1" applyProtection="1">
      <alignment wrapText="1"/>
      <protection locked="0"/>
    </xf>
    <xf numFmtId="0" fontId="0" fillId="0" borderId="0" xfId="0" applyBorder="1" applyAlignment="1" applyProtection="1">
      <alignment wrapText="1"/>
      <protection locked="0"/>
    </xf>
    <xf numFmtId="0" fontId="0" fillId="0" borderId="0" xfId="0" applyAlignment="1" applyProtection="1">
      <alignment wrapText="1"/>
      <protection locked="0"/>
    </xf>
    <xf numFmtId="0" fontId="1" fillId="0" borderId="3" xfId="0" applyFont="1" applyBorder="1" applyAlignment="1" applyProtection="1">
      <alignment wrapText="1"/>
    </xf>
    <xf numFmtId="0" fontId="1" fillId="0" borderId="36" xfId="0" applyFont="1" applyBorder="1" applyAlignment="1" applyProtection="1">
      <alignment horizontal="center" wrapText="1"/>
    </xf>
    <xf numFmtId="0" fontId="1" fillId="0" borderId="31" xfId="0" applyFont="1" applyBorder="1" applyAlignment="1" applyProtection="1">
      <alignment horizontal="center" wrapText="1"/>
    </xf>
    <xf numFmtId="0" fontId="1" fillId="0" borderId="38" xfId="0" applyFont="1" applyBorder="1" applyAlignment="1" applyProtection="1">
      <alignment horizontal="center" wrapText="1"/>
    </xf>
    <xf numFmtId="0" fontId="4" fillId="3" borderId="34" xfId="2" applyBorder="1" applyAlignment="1" applyProtection="1">
      <alignment wrapText="1"/>
    </xf>
    <xf numFmtId="0" fontId="0" fillId="0" borderId="35" xfId="0" applyFont="1" applyBorder="1" applyAlignment="1" applyProtection="1">
      <alignment wrapText="1"/>
    </xf>
    <xf numFmtId="0" fontId="0" fillId="0" borderId="32" xfId="0" applyFont="1" applyBorder="1" applyAlignment="1" applyProtection="1">
      <alignment wrapText="1"/>
    </xf>
    <xf numFmtId="0" fontId="0" fillId="0" borderId="37" xfId="0" applyFont="1" applyBorder="1" applyAlignment="1" applyProtection="1">
      <alignment wrapText="1"/>
    </xf>
    <xf numFmtId="0" fontId="1" fillId="0" borderId="4" xfId="0" applyFont="1" applyBorder="1" applyAlignment="1" applyProtection="1">
      <alignment wrapText="1"/>
    </xf>
    <xf numFmtId="0" fontId="4" fillId="3" borderId="15" xfId="2" applyBorder="1" applyAlignment="1" applyProtection="1">
      <alignment horizontal="center"/>
      <protection locked="0"/>
    </xf>
    <xf numFmtId="0" fontId="0" fillId="0" borderId="0" xfId="0" applyBorder="1" applyAlignment="1" applyProtection="1">
      <alignment horizontal="center"/>
      <protection locked="0"/>
    </xf>
    <xf numFmtId="0" fontId="0" fillId="0" borderId="1" xfId="0" applyBorder="1" applyAlignment="1" applyProtection="1">
      <alignment horizontal="center"/>
      <protection locked="0"/>
    </xf>
    <xf numFmtId="0" fontId="0" fillId="0" borderId="25" xfId="0" applyBorder="1" applyAlignment="1" applyProtection="1">
      <alignment horizontal="center"/>
      <protection locked="0"/>
    </xf>
    <xf numFmtId="0" fontId="0" fillId="0" borderId="0" xfId="0" applyProtection="1">
      <protection locked="0"/>
    </xf>
    <xf numFmtId="0" fontId="0" fillId="0" borderId="40" xfId="0" applyFont="1" applyBorder="1" applyAlignment="1">
      <alignment horizontal="left" wrapText="1"/>
    </xf>
    <xf numFmtId="0" fontId="1" fillId="0" borderId="20" xfId="0" applyFont="1" applyFill="1" applyBorder="1" applyAlignment="1">
      <alignment wrapText="1"/>
    </xf>
    <xf numFmtId="0" fontId="0" fillId="0" borderId="32" xfId="0" applyFont="1" applyFill="1" applyBorder="1" applyAlignment="1">
      <alignment wrapText="1"/>
    </xf>
    <xf numFmtId="0" fontId="0" fillId="0" borderId="29" xfId="0" applyFont="1" applyBorder="1" applyAlignment="1">
      <alignment horizontal="left" wrapText="1"/>
    </xf>
    <xf numFmtId="0" fontId="0" fillId="0" borderId="41" xfId="0" applyFont="1" applyBorder="1" applyAlignment="1">
      <alignment horizontal="left" wrapText="1"/>
    </xf>
    <xf numFmtId="0" fontId="1" fillId="2" borderId="36" xfId="1" applyFont="1" applyBorder="1" applyAlignment="1" applyProtection="1">
      <alignment horizontal="center" wrapText="1"/>
    </xf>
    <xf numFmtId="0" fontId="1" fillId="2" borderId="31" xfId="1" applyFont="1" applyBorder="1" applyAlignment="1" applyProtection="1">
      <alignment horizontal="center" wrapText="1"/>
    </xf>
    <xf numFmtId="0" fontId="1" fillId="0" borderId="4" xfId="0" applyFont="1" applyFill="1" applyBorder="1" applyAlignment="1">
      <alignment wrapText="1"/>
    </xf>
    <xf numFmtId="0" fontId="0" fillId="0" borderId="29" xfId="0" applyFont="1" applyFill="1" applyBorder="1" applyAlignment="1">
      <alignment wrapText="1"/>
    </xf>
    <xf numFmtId="0" fontId="0" fillId="0" borderId="43" xfId="0" applyBorder="1"/>
    <xf numFmtId="0" fontId="0" fillId="0" borderId="0" xfId="0" applyBorder="1" applyAlignment="1"/>
    <xf numFmtId="0" fontId="1" fillId="2" borderId="44" xfId="1" applyFont="1" applyBorder="1" applyAlignment="1" applyProtection="1">
      <alignment horizontal="center" wrapText="1"/>
    </xf>
    <xf numFmtId="0" fontId="1" fillId="2" borderId="45" xfId="1" applyFont="1" applyBorder="1" applyAlignment="1" applyProtection="1">
      <alignment horizontal="center" wrapText="1"/>
    </xf>
    <xf numFmtId="0" fontId="0" fillId="0" borderId="43" xfId="0" applyBorder="1" applyAlignment="1">
      <alignment horizontal="center"/>
    </xf>
    <xf numFmtId="0" fontId="0" fillId="0" borderId="29" xfId="0" applyFont="1" applyBorder="1" applyAlignment="1">
      <alignment wrapText="1"/>
    </xf>
    <xf numFmtId="0" fontId="4" fillId="4" borderId="8" xfId="3" applyBorder="1" applyAlignment="1">
      <alignment horizontal="center" wrapText="1"/>
    </xf>
    <xf numFmtId="0" fontId="4" fillId="4" borderId="9" xfId="3" applyBorder="1" applyAlignment="1">
      <alignment horizontal="center" wrapText="1"/>
    </xf>
    <xf numFmtId="0" fontId="4" fillId="4" borderId="40" xfId="3" applyBorder="1" applyAlignment="1">
      <alignment horizontal="left" wrapText="1"/>
    </xf>
    <xf numFmtId="0" fontId="4" fillId="4" borderId="30" xfId="3" applyBorder="1" applyAlignment="1">
      <alignment horizontal="left" wrapText="1"/>
    </xf>
    <xf numFmtId="0" fontId="4" fillId="4" borderId="11" xfId="3" applyBorder="1" applyAlignment="1">
      <alignment horizontal="center"/>
    </xf>
    <xf numFmtId="0" fontId="4" fillId="4" borderId="15" xfId="3" applyBorder="1" applyAlignment="1">
      <alignment horizontal="center"/>
    </xf>
    <xf numFmtId="0" fontId="4" fillId="3" borderId="1" xfId="2" applyBorder="1" applyAlignment="1">
      <alignment horizontal="center"/>
    </xf>
    <xf numFmtId="0" fontId="1" fillId="3" borderId="33" xfId="2" applyFont="1" applyBorder="1" applyAlignment="1" applyProtection="1">
      <alignment horizontal="center" wrapText="1"/>
    </xf>
    <xf numFmtId="0" fontId="1" fillId="4" borderId="36" xfId="3" applyFont="1" applyBorder="1" applyAlignment="1" applyProtection="1">
      <alignment horizontal="center" wrapText="1"/>
    </xf>
    <xf numFmtId="0" fontId="1" fillId="4" borderId="31" xfId="3" applyFont="1" applyBorder="1" applyAlignment="1" applyProtection="1">
      <alignment horizontal="center" wrapText="1"/>
    </xf>
    <xf numFmtId="0" fontId="4" fillId="3" borderId="32" xfId="2" applyBorder="1" applyAlignment="1">
      <alignment wrapText="1"/>
    </xf>
    <xf numFmtId="0" fontId="1" fillId="3" borderId="4" xfId="2" applyFont="1" applyBorder="1" applyAlignment="1">
      <alignment horizontal="center" wrapText="1"/>
    </xf>
    <xf numFmtId="0" fontId="4" fillId="3" borderId="7" xfId="2" applyBorder="1" applyAlignment="1">
      <alignment horizontal="center" wrapText="1"/>
    </xf>
    <xf numFmtId="0" fontId="4" fillId="3" borderId="8" xfId="2" applyBorder="1" applyAlignment="1">
      <alignment horizontal="center" wrapText="1"/>
    </xf>
    <xf numFmtId="0" fontId="4" fillId="3" borderId="46" xfId="2" applyBorder="1" applyAlignment="1">
      <alignment horizontal="center" wrapText="1"/>
    </xf>
    <xf numFmtId="0" fontId="4" fillId="3" borderId="29" xfId="2" applyBorder="1" applyAlignment="1">
      <alignment horizontal="center" wrapText="1"/>
    </xf>
    <xf numFmtId="0" fontId="4" fillId="3" borderId="47" xfId="2" applyBorder="1" applyAlignment="1">
      <alignment horizontal="center"/>
    </xf>
    <xf numFmtId="0" fontId="4" fillId="4" borderId="46" xfId="3" applyBorder="1" applyAlignment="1">
      <alignment horizontal="left" wrapText="1"/>
    </xf>
    <xf numFmtId="0" fontId="4" fillId="4" borderId="47" xfId="3" applyBorder="1" applyAlignment="1">
      <alignment horizontal="center"/>
    </xf>
    <xf numFmtId="0" fontId="1" fillId="4" borderId="18" xfId="3" applyFont="1" applyBorder="1" applyAlignment="1">
      <alignment horizontal="center"/>
    </xf>
    <xf numFmtId="0" fontId="4" fillId="4" borderId="18" xfId="3" applyBorder="1" applyAlignment="1">
      <alignment horizontal="center" wrapText="1"/>
    </xf>
    <xf numFmtId="0" fontId="1" fillId="2" borderId="52" xfId="1" applyFont="1" applyBorder="1" applyAlignment="1" applyProtection="1">
      <alignment horizontal="center" wrapText="1"/>
    </xf>
    <xf numFmtId="0" fontId="1" fillId="2" borderId="53" xfId="1" applyFont="1" applyBorder="1" applyAlignment="1" applyProtection="1">
      <alignment horizontal="center" wrapText="1"/>
    </xf>
    <xf numFmtId="0" fontId="4" fillId="2" borderId="54" xfId="1" applyBorder="1" applyAlignment="1" applyProtection="1">
      <alignment wrapText="1"/>
    </xf>
    <xf numFmtId="0" fontId="4" fillId="2" borderId="47" xfId="1" applyBorder="1" applyAlignment="1">
      <alignment horizontal="center"/>
    </xf>
    <xf numFmtId="0" fontId="4" fillId="2" borderId="55" xfId="1" applyBorder="1" applyAlignment="1">
      <alignment horizontal="center"/>
    </xf>
    <xf numFmtId="0" fontId="4" fillId="2" borderId="21" xfId="1" applyBorder="1" applyAlignment="1">
      <alignment horizontal="center"/>
    </xf>
    <xf numFmtId="0" fontId="4" fillId="2" borderId="56" xfId="1" applyBorder="1" applyAlignment="1">
      <alignment horizontal="center"/>
    </xf>
    <xf numFmtId="0" fontId="4" fillId="2" borderId="57" xfId="1" applyBorder="1" applyAlignment="1" applyProtection="1">
      <alignment wrapText="1"/>
    </xf>
    <xf numFmtId="0" fontId="4" fillId="2" borderId="58" xfId="1" applyBorder="1" applyAlignment="1" applyProtection="1">
      <alignment wrapText="1"/>
    </xf>
    <xf numFmtId="0" fontId="4" fillId="2" borderId="11" xfId="1" applyBorder="1" applyAlignment="1">
      <alignment horizontal="center"/>
    </xf>
    <xf numFmtId="0" fontId="4" fillId="2" borderId="48" xfId="1" applyBorder="1" applyAlignment="1">
      <alignment horizontal="center"/>
    </xf>
    <xf numFmtId="0" fontId="0" fillId="0" borderId="0" xfId="0" applyFont="1" applyBorder="1" applyAlignment="1"/>
    <xf numFmtId="0" fontId="0" fillId="0" borderId="1" xfId="0" applyFont="1" applyBorder="1" applyAlignment="1">
      <alignment wrapText="1"/>
    </xf>
    <xf numFmtId="0" fontId="0" fillId="0" borderId="0" xfId="0" applyFont="1" applyAlignment="1">
      <alignment wrapText="1"/>
    </xf>
    <xf numFmtId="0" fontId="0" fillId="0" borderId="40" xfId="0" applyFont="1" applyBorder="1"/>
    <xf numFmtId="0" fontId="0" fillId="0" borderId="41" xfId="0" applyFont="1" applyBorder="1" applyAlignment="1">
      <alignment wrapText="1"/>
    </xf>
    <xf numFmtId="0" fontId="1" fillId="0" borderId="0" xfId="0" applyFont="1" applyFill="1" applyBorder="1"/>
    <xf numFmtId="0" fontId="7" fillId="0" borderId="0" xfId="0" applyFont="1" applyBorder="1" applyAlignment="1">
      <alignment wrapText="1"/>
    </xf>
    <xf numFmtId="0" fontId="7" fillId="0" borderId="1" xfId="0" applyFont="1" applyBorder="1"/>
    <xf numFmtId="0" fontId="6" fillId="0" borderId="0" xfId="0" applyFont="1" applyBorder="1" applyAlignment="1">
      <alignment wrapText="1"/>
    </xf>
    <xf numFmtId="0" fontId="7" fillId="0" borderId="0" xfId="0" applyFont="1" applyBorder="1"/>
    <xf numFmtId="0" fontId="7" fillId="0" borderId="1" xfId="0" applyFont="1" applyFill="1" applyBorder="1"/>
    <xf numFmtId="0" fontId="6" fillId="0" borderId="0" xfId="0" applyFont="1" applyAlignment="1">
      <alignment wrapText="1"/>
    </xf>
    <xf numFmtId="0" fontId="7" fillId="0" borderId="0" xfId="0" applyFont="1" applyFill="1" applyBorder="1"/>
    <xf numFmtId="0" fontId="1" fillId="0" borderId="48" xfId="0" applyFont="1" applyBorder="1"/>
    <xf numFmtId="0" fontId="0" fillId="0" borderId="25" xfId="0" applyBorder="1"/>
    <xf numFmtId="0" fontId="0" fillId="0" borderId="25" xfId="0" applyBorder="1" applyAlignment="1">
      <alignment wrapText="1"/>
    </xf>
    <xf numFmtId="0" fontId="1" fillId="0" borderId="64" xfId="0" applyFont="1" applyBorder="1"/>
    <xf numFmtId="0" fontId="0" fillId="0" borderId="64" xfId="0" applyBorder="1" applyAlignment="1">
      <alignment wrapText="1"/>
    </xf>
    <xf numFmtId="0" fontId="0" fillId="0" borderId="64" xfId="0" applyBorder="1"/>
    <xf numFmtId="0" fontId="0" fillId="0" borderId="64" xfId="0" applyFill="1" applyBorder="1"/>
    <xf numFmtId="0" fontId="1" fillId="0" borderId="64" xfId="0" applyFont="1" applyBorder="1" applyAlignment="1">
      <alignment horizontal="center"/>
    </xf>
    <xf numFmtId="0" fontId="0" fillId="0" borderId="69" xfId="0" applyBorder="1"/>
    <xf numFmtId="0" fontId="0" fillId="0" borderId="70" xfId="0" applyBorder="1"/>
    <xf numFmtId="0" fontId="0" fillId="0" borderId="64" xfId="0" applyFill="1" applyBorder="1" applyAlignment="1">
      <alignment wrapText="1"/>
    </xf>
    <xf numFmtId="0" fontId="0" fillId="0" borderId="71" xfId="0" applyBorder="1" applyAlignment="1">
      <alignment wrapText="1"/>
    </xf>
    <xf numFmtId="0" fontId="6" fillId="0" borderId="71" xfId="0" applyFont="1" applyBorder="1" applyAlignment="1">
      <alignment wrapText="1"/>
    </xf>
    <xf numFmtId="0" fontId="0" fillId="0" borderId="72" xfId="0" applyBorder="1"/>
    <xf numFmtId="0" fontId="2" fillId="0" borderId="0" xfId="0" applyFont="1" applyAlignment="1">
      <alignment wrapText="1"/>
    </xf>
    <xf numFmtId="0" fontId="0" fillId="0" borderId="19" xfId="0" applyBorder="1"/>
    <xf numFmtId="0" fontId="8" fillId="0" borderId="73" xfId="0" applyFont="1" applyBorder="1" applyAlignment="1">
      <alignment wrapText="1"/>
    </xf>
    <xf numFmtId="0" fontId="1" fillId="0" borderId="67" xfId="0" applyFont="1" applyBorder="1" applyAlignment="1">
      <alignment wrapText="1"/>
    </xf>
    <xf numFmtId="0" fontId="1" fillId="0" borderId="74" xfId="0" applyFont="1" applyBorder="1"/>
    <xf numFmtId="0" fontId="1" fillId="0" borderId="75" xfId="0" applyFont="1" applyBorder="1" applyAlignment="1">
      <alignment wrapText="1"/>
    </xf>
    <xf numFmtId="0" fontId="1" fillId="0" borderId="77" xfId="0" applyFont="1" applyBorder="1" applyAlignment="1">
      <alignment wrapText="1"/>
    </xf>
    <xf numFmtId="0" fontId="1" fillId="0" borderId="76" xfId="0" applyFont="1" applyBorder="1" applyAlignment="1">
      <alignment wrapText="1"/>
    </xf>
    <xf numFmtId="0" fontId="1" fillId="0" borderId="11" xfId="0" applyFont="1" applyBorder="1" applyAlignment="1">
      <alignment wrapText="1"/>
    </xf>
    <xf numFmtId="0" fontId="1" fillId="0" borderId="15" xfId="0" applyFont="1" applyBorder="1"/>
    <xf numFmtId="0" fontId="1" fillId="0" borderId="75" xfId="0" applyFont="1" applyBorder="1"/>
    <xf numFmtId="0" fontId="0" fillId="0" borderId="79" xfId="0" applyBorder="1"/>
    <xf numFmtId="0" fontId="0" fillId="0" borderId="80" xfId="0" applyBorder="1"/>
    <xf numFmtId="0" fontId="0" fillId="0" borderId="81" xfId="0" applyBorder="1"/>
    <xf numFmtId="0" fontId="0" fillId="0" borderId="66" xfId="0" applyBorder="1"/>
    <xf numFmtId="0" fontId="0" fillId="0" borderId="69" xfId="0" applyBorder="1" applyAlignment="1">
      <alignment wrapText="1"/>
    </xf>
    <xf numFmtId="0" fontId="0" fillId="0" borderId="68" xfId="0" applyBorder="1" applyAlignment="1">
      <alignment wrapText="1"/>
    </xf>
    <xf numFmtId="0" fontId="1" fillId="0" borderId="82" xfId="0" applyFont="1" applyBorder="1"/>
    <xf numFmtId="0" fontId="1" fillId="0" borderId="71" xfId="0" applyFont="1" applyBorder="1" applyAlignment="1">
      <alignment horizontal="center" wrapText="1"/>
    </xf>
    <xf numFmtId="0" fontId="0" fillId="0" borderId="59" xfId="0" applyFont="1" applyBorder="1" applyAlignment="1">
      <alignment wrapText="1"/>
    </xf>
    <xf numFmtId="0" fontId="0" fillId="0" borderId="60" xfId="0" applyFont="1" applyBorder="1" applyAlignment="1">
      <alignment wrapText="1"/>
    </xf>
    <xf numFmtId="0" fontId="1" fillId="0" borderId="22" xfId="0" applyFont="1" applyBorder="1" applyAlignment="1">
      <alignment horizontal="center" wrapText="1"/>
    </xf>
    <xf numFmtId="0" fontId="0" fillId="0" borderId="22" xfId="0" applyBorder="1" applyAlignment="1">
      <alignment wrapText="1"/>
    </xf>
    <xf numFmtId="0" fontId="0" fillId="0" borderId="78" xfId="0" applyBorder="1" applyAlignment="1">
      <alignment wrapText="1"/>
    </xf>
    <xf numFmtId="0" fontId="0" fillId="0" borderId="61" xfId="0" applyBorder="1" applyAlignment="1">
      <alignment wrapText="1"/>
    </xf>
    <xf numFmtId="0" fontId="0" fillId="0" borderId="65" xfId="0" applyBorder="1" applyAlignment="1">
      <alignment wrapText="1"/>
    </xf>
    <xf numFmtId="0" fontId="8" fillId="0" borderId="86" xfId="0" applyFont="1" applyBorder="1" applyAlignment="1">
      <alignment horizontal="left" wrapText="1"/>
    </xf>
    <xf numFmtId="0" fontId="0" fillId="0" borderId="59" xfId="0" applyFill="1" applyBorder="1" applyAlignment="1">
      <alignment horizontal="left" wrapText="1"/>
    </xf>
    <xf numFmtId="0" fontId="0" fillId="0" borderId="87" xfId="0" applyFont="1" applyBorder="1" applyAlignment="1">
      <alignment wrapText="1"/>
    </xf>
    <xf numFmtId="0" fontId="0" fillId="0" borderId="88" xfId="0" applyFill="1" applyBorder="1" applyAlignment="1">
      <alignment horizontal="left" wrapText="1"/>
    </xf>
    <xf numFmtId="0" fontId="1" fillId="0" borderId="0" xfId="0" applyFont="1" applyAlignment="1">
      <alignment horizontal="center" wrapText="1"/>
    </xf>
    <xf numFmtId="0" fontId="0" fillId="0" borderId="89" xfId="0" applyBorder="1" applyAlignment="1">
      <alignment wrapText="1"/>
    </xf>
    <xf numFmtId="0" fontId="0" fillId="0" borderId="90" xfId="0" applyBorder="1" applyAlignment="1">
      <alignment wrapText="1"/>
    </xf>
    <xf numFmtId="0" fontId="1" fillId="0" borderId="5" xfId="0" applyFont="1" applyFill="1" applyBorder="1" applyAlignment="1">
      <alignment horizontal="center"/>
    </xf>
    <xf numFmtId="0" fontId="1" fillId="0" borderId="1" xfId="0" applyFont="1" applyFill="1" applyBorder="1" applyAlignment="1">
      <alignment horizontal="center"/>
    </xf>
    <xf numFmtId="0" fontId="1" fillId="3" borderId="0" xfId="2" applyFont="1" applyBorder="1" applyAlignment="1">
      <alignment horizontal="center" wrapText="1"/>
    </xf>
    <xf numFmtId="0" fontId="1" fillId="3" borderId="1" xfId="2" applyFont="1" applyBorder="1" applyAlignment="1">
      <alignment horizontal="center" wrapText="1"/>
    </xf>
    <xf numFmtId="0" fontId="1" fillId="0" borderId="5" xfId="0" applyFont="1" applyBorder="1" applyAlignment="1">
      <alignment horizontal="center"/>
    </xf>
    <xf numFmtId="0" fontId="0" fillId="0" borderId="1" xfId="0" applyBorder="1" applyAlignment="1">
      <alignment horizontal="center"/>
    </xf>
    <xf numFmtId="0" fontId="1" fillId="3" borderId="2" xfId="2" applyFont="1" applyBorder="1" applyAlignment="1" applyProtection="1">
      <alignment horizontal="center" vertical="center" wrapText="1"/>
    </xf>
    <xf numFmtId="0" fontId="1" fillId="3" borderId="4" xfId="2" applyFont="1" applyBorder="1" applyAlignment="1" applyProtection="1">
      <alignment horizontal="center" vertical="center" wrapText="1"/>
    </xf>
    <xf numFmtId="0" fontId="1" fillId="2" borderId="2" xfId="1" applyFont="1" applyBorder="1" applyAlignment="1" applyProtection="1">
      <alignment horizontal="center" vertical="center" wrapText="1"/>
    </xf>
    <xf numFmtId="0" fontId="1" fillId="2" borderId="3" xfId="1" applyFont="1" applyBorder="1" applyAlignment="1" applyProtection="1">
      <alignment horizontal="center" vertical="center" wrapText="1"/>
    </xf>
    <xf numFmtId="0" fontId="1" fillId="2" borderId="4" xfId="1" applyFont="1" applyBorder="1" applyAlignment="1" applyProtection="1">
      <alignment horizontal="center" vertical="center" wrapText="1"/>
    </xf>
    <xf numFmtId="0" fontId="1" fillId="0" borderId="42" xfId="0" applyFont="1" applyBorder="1" applyAlignment="1" applyProtection="1">
      <alignment horizontal="center" wrapText="1"/>
    </xf>
    <xf numFmtId="0" fontId="1" fillId="0" borderId="3" xfId="0" applyFont="1" applyBorder="1" applyAlignment="1" applyProtection="1">
      <alignment horizontal="center" wrapText="1"/>
    </xf>
    <xf numFmtId="0" fontId="1" fillId="0" borderId="4" xfId="0" applyFont="1" applyBorder="1" applyAlignment="1" applyProtection="1">
      <alignment horizontal="center" wrapText="1"/>
    </xf>
    <xf numFmtId="0" fontId="1" fillId="0" borderId="3" xfId="0" applyFont="1" applyBorder="1" applyAlignment="1" applyProtection="1">
      <alignment horizontal="center" vertical="center" wrapText="1"/>
    </xf>
    <xf numFmtId="0" fontId="1" fillId="0" borderId="4" xfId="0" applyFont="1" applyBorder="1" applyAlignment="1" applyProtection="1">
      <alignment horizontal="center" vertical="center" wrapText="1"/>
    </xf>
    <xf numFmtId="0" fontId="1" fillId="0" borderId="2" xfId="0" applyFont="1" applyBorder="1" applyAlignment="1" applyProtection="1">
      <alignment horizontal="center" wrapText="1"/>
    </xf>
    <xf numFmtId="0" fontId="1" fillId="0" borderId="26" xfId="0" applyFont="1" applyBorder="1" applyAlignment="1" applyProtection="1">
      <alignment horizontal="center" wrapText="1"/>
    </xf>
    <xf numFmtId="0" fontId="1" fillId="4" borderId="3" xfId="3" applyFont="1" applyBorder="1" applyAlignment="1" applyProtection="1">
      <alignment horizontal="center" vertical="center" wrapText="1"/>
    </xf>
    <xf numFmtId="0" fontId="1" fillId="4" borderId="4" xfId="3" applyFont="1" applyBorder="1" applyAlignment="1" applyProtection="1">
      <alignment horizontal="center" vertical="center" wrapText="1"/>
    </xf>
    <xf numFmtId="0" fontId="1" fillId="4" borderId="2" xfId="3" applyFont="1" applyBorder="1" applyAlignment="1" applyProtection="1">
      <alignment horizontal="center" vertical="center" wrapText="1"/>
    </xf>
    <xf numFmtId="0" fontId="1" fillId="0" borderId="18" xfId="0" applyFont="1" applyBorder="1" applyAlignment="1">
      <alignment horizontal="center"/>
    </xf>
    <xf numFmtId="0" fontId="0" fillId="0" borderId="10" xfId="0" applyBorder="1" applyAlignment="1">
      <alignment horizontal="center"/>
    </xf>
    <xf numFmtId="0" fontId="1" fillId="0" borderId="3" xfId="0" applyFont="1"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1" fillId="3" borderId="5" xfId="2" applyFont="1" applyBorder="1" applyAlignment="1">
      <alignment horizontal="center" vertical="center" wrapText="1"/>
    </xf>
    <xf numFmtId="0" fontId="4" fillId="3" borderId="1" xfId="2" applyBorder="1" applyAlignment="1">
      <alignment horizontal="center" vertical="center" wrapText="1"/>
    </xf>
    <xf numFmtId="0" fontId="1" fillId="0" borderId="19" xfId="0" applyFont="1" applyBorder="1" applyAlignment="1">
      <alignment horizontal="center" wrapText="1"/>
    </xf>
    <xf numFmtId="0" fontId="1" fillId="0" borderId="0" xfId="0" applyFont="1" applyBorder="1" applyAlignment="1">
      <alignment horizontal="center" wrapText="1"/>
    </xf>
    <xf numFmtId="0" fontId="1" fillId="0" borderId="1" xfId="0" applyFont="1" applyBorder="1" applyAlignment="1">
      <alignment horizontal="center" wrapText="1"/>
    </xf>
    <xf numFmtId="0" fontId="1" fillId="0" borderId="5" xfId="0" applyFont="1" applyBorder="1" applyAlignment="1">
      <alignment horizontal="center" vertical="center"/>
    </xf>
    <xf numFmtId="0" fontId="1" fillId="0" borderId="0" xfId="0" applyFont="1" applyBorder="1" applyAlignment="1">
      <alignment horizontal="center" vertical="center"/>
    </xf>
    <xf numFmtId="0" fontId="1" fillId="4" borderId="2" xfId="3" applyFont="1" applyBorder="1" applyAlignment="1">
      <alignment horizontal="center"/>
    </xf>
    <xf numFmtId="0" fontId="4" fillId="4" borderId="3" xfId="3" applyBorder="1" applyAlignment="1">
      <alignment horizontal="center"/>
    </xf>
    <xf numFmtId="0" fontId="1" fillId="4" borderId="18" xfId="3" applyFont="1" applyBorder="1" applyAlignment="1">
      <alignment horizontal="center"/>
    </xf>
    <xf numFmtId="0" fontId="4" fillId="4" borderId="6" xfId="3" applyBorder="1" applyAlignment="1">
      <alignment horizontal="center"/>
    </xf>
    <xf numFmtId="0" fontId="1" fillId="2" borderId="13" xfId="1" applyFont="1" applyBorder="1" applyAlignment="1" applyProtection="1">
      <alignment horizontal="center" wrapText="1"/>
    </xf>
    <xf numFmtId="0" fontId="4" fillId="2" borderId="3" xfId="1" applyBorder="1" applyAlignment="1" applyProtection="1">
      <alignment horizontal="center" wrapText="1"/>
    </xf>
    <xf numFmtId="0" fontId="4" fillId="2" borderId="12" xfId="1" applyBorder="1" applyAlignment="1" applyProtection="1">
      <alignment horizontal="center" wrapText="1"/>
    </xf>
    <xf numFmtId="0" fontId="1" fillId="2" borderId="49" xfId="1" applyFont="1" applyBorder="1" applyAlignment="1">
      <alignment horizontal="center"/>
    </xf>
    <xf numFmtId="0" fontId="4" fillId="2" borderId="50" xfId="1" applyBorder="1" applyAlignment="1">
      <alignment horizontal="center"/>
    </xf>
    <xf numFmtId="0" fontId="4" fillId="2" borderId="51" xfId="1" applyBorder="1" applyAlignment="1">
      <alignment horizontal="center"/>
    </xf>
    <xf numFmtId="0" fontId="4" fillId="3" borderId="5" xfId="2" applyBorder="1" applyAlignment="1">
      <alignment horizontal="center"/>
    </xf>
    <xf numFmtId="0" fontId="4" fillId="3" borderId="1" xfId="2" applyBorder="1" applyAlignment="1">
      <alignment horizontal="center"/>
    </xf>
    <xf numFmtId="0" fontId="4" fillId="3" borderId="2" xfId="2" applyBorder="1" applyAlignment="1">
      <alignment horizontal="center"/>
    </xf>
    <xf numFmtId="0" fontId="4" fillId="3" borderId="4" xfId="2" applyBorder="1" applyAlignment="1">
      <alignment horizontal="center"/>
    </xf>
    <xf numFmtId="0" fontId="1"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16" xfId="0" applyFont="1" applyBorder="1" applyAlignment="1">
      <alignment horizontal="center" wrapText="1"/>
    </xf>
    <xf numFmtId="0" fontId="0" fillId="0" borderId="14" xfId="0" applyBorder="1" applyAlignment="1">
      <alignment horizontal="center" wrapText="1"/>
    </xf>
    <xf numFmtId="0" fontId="0" fillId="0" borderId="24" xfId="0" applyBorder="1" applyAlignment="1">
      <alignment horizontal="center" wrapText="1"/>
    </xf>
    <xf numFmtId="0" fontId="1" fillId="0" borderId="23" xfId="0" applyFont="1" applyBorder="1" applyAlignment="1">
      <alignment horizontal="center"/>
    </xf>
    <xf numFmtId="0" fontId="0" fillId="0" borderId="0" xfId="0" applyBorder="1" applyAlignment="1">
      <alignment horizontal="center"/>
    </xf>
    <xf numFmtId="0" fontId="0" fillId="0" borderId="25" xfId="0" applyBorder="1" applyAlignment="1">
      <alignment horizontal="center"/>
    </xf>
    <xf numFmtId="0" fontId="0" fillId="0" borderId="83" xfId="0" applyBorder="1" applyAlignment="1">
      <alignment horizontal="left" wrapText="1"/>
    </xf>
    <xf numFmtId="0" fontId="0" fillId="0" borderId="84" xfId="0" applyBorder="1" applyAlignment="1">
      <alignment horizontal="left" wrapText="1"/>
    </xf>
    <xf numFmtId="0" fontId="0" fillId="0" borderId="85" xfId="0" applyBorder="1" applyAlignment="1">
      <alignment horizontal="left" wrapText="1"/>
    </xf>
    <xf numFmtId="0" fontId="1" fillId="0" borderId="62" xfId="0" applyFont="1" applyBorder="1" applyAlignment="1">
      <alignment horizontal="center"/>
    </xf>
    <xf numFmtId="0" fontId="0" fillId="0" borderId="63" xfId="0" applyBorder="1" applyAlignment="1">
      <alignment horizontal="center"/>
    </xf>
    <xf numFmtId="0" fontId="1" fillId="0" borderId="25" xfId="0" applyFont="1" applyBorder="1" applyAlignment="1">
      <alignment horizontal="center" wrapText="1"/>
    </xf>
    <xf numFmtId="0" fontId="1" fillId="0" borderId="0" xfId="0" applyFont="1" applyBorder="1" applyAlignment="1">
      <alignment horizontal="center"/>
    </xf>
    <xf numFmtId="0" fontId="1" fillId="0" borderId="25" xfId="0" applyFont="1" applyBorder="1" applyAlignment="1">
      <alignment horizontal="center"/>
    </xf>
  </cellXfs>
  <cellStyles count="4">
    <cellStyle name="20% - Accent1" xfId="1" builtinId="30"/>
    <cellStyle name="20% - Accent3" xfId="2" builtinId="38"/>
    <cellStyle name="20% - Accent5" xfId="3" builtinId="4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F1680-47DA-5044-8BE8-DCBFAA7A5805}">
  <dimension ref="A1:M54"/>
  <sheetViews>
    <sheetView workbookViewId="0">
      <selection activeCell="C8" sqref="C8"/>
    </sheetView>
  </sheetViews>
  <sheetFormatPr baseColWidth="10" defaultRowHeight="16" x14ac:dyDescent="0.2"/>
  <cols>
    <col min="1" max="1" width="46.83203125" customWidth="1"/>
    <col min="2" max="3" width="25.1640625" style="1" customWidth="1"/>
    <col min="4" max="6" width="85.1640625" style="1" customWidth="1"/>
    <col min="8" max="9" width="10.83203125" customWidth="1"/>
  </cols>
  <sheetData>
    <row r="1" spans="1:6" s="5" customFormat="1" ht="52" thickBot="1" x14ac:dyDescent="0.25">
      <c r="A1" s="38" t="s">
        <v>202</v>
      </c>
      <c r="B1" s="7" t="s">
        <v>203</v>
      </c>
      <c r="C1" s="7" t="s">
        <v>655</v>
      </c>
      <c r="D1" s="7" t="s">
        <v>340</v>
      </c>
      <c r="E1" s="7" t="s">
        <v>1</v>
      </c>
      <c r="F1" s="7" t="s">
        <v>55</v>
      </c>
    </row>
    <row r="2" spans="1:6" s="6" customFormat="1" ht="103" thickBot="1" x14ac:dyDescent="0.25">
      <c r="A2" s="142" t="s">
        <v>550</v>
      </c>
      <c r="B2" s="56" t="s">
        <v>551</v>
      </c>
      <c r="C2" s="56" t="s">
        <v>656</v>
      </c>
      <c r="D2" s="56" t="s">
        <v>552</v>
      </c>
      <c r="E2" s="56" t="s">
        <v>553</v>
      </c>
      <c r="F2" s="56" t="s">
        <v>554</v>
      </c>
    </row>
    <row r="3" spans="1:6" ht="18" thickTop="1" x14ac:dyDescent="0.2">
      <c r="A3" s="11" t="s">
        <v>175</v>
      </c>
      <c r="B3" s="34"/>
      <c r="C3" s="34"/>
      <c r="D3" s="34"/>
      <c r="E3" s="1" t="s">
        <v>201</v>
      </c>
    </row>
    <row r="4" spans="1:6" ht="17" x14ac:dyDescent="0.2">
      <c r="A4" s="11" t="s">
        <v>174</v>
      </c>
      <c r="B4" s="34"/>
      <c r="C4" s="34"/>
      <c r="D4" s="34"/>
      <c r="E4" s="1" t="s">
        <v>201</v>
      </c>
    </row>
    <row r="5" spans="1:6" x14ac:dyDescent="0.2">
      <c r="A5" s="11" t="s">
        <v>53</v>
      </c>
      <c r="B5" s="34"/>
      <c r="C5" s="34"/>
      <c r="D5" s="34"/>
    </row>
    <row r="6" spans="1:6" x14ac:dyDescent="0.2">
      <c r="A6" s="11" t="s">
        <v>161</v>
      </c>
      <c r="B6" s="34"/>
      <c r="C6" s="34"/>
      <c r="D6" s="34"/>
    </row>
    <row r="7" spans="1:6" x14ac:dyDescent="0.2">
      <c r="A7" s="11" t="s">
        <v>179</v>
      </c>
      <c r="B7" s="34"/>
      <c r="C7" s="34"/>
      <c r="D7" s="34"/>
    </row>
    <row r="8" spans="1:6" ht="51" x14ac:dyDescent="0.2">
      <c r="A8" s="39" t="s">
        <v>163</v>
      </c>
      <c r="B8" s="34">
        <v>1</v>
      </c>
      <c r="C8" s="34" t="s">
        <v>654</v>
      </c>
      <c r="D8" s="1" t="s">
        <v>333</v>
      </c>
      <c r="E8" s="168" t="s">
        <v>646</v>
      </c>
      <c r="F8" s="1" t="s">
        <v>358</v>
      </c>
    </row>
    <row r="9" spans="1:6" ht="51" x14ac:dyDescent="0.2">
      <c r="A9" s="11"/>
      <c r="B9" s="34"/>
      <c r="C9" s="34"/>
      <c r="D9" s="1" t="s">
        <v>334</v>
      </c>
      <c r="E9" s="168" t="s">
        <v>647</v>
      </c>
      <c r="F9" s="1" t="s">
        <v>359</v>
      </c>
    </row>
    <row r="10" spans="1:6" ht="51" x14ac:dyDescent="0.2">
      <c r="A10" s="11"/>
      <c r="B10" s="34"/>
      <c r="C10" s="34"/>
      <c r="D10" s="1" t="s">
        <v>335</v>
      </c>
      <c r="E10" s="168" t="s">
        <v>648</v>
      </c>
      <c r="F10" s="1" t="s">
        <v>360</v>
      </c>
    </row>
    <row r="11" spans="1:6" ht="102" x14ac:dyDescent="0.2">
      <c r="A11" s="11"/>
      <c r="B11" s="34"/>
      <c r="C11" s="34"/>
      <c r="D11" s="1" t="s">
        <v>336</v>
      </c>
      <c r="E11" s="168" t="s">
        <v>649</v>
      </c>
      <c r="F11" s="1" t="s">
        <v>361</v>
      </c>
    </row>
    <row r="12" spans="1:6" ht="85" x14ac:dyDescent="0.2">
      <c r="A12" s="11"/>
      <c r="B12" s="34"/>
      <c r="C12" s="34"/>
      <c r="D12" s="1" t="s">
        <v>337</v>
      </c>
      <c r="E12" s="168" t="s">
        <v>650</v>
      </c>
      <c r="F12" s="1" t="s">
        <v>362</v>
      </c>
    </row>
    <row r="13" spans="1:6" ht="51" x14ac:dyDescent="0.2">
      <c r="A13" s="11"/>
      <c r="B13" s="34"/>
      <c r="C13" s="34"/>
      <c r="D13" s="1" t="s">
        <v>338</v>
      </c>
      <c r="E13" s="168"/>
      <c r="F13" s="1" t="s">
        <v>363</v>
      </c>
    </row>
    <row r="14" spans="1:6" ht="34" x14ac:dyDescent="0.2">
      <c r="A14" s="11"/>
      <c r="B14" s="34"/>
      <c r="C14" s="34"/>
      <c r="D14" s="1" t="s">
        <v>339</v>
      </c>
      <c r="E14" s="168"/>
      <c r="F14" s="1" t="s">
        <v>364</v>
      </c>
    </row>
    <row r="15" spans="1:6" ht="34" x14ac:dyDescent="0.2">
      <c r="A15" s="11"/>
      <c r="B15" s="34"/>
      <c r="C15" s="34"/>
      <c r="D15" s="34"/>
      <c r="E15" s="168"/>
      <c r="F15" s="1" t="s">
        <v>365</v>
      </c>
    </row>
    <row r="16" spans="1:6" x14ac:dyDescent="0.2">
      <c r="A16" s="11"/>
      <c r="B16" s="34"/>
      <c r="C16" s="34"/>
      <c r="D16" s="34"/>
    </row>
    <row r="17" spans="1:6" x14ac:dyDescent="0.2">
      <c r="A17" s="11"/>
      <c r="B17" s="34"/>
      <c r="C17" s="34"/>
      <c r="D17" s="34"/>
    </row>
    <row r="18" spans="1:6" x14ac:dyDescent="0.2">
      <c r="A18" s="11"/>
      <c r="B18" s="34"/>
      <c r="C18" s="34"/>
      <c r="D18" s="34"/>
    </row>
    <row r="19" spans="1:6" x14ac:dyDescent="0.2">
      <c r="A19" s="11"/>
      <c r="B19" s="34"/>
      <c r="C19" s="34"/>
      <c r="D19" s="34"/>
    </row>
    <row r="20" spans="1:6" x14ac:dyDescent="0.2">
      <c r="A20" s="11"/>
      <c r="B20" s="34"/>
      <c r="C20" s="34"/>
      <c r="D20" s="34"/>
    </row>
    <row r="21" spans="1:6" x14ac:dyDescent="0.2">
      <c r="A21" s="11"/>
      <c r="B21" s="34"/>
      <c r="C21" s="34"/>
      <c r="D21" s="34"/>
    </row>
    <row r="22" spans="1:6" ht="51" x14ac:dyDescent="0.2">
      <c r="A22" s="39" t="s">
        <v>162</v>
      </c>
      <c r="B22" s="34">
        <v>1</v>
      </c>
      <c r="C22" s="34" t="s">
        <v>654</v>
      </c>
      <c r="D22" t="s">
        <v>333</v>
      </c>
      <c r="E22" s="1" t="s">
        <v>344</v>
      </c>
      <c r="F22" s="1" t="s">
        <v>348</v>
      </c>
    </row>
    <row r="23" spans="1:6" ht="68" x14ac:dyDescent="0.2">
      <c r="A23" s="39"/>
      <c r="B23" s="34"/>
      <c r="C23" s="34"/>
      <c r="D23" t="s">
        <v>334</v>
      </c>
      <c r="E23" s="1" t="s">
        <v>343</v>
      </c>
      <c r="F23" s="1" t="s">
        <v>349</v>
      </c>
    </row>
    <row r="24" spans="1:6" ht="68" x14ac:dyDescent="0.2">
      <c r="A24" s="39"/>
      <c r="B24" s="34"/>
      <c r="C24" s="34"/>
      <c r="D24" t="s">
        <v>335</v>
      </c>
      <c r="E24" s="1" t="s">
        <v>342</v>
      </c>
      <c r="F24" s="1" t="s">
        <v>350</v>
      </c>
    </row>
    <row r="25" spans="1:6" ht="85" x14ac:dyDescent="0.2">
      <c r="A25" s="39"/>
      <c r="B25" s="34"/>
      <c r="C25" s="34"/>
      <c r="D25" t="s">
        <v>336</v>
      </c>
      <c r="E25" s="1" t="s">
        <v>341</v>
      </c>
      <c r="F25" s="1" t="s">
        <v>351</v>
      </c>
    </row>
    <row r="26" spans="1:6" ht="51" x14ac:dyDescent="0.2">
      <c r="A26" s="39"/>
      <c r="B26" s="34"/>
      <c r="C26" s="34"/>
      <c r="D26" t="s">
        <v>337</v>
      </c>
      <c r="E26" s="1" t="s">
        <v>345</v>
      </c>
      <c r="F26" s="1" t="s">
        <v>352</v>
      </c>
    </row>
    <row r="27" spans="1:6" ht="68" x14ac:dyDescent="0.2">
      <c r="A27" s="39"/>
      <c r="B27" s="34"/>
      <c r="C27" s="34"/>
      <c r="D27" t="s">
        <v>338</v>
      </c>
      <c r="E27" s="1" t="s">
        <v>346</v>
      </c>
      <c r="F27" s="1" t="s">
        <v>353</v>
      </c>
    </row>
    <row r="28" spans="1:6" ht="51" x14ac:dyDescent="0.2">
      <c r="A28" s="39"/>
      <c r="B28" s="34"/>
      <c r="C28" s="34"/>
      <c r="D28" t="s">
        <v>339</v>
      </c>
      <c r="E28" s="1" t="s">
        <v>347</v>
      </c>
      <c r="F28" s="1" t="s">
        <v>354</v>
      </c>
    </row>
    <row r="29" spans="1:6" ht="51" x14ac:dyDescent="0.2">
      <c r="A29" s="39"/>
      <c r="B29" s="34"/>
      <c r="C29" s="34"/>
      <c r="D29" s="34"/>
      <c r="F29" s="1" t="s">
        <v>355</v>
      </c>
    </row>
    <row r="30" spans="1:6" ht="68" x14ac:dyDescent="0.2">
      <c r="A30" s="39"/>
      <c r="B30" s="34"/>
      <c r="C30" s="34"/>
      <c r="D30" s="34"/>
      <c r="F30" s="1" t="s">
        <v>356</v>
      </c>
    </row>
    <row r="31" spans="1:6" ht="51" x14ac:dyDescent="0.2">
      <c r="A31" s="39"/>
      <c r="B31" s="34"/>
      <c r="C31" s="34"/>
      <c r="D31" s="34"/>
      <c r="F31" s="1" t="s">
        <v>357</v>
      </c>
    </row>
    <row r="32" spans="1:6" x14ac:dyDescent="0.2">
      <c r="A32" s="39"/>
      <c r="B32" s="34"/>
      <c r="C32" s="34"/>
      <c r="D32" s="34"/>
    </row>
    <row r="33" spans="1:4" x14ac:dyDescent="0.2">
      <c r="A33" s="11" t="s">
        <v>181</v>
      </c>
      <c r="B33" s="34"/>
      <c r="C33" s="34"/>
      <c r="D33" s="34"/>
    </row>
    <row r="34" spans="1:4" x14ac:dyDescent="0.2">
      <c r="A34" s="11" t="s">
        <v>183</v>
      </c>
      <c r="B34" s="34"/>
      <c r="C34" s="34"/>
      <c r="D34" s="34"/>
    </row>
    <row r="35" spans="1:4" x14ac:dyDescent="0.2">
      <c r="A35" s="11"/>
      <c r="B35" s="34"/>
      <c r="C35" s="34"/>
      <c r="D35" s="34"/>
    </row>
    <row r="36" spans="1:4" x14ac:dyDescent="0.2">
      <c r="A36" s="11"/>
      <c r="B36" s="34"/>
      <c r="C36" s="34"/>
      <c r="D36" s="34"/>
    </row>
    <row r="37" spans="1:4" x14ac:dyDescent="0.2">
      <c r="A37" s="11"/>
      <c r="B37" s="34"/>
      <c r="C37" s="34"/>
      <c r="D37" s="34"/>
    </row>
    <row r="38" spans="1:4" x14ac:dyDescent="0.2">
      <c r="A38" s="11"/>
      <c r="B38" s="34"/>
      <c r="C38" s="34"/>
      <c r="D38" s="34"/>
    </row>
    <row r="39" spans="1:4" x14ac:dyDescent="0.2">
      <c r="A39" s="11"/>
      <c r="B39" s="34"/>
      <c r="C39" s="34"/>
      <c r="D39" s="34"/>
    </row>
    <row r="40" spans="1:4" x14ac:dyDescent="0.2">
      <c r="A40" s="11"/>
      <c r="B40" s="34"/>
      <c r="C40" s="34"/>
      <c r="D40" s="34"/>
    </row>
    <row r="41" spans="1:4" x14ac:dyDescent="0.2">
      <c r="A41" s="11"/>
      <c r="B41" s="34"/>
      <c r="C41" s="34"/>
      <c r="D41" s="34"/>
    </row>
    <row r="42" spans="1:4" x14ac:dyDescent="0.2">
      <c r="A42" s="11"/>
      <c r="B42" s="34"/>
      <c r="C42" s="34"/>
      <c r="D42" s="34"/>
    </row>
    <row r="43" spans="1:4" x14ac:dyDescent="0.2">
      <c r="A43" s="11"/>
      <c r="B43" s="34"/>
      <c r="C43" s="34"/>
      <c r="D43" s="34"/>
    </row>
    <row r="44" spans="1:4" x14ac:dyDescent="0.2">
      <c r="A44" s="11"/>
      <c r="B44" s="34"/>
      <c r="C44" s="34"/>
      <c r="D44" s="34"/>
    </row>
    <row r="45" spans="1:4" x14ac:dyDescent="0.2">
      <c r="A45" s="11"/>
      <c r="B45" s="34"/>
      <c r="C45" s="34"/>
      <c r="D45" s="34"/>
    </row>
    <row r="46" spans="1:4" x14ac:dyDescent="0.2">
      <c r="A46" s="11"/>
      <c r="B46" s="34"/>
      <c r="C46" s="34"/>
      <c r="D46" s="34"/>
    </row>
    <row r="47" spans="1:4" x14ac:dyDescent="0.2">
      <c r="A47" s="11"/>
      <c r="B47" s="34"/>
      <c r="C47" s="34"/>
      <c r="D47" s="34"/>
    </row>
    <row r="48" spans="1:4" x14ac:dyDescent="0.2">
      <c r="A48" s="11"/>
      <c r="B48" s="34"/>
      <c r="C48" s="34"/>
      <c r="D48" s="34"/>
    </row>
    <row r="49" spans="1:13" x14ac:dyDescent="0.2">
      <c r="A49" s="11"/>
      <c r="B49" s="34"/>
      <c r="C49" s="34"/>
      <c r="D49" s="34"/>
    </row>
    <row r="50" spans="1:13" x14ac:dyDescent="0.2">
      <c r="A50" s="11"/>
      <c r="B50" s="34"/>
      <c r="C50" s="34"/>
      <c r="D50" s="34"/>
    </row>
    <row r="51" spans="1:13" s="1" customFormat="1" x14ac:dyDescent="0.2">
      <c r="A51" s="11"/>
      <c r="B51" s="34"/>
      <c r="C51" s="34"/>
      <c r="D51" s="34"/>
      <c r="G51"/>
      <c r="H51"/>
      <c r="I51"/>
      <c r="J51"/>
      <c r="K51"/>
      <c r="L51"/>
      <c r="M51"/>
    </row>
    <row r="52" spans="1:13" s="1" customFormat="1" x14ac:dyDescent="0.2">
      <c r="A52" s="11"/>
      <c r="B52" s="34"/>
      <c r="C52" s="34"/>
      <c r="D52" s="34"/>
      <c r="G52"/>
      <c r="H52"/>
      <c r="I52"/>
      <c r="J52"/>
      <c r="K52"/>
      <c r="L52"/>
      <c r="M52"/>
    </row>
    <row r="53" spans="1:13" s="1" customFormat="1" x14ac:dyDescent="0.2">
      <c r="A53" s="11"/>
      <c r="B53" s="34"/>
      <c r="C53" s="34"/>
      <c r="D53" s="34"/>
      <c r="G53"/>
      <c r="H53"/>
      <c r="I53"/>
      <c r="J53"/>
      <c r="K53"/>
      <c r="L53"/>
      <c r="M53"/>
    </row>
    <row r="54" spans="1:13" s="1" customFormat="1" x14ac:dyDescent="0.2">
      <c r="A54" s="11"/>
      <c r="B54" s="34"/>
      <c r="C54" s="34"/>
      <c r="D54" s="34"/>
      <c r="G54"/>
      <c r="H54"/>
      <c r="I54"/>
      <c r="J54"/>
      <c r="K54"/>
      <c r="L54"/>
      <c r="M5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17932-F820-4D4B-8C07-A2519EA26FFA}">
  <dimension ref="A1:F4"/>
  <sheetViews>
    <sheetView tabSelected="1" workbookViewId="0">
      <selection activeCell="B8" sqref="B8"/>
    </sheetView>
  </sheetViews>
  <sheetFormatPr baseColWidth="10" defaultRowHeight="16" x14ac:dyDescent="0.2"/>
  <cols>
    <col min="1" max="1" width="26" customWidth="1"/>
    <col min="2" max="2" width="37" customWidth="1"/>
    <col min="3" max="3" width="32.5" customWidth="1"/>
    <col min="4" max="4" width="37.5" customWidth="1"/>
    <col min="5" max="5" width="49.6640625" customWidth="1"/>
    <col min="6" max="6" width="52.5" customWidth="1"/>
  </cols>
  <sheetData>
    <row r="1" spans="1:6" ht="17" thickBot="1" x14ac:dyDescent="0.25">
      <c r="A1" s="53" t="s">
        <v>422</v>
      </c>
      <c r="B1" s="53" t="s">
        <v>426</v>
      </c>
      <c r="C1" s="53" t="s">
        <v>423</v>
      </c>
      <c r="D1" s="53" t="s">
        <v>425</v>
      </c>
      <c r="E1" s="53" t="s">
        <v>424</v>
      </c>
      <c r="F1" s="144" t="s">
        <v>576</v>
      </c>
    </row>
    <row r="2" spans="1:6" ht="86" thickBot="1" x14ac:dyDescent="0.25">
      <c r="A2" s="56" t="s">
        <v>555</v>
      </c>
      <c r="B2" s="56" t="s">
        <v>657</v>
      </c>
      <c r="C2" s="56" t="s">
        <v>556</v>
      </c>
      <c r="D2" s="56" t="s">
        <v>557</v>
      </c>
      <c r="E2" s="56" t="s">
        <v>658</v>
      </c>
    </row>
    <row r="3" spans="1:6" ht="17" thickTop="1" x14ac:dyDescent="0.2">
      <c r="A3" t="s">
        <v>420</v>
      </c>
      <c r="B3" t="s">
        <v>421</v>
      </c>
      <c r="C3" t="s">
        <v>176</v>
      </c>
      <c r="D3" t="s">
        <v>421</v>
      </c>
      <c r="E3" t="s">
        <v>180</v>
      </c>
    </row>
    <row r="4" spans="1:6" x14ac:dyDescent="0.2">
      <c r="C4" t="s">
        <v>393</v>
      </c>
      <c r="D4" t="s">
        <v>421</v>
      </c>
      <c r="E4" t="s">
        <v>180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47CCB-D616-4240-88E9-B015C5EA5F7E}">
  <dimension ref="A1:E26"/>
  <sheetViews>
    <sheetView zoomScale="109" workbookViewId="0">
      <pane xSplit="1" ySplit="2" topLeftCell="B3" activePane="bottomRight" state="frozen"/>
      <selection pane="topRight" activeCell="B1" sqref="B1"/>
      <selection pane="bottomLeft" activeCell="A4" sqref="A4"/>
      <selection pane="bottomRight" activeCell="C28" sqref="C28"/>
    </sheetView>
  </sheetViews>
  <sheetFormatPr baseColWidth="10" defaultRowHeight="16" x14ac:dyDescent="0.2"/>
  <cols>
    <col min="1" max="1" width="53.33203125" style="1" customWidth="1"/>
    <col min="2" max="2" width="27.33203125" customWidth="1"/>
    <col min="3" max="3" width="66.6640625" style="1" customWidth="1"/>
    <col min="4" max="4" width="23.83203125" customWidth="1"/>
  </cols>
  <sheetData>
    <row r="1" spans="1:5" ht="17" customHeight="1" x14ac:dyDescent="0.2">
      <c r="A1" s="253" t="s">
        <v>52</v>
      </c>
      <c r="B1" s="254"/>
      <c r="C1" s="253" t="s">
        <v>51</v>
      </c>
      <c r="D1" s="255"/>
      <c r="E1" s="6"/>
    </row>
    <row r="2" spans="1:5" ht="18" thickBot="1" x14ac:dyDescent="0.25">
      <c r="A2" s="7" t="s">
        <v>52</v>
      </c>
      <c r="B2" s="19" t="s">
        <v>50</v>
      </c>
      <c r="C2" s="7" t="s">
        <v>51</v>
      </c>
      <c r="D2" s="27" t="s">
        <v>50</v>
      </c>
    </row>
    <row r="3" spans="1:5" ht="120" thickBot="1" x14ac:dyDescent="0.25">
      <c r="A3" s="55" t="s">
        <v>558</v>
      </c>
      <c r="B3" s="106" t="s">
        <v>641</v>
      </c>
      <c r="C3" s="143" t="s">
        <v>575</v>
      </c>
      <c r="D3" s="56" t="s">
        <v>642</v>
      </c>
    </row>
    <row r="4" spans="1:5" ht="18" thickTop="1" x14ac:dyDescent="0.2">
      <c r="A4" s="26" t="s">
        <v>175</v>
      </c>
      <c r="B4" s="20" t="s">
        <v>452</v>
      </c>
      <c r="C4" s="26" t="s">
        <v>172</v>
      </c>
      <c r="D4" s="18" t="s">
        <v>173</v>
      </c>
    </row>
    <row r="5" spans="1:5" ht="17" x14ac:dyDescent="0.2">
      <c r="A5" s="26"/>
      <c r="B5" s="20"/>
      <c r="C5" s="26" t="s">
        <v>7</v>
      </c>
      <c r="D5" s="18" t="s">
        <v>173</v>
      </c>
    </row>
    <row r="6" spans="1:5" ht="17" x14ac:dyDescent="0.2">
      <c r="A6" s="26" t="s">
        <v>174</v>
      </c>
      <c r="B6" s="20" t="s">
        <v>452</v>
      </c>
      <c r="C6" s="26" t="s">
        <v>172</v>
      </c>
      <c r="D6" s="18" t="s">
        <v>173</v>
      </c>
    </row>
    <row r="7" spans="1:5" ht="17" x14ac:dyDescent="0.2">
      <c r="A7" s="26"/>
      <c r="B7" s="20"/>
      <c r="C7" s="26" t="s">
        <v>7</v>
      </c>
      <c r="D7" s="18" t="s">
        <v>173</v>
      </c>
    </row>
    <row r="8" spans="1:5" ht="17" x14ac:dyDescent="0.2">
      <c r="A8" s="26" t="s">
        <v>53</v>
      </c>
      <c r="B8" s="20" t="s">
        <v>452</v>
      </c>
      <c r="C8" s="26" t="s">
        <v>172</v>
      </c>
      <c r="D8" s="18" t="s">
        <v>173</v>
      </c>
    </row>
    <row r="9" spans="1:5" ht="17" x14ac:dyDescent="0.2">
      <c r="A9" s="26"/>
      <c r="B9" s="20"/>
      <c r="C9" s="26" t="s">
        <v>7</v>
      </c>
      <c r="D9" s="18" t="s">
        <v>173</v>
      </c>
    </row>
    <row r="10" spans="1:5" ht="17" x14ac:dyDescent="0.2">
      <c r="A10" s="26" t="s">
        <v>161</v>
      </c>
      <c r="B10" s="20" t="s">
        <v>452</v>
      </c>
      <c r="C10" s="26" t="s">
        <v>7</v>
      </c>
      <c r="D10" s="18" t="s">
        <v>173</v>
      </c>
    </row>
    <row r="11" spans="1:5" ht="17" x14ac:dyDescent="0.2">
      <c r="A11" s="26" t="s">
        <v>179</v>
      </c>
      <c r="B11" s="20"/>
      <c r="C11" s="26" t="s">
        <v>172</v>
      </c>
      <c r="D11" s="18" t="s">
        <v>173</v>
      </c>
    </row>
    <row r="12" spans="1:5" ht="17" x14ac:dyDescent="0.2">
      <c r="A12" s="26" t="s">
        <v>163</v>
      </c>
      <c r="B12" s="20" t="s">
        <v>452</v>
      </c>
      <c r="C12" s="26" t="s">
        <v>7</v>
      </c>
      <c r="D12" s="18" t="s">
        <v>173</v>
      </c>
    </row>
    <row r="13" spans="1:5" ht="17" x14ac:dyDescent="0.2">
      <c r="A13" s="26" t="s">
        <v>162</v>
      </c>
      <c r="B13" s="20" t="s">
        <v>452</v>
      </c>
      <c r="C13" s="26" t="s">
        <v>7</v>
      </c>
      <c r="D13" s="18" t="s">
        <v>173</v>
      </c>
    </row>
    <row r="14" spans="1:5" ht="17" x14ac:dyDescent="0.2">
      <c r="A14" s="26" t="s">
        <v>172</v>
      </c>
      <c r="B14" s="20" t="s">
        <v>571</v>
      </c>
      <c r="C14" s="17" t="s">
        <v>178</v>
      </c>
      <c r="D14" s="18" t="s">
        <v>164</v>
      </c>
    </row>
    <row r="15" spans="1:5" ht="17" x14ac:dyDescent="0.2">
      <c r="A15" s="26" t="s">
        <v>7</v>
      </c>
      <c r="B15" s="20" t="s">
        <v>571</v>
      </c>
      <c r="C15" s="26" t="s">
        <v>180</v>
      </c>
      <c r="D15" s="18" t="s">
        <v>173</v>
      </c>
    </row>
    <row r="16" spans="1:5" ht="17" x14ac:dyDescent="0.2">
      <c r="A16" s="26" t="s">
        <v>181</v>
      </c>
      <c r="B16" s="20" t="s">
        <v>452</v>
      </c>
      <c r="C16" s="26" t="s">
        <v>182</v>
      </c>
      <c r="D16" s="18" t="s">
        <v>173</v>
      </c>
    </row>
    <row r="17" spans="1:5" ht="17" x14ac:dyDescent="0.2">
      <c r="A17" s="26" t="s">
        <v>183</v>
      </c>
      <c r="B17" s="20" t="s">
        <v>452</v>
      </c>
      <c r="C17" s="26" t="s">
        <v>184</v>
      </c>
      <c r="D17" s="18" t="s">
        <v>173</v>
      </c>
    </row>
    <row r="18" spans="1:5" ht="17" x14ac:dyDescent="0.2">
      <c r="A18" s="26" t="s">
        <v>184</v>
      </c>
      <c r="B18" s="20" t="s">
        <v>571</v>
      </c>
      <c r="C18" s="26" t="s">
        <v>182</v>
      </c>
      <c r="D18" s="18" t="s">
        <v>173</v>
      </c>
    </row>
    <row r="19" spans="1:5" ht="17" x14ac:dyDescent="0.2">
      <c r="A19" s="26" t="s">
        <v>182</v>
      </c>
      <c r="B19" s="20" t="s">
        <v>571</v>
      </c>
      <c r="C19" s="26" t="s">
        <v>180</v>
      </c>
      <c r="D19" s="18" t="s">
        <v>173</v>
      </c>
    </row>
    <row r="20" spans="1:5" ht="20" customHeight="1" x14ac:dyDescent="0.2">
      <c r="A20" s="26" t="s">
        <v>180</v>
      </c>
      <c r="B20" s="20" t="s">
        <v>571</v>
      </c>
      <c r="C20" s="17" t="s">
        <v>176</v>
      </c>
      <c r="D20" s="18" t="s">
        <v>165</v>
      </c>
      <c r="E20" s="6"/>
    </row>
    <row r="21" spans="1:5" ht="20" customHeight="1" x14ac:dyDescent="0.2">
      <c r="A21" s="26" t="s">
        <v>180</v>
      </c>
      <c r="B21" s="20" t="s">
        <v>571</v>
      </c>
      <c r="C21" s="17" t="s">
        <v>393</v>
      </c>
      <c r="D21" s="18" t="s">
        <v>165</v>
      </c>
      <c r="E21" s="6"/>
    </row>
    <row r="22" spans="1:5" ht="17" x14ac:dyDescent="0.2">
      <c r="A22" s="17" t="s">
        <v>176</v>
      </c>
      <c r="B22" s="20" t="s">
        <v>580</v>
      </c>
      <c r="C22" s="17" t="s">
        <v>178</v>
      </c>
      <c r="D22" s="18" t="s">
        <v>164</v>
      </c>
    </row>
    <row r="23" spans="1:5" ht="17" x14ac:dyDescent="0.2">
      <c r="A23" s="17" t="s">
        <v>393</v>
      </c>
      <c r="B23" s="20" t="s">
        <v>580</v>
      </c>
      <c r="C23" s="17" t="s">
        <v>178</v>
      </c>
      <c r="D23" s="18" t="s">
        <v>164</v>
      </c>
    </row>
    <row r="24" spans="1:5" ht="17" x14ac:dyDescent="0.2">
      <c r="A24" s="145" t="s">
        <v>178</v>
      </c>
      <c r="B24" s="146" t="s">
        <v>581</v>
      </c>
      <c r="C24" s="147" t="s">
        <v>577</v>
      </c>
      <c r="D24" s="148" t="s">
        <v>571</v>
      </c>
    </row>
    <row r="25" spans="1:5" ht="17" x14ac:dyDescent="0.2">
      <c r="A25" s="147" t="s">
        <v>577</v>
      </c>
      <c r="B25" s="149" t="s">
        <v>571</v>
      </c>
      <c r="C25" s="150" t="s">
        <v>578</v>
      </c>
      <c r="D25" s="151" t="s">
        <v>571</v>
      </c>
    </row>
    <row r="26" spans="1:5" ht="17" x14ac:dyDescent="0.2">
      <c r="A26" s="150" t="s">
        <v>578</v>
      </c>
      <c r="B26" s="149" t="s">
        <v>571</v>
      </c>
      <c r="C26" s="150" t="s">
        <v>579</v>
      </c>
      <c r="D26" s="151" t="s">
        <v>571</v>
      </c>
    </row>
  </sheetData>
  <mergeCells count="2">
    <mergeCell ref="A1:B1"/>
    <mergeCell ref="C1:D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42585-2C6C-A041-AEDA-9C63474D4927}">
  <dimension ref="A1:D3"/>
  <sheetViews>
    <sheetView workbookViewId="0">
      <selection activeCell="F5" sqref="F5"/>
    </sheetView>
  </sheetViews>
  <sheetFormatPr baseColWidth="10" defaultRowHeight="16" x14ac:dyDescent="0.2"/>
  <cols>
    <col min="1" max="3" width="28.1640625" customWidth="1"/>
    <col min="4" max="4" width="32.5" customWidth="1"/>
    <col min="5" max="5" width="24" customWidth="1"/>
  </cols>
  <sheetData>
    <row r="1" spans="1:4" ht="17" thickBot="1" x14ac:dyDescent="0.25">
      <c r="A1" s="53" t="s">
        <v>418</v>
      </c>
      <c r="B1" s="53" t="s">
        <v>572</v>
      </c>
      <c r="C1" s="53" t="s">
        <v>573</v>
      </c>
      <c r="D1" s="53" t="s">
        <v>574</v>
      </c>
    </row>
    <row r="2" spans="1:4" ht="256" thickBot="1" x14ac:dyDescent="0.25">
      <c r="A2" s="56" t="s">
        <v>539</v>
      </c>
      <c r="B2" s="56" t="s">
        <v>583</v>
      </c>
      <c r="C2" s="56" t="s">
        <v>582</v>
      </c>
      <c r="D2" s="56" t="s">
        <v>643</v>
      </c>
    </row>
    <row r="3" spans="1:4" ht="17" thickTop="1" x14ac:dyDescent="0.2">
      <c r="A3" t="s">
        <v>420</v>
      </c>
      <c r="B3" t="s">
        <v>421</v>
      </c>
      <c r="C3" t="s">
        <v>421</v>
      </c>
      <c r="D3" t="s">
        <v>421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ED6BC-7B4B-0848-B906-C4A896CF9CC2}">
  <dimension ref="A1:I11"/>
  <sheetViews>
    <sheetView topLeftCell="B2" workbookViewId="0">
      <selection activeCell="C13" sqref="C13"/>
    </sheetView>
  </sheetViews>
  <sheetFormatPr baseColWidth="10" defaultRowHeight="16" x14ac:dyDescent="0.2"/>
  <cols>
    <col min="1" max="2" width="36.83203125" customWidth="1"/>
    <col min="3" max="7" width="52.83203125" customWidth="1"/>
    <col min="8" max="8" width="82.33203125" style="1" customWidth="1"/>
    <col min="9" max="9" width="58" customWidth="1"/>
  </cols>
  <sheetData>
    <row r="1" spans="1:9" ht="17" x14ac:dyDescent="0.2">
      <c r="A1" s="3" t="s">
        <v>427</v>
      </c>
      <c r="B1" s="3" t="s">
        <v>637</v>
      </c>
      <c r="C1" s="3" t="s">
        <v>385</v>
      </c>
      <c r="D1" s="3" t="s">
        <v>638</v>
      </c>
      <c r="E1" s="3" t="s">
        <v>391</v>
      </c>
      <c r="F1" s="3" t="s">
        <v>639</v>
      </c>
      <c r="G1" s="3" t="s">
        <v>384</v>
      </c>
      <c r="H1" s="2" t="s">
        <v>428</v>
      </c>
      <c r="I1" s="3" t="s">
        <v>640</v>
      </c>
    </row>
    <row r="2" spans="1:9" ht="34" x14ac:dyDescent="0.2">
      <c r="A2" t="s">
        <v>420</v>
      </c>
      <c r="C2" t="s">
        <v>386</v>
      </c>
      <c r="E2" t="s">
        <v>389</v>
      </c>
      <c r="G2" t="s">
        <v>402</v>
      </c>
      <c r="H2" s="1" t="s">
        <v>390</v>
      </c>
    </row>
    <row r="3" spans="1:9" ht="34" x14ac:dyDescent="0.2">
      <c r="G3" t="s">
        <v>402</v>
      </c>
      <c r="H3" s="1" t="s">
        <v>403</v>
      </c>
    </row>
    <row r="4" spans="1:9" ht="34" x14ac:dyDescent="0.2">
      <c r="E4" t="s">
        <v>409</v>
      </c>
      <c r="G4" t="s">
        <v>402</v>
      </c>
      <c r="H4" s="1" t="s">
        <v>406</v>
      </c>
    </row>
    <row r="5" spans="1:9" ht="34" x14ac:dyDescent="0.2">
      <c r="E5" t="s">
        <v>387</v>
      </c>
      <c r="G5" t="s">
        <v>402</v>
      </c>
      <c r="H5" s="1" t="s">
        <v>405</v>
      </c>
    </row>
    <row r="6" spans="1:9" ht="34" x14ac:dyDescent="0.2">
      <c r="G6" t="s">
        <v>402</v>
      </c>
      <c r="H6" s="1" t="s">
        <v>404</v>
      </c>
    </row>
    <row r="7" spans="1:9" ht="34" x14ac:dyDescent="0.2">
      <c r="G7" t="s">
        <v>402</v>
      </c>
      <c r="H7" s="1" t="s">
        <v>407</v>
      </c>
    </row>
    <row r="8" spans="1:9" ht="34" x14ac:dyDescent="0.2">
      <c r="E8" t="s">
        <v>392</v>
      </c>
      <c r="G8" t="s">
        <v>402</v>
      </c>
      <c r="H8" s="1" t="s">
        <v>410</v>
      </c>
    </row>
    <row r="9" spans="1:9" ht="17" x14ac:dyDescent="0.2">
      <c r="G9" t="s">
        <v>402</v>
      </c>
      <c r="H9" s="1" t="s">
        <v>408</v>
      </c>
    </row>
    <row r="10" spans="1:9" ht="17" x14ac:dyDescent="0.2">
      <c r="E10" t="s">
        <v>395</v>
      </c>
      <c r="G10" t="s">
        <v>402</v>
      </c>
      <c r="H10" s="1" t="s">
        <v>394</v>
      </c>
    </row>
    <row r="11" spans="1:9" ht="17" x14ac:dyDescent="0.2">
      <c r="G11" t="s">
        <v>402</v>
      </c>
      <c r="H11" s="1" t="s">
        <v>411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56AFD-7D18-B44A-8215-68F830BA266A}">
  <dimension ref="A1:B17"/>
  <sheetViews>
    <sheetView workbookViewId="0">
      <selection activeCell="A14" sqref="A14"/>
    </sheetView>
  </sheetViews>
  <sheetFormatPr baseColWidth="10" defaultRowHeight="16" x14ac:dyDescent="0.2"/>
  <cols>
    <col min="1" max="1" width="85" style="1" customWidth="1"/>
    <col min="2" max="2" width="64" style="1" customWidth="1"/>
  </cols>
  <sheetData>
    <row r="1" spans="1:2" ht="17" x14ac:dyDescent="0.2">
      <c r="A1" s="2" t="s">
        <v>388</v>
      </c>
      <c r="B1" s="2" t="s">
        <v>401</v>
      </c>
    </row>
    <row r="2" spans="1:2" ht="34" x14ac:dyDescent="0.2">
      <c r="A2" s="1" t="s">
        <v>390</v>
      </c>
      <c r="B2" s="34" t="s">
        <v>245</v>
      </c>
    </row>
    <row r="3" spans="1:2" ht="34" x14ac:dyDescent="0.2">
      <c r="B3" s="34" t="s">
        <v>396</v>
      </c>
    </row>
    <row r="4" spans="1:2" ht="34" x14ac:dyDescent="0.2">
      <c r="B4" s="34" t="s">
        <v>246</v>
      </c>
    </row>
    <row r="5" spans="1:2" ht="34" x14ac:dyDescent="0.2">
      <c r="A5" s="1" t="s">
        <v>412</v>
      </c>
      <c r="B5" s="34" t="s">
        <v>247</v>
      </c>
    </row>
    <row r="6" spans="1:2" ht="51" x14ac:dyDescent="0.2">
      <c r="A6" s="1" t="s">
        <v>406</v>
      </c>
      <c r="B6" s="34" t="s">
        <v>266</v>
      </c>
    </row>
    <row r="7" spans="1:2" ht="51" x14ac:dyDescent="0.2">
      <c r="B7" s="34" t="s">
        <v>267</v>
      </c>
    </row>
    <row r="8" spans="1:2" ht="68" x14ac:dyDescent="0.2">
      <c r="A8" s="1" t="s">
        <v>413</v>
      </c>
      <c r="B8" s="1" t="s">
        <v>257</v>
      </c>
    </row>
    <row r="9" spans="1:2" ht="85" x14ac:dyDescent="0.2">
      <c r="B9" s="1" t="s">
        <v>414</v>
      </c>
    </row>
    <row r="10" spans="1:2" ht="34" x14ac:dyDescent="0.2">
      <c r="A10" s="1" t="s">
        <v>404</v>
      </c>
      <c r="B10" s="1" t="s">
        <v>256</v>
      </c>
    </row>
    <row r="11" spans="1:2" ht="68" x14ac:dyDescent="0.2">
      <c r="B11" s="1" t="s">
        <v>415</v>
      </c>
    </row>
    <row r="12" spans="1:2" ht="34" x14ac:dyDescent="0.2">
      <c r="A12" s="1" t="s">
        <v>407</v>
      </c>
      <c r="B12" s="1" t="s">
        <v>416</v>
      </c>
    </row>
    <row r="13" spans="1:2" ht="51" x14ac:dyDescent="0.2">
      <c r="A13" s="1" t="s">
        <v>410</v>
      </c>
      <c r="B13" s="34" t="s">
        <v>266</v>
      </c>
    </row>
    <row r="14" spans="1:2" ht="51" x14ac:dyDescent="0.2">
      <c r="B14" s="34" t="s">
        <v>267</v>
      </c>
    </row>
    <row r="15" spans="1:2" ht="51" x14ac:dyDescent="0.2">
      <c r="A15" s="1" t="s">
        <v>394</v>
      </c>
      <c r="B15" s="1" t="s">
        <v>258</v>
      </c>
    </row>
    <row r="16" spans="1:2" ht="34" x14ac:dyDescent="0.2">
      <c r="B16" s="1" t="s">
        <v>260</v>
      </c>
    </row>
    <row r="17" spans="1:2" ht="51" x14ac:dyDescent="0.2">
      <c r="A17" s="1" t="s">
        <v>411</v>
      </c>
      <c r="B17" s="1" t="s">
        <v>258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D7161-2E34-9E4F-AC62-018E9AE895B7}">
  <dimension ref="A1:R108"/>
  <sheetViews>
    <sheetView zoomScale="119" workbookViewId="0">
      <pane xSplit="3" ySplit="1" topLeftCell="D2" activePane="bottomRight" state="frozen"/>
      <selection pane="topRight" activeCell="D1" sqref="D1"/>
      <selection pane="bottomLeft" activeCell="A2" sqref="A2"/>
      <selection pane="bottomRight" activeCell="F14" sqref="F14"/>
    </sheetView>
  </sheetViews>
  <sheetFormatPr baseColWidth="10" defaultRowHeight="16" x14ac:dyDescent="0.2"/>
  <cols>
    <col min="1" max="1" width="30.83203125" style="1" customWidth="1"/>
    <col min="2" max="2" width="26.6640625" customWidth="1"/>
    <col min="3" max="3" width="36.33203125" style="1" customWidth="1"/>
    <col min="4" max="4" width="20.6640625" customWidth="1"/>
    <col min="5" max="5" width="17.5" style="1" customWidth="1"/>
    <col min="6" max="6" width="10" customWidth="1"/>
    <col min="7" max="8" width="8.6640625" customWidth="1"/>
    <col min="9" max="9" width="9.6640625" customWidth="1"/>
    <col min="10" max="10" width="8.6640625" customWidth="1"/>
    <col min="11" max="11" width="6.83203125" customWidth="1"/>
    <col min="12" max="12" width="8" customWidth="1"/>
    <col min="13" max="13" width="10.1640625" customWidth="1"/>
    <col min="14" max="14" width="75.5" customWidth="1"/>
    <col min="15" max="15" width="105" style="1" customWidth="1"/>
    <col min="16" max="16" width="34.5" customWidth="1"/>
    <col min="17" max="17" width="35.6640625" customWidth="1"/>
    <col min="18" max="18" width="53.1640625" style="1" customWidth="1"/>
  </cols>
  <sheetData>
    <row r="1" spans="1:18" ht="17" customHeight="1" x14ac:dyDescent="0.2">
      <c r="A1" s="253" t="s">
        <v>51</v>
      </c>
      <c r="B1" s="254"/>
      <c r="C1" s="253" t="s">
        <v>52</v>
      </c>
      <c r="D1" s="254"/>
      <c r="E1" s="256" t="s">
        <v>618</v>
      </c>
      <c r="F1" s="265"/>
      <c r="G1" s="265"/>
      <c r="H1" s="265"/>
      <c r="I1" s="265"/>
      <c r="J1" s="265"/>
      <c r="K1" s="265"/>
      <c r="L1" s="265"/>
      <c r="M1" s="266"/>
      <c r="N1" s="265" t="s">
        <v>614</v>
      </c>
      <c r="O1" s="265"/>
      <c r="P1" s="265"/>
      <c r="Q1" s="266"/>
      <c r="R1" s="28" t="s">
        <v>652</v>
      </c>
    </row>
    <row r="2" spans="1:18" ht="17" customHeight="1" x14ac:dyDescent="0.2">
      <c r="A2" s="35"/>
      <c r="B2" s="36"/>
      <c r="C2" s="37"/>
      <c r="D2" s="36"/>
      <c r="E2" s="187" t="s">
        <v>417</v>
      </c>
      <c r="F2" s="256" t="s">
        <v>616</v>
      </c>
      <c r="G2" s="257"/>
      <c r="H2" s="257"/>
      <c r="I2" s="257"/>
      <c r="J2" s="257"/>
      <c r="K2" s="257"/>
      <c r="L2" s="257"/>
      <c r="M2" s="258"/>
      <c r="N2" s="159" t="s">
        <v>1</v>
      </c>
      <c r="O2" s="228" t="s">
        <v>55</v>
      </c>
      <c r="P2" s="228"/>
      <c r="Q2" s="264"/>
    </row>
    <row r="3" spans="1:18" ht="52" thickBot="1" x14ac:dyDescent="0.25">
      <c r="A3" s="174" t="s">
        <v>51</v>
      </c>
      <c r="B3" s="152" t="s">
        <v>50</v>
      </c>
      <c r="C3" s="31" t="s">
        <v>52</v>
      </c>
      <c r="D3" s="175" t="s">
        <v>50</v>
      </c>
      <c r="E3" s="188"/>
      <c r="F3" s="181" t="s">
        <v>613</v>
      </c>
      <c r="G3" s="34" t="s">
        <v>185</v>
      </c>
      <c r="H3" s="182" t="s">
        <v>186</v>
      </c>
      <c r="I3" s="182" t="s">
        <v>187</v>
      </c>
      <c r="J3" s="156" t="s">
        <v>188</v>
      </c>
      <c r="K3" s="182" t="s">
        <v>189</v>
      </c>
      <c r="L3" s="156" t="s">
        <v>620</v>
      </c>
      <c r="M3" s="154" t="s">
        <v>54</v>
      </c>
      <c r="N3" s="155"/>
      <c r="O3" s="184" t="s">
        <v>55</v>
      </c>
      <c r="P3" s="262" t="s">
        <v>617</v>
      </c>
      <c r="Q3" s="263"/>
      <c r="R3" s="196" t="s">
        <v>651</v>
      </c>
    </row>
    <row r="4" spans="1:18" ht="18" thickBot="1" x14ac:dyDescent="0.25">
      <c r="A4" s="169"/>
      <c r="B4" s="170"/>
      <c r="C4" s="171"/>
      <c r="D4" s="176"/>
      <c r="E4" s="189"/>
      <c r="F4" s="177"/>
      <c r="G4" s="178"/>
      <c r="H4" s="179"/>
      <c r="I4" s="179"/>
      <c r="J4" s="178"/>
      <c r="K4" s="179"/>
      <c r="L4" s="178"/>
      <c r="M4" s="180"/>
      <c r="N4" s="183"/>
      <c r="O4" s="169"/>
      <c r="P4" s="172" t="s">
        <v>615</v>
      </c>
      <c r="Q4" s="173" t="s">
        <v>383</v>
      </c>
    </row>
    <row r="5" spans="1:18" ht="188" thickBot="1" x14ac:dyDescent="0.25">
      <c r="A5" s="185" t="s">
        <v>631</v>
      </c>
      <c r="B5" s="186" t="s">
        <v>629</v>
      </c>
      <c r="C5" s="194" t="s">
        <v>630</v>
      </c>
      <c r="D5" s="186" t="s">
        <v>644</v>
      </c>
      <c r="E5" s="190" t="s">
        <v>645</v>
      </c>
      <c r="F5" s="259" t="s">
        <v>632</v>
      </c>
      <c r="G5" s="260"/>
      <c r="H5" s="260"/>
      <c r="I5" s="260"/>
      <c r="J5" s="260"/>
      <c r="K5" s="260"/>
      <c r="L5" s="260"/>
      <c r="M5" s="261"/>
      <c r="N5" s="191" t="s">
        <v>633</v>
      </c>
      <c r="O5" s="192" t="s">
        <v>634</v>
      </c>
      <c r="P5" s="193" t="s">
        <v>635</v>
      </c>
      <c r="Q5" s="195" t="s">
        <v>636</v>
      </c>
      <c r="R5" s="198" t="s">
        <v>653</v>
      </c>
    </row>
    <row r="6" spans="1:18" ht="52" thickTop="1" x14ac:dyDescent="0.2">
      <c r="A6" s="17"/>
      <c r="B6" s="20"/>
      <c r="C6" s="31" t="s">
        <v>204</v>
      </c>
      <c r="D6" s="20" t="s">
        <v>164</v>
      </c>
      <c r="E6" s="188" t="s">
        <v>421</v>
      </c>
      <c r="F6" s="160">
        <v>1</v>
      </c>
      <c r="G6" s="11">
        <v>1</v>
      </c>
      <c r="H6" s="11"/>
      <c r="I6" s="11">
        <v>1</v>
      </c>
      <c r="J6" s="157">
        <v>1</v>
      </c>
      <c r="K6" s="11"/>
      <c r="L6" s="157"/>
      <c r="M6" s="153">
        <v>1</v>
      </c>
      <c r="N6" s="156" t="s">
        <v>584</v>
      </c>
      <c r="O6" s="34" t="s">
        <v>245</v>
      </c>
      <c r="P6" t="s">
        <v>400</v>
      </c>
      <c r="Q6" s="153"/>
      <c r="R6" s="197"/>
    </row>
    <row r="7" spans="1:18" ht="34" x14ac:dyDescent="0.2">
      <c r="A7" s="17"/>
      <c r="B7" s="20"/>
      <c r="C7" s="31"/>
      <c r="D7" s="20"/>
      <c r="E7" s="188"/>
      <c r="F7" s="160"/>
      <c r="G7" s="11"/>
      <c r="H7" s="11"/>
      <c r="I7" s="11"/>
      <c r="J7" s="11"/>
      <c r="K7" s="11"/>
      <c r="L7" s="6"/>
      <c r="M7" s="161"/>
      <c r="N7" s="156" t="s">
        <v>585</v>
      </c>
      <c r="O7" s="34" t="s">
        <v>396</v>
      </c>
      <c r="P7" t="s">
        <v>399</v>
      </c>
      <c r="Q7" s="154"/>
    </row>
    <row r="8" spans="1:18" ht="17" x14ac:dyDescent="0.2">
      <c r="A8" s="17"/>
      <c r="B8" s="20"/>
      <c r="C8" s="31"/>
      <c r="D8" s="20"/>
      <c r="E8" s="188"/>
      <c r="F8" s="160"/>
      <c r="G8" s="11"/>
      <c r="H8" s="11"/>
      <c r="I8" s="11"/>
      <c r="J8" s="11"/>
      <c r="K8" s="11"/>
      <c r="L8" s="6"/>
      <c r="M8" s="161"/>
      <c r="N8" s="156"/>
      <c r="O8" s="34" t="s">
        <v>246</v>
      </c>
      <c r="P8" t="s">
        <v>397</v>
      </c>
      <c r="Q8" s="153"/>
    </row>
    <row r="9" spans="1:18" ht="34" x14ac:dyDescent="0.2">
      <c r="A9" s="17"/>
      <c r="B9" s="20"/>
      <c r="C9" s="31"/>
      <c r="D9" s="20"/>
      <c r="E9" s="188"/>
      <c r="F9" s="160"/>
      <c r="G9" s="11"/>
      <c r="H9" s="11"/>
      <c r="I9" s="11"/>
      <c r="J9" s="11"/>
      <c r="K9" s="11"/>
      <c r="L9" s="6"/>
      <c r="M9" s="161"/>
      <c r="N9" s="157"/>
      <c r="O9" s="34" t="s">
        <v>247</v>
      </c>
      <c r="P9" t="s">
        <v>398</v>
      </c>
      <c r="Q9" s="153"/>
    </row>
    <row r="10" spans="1:18" ht="17" x14ac:dyDescent="0.2">
      <c r="A10" s="17"/>
      <c r="B10" s="20"/>
      <c r="C10" s="31"/>
      <c r="D10" s="20"/>
      <c r="E10" s="188"/>
      <c r="F10" s="160"/>
      <c r="G10" s="11"/>
      <c r="H10" s="11"/>
      <c r="I10" s="11"/>
      <c r="J10" s="11"/>
      <c r="K10" s="11"/>
      <c r="L10" s="6"/>
      <c r="M10" s="161"/>
      <c r="N10" s="156"/>
      <c r="O10" s="34" t="s">
        <v>265</v>
      </c>
      <c r="Q10" s="153"/>
    </row>
    <row r="11" spans="1:18" ht="34" x14ac:dyDescent="0.2">
      <c r="A11" s="17"/>
      <c r="B11" s="20"/>
      <c r="C11" s="31"/>
      <c r="D11" s="20"/>
      <c r="E11" s="188"/>
      <c r="F11" s="160"/>
      <c r="G11" s="11"/>
      <c r="H11" s="11"/>
      <c r="I11" s="11"/>
      <c r="J11" s="11"/>
      <c r="K11" s="11"/>
      <c r="L11" s="6"/>
      <c r="M11" s="161"/>
      <c r="N11" s="156"/>
      <c r="O11" s="34" t="s">
        <v>266</v>
      </c>
      <c r="Q11" s="153"/>
    </row>
    <row r="12" spans="1:18" ht="34" x14ac:dyDescent="0.2">
      <c r="A12" s="17"/>
      <c r="B12" s="20"/>
      <c r="C12" s="31"/>
      <c r="D12" s="20"/>
      <c r="E12" s="188"/>
      <c r="F12" s="160"/>
      <c r="G12" s="11"/>
      <c r="H12" s="11"/>
      <c r="I12" s="11"/>
      <c r="J12" s="11"/>
      <c r="K12" s="11"/>
      <c r="L12" s="6"/>
      <c r="M12" s="161"/>
      <c r="N12" s="156"/>
      <c r="O12" s="34" t="s">
        <v>267</v>
      </c>
      <c r="Q12" s="153"/>
    </row>
    <row r="13" spans="1:18" ht="17" x14ac:dyDescent="0.2">
      <c r="A13" s="17"/>
      <c r="B13" s="20"/>
      <c r="C13" s="31"/>
      <c r="D13" s="20"/>
      <c r="E13" s="188"/>
      <c r="F13" s="160"/>
      <c r="G13" s="11"/>
      <c r="H13" s="11"/>
      <c r="I13" s="11"/>
      <c r="J13" s="11"/>
      <c r="K13" s="11"/>
      <c r="L13" s="6"/>
      <c r="M13" s="161"/>
      <c r="N13" s="158"/>
      <c r="O13" s="34" t="s">
        <v>255</v>
      </c>
      <c r="Q13" s="153"/>
    </row>
    <row r="14" spans="1:18" ht="34" x14ac:dyDescent="0.2">
      <c r="A14" s="17"/>
      <c r="B14" s="20"/>
      <c r="C14" s="31"/>
      <c r="D14" s="20"/>
      <c r="E14" s="188"/>
      <c r="F14" s="160"/>
      <c r="G14" s="11"/>
      <c r="H14" s="11"/>
      <c r="I14" s="11"/>
      <c r="J14" s="11"/>
      <c r="K14" s="11"/>
      <c r="L14" s="6"/>
      <c r="M14" s="161"/>
      <c r="N14" s="157"/>
      <c r="O14" s="1" t="s">
        <v>256</v>
      </c>
      <c r="Q14" s="153"/>
    </row>
    <row r="15" spans="1:18" ht="34" x14ac:dyDescent="0.2">
      <c r="A15" s="17"/>
      <c r="B15" s="20"/>
      <c r="C15" s="31"/>
      <c r="D15" s="20"/>
      <c r="E15" s="188"/>
      <c r="F15" s="160"/>
      <c r="G15" s="11"/>
      <c r="H15" s="11"/>
      <c r="I15" s="11"/>
      <c r="J15" s="11"/>
      <c r="K15" s="11"/>
      <c r="L15" s="6"/>
      <c r="M15" s="161"/>
      <c r="N15" s="157"/>
      <c r="O15" s="1" t="s">
        <v>257</v>
      </c>
      <c r="Q15" s="153"/>
    </row>
    <row r="16" spans="1:18" ht="51" x14ac:dyDescent="0.2">
      <c r="A16" s="17"/>
      <c r="B16" s="20"/>
      <c r="C16" s="31"/>
      <c r="D16" s="20"/>
      <c r="E16" s="188"/>
      <c r="F16" s="160"/>
      <c r="G16" s="11"/>
      <c r="H16" s="11"/>
      <c r="I16" s="11"/>
      <c r="J16" s="11"/>
      <c r="K16" s="11"/>
      <c r="L16" s="6"/>
      <c r="M16" s="161"/>
      <c r="N16" s="157"/>
      <c r="O16" s="1" t="s">
        <v>414</v>
      </c>
      <c r="Q16" s="153"/>
    </row>
    <row r="17" spans="1:18" ht="34" x14ac:dyDescent="0.2">
      <c r="A17" s="17"/>
      <c r="B17" s="20"/>
      <c r="C17" s="31"/>
      <c r="D17" s="20"/>
      <c r="E17" s="188"/>
      <c r="F17" s="160"/>
      <c r="G17" s="11"/>
      <c r="H17" s="11"/>
      <c r="I17" s="11"/>
      <c r="J17" s="11"/>
      <c r="K17" s="11"/>
      <c r="L17" s="6"/>
      <c r="M17" s="161"/>
      <c r="N17" s="157"/>
      <c r="O17" s="1" t="s">
        <v>415</v>
      </c>
      <c r="Q17" s="153"/>
    </row>
    <row r="18" spans="1:18" ht="34" x14ac:dyDescent="0.2">
      <c r="A18" s="17"/>
      <c r="B18" s="20"/>
      <c r="C18" s="31"/>
      <c r="D18" s="20"/>
      <c r="E18" s="188"/>
      <c r="F18" s="160"/>
      <c r="G18" s="11"/>
      <c r="H18" s="11"/>
      <c r="I18" s="11"/>
      <c r="J18" s="11"/>
      <c r="K18" s="11"/>
      <c r="L18" s="6"/>
      <c r="M18" s="161"/>
      <c r="N18" s="157"/>
      <c r="O18" s="1" t="s">
        <v>258</v>
      </c>
      <c r="Q18" s="153"/>
    </row>
    <row r="19" spans="1:18" ht="17" x14ac:dyDescent="0.2">
      <c r="A19" s="17"/>
      <c r="B19" s="20"/>
      <c r="C19" s="31"/>
      <c r="D19" s="20"/>
      <c r="E19" s="188"/>
      <c r="F19" s="160"/>
      <c r="G19" s="11"/>
      <c r="H19" s="11"/>
      <c r="I19" s="11"/>
      <c r="J19" s="11"/>
      <c r="K19" s="11"/>
      <c r="L19" s="6"/>
      <c r="M19" s="161"/>
      <c r="N19" s="157"/>
      <c r="O19" s="1" t="s">
        <v>259</v>
      </c>
      <c r="Q19" s="153"/>
    </row>
    <row r="20" spans="1:18" ht="34" x14ac:dyDescent="0.2">
      <c r="A20" s="17"/>
      <c r="B20" s="20"/>
      <c r="C20" s="31"/>
      <c r="D20" s="20"/>
      <c r="E20" s="188"/>
      <c r="F20" s="160"/>
      <c r="G20" s="11"/>
      <c r="H20" s="11"/>
      <c r="I20" s="11"/>
      <c r="J20" s="11"/>
      <c r="K20" s="11"/>
      <c r="L20" s="6"/>
      <c r="M20" s="161"/>
      <c r="N20" s="157"/>
      <c r="O20" s="1" t="s">
        <v>260</v>
      </c>
      <c r="Q20" s="153"/>
    </row>
    <row r="21" spans="1:18" ht="17" x14ac:dyDescent="0.2">
      <c r="A21" s="17" t="s">
        <v>178</v>
      </c>
      <c r="B21" s="20" t="s">
        <v>164</v>
      </c>
      <c r="C21" s="26" t="s">
        <v>172</v>
      </c>
      <c r="D21" s="20" t="s">
        <v>173</v>
      </c>
      <c r="E21" s="188"/>
      <c r="F21" s="160"/>
      <c r="G21" s="11"/>
      <c r="H21" s="11"/>
      <c r="I21" s="11"/>
      <c r="J21" s="11"/>
      <c r="K21" s="11"/>
      <c r="L21" s="6"/>
      <c r="M21" s="161"/>
      <c r="N21" s="157"/>
      <c r="Q21" s="153"/>
    </row>
    <row r="22" spans="1:18" ht="34" x14ac:dyDescent="0.2">
      <c r="A22" s="26" t="s">
        <v>172</v>
      </c>
      <c r="B22" s="20" t="s">
        <v>173</v>
      </c>
      <c r="C22" s="32" t="s">
        <v>175</v>
      </c>
      <c r="D22" s="20" t="s">
        <v>452</v>
      </c>
      <c r="E22" s="188"/>
      <c r="F22" s="160"/>
      <c r="G22" s="11"/>
      <c r="H22" s="11"/>
      <c r="I22" s="11"/>
      <c r="J22" s="11"/>
      <c r="K22" s="11"/>
      <c r="L22" s="6"/>
      <c r="M22" s="161"/>
      <c r="N22" s="157"/>
      <c r="Q22" s="153"/>
    </row>
    <row r="23" spans="1:18" ht="34" x14ac:dyDescent="0.2">
      <c r="A23" s="26" t="s">
        <v>172</v>
      </c>
      <c r="B23" s="20" t="s">
        <v>173</v>
      </c>
      <c r="C23" s="32" t="s">
        <v>53</v>
      </c>
      <c r="D23" s="20" t="s">
        <v>452</v>
      </c>
      <c r="E23" s="188"/>
      <c r="F23" s="160"/>
      <c r="G23" s="11"/>
      <c r="H23" s="11"/>
      <c r="I23" s="11"/>
      <c r="J23" s="11"/>
      <c r="K23" s="11"/>
      <c r="L23" s="6"/>
      <c r="M23" s="161"/>
      <c r="N23" s="157"/>
      <c r="Q23" s="153"/>
    </row>
    <row r="24" spans="1:18" ht="34" x14ac:dyDescent="0.2">
      <c r="A24" s="26" t="s">
        <v>172</v>
      </c>
      <c r="B24" s="20" t="s">
        <v>173</v>
      </c>
      <c r="C24" s="32" t="s">
        <v>179</v>
      </c>
      <c r="D24" s="20"/>
      <c r="E24" s="188"/>
      <c r="F24" s="160"/>
      <c r="G24" s="11"/>
      <c r="H24" s="11"/>
      <c r="I24" s="11"/>
      <c r="J24" s="11"/>
      <c r="K24" s="33"/>
      <c r="L24" s="167"/>
      <c r="M24" s="161"/>
      <c r="N24" s="157"/>
      <c r="Q24" s="153"/>
    </row>
    <row r="25" spans="1:18" ht="36" customHeight="1" x14ac:dyDescent="0.2">
      <c r="A25" s="26" t="s">
        <v>172</v>
      </c>
      <c r="B25" s="20" t="s">
        <v>173</v>
      </c>
      <c r="C25" s="32" t="s">
        <v>174</v>
      </c>
      <c r="D25" s="20" t="s">
        <v>452</v>
      </c>
      <c r="E25" s="188"/>
      <c r="F25" s="160"/>
      <c r="G25" s="11"/>
      <c r="H25" s="11"/>
      <c r="I25" s="11"/>
      <c r="J25" s="11"/>
      <c r="K25" s="11"/>
      <c r="L25" s="6"/>
      <c r="M25" s="161"/>
      <c r="N25" s="157"/>
      <c r="Q25" s="153"/>
    </row>
    <row r="26" spans="1:18" ht="75" customHeight="1" x14ac:dyDescent="0.2">
      <c r="A26" s="17" t="s">
        <v>178</v>
      </c>
      <c r="B26" s="20" t="s">
        <v>164</v>
      </c>
      <c r="C26" s="31" t="s">
        <v>176</v>
      </c>
      <c r="D26" s="20" t="s">
        <v>165</v>
      </c>
      <c r="E26" s="188" t="s">
        <v>421</v>
      </c>
      <c r="F26" s="160">
        <v>1</v>
      </c>
      <c r="G26" s="11">
        <v>1</v>
      </c>
      <c r="H26" s="11"/>
      <c r="I26" s="11">
        <v>1</v>
      </c>
      <c r="J26" s="11">
        <v>1</v>
      </c>
      <c r="K26" s="11"/>
      <c r="L26" s="6"/>
      <c r="M26" s="161">
        <v>1</v>
      </c>
      <c r="N26" s="156" t="s">
        <v>587</v>
      </c>
      <c r="O26" s="1" t="s">
        <v>254</v>
      </c>
      <c r="Q26" s="153"/>
      <c r="R26" s="1" t="s">
        <v>326</v>
      </c>
    </row>
    <row r="27" spans="1:18" ht="71" customHeight="1" x14ac:dyDescent="0.2">
      <c r="A27" s="17"/>
      <c r="B27" s="20"/>
      <c r="C27" s="31"/>
      <c r="D27" s="20"/>
      <c r="E27" s="188"/>
      <c r="F27" s="160"/>
      <c r="G27" s="11"/>
      <c r="H27" s="11"/>
      <c r="I27" s="11"/>
      <c r="J27" s="11"/>
      <c r="K27" s="11"/>
      <c r="L27" s="6"/>
      <c r="M27" s="161"/>
      <c r="N27" s="156" t="s">
        <v>586</v>
      </c>
      <c r="O27" s="1" t="s">
        <v>268</v>
      </c>
      <c r="Q27" s="153"/>
      <c r="R27" s="1" t="s">
        <v>330</v>
      </c>
    </row>
    <row r="28" spans="1:18" ht="71" customHeight="1" x14ac:dyDescent="0.2">
      <c r="A28" s="17"/>
      <c r="B28" s="20"/>
      <c r="C28" s="31"/>
      <c r="D28" s="20"/>
      <c r="E28" s="188"/>
      <c r="F28" s="160"/>
      <c r="G28" s="11"/>
      <c r="H28" s="11"/>
      <c r="I28" s="11"/>
      <c r="J28" s="11"/>
      <c r="K28" s="11"/>
      <c r="L28" s="6"/>
      <c r="M28" s="161"/>
      <c r="N28" s="156" t="s">
        <v>594</v>
      </c>
      <c r="O28" s="1" t="s">
        <v>279</v>
      </c>
      <c r="Q28" s="153"/>
      <c r="R28" s="1" t="s">
        <v>331</v>
      </c>
    </row>
    <row r="29" spans="1:18" ht="52" customHeight="1" x14ac:dyDescent="0.2">
      <c r="A29" s="17"/>
      <c r="B29" s="20"/>
      <c r="C29" s="31"/>
      <c r="D29" s="20"/>
      <c r="E29" s="188"/>
      <c r="F29" s="160"/>
      <c r="G29" s="11"/>
      <c r="H29" s="11"/>
      <c r="I29" s="11"/>
      <c r="J29" s="11"/>
      <c r="K29" s="11"/>
      <c r="L29" s="6"/>
      <c r="M29" s="161"/>
      <c r="N29" s="156" t="s">
        <v>597</v>
      </c>
      <c r="O29" s="1" t="s">
        <v>275</v>
      </c>
      <c r="Q29" s="153"/>
      <c r="R29" s="1" t="s">
        <v>329</v>
      </c>
    </row>
    <row r="30" spans="1:18" ht="71" customHeight="1" x14ac:dyDescent="0.2">
      <c r="A30" s="17"/>
      <c r="B30" s="20"/>
      <c r="C30" s="31"/>
      <c r="D30" s="20"/>
      <c r="E30" s="188"/>
      <c r="F30" s="160"/>
      <c r="G30" s="11"/>
      <c r="H30" s="11"/>
      <c r="I30" s="11"/>
      <c r="J30" s="11"/>
      <c r="K30" s="11"/>
      <c r="L30" s="6"/>
      <c r="M30" s="161"/>
      <c r="N30" s="156" t="s">
        <v>595</v>
      </c>
      <c r="O30" s="1" t="s">
        <v>276</v>
      </c>
      <c r="Q30" s="153"/>
      <c r="R30" s="1" t="s">
        <v>328</v>
      </c>
    </row>
    <row r="31" spans="1:18" ht="74" customHeight="1" x14ac:dyDescent="0.2">
      <c r="A31" s="17"/>
      <c r="B31" s="20"/>
      <c r="C31" s="31"/>
      <c r="D31" s="20"/>
      <c r="E31" s="188"/>
      <c r="F31" s="160"/>
      <c r="G31" s="11"/>
      <c r="H31" s="11"/>
      <c r="I31" s="11"/>
      <c r="J31" s="11"/>
      <c r="K31" s="11"/>
      <c r="L31" s="6"/>
      <c r="M31" s="161"/>
      <c r="N31" s="156" t="s">
        <v>596</v>
      </c>
      <c r="O31" s="1" t="s">
        <v>270</v>
      </c>
      <c r="Q31" s="153"/>
    </row>
    <row r="32" spans="1:18" ht="49" customHeight="1" x14ac:dyDescent="0.2">
      <c r="A32" s="17"/>
      <c r="B32" s="20"/>
      <c r="C32" s="31"/>
      <c r="D32" s="20"/>
      <c r="E32" s="188"/>
      <c r="F32" s="160"/>
      <c r="G32" s="11"/>
      <c r="H32" s="11"/>
      <c r="I32" s="11"/>
      <c r="J32" s="11"/>
      <c r="K32" s="11"/>
      <c r="L32" s="6"/>
      <c r="M32" s="161"/>
      <c r="N32" s="156" t="s">
        <v>601</v>
      </c>
      <c r="O32" s="1" t="s">
        <v>271</v>
      </c>
      <c r="Q32" s="153"/>
    </row>
    <row r="33" spans="1:18" ht="40" customHeight="1" x14ac:dyDescent="0.2">
      <c r="A33" s="17"/>
      <c r="B33" s="20"/>
      <c r="C33" s="31"/>
      <c r="D33" s="20"/>
      <c r="E33" s="188"/>
      <c r="F33" s="160"/>
      <c r="G33" s="11"/>
      <c r="H33" s="11"/>
      <c r="I33" s="11"/>
      <c r="J33" s="11"/>
      <c r="K33" s="11"/>
      <c r="L33" s="6"/>
      <c r="M33" s="161"/>
      <c r="N33" s="157"/>
      <c r="O33" s="1" t="s">
        <v>272</v>
      </c>
      <c r="Q33" s="153"/>
    </row>
    <row r="34" spans="1:18" ht="33" customHeight="1" x14ac:dyDescent="0.2">
      <c r="A34" s="17"/>
      <c r="B34" s="20"/>
      <c r="C34" s="31"/>
      <c r="D34" s="20"/>
      <c r="E34" s="188"/>
      <c r="F34" s="160"/>
      <c r="G34" s="11"/>
      <c r="H34" s="11"/>
      <c r="I34" s="11"/>
      <c r="J34" s="11"/>
      <c r="K34" s="11"/>
      <c r="L34" s="6"/>
      <c r="M34" s="161"/>
      <c r="N34" s="157"/>
      <c r="O34" s="1" t="s">
        <v>273</v>
      </c>
      <c r="Q34" s="153"/>
    </row>
    <row r="35" spans="1:18" ht="33" customHeight="1" x14ac:dyDescent="0.2">
      <c r="A35" s="17"/>
      <c r="B35" s="20"/>
      <c r="C35" s="31"/>
      <c r="D35" s="20"/>
      <c r="E35" s="188"/>
      <c r="F35" s="160"/>
      <c r="G35" s="11"/>
      <c r="H35" s="11"/>
      <c r="I35" s="11"/>
      <c r="J35" s="11"/>
      <c r="K35" s="11"/>
      <c r="L35" s="6"/>
      <c r="M35" s="161"/>
      <c r="N35" s="157"/>
      <c r="O35" s="1" t="s">
        <v>274</v>
      </c>
      <c r="Q35" s="153"/>
    </row>
    <row r="36" spans="1:18" ht="51" x14ac:dyDescent="0.2">
      <c r="A36" s="17" t="s">
        <v>176</v>
      </c>
      <c r="B36" s="20" t="s">
        <v>165</v>
      </c>
      <c r="C36" s="32" t="s">
        <v>180</v>
      </c>
      <c r="D36" s="20" t="s">
        <v>173</v>
      </c>
      <c r="E36" s="188" t="s">
        <v>421</v>
      </c>
      <c r="F36" s="160">
        <v>1</v>
      </c>
      <c r="G36" s="11">
        <v>1</v>
      </c>
      <c r="H36" s="11"/>
      <c r="I36" s="11">
        <v>1</v>
      </c>
      <c r="J36" s="11">
        <v>1</v>
      </c>
      <c r="K36" s="11"/>
      <c r="L36" s="6"/>
      <c r="M36" s="161">
        <v>1</v>
      </c>
      <c r="N36" s="156" t="s">
        <v>591</v>
      </c>
      <c r="O36" s="1" t="s">
        <v>277</v>
      </c>
      <c r="Q36" s="153"/>
      <c r="R36" t="s">
        <v>326</v>
      </c>
    </row>
    <row r="37" spans="1:18" ht="51" x14ac:dyDescent="0.2">
      <c r="A37" s="17"/>
      <c r="B37" s="20"/>
      <c r="C37" s="32"/>
      <c r="D37" s="20"/>
      <c r="E37" s="188"/>
      <c r="F37" s="160"/>
      <c r="G37" s="11"/>
      <c r="H37" s="11"/>
      <c r="I37" s="11"/>
      <c r="J37" s="11"/>
      <c r="K37" s="11"/>
      <c r="L37" s="6"/>
      <c r="M37" s="161"/>
      <c r="N37" s="156" t="s">
        <v>589</v>
      </c>
      <c r="O37" s="1" t="s">
        <v>278</v>
      </c>
      <c r="Q37" s="153"/>
      <c r="R37" t="s">
        <v>330</v>
      </c>
    </row>
    <row r="38" spans="1:18" ht="51" x14ac:dyDescent="0.2">
      <c r="A38" s="17"/>
      <c r="B38" s="20"/>
      <c r="C38" s="32"/>
      <c r="D38" s="20"/>
      <c r="E38" s="188"/>
      <c r="F38" s="160"/>
      <c r="G38" s="11"/>
      <c r="H38" s="11"/>
      <c r="I38" s="11"/>
      <c r="J38" s="11"/>
      <c r="K38" s="11"/>
      <c r="L38" s="6"/>
      <c r="M38" s="161"/>
      <c r="N38" s="156" t="s">
        <v>588</v>
      </c>
      <c r="Q38" s="153"/>
      <c r="R38" t="s">
        <v>331</v>
      </c>
    </row>
    <row r="39" spans="1:18" ht="68" customHeight="1" x14ac:dyDescent="0.2">
      <c r="A39" s="17"/>
      <c r="B39" s="20"/>
      <c r="C39" s="32"/>
      <c r="D39" s="20"/>
      <c r="E39" s="188"/>
      <c r="F39" s="160"/>
      <c r="G39" s="11"/>
      <c r="H39" s="11"/>
      <c r="I39" s="11"/>
      <c r="J39" s="11"/>
      <c r="K39" s="11"/>
      <c r="L39" s="6"/>
      <c r="M39" s="161"/>
      <c r="N39" s="156" t="s">
        <v>590</v>
      </c>
      <c r="O39" s="1" t="s">
        <v>280</v>
      </c>
      <c r="Q39" s="153"/>
      <c r="R39" t="s">
        <v>329</v>
      </c>
    </row>
    <row r="40" spans="1:18" ht="51" x14ac:dyDescent="0.2">
      <c r="A40" s="17"/>
      <c r="B40" s="20"/>
      <c r="C40" s="32"/>
      <c r="D40" s="20"/>
      <c r="E40" s="188"/>
      <c r="F40" s="160"/>
      <c r="G40" s="11"/>
      <c r="H40" s="11"/>
      <c r="I40" s="11"/>
      <c r="J40" s="11"/>
      <c r="K40" s="11"/>
      <c r="L40" s="6"/>
      <c r="M40" s="161"/>
      <c r="N40" s="156" t="s">
        <v>603</v>
      </c>
      <c r="O40" s="1" t="s">
        <v>281</v>
      </c>
      <c r="Q40" s="153"/>
      <c r="R40" t="s">
        <v>328</v>
      </c>
    </row>
    <row r="41" spans="1:18" ht="51" x14ac:dyDescent="0.2">
      <c r="A41" s="17"/>
      <c r="B41" s="20"/>
      <c r="C41" s="32"/>
      <c r="D41" s="20"/>
      <c r="E41" s="188"/>
      <c r="F41" s="160"/>
      <c r="G41" s="11"/>
      <c r="H41" s="11"/>
      <c r="I41" s="11"/>
      <c r="J41" s="11"/>
      <c r="K41" s="11"/>
      <c r="L41" s="6"/>
      <c r="M41" s="161"/>
      <c r="N41" s="156" t="s">
        <v>602</v>
      </c>
      <c r="O41" s="1" t="s">
        <v>292</v>
      </c>
      <c r="Q41" s="153"/>
      <c r="R41" t="s">
        <v>327</v>
      </c>
    </row>
    <row r="42" spans="1:18" ht="51" x14ac:dyDescent="0.2">
      <c r="A42" s="17"/>
      <c r="B42" s="20"/>
      <c r="C42" s="32"/>
      <c r="D42" s="20"/>
      <c r="E42" s="188"/>
      <c r="F42" s="160"/>
      <c r="G42" s="11"/>
      <c r="H42" s="11"/>
      <c r="I42" s="11"/>
      <c r="J42" s="11"/>
      <c r="K42" s="11"/>
      <c r="L42" s="6"/>
      <c r="M42" s="161"/>
      <c r="N42" s="156" t="s">
        <v>598</v>
      </c>
      <c r="O42" s="1" t="s">
        <v>293</v>
      </c>
      <c r="Q42" s="153"/>
    </row>
    <row r="43" spans="1:18" ht="85" x14ac:dyDescent="0.2">
      <c r="A43" s="17"/>
      <c r="B43" s="20"/>
      <c r="C43" s="32"/>
      <c r="D43" s="20"/>
      <c r="E43" s="188"/>
      <c r="F43" s="160"/>
      <c r="G43" s="11"/>
      <c r="H43" s="11"/>
      <c r="I43" s="11"/>
      <c r="J43" s="11"/>
      <c r="K43" s="11"/>
      <c r="L43" s="6"/>
      <c r="M43" s="161"/>
      <c r="N43" s="156" t="s">
        <v>599</v>
      </c>
      <c r="O43" s="1" t="s">
        <v>283</v>
      </c>
      <c r="Q43" s="153"/>
    </row>
    <row r="44" spans="1:18" ht="51" x14ac:dyDescent="0.2">
      <c r="A44" s="17"/>
      <c r="B44" s="20"/>
      <c r="C44" s="32"/>
      <c r="D44" s="20"/>
      <c r="E44" s="188"/>
      <c r="F44" s="160"/>
      <c r="G44" s="11"/>
      <c r="H44" s="11"/>
      <c r="I44" s="11"/>
      <c r="J44" s="11"/>
      <c r="K44" s="11"/>
      <c r="L44" s="6"/>
      <c r="M44" s="161"/>
      <c r="N44" s="156" t="s">
        <v>600</v>
      </c>
      <c r="O44" s="1" t="s">
        <v>282</v>
      </c>
      <c r="Q44" s="153"/>
    </row>
    <row r="45" spans="1:18" ht="34" x14ac:dyDescent="0.2">
      <c r="A45" s="17"/>
      <c r="B45" s="20"/>
      <c r="C45" s="32"/>
      <c r="D45" s="20"/>
      <c r="E45" s="188"/>
      <c r="F45" s="160"/>
      <c r="G45" s="11"/>
      <c r="H45" s="11"/>
      <c r="I45" s="11"/>
      <c r="J45" s="11"/>
      <c r="K45" s="11"/>
      <c r="L45" s="6"/>
      <c r="M45" s="161"/>
      <c r="N45" s="157"/>
      <c r="O45" s="1" t="s">
        <v>284</v>
      </c>
      <c r="Q45" s="153"/>
    </row>
    <row r="46" spans="1:18" ht="34" x14ac:dyDescent="0.2">
      <c r="A46" s="17"/>
      <c r="B46" s="20"/>
      <c r="C46" s="32"/>
      <c r="D46" s="20"/>
      <c r="E46" s="188"/>
      <c r="F46" s="160"/>
      <c r="G46" s="11"/>
      <c r="H46" s="11"/>
      <c r="I46" s="11"/>
      <c r="J46" s="11"/>
      <c r="K46" s="11"/>
      <c r="L46" s="6"/>
      <c r="M46" s="161"/>
      <c r="N46" s="157"/>
      <c r="O46" s="1" t="s">
        <v>285</v>
      </c>
      <c r="Q46" s="153"/>
    </row>
    <row r="47" spans="1:18" ht="51" x14ac:dyDescent="0.2">
      <c r="A47" s="17"/>
      <c r="B47" s="20"/>
      <c r="C47" s="32"/>
      <c r="D47" s="20"/>
      <c r="E47" s="188"/>
      <c r="F47" s="160"/>
      <c r="G47" s="11"/>
      <c r="H47" s="11"/>
      <c r="I47" s="11"/>
      <c r="J47" s="11"/>
      <c r="K47" s="11"/>
      <c r="L47" s="6"/>
      <c r="M47" s="161"/>
      <c r="N47" s="157"/>
      <c r="O47" s="1" t="s">
        <v>286</v>
      </c>
      <c r="Q47" s="153"/>
    </row>
    <row r="48" spans="1:18" ht="51" x14ac:dyDescent="0.2">
      <c r="A48" s="17"/>
      <c r="B48" s="20"/>
      <c r="C48" s="32"/>
      <c r="D48" s="20"/>
      <c r="E48" s="188"/>
      <c r="F48" s="160"/>
      <c r="G48" s="11"/>
      <c r="H48" s="11"/>
      <c r="I48" s="11"/>
      <c r="J48" s="11"/>
      <c r="K48" s="11"/>
      <c r="L48" s="6"/>
      <c r="M48" s="161"/>
      <c r="N48" s="157"/>
      <c r="O48" s="1" t="s">
        <v>287</v>
      </c>
      <c r="Q48" s="153"/>
    </row>
    <row r="49" spans="1:18" ht="51" x14ac:dyDescent="0.2">
      <c r="A49" s="17"/>
      <c r="B49" s="20"/>
      <c r="C49" s="32"/>
      <c r="D49" s="20"/>
      <c r="E49" s="188"/>
      <c r="F49" s="160"/>
      <c r="G49" s="11"/>
      <c r="H49" s="11"/>
      <c r="I49" s="11"/>
      <c r="J49" s="11"/>
      <c r="K49" s="11"/>
      <c r="L49" s="6"/>
      <c r="M49" s="161"/>
      <c r="N49" s="157"/>
      <c r="O49" s="1" t="s">
        <v>288</v>
      </c>
      <c r="Q49" s="153"/>
    </row>
    <row r="50" spans="1:18" ht="34" x14ac:dyDescent="0.2">
      <c r="A50" s="17"/>
      <c r="B50" s="20"/>
      <c r="C50" s="32"/>
      <c r="D50" s="20"/>
      <c r="E50" s="188"/>
      <c r="F50" s="160"/>
      <c r="G50" s="11"/>
      <c r="H50" s="11"/>
      <c r="I50" s="11"/>
      <c r="J50" s="11"/>
      <c r="K50" s="11"/>
      <c r="L50" s="6"/>
      <c r="M50" s="161"/>
      <c r="N50" s="157"/>
      <c r="O50" s="1" t="s">
        <v>289</v>
      </c>
      <c r="Q50" s="153"/>
    </row>
    <row r="51" spans="1:18" x14ac:dyDescent="0.2">
      <c r="A51" s="17"/>
      <c r="B51" s="20"/>
      <c r="C51" s="32"/>
      <c r="D51" s="20"/>
      <c r="E51" s="188"/>
      <c r="F51" s="160"/>
      <c r="G51" s="11"/>
      <c r="H51" s="11"/>
      <c r="I51" s="11"/>
      <c r="J51" s="11"/>
      <c r="K51" s="11"/>
      <c r="L51" s="6"/>
      <c r="M51" s="161"/>
      <c r="N51" s="157"/>
      <c r="Q51" s="153"/>
    </row>
    <row r="52" spans="1:18" x14ac:dyDescent="0.2">
      <c r="A52" s="17"/>
      <c r="B52" s="20"/>
      <c r="C52" s="32"/>
      <c r="D52" s="20"/>
      <c r="E52" s="188"/>
      <c r="F52" s="160"/>
      <c r="G52" s="11"/>
      <c r="H52" s="11"/>
      <c r="I52" s="11"/>
      <c r="J52" s="11"/>
      <c r="K52" s="11"/>
      <c r="L52" s="6"/>
      <c r="M52" s="161"/>
      <c r="N52" s="157"/>
      <c r="Q52" s="153"/>
    </row>
    <row r="53" spans="1:18" ht="68" x14ac:dyDescent="0.2">
      <c r="A53" s="26" t="s">
        <v>180</v>
      </c>
      <c r="B53" s="20" t="s">
        <v>173</v>
      </c>
      <c r="C53" s="32" t="s">
        <v>7</v>
      </c>
      <c r="D53" s="20" t="s">
        <v>173</v>
      </c>
      <c r="E53" s="188" t="s">
        <v>421</v>
      </c>
      <c r="F53" s="160">
        <v>1</v>
      </c>
      <c r="G53" s="11">
        <v>1</v>
      </c>
      <c r="H53" s="11"/>
      <c r="I53" s="11">
        <v>1</v>
      </c>
      <c r="J53" s="11">
        <v>1</v>
      </c>
      <c r="K53" s="11"/>
      <c r="L53" s="6"/>
      <c r="M53" s="161">
        <v>1</v>
      </c>
      <c r="N53" s="156" t="s">
        <v>593</v>
      </c>
      <c r="O53" s="1" t="s">
        <v>296</v>
      </c>
      <c r="Q53" s="153"/>
      <c r="R53" t="s">
        <v>326</v>
      </c>
    </row>
    <row r="54" spans="1:18" ht="51" x14ac:dyDescent="0.2">
      <c r="A54" s="26"/>
      <c r="B54" s="20"/>
      <c r="C54" s="32"/>
      <c r="D54" s="20"/>
      <c r="E54" s="188"/>
      <c r="F54" s="160"/>
      <c r="G54" s="11"/>
      <c r="H54" s="11"/>
      <c r="I54" s="11"/>
      <c r="J54" s="11"/>
      <c r="K54" s="11"/>
      <c r="L54" s="6"/>
      <c r="M54" s="161"/>
      <c r="N54" s="156" t="s">
        <v>592</v>
      </c>
      <c r="O54" s="1" t="s">
        <v>290</v>
      </c>
      <c r="Q54" s="153"/>
      <c r="R54" t="s">
        <v>330</v>
      </c>
    </row>
    <row r="55" spans="1:18" ht="51" x14ac:dyDescent="0.2">
      <c r="A55" s="26"/>
      <c r="B55" s="20"/>
      <c r="C55" s="32"/>
      <c r="D55" s="20"/>
      <c r="E55" s="188"/>
      <c r="F55" s="160"/>
      <c r="G55" s="11"/>
      <c r="H55" s="11"/>
      <c r="I55" s="11"/>
      <c r="J55" s="11"/>
      <c r="K55" s="11"/>
      <c r="L55" s="6"/>
      <c r="M55" s="161"/>
      <c r="N55" s="156" t="s">
        <v>606</v>
      </c>
      <c r="O55" s="1" t="s">
        <v>303</v>
      </c>
      <c r="Q55" s="153"/>
      <c r="R55" t="s">
        <v>331</v>
      </c>
    </row>
    <row r="56" spans="1:18" ht="51" x14ac:dyDescent="0.2">
      <c r="A56" s="26"/>
      <c r="B56" s="20"/>
      <c r="C56" s="32"/>
      <c r="D56" s="20"/>
      <c r="E56" s="188"/>
      <c r="F56" s="160"/>
      <c r="G56" s="11"/>
      <c r="H56" s="11"/>
      <c r="I56" s="11"/>
      <c r="J56" s="11"/>
      <c r="K56" s="11"/>
      <c r="L56" s="6"/>
      <c r="M56" s="161"/>
      <c r="N56" s="156" t="s">
        <v>604</v>
      </c>
      <c r="O56" s="1" t="s">
        <v>291</v>
      </c>
      <c r="Q56" s="153"/>
      <c r="R56" t="s">
        <v>329</v>
      </c>
    </row>
    <row r="57" spans="1:18" ht="85" x14ac:dyDescent="0.2">
      <c r="A57" s="26"/>
      <c r="B57" s="20"/>
      <c r="C57" s="32"/>
      <c r="D57" s="20"/>
      <c r="E57" s="188"/>
      <c r="F57" s="160"/>
      <c r="G57" s="11"/>
      <c r="H57" s="11"/>
      <c r="I57" s="11"/>
      <c r="J57" s="11"/>
      <c r="K57" s="11"/>
      <c r="L57" s="6"/>
      <c r="M57" s="161"/>
      <c r="N57" s="156" t="s">
        <v>605</v>
      </c>
      <c r="O57" s="1" t="s">
        <v>297</v>
      </c>
      <c r="Q57" s="153"/>
      <c r="R57" t="s">
        <v>328</v>
      </c>
    </row>
    <row r="58" spans="1:18" ht="51" x14ac:dyDescent="0.2">
      <c r="A58" s="26"/>
      <c r="B58" s="20"/>
      <c r="C58" s="32"/>
      <c r="D58" s="20"/>
      <c r="E58" s="188"/>
      <c r="F58" s="160"/>
      <c r="G58" s="11"/>
      <c r="H58" s="11"/>
      <c r="I58" s="11"/>
      <c r="J58" s="11"/>
      <c r="K58" s="11"/>
      <c r="L58" s="6"/>
      <c r="M58" s="161"/>
      <c r="N58" s="157"/>
      <c r="O58" s="1" t="s">
        <v>298</v>
      </c>
      <c r="Q58" s="153"/>
      <c r="R58" t="s">
        <v>332</v>
      </c>
    </row>
    <row r="59" spans="1:18" ht="34" x14ac:dyDescent="0.2">
      <c r="A59" s="26"/>
      <c r="B59" s="20"/>
      <c r="C59" s="32"/>
      <c r="D59" s="20"/>
      <c r="E59" s="188"/>
      <c r="F59" s="160"/>
      <c r="G59" s="11"/>
      <c r="H59" s="11"/>
      <c r="I59" s="11"/>
      <c r="J59" s="11"/>
      <c r="K59" s="11"/>
      <c r="L59" s="6"/>
      <c r="M59" s="161"/>
      <c r="N59" s="157"/>
      <c r="O59" s="1" t="s">
        <v>299</v>
      </c>
      <c r="Q59" s="153"/>
    </row>
    <row r="60" spans="1:18" ht="51" x14ac:dyDescent="0.2">
      <c r="A60" s="26"/>
      <c r="B60" s="20"/>
      <c r="C60" s="32"/>
      <c r="D60" s="20"/>
      <c r="E60" s="188"/>
      <c r="F60" s="160"/>
      <c r="G60" s="11"/>
      <c r="H60" s="11"/>
      <c r="I60" s="11"/>
      <c r="J60" s="11"/>
      <c r="K60" s="11"/>
      <c r="L60" s="6"/>
      <c r="M60" s="161"/>
      <c r="N60" s="162" t="s">
        <v>608</v>
      </c>
      <c r="O60" s="1" t="s">
        <v>300</v>
      </c>
      <c r="Q60" s="153"/>
    </row>
    <row r="61" spans="1:18" ht="34" x14ac:dyDescent="0.2">
      <c r="A61" s="26"/>
      <c r="B61" s="20"/>
      <c r="C61" s="32"/>
      <c r="D61" s="20"/>
      <c r="E61" s="188"/>
      <c r="F61" s="160"/>
      <c r="G61" s="11"/>
      <c r="H61" s="11"/>
      <c r="I61" s="11"/>
      <c r="J61" s="11"/>
      <c r="K61" s="11"/>
      <c r="L61" s="6"/>
      <c r="M61" s="161"/>
      <c r="N61" s="156"/>
      <c r="O61" s="1" t="s">
        <v>301</v>
      </c>
      <c r="Q61" s="153"/>
    </row>
    <row r="62" spans="1:18" ht="34" x14ac:dyDescent="0.2">
      <c r="A62" s="26" t="s">
        <v>7</v>
      </c>
      <c r="B62" s="20" t="s">
        <v>173</v>
      </c>
      <c r="C62" s="32" t="s">
        <v>175</v>
      </c>
      <c r="D62" s="20" t="s">
        <v>452</v>
      </c>
      <c r="E62" s="188"/>
      <c r="F62" s="160"/>
      <c r="G62" s="11"/>
      <c r="H62" s="11"/>
      <c r="I62" s="11"/>
      <c r="J62" s="11"/>
      <c r="K62" s="11"/>
      <c r="L62" s="6"/>
      <c r="M62" s="161"/>
      <c r="N62" s="157"/>
      <c r="Q62" s="153"/>
    </row>
    <row r="63" spans="1:18" ht="34" x14ac:dyDescent="0.2">
      <c r="A63" s="26" t="s">
        <v>7</v>
      </c>
      <c r="B63" s="20" t="s">
        <v>173</v>
      </c>
      <c r="C63" s="32" t="s">
        <v>53</v>
      </c>
      <c r="D63" s="20" t="s">
        <v>452</v>
      </c>
      <c r="E63" s="188"/>
      <c r="F63" s="160"/>
      <c r="G63" s="11"/>
      <c r="H63" s="11"/>
      <c r="I63" s="11"/>
      <c r="J63" s="11"/>
      <c r="K63" s="11"/>
      <c r="L63" s="6"/>
      <c r="M63" s="161"/>
      <c r="N63" s="157"/>
      <c r="Q63" s="153"/>
    </row>
    <row r="64" spans="1:18" ht="51" x14ac:dyDescent="0.2">
      <c r="A64" s="26" t="s">
        <v>7</v>
      </c>
      <c r="B64" s="20" t="s">
        <v>173</v>
      </c>
      <c r="C64" s="32" t="s">
        <v>163</v>
      </c>
      <c r="D64" s="20" t="s">
        <v>452</v>
      </c>
      <c r="E64" s="188" t="s">
        <v>421</v>
      </c>
      <c r="F64" s="160">
        <v>1</v>
      </c>
      <c r="G64" s="11">
        <v>1</v>
      </c>
      <c r="H64" s="11"/>
      <c r="I64" s="11">
        <v>1</v>
      </c>
      <c r="J64" s="11">
        <v>1</v>
      </c>
      <c r="K64" s="11"/>
      <c r="L64" s="6"/>
      <c r="M64" s="161">
        <v>1</v>
      </c>
      <c r="N64" s="162" t="s">
        <v>609</v>
      </c>
      <c r="O64" s="1" t="s">
        <v>302</v>
      </c>
      <c r="Q64" s="153"/>
      <c r="R64" t="s">
        <v>333</v>
      </c>
    </row>
    <row r="65" spans="1:18" ht="34" x14ac:dyDescent="0.2">
      <c r="A65" s="26"/>
      <c r="B65" s="20"/>
      <c r="C65" s="32"/>
      <c r="D65" s="20"/>
      <c r="E65" s="188"/>
      <c r="F65" s="160"/>
      <c r="G65" s="11"/>
      <c r="H65" s="11"/>
      <c r="I65" s="11"/>
      <c r="J65" s="11"/>
      <c r="K65" s="11"/>
      <c r="L65" s="6"/>
      <c r="M65" s="161"/>
      <c r="N65" s="162" t="s">
        <v>610</v>
      </c>
      <c r="O65" s="1" t="s">
        <v>291</v>
      </c>
      <c r="Q65" s="153"/>
      <c r="R65" t="s">
        <v>334</v>
      </c>
    </row>
    <row r="66" spans="1:18" ht="74" customHeight="1" x14ac:dyDescent="0.2">
      <c r="A66" s="26"/>
      <c r="B66" s="20"/>
      <c r="C66" s="32"/>
      <c r="D66" s="20"/>
      <c r="E66" s="188"/>
      <c r="F66" s="160"/>
      <c r="G66" s="11"/>
      <c r="H66" s="11"/>
      <c r="I66" s="11"/>
      <c r="J66" s="11"/>
      <c r="K66" s="11"/>
      <c r="L66" s="6"/>
      <c r="M66" s="161"/>
      <c r="N66" s="162" t="s">
        <v>612</v>
      </c>
      <c r="O66" s="1" t="s">
        <v>304</v>
      </c>
      <c r="Q66" s="153"/>
      <c r="R66" t="s">
        <v>335</v>
      </c>
    </row>
    <row r="67" spans="1:18" ht="85" x14ac:dyDescent="0.2">
      <c r="A67" s="26"/>
      <c r="B67" s="20"/>
      <c r="C67" s="32"/>
      <c r="D67" s="20"/>
      <c r="E67" s="188"/>
      <c r="F67" s="160"/>
      <c r="G67" s="11"/>
      <c r="H67" s="11"/>
      <c r="I67" s="11"/>
      <c r="J67" s="11"/>
      <c r="K67" s="11"/>
      <c r="L67" s="6"/>
      <c r="M67" s="161"/>
      <c r="N67" s="162" t="s">
        <v>611</v>
      </c>
      <c r="O67" s="1" t="s">
        <v>306</v>
      </c>
      <c r="Q67" s="153"/>
      <c r="R67" t="s">
        <v>336</v>
      </c>
    </row>
    <row r="68" spans="1:18" ht="68" x14ac:dyDescent="0.2">
      <c r="A68" s="26"/>
      <c r="B68" s="20"/>
      <c r="C68" s="32"/>
      <c r="D68" s="20"/>
      <c r="E68" s="188"/>
      <c r="F68" s="160"/>
      <c r="G68" s="11"/>
      <c r="H68" s="11"/>
      <c r="I68" s="11"/>
      <c r="J68" s="11"/>
      <c r="K68" s="11"/>
      <c r="L68" s="6"/>
      <c r="M68" s="161"/>
      <c r="N68" s="162" t="s">
        <v>607</v>
      </c>
      <c r="O68" s="1" t="s">
        <v>307</v>
      </c>
      <c r="Q68" s="153"/>
      <c r="R68" t="s">
        <v>337</v>
      </c>
    </row>
    <row r="69" spans="1:18" ht="51" x14ac:dyDescent="0.2">
      <c r="A69" s="26"/>
      <c r="B69" s="20"/>
      <c r="C69" s="32"/>
      <c r="D69" s="20"/>
      <c r="E69" s="188"/>
      <c r="F69" s="160"/>
      <c r="G69" s="11"/>
      <c r="H69" s="11"/>
      <c r="I69" s="11"/>
      <c r="J69" s="11"/>
      <c r="K69" s="11"/>
      <c r="L69" s="6"/>
      <c r="M69" s="161"/>
      <c r="N69" s="157"/>
      <c r="O69" s="1" t="s">
        <v>305</v>
      </c>
      <c r="Q69" s="153"/>
      <c r="R69" t="s">
        <v>338</v>
      </c>
    </row>
    <row r="70" spans="1:18" ht="34" x14ac:dyDescent="0.2">
      <c r="A70" s="26"/>
      <c r="B70" s="20"/>
      <c r="C70" s="32"/>
      <c r="D70" s="20"/>
      <c r="E70" s="188"/>
      <c r="F70" s="160"/>
      <c r="G70" s="11"/>
      <c r="H70" s="11"/>
      <c r="I70" s="11"/>
      <c r="J70" s="11"/>
      <c r="K70" s="11"/>
      <c r="L70" s="6"/>
      <c r="M70" s="161"/>
      <c r="N70" s="162"/>
      <c r="O70" s="1" t="s">
        <v>308</v>
      </c>
      <c r="Q70" s="153"/>
      <c r="R70" t="s">
        <v>339</v>
      </c>
    </row>
    <row r="71" spans="1:18" ht="34" x14ac:dyDescent="0.2">
      <c r="A71" s="26"/>
      <c r="B71" s="20"/>
      <c r="C71" s="32"/>
      <c r="D71" s="20"/>
      <c r="E71" s="188"/>
      <c r="F71" s="160"/>
      <c r="G71" s="11"/>
      <c r="H71" s="11"/>
      <c r="I71" s="11"/>
      <c r="J71" s="11"/>
      <c r="K71" s="11"/>
      <c r="L71" s="6"/>
      <c r="M71" s="161"/>
      <c r="N71" s="157"/>
      <c r="O71" s="1" t="s">
        <v>309</v>
      </c>
      <c r="Q71" s="153"/>
    </row>
    <row r="72" spans="1:18" ht="34" x14ac:dyDescent="0.2">
      <c r="A72" s="26" t="s">
        <v>7</v>
      </c>
      <c r="B72" s="20" t="s">
        <v>173</v>
      </c>
      <c r="C72" s="32" t="s">
        <v>162</v>
      </c>
      <c r="D72" s="20" t="s">
        <v>452</v>
      </c>
      <c r="E72" s="188" t="s">
        <v>421</v>
      </c>
      <c r="F72" s="160">
        <v>1</v>
      </c>
      <c r="G72" s="11">
        <v>1</v>
      </c>
      <c r="H72" s="11"/>
      <c r="I72" s="11">
        <v>1</v>
      </c>
      <c r="J72" s="11">
        <v>1</v>
      </c>
      <c r="K72" s="11"/>
      <c r="L72" s="6"/>
      <c r="M72" s="161">
        <v>1</v>
      </c>
      <c r="N72" s="156" t="s">
        <v>621</v>
      </c>
      <c r="O72" s="1" t="s">
        <v>310</v>
      </c>
      <c r="Q72" s="153"/>
    </row>
    <row r="73" spans="1:18" ht="51" x14ac:dyDescent="0.2">
      <c r="A73" s="26"/>
      <c r="B73" s="20"/>
      <c r="C73" s="32"/>
      <c r="D73" s="20"/>
      <c r="E73" s="188"/>
      <c r="F73" s="160"/>
      <c r="G73" s="11"/>
      <c r="H73" s="11"/>
      <c r="I73" s="11"/>
      <c r="J73" s="11"/>
      <c r="K73" s="11"/>
      <c r="L73" s="6"/>
      <c r="M73" s="161"/>
      <c r="N73" s="156" t="s">
        <v>622</v>
      </c>
      <c r="O73" s="1" t="s">
        <v>312</v>
      </c>
      <c r="Q73" s="153"/>
    </row>
    <row r="74" spans="1:18" ht="51" x14ac:dyDescent="0.2">
      <c r="A74" s="26"/>
      <c r="B74" s="20"/>
      <c r="C74" s="32"/>
      <c r="D74" s="20"/>
      <c r="E74" s="188"/>
      <c r="F74" s="160"/>
      <c r="G74" s="11"/>
      <c r="H74" s="11"/>
      <c r="I74" s="11"/>
      <c r="J74" s="11"/>
      <c r="K74" s="11"/>
      <c r="L74" s="6"/>
      <c r="M74" s="161"/>
      <c r="N74" s="156" t="s">
        <v>623</v>
      </c>
      <c r="O74" s="1" t="s">
        <v>311</v>
      </c>
      <c r="Q74" s="153"/>
    </row>
    <row r="75" spans="1:18" ht="68" x14ac:dyDescent="0.2">
      <c r="A75" s="26"/>
      <c r="B75" s="20"/>
      <c r="C75" s="32"/>
      <c r="D75" s="20"/>
      <c r="E75" s="188"/>
      <c r="F75" s="160"/>
      <c r="G75" s="11"/>
      <c r="H75" s="11"/>
      <c r="I75" s="11"/>
      <c r="J75" s="11"/>
      <c r="K75" s="11"/>
      <c r="L75" s="6"/>
      <c r="M75" s="161"/>
      <c r="N75" s="168" t="s">
        <v>625</v>
      </c>
      <c r="O75" s="1" t="s">
        <v>324</v>
      </c>
      <c r="Q75" s="153"/>
    </row>
    <row r="76" spans="1:18" ht="34" x14ac:dyDescent="0.2">
      <c r="A76" s="26"/>
      <c r="B76" s="20"/>
      <c r="C76" s="32"/>
      <c r="D76" s="20"/>
      <c r="E76" s="188"/>
      <c r="F76" s="160"/>
      <c r="G76" s="11"/>
      <c r="H76" s="11"/>
      <c r="I76" s="11"/>
      <c r="J76" s="11"/>
      <c r="K76" s="11"/>
      <c r="L76" s="6"/>
      <c r="M76" s="161"/>
      <c r="N76" s="156" t="s">
        <v>627</v>
      </c>
      <c r="O76" s="1" t="s">
        <v>313</v>
      </c>
      <c r="Q76" s="153"/>
    </row>
    <row r="77" spans="1:18" ht="51" x14ac:dyDescent="0.2">
      <c r="A77" s="26"/>
      <c r="B77" s="20"/>
      <c r="C77" s="32"/>
      <c r="D77" s="20"/>
      <c r="E77" s="188"/>
      <c r="F77" s="160"/>
      <c r="G77" s="11"/>
      <c r="H77" s="11"/>
      <c r="I77" s="11"/>
      <c r="J77" s="11"/>
      <c r="K77" s="11"/>
      <c r="L77" s="6"/>
      <c r="M77" s="161"/>
      <c r="N77" s="156" t="s">
        <v>626</v>
      </c>
      <c r="O77" s="1" t="s">
        <v>325</v>
      </c>
      <c r="Q77" s="153"/>
    </row>
    <row r="78" spans="1:18" ht="51" x14ac:dyDescent="0.2">
      <c r="A78" s="26"/>
      <c r="B78" s="20"/>
      <c r="C78" s="32"/>
      <c r="D78" s="20"/>
      <c r="E78" s="188"/>
      <c r="F78" s="160"/>
      <c r="G78" s="11"/>
      <c r="H78" s="11"/>
      <c r="I78" s="11"/>
      <c r="J78" s="11"/>
      <c r="K78" s="11"/>
      <c r="L78" s="6"/>
      <c r="M78" s="161"/>
      <c r="N78" s="156" t="s">
        <v>624</v>
      </c>
      <c r="O78" s="1" t="s">
        <v>314</v>
      </c>
      <c r="Q78" s="153"/>
    </row>
    <row r="79" spans="1:18" ht="34" x14ac:dyDescent="0.2">
      <c r="A79" s="26"/>
      <c r="B79" s="20"/>
      <c r="C79" s="32"/>
      <c r="D79" s="20"/>
      <c r="E79" s="188"/>
      <c r="F79" s="160"/>
      <c r="G79" s="11"/>
      <c r="H79" s="11"/>
      <c r="I79" s="11"/>
      <c r="J79" s="11"/>
      <c r="K79" s="11"/>
      <c r="L79" s="6"/>
      <c r="M79" s="161"/>
      <c r="N79" s="156"/>
      <c r="O79" s="1" t="s">
        <v>315</v>
      </c>
      <c r="Q79" s="153"/>
    </row>
    <row r="80" spans="1:18" ht="51" x14ac:dyDescent="0.2">
      <c r="A80" s="26"/>
      <c r="B80" s="20"/>
      <c r="C80" s="32"/>
      <c r="D80" s="20"/>
      <c r="E80" s="188"/>
      <c r="F80" s="160"/>
      <c r="G80" s="11"/>
      <c r="H80" s="11"/>
      <c r="I80" s="11"/>
      <c r="J80" s="11"/>
      <c r="K80" s="11"/>
      <c r="L80" s="6"/>
      <c r="M80" s="161"/>
      <c r="N80" s="156"/>
      <c r="O80" s="1" t="s">
        <v>316</v>
      </c>
      <c r="Q80" s="153"/>
    </row>
    <row r="81" spans="1:17" ht="34" x14ac:dyDescent="0.2">
      <c r="A81" s="26"/>
      <c r="B81" s="20"/>
      <c r="C81" s="32"/>
      <c r="D81" s="20"/>
      <c r="E81" s="188"/>
      <c r="F81" s="160"/>
      <c r="G81" s="11"/>
      <c r="H81" s="11"/>
      <c r="I81" s="11"/>
      <c r="J81" s="11"/>
      <c r="K81" s="11"/>
      <c r="L81" s="6"/>
      <c r="M81" s="161"/>
      <c r="N81" s="156"/>
      <c r="O81" s="1" t="s">
        <v>317</v>
      </c>
      <c r="Q81" s="153"/>
    </row>
    <row r="82" spans="1:17" ht="34" x14ac:dyDescent="0.2">
      <c r="A82" s="26"/>
      <c r="B82" s="20"/>
      <c r="C82" s="32"/>
      <c r="D82" s="20"/>
      <c r="E82" s="188"/>
      <c r="F82" s="160"/>
      <c r="G82" s="11"/>
      <c r="H82" s="11"/>
      <c r="I82" s="11"/>
      <c r="J82" s="11"/>
      <c r="K82" s="11"/>
      <c r="L82" s="6"/>
      <c r="M82" s="161"/>
      <c r="N82" s="156"/>
      <c r="O82" s="163" t="s">
        <v>628</v>
      </c>
      <c r="Q82" s="153"/>
    </row>
    <row r="83" spans="1:17" ht="34" x14ac:dyDescent="0.2">
      <c r="A83" s="26" t="s">
        <v>7</v>
      </c>
      <c r="B83" s="20" t="s">
        <v>173</v>
      </c>
      <c r="C83" s="32" t="s">
        <v>161</v>
      </c>
      <c r="D83" s="20" t="s">
        <v>452</v>
      </c>
      <c r="E83" s="188"/>
      <c r="F83" s="160">
        <v>1</v>
      </c>
      <c r="G83" s="11"/>
      <c r="H83" s="11"/>
      <c r="I83" s="11"/>
      <c r="J83" s="11"/>
      <c r="K83" s="11"/>
      <c r="L83" s="6"/>
      <c r="M83" s="161"/>
      <c r="N83" s="156"/>
      <c r="O83" s="163"/>
      <c r="Q83" s="153"/>
    </row>
    <row r="84" spans="1:17" ht="17" x14ac:dyDescent="0.2">
      <c r="A84" s="26"/>
      <c r="B84" s="20"/>
      <c r="C84" s="32"/>
      <c r="D84" s="20"/>
      <c r="E84" s="188"/>
      <c r="F84" s="160"/>
      <c r="G84" s="11"/>
      <c r="H84" s="11"/>
      <c r="I84" s="11"/>
      <c r="J84" s="11"/>
      <c r="K84" s="11"/>
      <c r="L84" s="6"/>
      <c r="M84" s="161"/>
      <c r="N84" s="156" t="s">
        <v>619</v>
      </c>
      <c r="O84" s="163"/>
      <c r="Q84" s="153"/>
    </row>
    <row r="85" spans="1:17" x14ac:dyDescent="0.2">
      <c r="A85" s="26"/>
      <c r="B85" s="20"/>
      <c r="C85" s="32"/>
      <c r="D85" s="20"/>
      <c r="E85" s="188"/>
      <c r="F85" s="160"/>
      <c r="G85" s="11"/>
      <c r="H85" s="11"/>
      <c r="I85" s="11"/>
      <c r="J85" s="11"/>
      <c r="K85" s="11"/>
      <c r="L85" s="6"/>
      <c r="M85" s="161"/>
      <c r="N85" s="156"/>
      <c r="O85" s="163"/>
      <c r="Q85" s="153"/>
    </row>
    <row r="86" spans="1:17" x14ac:dyDescent="0.2">
      <c r="A86" s="26"/>
      <c r="B86" s="20"/>
      <c r="C86" s="32"/>
      <c r="D86" s="20"/>
      <c r="E86" s="188"/>
      <c r="F86" s="160"/>
      <c r="G86" s="11"/>
      <c r="H86" s="11"/>
      <c r="I86" s="11"/>
      <c r="J86" s="11"/>
      <c r="K86" s="11"/>
      <c r="L86" s="6"/>
      <c r="M86" s="161"/>
      <c r="N86" s="156"/>
      <c r="O86" s="163"/>
      <c r="Q86" s="153"/>
    </row>
    <row r="87" spans="1:17" x14ac:dyDescent="0.2">
      <c r="A87" s="26"/>
      <c r="B87" s="20"/>
      <c r="C87" s="32"/>
      <c r="D87" s="20"/>
      <c r="E87" s="188"/>
      <c r="F87" s="160"/>
      <c r="G87" s="11"/>
      <c r="H87" s="11"/>
      <c r="I87" s="11"/>
      <c r="J87" s="11"/>
      <c r="K87" s="11"/>
      <c r="L87" s="6"/>
      <c r="M87" s="161"/>
      <c r="N87" s="156"/>
      <c r="O87" s="164"/>
      <c r="Q87" s="153"/>
    </row>
    <row r="88" spans="1:17" x14ac:dyDescent="0.2">
      <c r="A88" s="26"/>
      <c r="B88" s="20"/>
      <c r="C88" s="32"/>
      <c r="D88" s="20"/>
      <c r="E88" s="188"/>
      <c r="F88" s="160"/>
      <c r="G88" s="11"/>
      <c r="H88" s="11"/>
      <c r="I88" s="11"/>
      <c r="J88" s="11"/>
      <c r="K88" s="11"/>
      <c r="L88" s="6"/>
      <c r="M88" s="161"/>
      <c r="N88" s="156"/>
      <c r="O88" s="164"/>
      <c r="Q88" s="153"/>
    </row>
    <row r="89" spans="1:17" x14ac:dyDescent="0.2">
      <c r="A89" s="26"/>
      <c r="B89" s="20"/>
      <c r="C89" s="32"/>
      <c r="D89" s="20"/>
      <c r="E89" s="188"/>
      <c r="F89" s="160"/>
      <c r="G89" s="11"/>
      <c r="H89" s="11"/>
      <c r="I89" s="11"/>
      <c r="J89" s="11"/>
      <c r="K89" s="11"/>
      <c r="L89" s="6"/>
      <c r="M89" s="161"/>
      <c r="N89" s="165"/>
      <c r="O89" s="166"/>
      <c r="Q89" s="153"/>
    </row>
    <row r="90" spans="1:17" x14ac:dyDescent="0.2">
      <c r="A90" s="26"/>
      <c r="B90" s="20"/>
      <c r="C90" s="32"/>
      <c r="D90" s="20"/>
      <c r="E90" s="188"/>
      <c r="F90" s="160"/>
      <c r="G90" s="11"/>
      <c r="H90" s="11"/>
      <c r="I90" s="11"/>
      <c r="J90" s="11"/>
      <c r="K90" s="11"/>
      <c r="L90" s="6"/>
      <c r="M90" s="161"/>
      <c r="N90" s="165"/>
      <c r="Q90" s="153"/>
    </row>
    <row r="91" spans="1:17" ht="59" customHeight="1" x14ac:dyDescent="0.2">
      <c r="A91" s="26" t="s">
        <v>7</v>
      </c>
      <c r="B91" s="20" t="s">
        <v>173</v>
      </c>
      <c r="C91" s="32" t="s">
        <v>174</v>
      </c>
      <c r="D91" s="20" t="s">
        <v>452</v>
      </c>
      <c r="E91" s="188"/>
      <c r="F91" s="160"/>
      <c r="G91" s="11"/>
      <c r="H91" s="11"/>
      <c r="I91" s="11"/>
      <c r="J91" s="11"/>
      <c r="K91" s="11"/>
      <c r="L91" s="6"/>
      <c r="M91" s="161"/>
      <c r="N91" s="157"/>
      <c r="Q91" s="153"/>
    </row>
    <row r="92" spans="1:17" ht="59" customHeight="1" x14ac:dyDescent="0.2">
      <c r="A92" s="26"/>
      <c r="B92" s="20"/>
      <c r="C92" s="32"/>
      <c r="D92" s="20"/>
      <c r="E92" s="188"/>
      <c r="F92" s="160"/>
      <c r="G92" s="11"/>
      <c r="H92" s="11"/>
      <c r="I92" s="11"/>
      <c r="J92" s="11"/>
      <c r="K92" s="11"/>
      <c r="L92" s="6"/>
      <c r="M92" s="161"/>
      <c r="N92" s="157"/>
      <c r="Q92" s="153"/>
    </row>
    <row r="93" spans="1:17" ht="17" x14ac:dyDescent="0.2">
      <c r="A93" s="17" t="s">
        <v>178</v>
      </c>
      <c r="B93" s="20" t="s">
        <v>164</v>
      </c>
      <c r="C93" s="31" t="s">
        <v>198</v>
      </c>
      <c r="D93" s="20" t="s">
        <v>165</v>
      </c>
      <c r="E93" s="188"/>
      <c r="F93" s="160"/>
      <c r="G93" s="11"/>
      <c r="H93" s="11"/>
      <c r="I93" s="11"/>
      <c r="J93" s="11"/>
      <c r="K93" s="11"/>
      <c r="L93" s="6"/>
      <c r="M93" s="161"/>
      <c r="N93" s="157"/>
      <c r="O93" s="34"/>
      <c r="Q93" s="153"/>
    </row>
    <row r="94" spans="1:17" x14ac:dyDescent="0.2">
      <c r="A94" s="17"/>
      <c r="B94" s="20"/>
      <c r="C94" s="31"/>
      <c r="D94" s="20"/>
      <c r="E94" s="188"/>
      <c r="F94" s="160"/>
      <c r="G94" s="11"/>
      <c r="H94" s="11"/>
      <c r="I94" s="11"/>
      <c r="J94" s="11"/>
      <c r="K94" s="11"/>
      <c r="L94" s="6"/>
      <c r="M94" s="161"/>
      <c r="N94" s="157"/>
      <c r="O94" s="34"/>
      <c r="Q94" s="153"/>
    </row>
    <row r="95" spans="1:17" x14ac:dyDescent="0.2">
      <c r="A95" s="17"/>
      <c r="B95" s="20"/>
      <c r="C95" s="31"/>
      <c r="D95" s="20"/>
      <c r="E95" s="188"/>
      <c r="F95" s="160"/>
      <c r="G95" s="11"/>
      <c r="H95" s="11"/>
      <c r="I95" s="11"/>
      <c r="J95" s="11"/>
      <c r="K95" s="11"/>
      <c r="L95" s="6"/>
      <c r="M95" s="161"/>
      <c r="N95" s="157"/>
      <c r="O95" s="34"/>
      <c r="Q95" s="153"/>
    </row>
    <row r="96" spans="1:17" x14ac:dyDescent="0.2">
      <c r="A96" s="17"/>
      <c r="B96" s="20"/>
      <c r="C96" s="31"/>
      <c r="D96" s="20"/>
      <c r="E96" s="188"/>
      <c r="F96" s="160"/>
      <c r="G96" s="11"/>
      <c r="H96" s="11"/>
      <c r="I96" s="11"/>
      <c r="J96" s="11"/>
      <c r="K96" s="11"/>
      <c r="L96" s="6"/>
      <c r="M96" s="161"/>
      <c r="N96" s="157"/>
      <c r="O96" s="34"/>
      <c r="Q96" s="153"/>
    </row>
    <row r="97" spans="1:17" x14ac:dyDescent="0.2">
      <c r="A97" s="17"/>
      <c r="B97" s="20"/>
      <c r="C97" s="31"/>
      <c r="D97" s="20"/>
      <c r="E97" s="188"/>
      <c r="F97" s="160"/>
      <c r="G97" s="11"/>
      <c r="H97" s="11"/>
      <c r="I97" s="11"/>
      <c r="J97" s="11"/>
      <c r="K97" s="11"/>
      <c r="L97" s="6"/>
      <c r="M97" s="161"/>
      <c r="N97" s="157"/>
      <c r="O97" s="34"/>
      <c r="Q97" s="153"/>
    </row>
    <row r="98" spans="1:17" x14ac:dyDescent="0.2">
      <c r="A98" s="17"/>
      <c r="B98" s="20"/>
      <c r="C98" s="31"/>
      <c r="D98" s="20"/>
      <c r="E98" s="188"/>
      <c r="F98" s="160"/>
      <c r="G98" s="11"/>
      <c r="H98" s="11"/>
      <c r="I98" s="11"/>
      <c r="J98" s="11"/>
      <c r="K98" s="11"/>
      <c r="L98" s="6"/>
      <c r="M98" s="161"/>
      <c r="N98" s="157"/>
      <c r="O98" s="34"/>
      <c r="Q98" s="153"/>
    </row>
    <row r="99" spans="1:17" x14ac:dyDescent="0.2">
      <c r="A99" s="17"/>
      <c r="B99" s="20"/>
      <c r="C99" s="31"/>
      <c r="D99" s="20"/>
      <c r="E99" s="188"/>
      <c r="F99" s="160"/>
      <c r="G99" s="11"/>
      <c r="H99" s="11"/>
      <c r="I99" s="11"/>
      <c r="J99" s="11"/>
      <c r="K99" s="11"/>
      <c r="L99" s="6"/>
      <c r="M99" s="161"/>
      <c r="N99" s="157"/>
      <c r="O99" s="34"/>
      <c r="Q99" s="153"/>
    </row>
    <row r="100" spans="1:17" ht="34" x14ac:dyDescent="0.2">
      <c r="A100" s="17" t="s">
        <v>177</v>
      </c>
      <c r="B100" s="20" t="s">
        <v>165</v>
      </c>
      <c r="C100" s="32" t="s">
        <v>180</v>
      </c>
      <c r="D100" s="20" t="s">
        <v>173</v>
      </c>
      <c r="E100" s="188"/>
      <c r="F100" s="160"/>
      <c r="G100" s="11"/>
      <c r="H100" s="11"/>
      <c r="I100" s="11"/>
      <c r="J100" s="11"/>
      <c r="K100" s="11"/>
      <c r="L100" s="6"/>
      <c r="M100" s="161"/>
      <c r="N100" s="157"/>
      <c r="Q100" s="153"/>
    </row>
    <row r="101" spans="1:17" ht="34" x14ac:dyDescent="0.2">
      <c r="A101" s="26" t="s">
        <v>180</v>
      </c>
      <c r="B101" s="20" t="s">
        <v>173</v>
      </c>
      <c r="C101" s="32" t="s">
        <v>8</v>
      </c>
      <c r="D101" s="20" t="s">
        <v>173</v>
      </c>
      <c r="E101" s="188"/>
      <c r="F101" s="160"/>
      <c r="G101" s="11"/>
      <c r="H101" s="11"/>
      <c r="I101" s="11"/>
      <c r="J101" s="11"/>
      <c r="K101" s="11"/>
      <c r="L101" s="6"/>
      <c r="M101" s="161"/>
      <c r="N101" s="157"/>
      <c r="Q101" s="153"/>
    </row>
    <row r="102" spans="1:17" ht="34" x14ac:dyDescent="0.2">
      <c r="A102" s="26" t="s">
        <v>182</v>
      </c>
      <c r="B102" s="20" t="s">
        <v>173</v>
      </c>
      <c r="C102" s="32" t="s">
        <v>9</v>
      </c>
      <c r="D102" s="20" t="s">
        <v>173</v>
      </c>
      <c r="E102" s="188"/>
      <c r="F102" s="160"/>
      <c r="G102" s="11"/>
      <c r="H102" s="11"/>
      <c r="I102" s="11"/>
      <c r="J102" s="11"/>
      <c r="K102" s="11"/>
      <c r="L102" s="6"/>
      <c r="M102" s="161"/>
      <c r="N102" s="157"/>
      <c r="Q102" s="153"/>
    </row>
    <row r="103" spans="1:17" ht="34" x14ac:dyDescent="0.2">
      <c r="A103" s="26" t="s">
        <v>184</v>
      </c>
      <c r="B103" s="20" t="s">
        <v>173</v>
      </c>
      <c r="C103" s="32" t="s">
        <v>183</v>
      </c>
      <c r="D103" s="20" t="s">
        <v>452</v>
      </c>
      <c r="E103" s="188"/>
      <c r="F103" s="160"/>
      <c r="G103" s="11"/>
      <c r="H103" s="11"/>
      <c r="I103" s="11"/>
      <c r="J103" s="11"/>
      <c r="K103" s="11"/>
      <c r="L103" s="6"/>
      <c r="M103" s="161"/>
      <c r="N103" s="157"/>
      <c r="Q103" s="153"/>
    </row>
    <row r="104" spans="1:17" ht="34" x14ac:dyDescent="0.2">
      <c r="A104" s="26" t="s">
        <v>182</v>
      </c>
      <c r="B104" s="20" t="s">
        <v>173</v>
      </c>
      <c r="C104" s="32" t="s">
        <v>181</v>
      </c>
      <c r="D104" s="20" t="s">
        <v>452</v>
      </c>
      <c r="E104" s="188"/>
      <c r="F104" s="160"/>
      <c r="G104" s="11"/>
      <c r="H104" s="11"/>
      <c r="I104" s="11"/>
      <c r="J104" s="11"/>
      <c r="K104" s="11"/>
      <c r="L104" s="6"/>
      <c r="M104" s="161"/>
      <c r="N104" s="157"/>
      <c r="Q104" s="153"/>
    </row>
    <row r="105" spans="1:17" x14ac:dyDescent="0.2">
      <c r="N105" s="6"/>
      <c r="Q105" s="6"/>
    </row>
    <row r="106" spans="1:17" x14ac:dyDescent="0.2">
      <c r="M106" s="6"/>
      <c r="N106" s="6"/>
      <c r="Q106" s="6"/>
    </row>
    <row r="108" spans="1:17" x14ac:dyDescent="0.2">
      <c r="A108" s="2"/>
    </row>
  </sheetData>
  <sortState xmlns:xlrd2="http://schemas.microsoft.com/office/spreadsheetml/2017/richdata2" ref="A21:D105">
    <sortCondition ref="A21:A105"/>
  </sortState>
  <mergeCells count="8">
    <mergeCell ref="C1:D1"/>
    <mergeCell ref="A1:B1"/>
    <mergeCell ref="F2:M2"/>
    <mergeCell ref="F5:M5"/>
    <mergeCell ref="P3:Q3"/>
    <mergeCell ref="O2:Q2"/>
    <mergeCell ref="N1:Q1"/>
    <mergeCell ref="E1:M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61E2C-D8B3-9E4F-AFF4-D7D89D3EFAD8}">
  <dimension ref="A1:B41"/>
  <sheetViews>
    <sheetView zoomScale="135" workbookViewId="0">
      <selection activeCell="B10" sqref="B10"/>
    </sheetView>
  </sheetViews>
  <sheetFormatPr baseColWidth="10" defaultRowHeight="16" x14ac:dyDescent="0.2"/>
  <cols>
    <col min="1" max="1" width="42" customWidth="1"/>
    <col min="2" max="2" width="135.83203125" style="1" customWidth="1"/>
  </cols>
  <sheetData>
    <row r="1" spans="1:2" ht="18" thickBot="1" x14ac:dyDescent="0.25">
      <c r="A1" s="53" t="s">
        <v>166</v>
      </c>
      <c r="B1" s="7" t="s">
        <v>167</v>
      </c>
    </row>
    <row r="2" spans="1:2" ht="35" thickBot="1" x14ac:dyDescent="0.25">
      <c r="A2" s="57" t="s">
        <v>548</v>
      </c>
      <c r="B2" s="57" t="s">
        <v>549</v>
      </c>
    </row>
    <row r="3" spans="1:2" ht="19" customHeight="1" thickTop="1" x14ac:dyDescent="0.2">
      <c r="A3" t="s">
        <v>169</v>
      </c>
      <c r="B3" s="1" t="s">
        <v>232</v>
      </c>
    </row>
    <row r="4" spans="1:2" ht="34" x14ac:dyDescent="0.2">
      <c r="A4" t="s">
        <v>170</v>
      </c>
      <c r="B4" s="1" t="s">
        <v>194</v>
      </c>
    </row>
    <row r="5" spans="1:2" ht="34" x14ac:dyDescent="0.2">
      <c r="A5" t="s">
        <v>171</v>
      </c>
      <c r="B5" s="1" t="s">
        <v>195</v>
      </c>
    </row>
    <row r="6" spans="1:2" ht="17" x14ac:dyDescent="0.2">
      <c r="A6" t="s">
        <v>236</v>
      </c>
      <c r="B6" s="1" t="s">
        <v>237</v>
      </c>
    </row>
    <row r="7" spans="1:2" ht="17" x14ac:dyDescent="0.2">
      <c r="A7" s="40" t="s">
        <v>229</v>
      </c>
      <c r="B7" s="141" t="s">
        <v>230</v>
      </c>
    </row>
    <row r="8" spans="1:2" ht="17" x14ac:dyDescent="0.2">
      <c r="A8" s="40" t="s">
        <v>239</v>
      </c>
      <c r="B8" s="141" t="s">
        <v>238</v>
      </c>
    </row>
    <row r="9" spans="1:2" ht="17" x14ac:dyDescent="0.2">
      <c r="A9" s="40" t="s">
        <v>168</v>
      </c>
      <c r="B9" s="141" t="s">
        <v>240</v>
      </c>
    </row>
    <row r="10" spans="1:2" ht="34" x14ac:dyDescent="0.2">
      <c r="A10" t="s">
        <v>228</v>
      </c>
      <c r="B10" s="1" t="s">
        <v>231</v>
      </c>
    </row>
    <row r="11" spans="1:2" ht="17" x14ac:dyDescent="0.2">
      <c r="A11" t="s">
        <v>233</v>
      </c>
      <c r="B11" s="1" t="s">
        <v>234</v>
      </c>
    </row>
    <row r="12" spans="1:2" ht="17" x14ac:dyDescent="0.2">
      <c r="A12" t="s">
        <v>241</v>
      </c>
      <c r="B12" s="1" t="s">
        <v>242</v>
      </c>
    </row>
    <row r="13" spans="1:2" ht="17" x14ac:dyDescent="0.2">
      <c r="A13" t="s">
        <v>235</v>
      </c>
      <c r="B13" s="1" t="s">
        <v>243</v>
      </c>
    </row>
    <row r="14" spans="1:2" ht="17" x14ac:dyDescent="0.2">
      <c r="A14" t="s">
        <v>250</v>
      </c>
      <c r="B14" s="1" t="s">
        <v>251</v>
      </c>
    </row>
    <row r="15" spans="1:2" ht="34" x14ac:dyDescent="0.2">
      <c r="A15" t="s">
        <v>248</v>
      </c>
      <c r="B15" s="1" t="s">
        <v>253</v>
      </c>
    </row>
    <row r="16" spans="1:2" ht="34" x14ac:dyDescent="0.2">
      <c r="A16" t="s">
        <v>249</v>
      </c>
      <c r="B16" s="1" t="s">
        <v>252</v>
      </c>
    </row>
    <row r="17" spans="1:2" ht="34" x14ac:dyDescent="0.2">
      <c r="A17" t="s">
        <v>261</v>
      </c>
      <c r="B17" s="1" t="s">
        <v>262</v>
      </c>
    </row>
    <row r="18" spans="1:2" ht="34" x14ac:dyDescent="0.2">
      <c r="A18" t="s">
        <v>269</v>
      </c>
      <c r="B18" s="1" t="s">
        <v>223</v>
      </c>
    </row>
    <row r="19" spans="1:2" ht="17" x14ac:dyDescent="0.2">
      <c r="A19" t="s">
        <v>294</v>
      </c>
      <c r="B19" s="1" t="s">
        <v>295</v>
      </c>
    </row>
    <row r="20" spans="1:2" ht="34" x14ac:dyDescent="0.2">
      <c r="A20" t="s">
        <v>263</v>
      </c>
      <c r="B20" s="1" t="s">
        <v>264</v>
      </c>
    </row>
    <row r="21" spans="1:2" ht="17" x14ac:dyDescent="0.2">
      <c r="A21" t="s">
        <v>318</v>
      </c>
      <c r="B21" s="1" t="s">
        <v>320</v>
      </c>
    </row>
    <row r="22" spans="1:2" ht="51" x14ac:dyDescent="0.2">
      <c r="A22" t="s">
        <v>319</v>
      </c>
      <c r="B22" s="1" t="s">
        <v>323</v>
      </c>
    </row>
    <row r="23" spans="1:2" ht="17" x14ac:dyDescent="0.2">
      <c r="A23" t="s">
        <v>321</v>
      </c>
      <c r="B23" s="1" t="s">
        <v>322</v>
      </c>
    </row>
    <row r="26" spans="1:2" ht="34" x14ac:dyDescent="0.2">
      <c r="A26" t="s">
        <v>219</v>
      </c>
      <c r="B26" s="1" t="s">
        <v>244</v>
      </c>
    </row>
    <row r="27" spans="1:2" ht="17" x14ac:dyDescent="0.2">
      <c r="A27" t="s">
        <v>190</v>
      </c>
      <c r="B27" s="1" t="s">
        <v>191</v>
      </c>
    </row>
    <row r="28" spans="1:2" ht="17" x14ac:dyDescent="0.2">
      <c r="A28" t="s">
        <v>192</v>
      </c>
      <c r="B28" s="1" t="s">
        <v>193</v>
      </c>
    </row>
    <row r="29" spans="1:2" ht="34" x14ac:dyDescent="0.2">
      <c r="A29" t="s">
        <v>211</v>
      </c>
      <c r="B29" s="1" t="s">
        <v>213</v>
      </c>
    </row>
    <row r="30" spans="1:2" ht="51" x14ac:dyDescent="0.2">
      <c r="A30" t="s">
        <v>196</v>
      </c>
      <c r="B30" s="1" t="s">
        <v>212</v>
      </c>
    </row>
    <row r="31" spans="1:2" ht="17" x14ac:dyDescent="0.2">
      <c r="A31" t="s">
        <v>197</v>
      </c>
      <c r="B31" s="1" t="s">
        <v>214</v>
      </c>
    </row>
    <row r="32" spans="1:2" ht="17" x14ac:dyDescent="0.2">
      <c r="A32" t="s">
        <v>199</v>
      </c>
      <c r="B32" s="1" t="s">
        <v>200</v>
      </c>
    </row>
    <row r="33" spans="1:2" ht="34" x14ac:dyDescent="0.2">
      <c r="A33" t="s">
        <v>205</v>
      </c>
      <c r="B33" s="1" t="s">
        <v>206</v>
      </c>
    </row>
    <row r="34" spans="1:2" ht="34" x14ac:dyDescent="0.2">
      <c r="A34" t="s">
        <v>207</v>
      </c>
      <c r="B34" s="1" t="s">
        <v>208</v>
      </c>
    </row>
    <row r="35" spans="1:2" ht="34" x14ac:dyDescent="0.2">
      <c r="A35" t="s">
        <v>209</v>
      </c>
      <c r="B35" s="1" t="s">
        <v>210</v>
      </c>
    </row>
    <row r="36" spans="1:2" ht="17" x14ac:dyDescent="0.2">
      <c r="A36" t="s">
        <v>215</v>
      </c>
      <c r="B36" s="1" t="s">
        <v>216</v>
      </c>
    </row>
    <row r="37" spans="1:2" ht="17" x14ac:dyDescent="0.2">
      <c r="A37" t="s">
        <v>217</v>
      </c>
      <c r="B37" s="1" t="s">
        <v>218</v>
      </c>
    </row>
    <row r="38" spans="1:2" ht="17" x14ac:dyDescent="0.2">
      <c r="A38" t="s">
        <v>221</v>
      </c>
      <c r="B38" s="1" t="s">
        <v>222</v>
      </c>
    </row>
    <row r="39" spans="1:2" ht="17" x14ac:dyDescent="0.2">
      <c r="A39" t="s">
        <v>225</v>
      </c>
      <c r="B39" s="1" t="s">
        <v>224</v>
      </c>
    </row>
    <row r="40" spans="1:2" ht="34" x14ac:dyDescent="0.2">
      <c r="A40" t="s">
        <v>226</v>
      </c>
      <c r="B40" s="1" t="s">
        <v>223</v>
      </c>
    </row>
    <row r="41" spans="1:2" ht="17" x14ac:dyDescent="0.2">
      <c r="A41" t="s">
        <v>220</v>
      </c>
      <c r="B41" s="1" t="s">
        <v>227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DC1C4-7E62-FB47-9EDC-34361C6E5619}">
  <dimension ref="A1:D3"/>
  <sheetViews>
    <sheetView workbookViewId="0">
      <selection activeCell="C17" sqref="C17"/>
    </sheetView>
  </sheetViews>
  <sheetFormatPr baseColWidth="10" defaultRowHeight="16" x14ac:dyDescent="0.2"/>
  <cols>
    <col min="1" max="1" width="35.5" customWidth="1"/>
    <col min="2" max="2" width="47.1640625" customWidth="1"/>
    <col min="3" max="3" width="47.5" customWidth="1"/>
    <col min="4" max="4" width="37" customWidth="1"/>
  </cols>
  <sheetData>
    <row r="1" spans="1:4" ht="17" thickBot="1" x14ac:dyDescent="0.25">
      <c r="A1" s="53" t="s">
        <v>422</v>
      </c>
      <c r="B1" s="53" t="s">
        <v>429</v>
      </c>
      <c r="C1" s="53" t="s">
        <v>430</v>
      </c>
      <c r="D1" s="53" t="s">
        <v>433</v>
      </c>
    </row>
    <row r="2" spans="1:4" ht="69" thickBot="1" x14ac:dyDescent="0.25">
      <c r="A2" s="57" t="s">
        <v>543</v>
      </c>
      <c r="B2" s="57" t="s">
        <v>544</v>
      </c>
      <c r="C2" s="57" t="s">
        <v>545</v>
      </c>
      <c r="D2" s="57" t="s">
        <v>546</v>
      </c>
    </row>
    <row r="3" spans="1:4" ht="52" thickTop="1" x14ac:dyDescent="0.2">
      <c r="A3" s="1" t="s">
        <v>431</v>
      </c>
      <c r="B3" s="141" t="s">
        <v>547</v>
      </c>
      <c r="C3" s="1" t="s">
        <v>432</v>
      </c>
      <c r="D3" s="1" t="s">
        <v>421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38E23-185A-7843-8C75-4DE08ECFC386}">
  <dimension ref="A1:B4"/>
  <sheetViews>
    <sheetView workbookViewId="0">
      <selection activeCell="D11" sqref="D11"/>
    </sheetView>
  </sheetViews>
  <sheetFormatPr baseColWidth="10" defaultRowHeight="16" x14ac:dyDescent="0.2"/>
  <cols>
    <col min="1" max="1" width="23" customWidth="1"/>
    <col min="2" max="2" width="26.33203125" customWidth="1"/>
  </cols>
  <sheetData>
    <row r="1" spans="1:2" ht="17" thickBot="1" x14ac:dyDescent="0.25">
      <c r="A1" s="53" t="s">
        <v>46</v>
      </c>
      <c r="B1" s="53" t="s">
        <v>47</v>
      </c>
    </row>
    <row r="2" spans="1:2" ht="103" thickBot="1" x14ac:dyDescent="0.25">
      <c r="A2" s="56" t="s">
        <v>541</v>
      </c>
      <c r="B2" s="56" t="s">
        <v>542</v>
      </c>
    </row>
    <row r="3" spans="1:2" ht="17" thickTop="1" x14ac:dyDescent="0.2">
      <c r="A3" t="s">
        <v>49</v>
      </c>
      <c r="B3" t="s">
        <v>2</v>
      </c>
    </row>
    <row r="4" spans="1:2" x14ac:dyDescent="0.2">
      <c r="B4" t="s">
        <v>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2F49C-20FB-D24D-83A2-A3B998F9D21A}">
  <dimension ref="A1:I9"/>
  <sheetViews>
    <sheetView topLeftCell="C1" workbookViewId="0">
      <selection activeCell="E4" sqref="E4"/>
    </sheetView>
  </sheetViews>
  <sheetFormatPr baseColWidth="10" defaultRowHeight="16" x14ac:dyDescent="0.2"/>
  <cols>
    <col min="1" max="1" width="38.83203125" customWidth="1"/>
    <col min="2" max="5" width="29" customWidth="1"/>
    <col min="6" max="6" width="40.83203125" customWidth="1"/>
    <col min="7" max="7" width="40.33203125" customWidth="1"/>
    <col min="8" max="8" width="48.83203125" customWidth="1"/>
  </cols>
  <sheetData>
    <row r="1" spans="1:9" ht="17" customHeight="1" x14ac:dyDescent="0.2">
      <c r="A1" s="4"/>
      <c r="B1" s="201" t="s">
        <v>523</v>
      </c>
      <c r="C1" s="202"/>
      <c r="D1" s="203" t="s">
        <v>524</v>
      </c>
      <c r="E1" s="204"/>
      <c r="F1" s="46"/>
      <c r="G1" s="199" t="s">
        <v>438</v>
      </c>
      <c r="H1" s="200"/>
    </row>
    <row r="2" spans="1:9" ht="18" thickBot="1" x14ac:dyDescent="0.25">
      <c r="A2" s="43" t="s">
        <v>561</v>
      </c>
      <c r="B2" s="118" t="s">
        <v>6</v>
      </c>
      <c r="C2" s="118" t="s">
        <v>490</v>
      </c>
      <c r="D2" s="103" t="s">
        <v>484</v>
      </c>
      <c r="E2" s="104" t="s">
        <v>567</v>
      </c>
      <c r="F2" s="30" t="s">
        <v>566</v>
      </c>
      <c r="G2" s="93" t="s">
        <v>437</v>
      </c>
      <c r="H2" s="99" t="s">
        <v>565</v>
      </c>
    </row>
    <row r="3" spans="1:9" ht="103" thickBot="1" x14ac:dyDescent="0.25">
      <c r="A3" s="58" t="s">
        <v>500</v>
      </c>
      <c r="B3" s="117" t="s">
        <v>501</v>
      </c>
      <c r="C3" s="117" t="s">
        <v>502</v>
      </c>
      <c r="D3" s="65" t="s">
        <v>525</v>
      </c>
      <c r="E3" s="66" t="s">
        <v>522</v>
      </c>
      <c r="F3" s="106" t="s">
        <v>562</v>
      </c>
      <c r="G3" s="94" t="s">
        <v>563</v>
      </c>
      <c r="H3" s="100" t="s">
        <v>564</v>
      </c>
    </row>
    <row r="4" spans="1:9" ht="17" thickTop="1" x14ac:dyDescent="0.2">
      <c r="A4" s="4" t="s">
        <v>374</v>
      </c>
      <c r="B4" s="113">
        <v>1</v>
      </c>
      <c r="C4" s="113">
        <v>1</v>
      </c>
      <c r="D4" s="52">
        <f>IF(NOT(ISBLANK($F4)),1,0)</f>
        <v>0</v>
      </c>
      <c r="E4" s="105">
        <f>IF(NOT(ISBLANK($H4)),1,0)</f>
        <v>0</v>
      </c>
      <c r="F4" s="4"/>
      <c r="G4" s="14"/>
      <c r="H4" s="101"/>
      <c r="I4" s="44"/>
    </row>
    <row r="9" spans="1:9" x14ac:dyDescent="0.2">
      <c r="H9" s="6"/>
    </row>
  </sheetData>
  <mergeCells count="3">
    <mergeCell ref="G1:H1"/>
    <mergeCell ref="B1:C1"/>
    <mergeCell ref="D1:E1"/>
  </mergeCells>
  <pageMargins left="0.7" right="0.7" top="0.75" bottom="0.75" header="0.3" footer="0.3"/>
  <ignoredErrors>
    <ignoredError sqref="E4" formula="1"/>
  </ignoredErrors>
  <extLst>
    <ext xmlns:x14="http://schemas.microsoft.com/office/spreadsheetml/2009/9/main" uri="{78C0D931-6437-407d-A8EE-F0AAD7539E65}">
      <x14:conditionalFormattings>
        <x14:conditionalFormatting xmlns:xm="http://schemas.microsoft.com/office/excel/2006/main">
          <x14:cfRule type="iconSet" priority="1" id="{32741046-6410-4541-96E6-C31B5005B528}">
            <x14:iconSet showValue="0" custom="1">
              <x14:cfvo type="percent">
                <xm:f>0</xm:f>
              </x14:cfvo>
              <x14:cfvo type="num" gte="0">
                <xm:f>1</xm:f>
              </x14:cfvo>
              <x14:cfvo type="num">
                <xm:f>1</xm:f>
              </x14:cfvo>
              <x14:cfIcon iconSet="NoIcons" iconId="0"/>
              <x14:cfIcon iconSet="NoIcons" iconId="0"/>
              <x14:cfIcon iconSet="3TrafficLights1" iconId="2"/>
            </x14:iconSet>
          </x14:cfRule>
          <xm:sqref>B4:E4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F5AC9-5BBB-014C-AD9E-8CD9D406FE4E}">
  <dimension ref="A1:T26"/>
  <sheetViews>
    <sheetView workbookViewId="0">
      <selection activeCell="B21" sqref="B21"/>
    </sheetView>
  </sheetViews>
  <sheetFormatPr baseColWidth="10" defaultRowHeight="16" x14ac:dyDescent="0.2"/>
  <cols>
    <col min="1" max="1" width="36" style="77" customWidth="1"/>
    <col min="2" max="2" width="33.83203125" style="77" customWidth="1"/>
    <col min="3" max="3" width="13.1640625" style="1" customWidth="1"/>
    <col min="4" max="4" width="19.1640625" style="1" customWidth="1"/>
    <col min="5" max="5" width="17.5" style="73" customWidth="1"/>
    <col min="6" max="6" width="18.1640625" style="73" customWidth="1"/>
    <col min="7" max="7" width="17" style="73" customWidth="1"/>
    <col min="8" max="8" width="16.1640625" style="73" customWidth="1"/>
    <col min="9" max="9" width="15" style="73" customWidth="1"/>
    <col min="10" max="10" width="15.83203125" style="73" customWidth="1"/>
    <col min="11" max="11" width="15.5" style="73" customWidth="1"/>
    <col min="12" max="12" width="22" style="73" customWidth="1"/>
    <col min="13" max="16" width="33.5" style="1" customWidth="1"/>
    <col min="17" max="17" width="44.33203125" style="1" customWidth="1"/>
    <col min="18" max="18" width="47.5" style="1" customWidth="1"/>
    <col min="19" max="19" width="39.83203125" style="1" customWidth="1"/>
    <col min="20" max="20" width="42" style="1" customWidth="1"/>
  </cols>
  <sheetData>
    <row r="1" spans="1:20" ht="34" customHeight="1" thickBot="1" x14ac:dyDescent="0.25">
      <c r="A1" s="213" t="s">
        <v>449</v>
      </c>
      <c r="B1" s="214"/>
      <c r="C1" s="205" t="s">
        <v>477</v>
      </c>
      <c r="D1" s="206"/>
      <c r="E1" s="217" t="s">
        <v>460</v>
      </c>
      <c r="F1" s="218"/>
      <c r="G1" s="219" t="s">
        <v>464</v>
      </c>
      <c r="H1" s="218"/>
      <c r="I1" s="207" t="s">
        <v>380</v>
      </c>
      <c r="J1" s="208"/>
      <c r="K1" s="208"/>
      <c r="L1" s="209"/>
      <c r="M1" s="210" t="s">
        <v>503</v>
      </c>
      <c r="N1" s="211"/>
      <c r="O1" s="211"/>
      <c r="P1" s="212"/>
      <c r="Q1" s="78" t="s">
        <v>528</v>
      </c>
      <c r="R1" s="86"/>
      <c r="S1" s="215" t="s">
        <v>529</v>
      </c>
      <c r="T1" s="216"/>
    </row>
    <row r="2" spans="1:20" s="34" customFormat="1" ht="34" x14ac:dyDescent="0.2">
      <c r="A2" s="80" t="s">
        <v>448</v>
      </c>
      <c r="B2" s="80" t="s">
        <v>457</v>
      </c>
      <c r="C2" s="114" t="s">
        <v>6</v>
      </c>
      <c r="D2" s="114" t="s">
        <v>476</v>
      </c>
      <c r="E2" s="115" t="s">
        <v>450</v>
      </c>
      <c r="F2" s="116" t="s">
        <v>455</v>
      </c>
      <c r="G2" s="115" t="s">
        <v>451</v>
      </c>
      <c r="H2" s="116" t="s">
        <v>456</v>
      </c>
      <c r="I2" s="97" t="s">
        <v>379</v>
      </c>
      <c r="J2" s="97" t="s">
        <v>466</v>
      </c>
      <c r="K2" s="97" t="s">
        <v>484</v>
      </c>
      <c r="L2" s="98" t="s">
        <v>465</v>
      </c>
      <c r="M2" s="79" t="s">
        <v>454</v>
      </c>
      <c r="N2" s="79" t="s">
        <v>504</v>
      </c>
      <c r="O2" s="79" t="s">
        <v>373</v>
      </c>
      <c r="P2" s="80" t="s">
        <v>467</v>
      </c>
      <c r="Q2" s="79" t="s">
        <v>458</v>
      </c>
      <c r="R2" s="80" t="s">
        <v>459</v>
      </c>
      <c r="S2" s="79" t="s">
        <v>458</v>
      </c>
      <c r="T2" s="81" t="s">
        <v>459</v>
      </c>
    </row>
    <row r="3" spans="1:20" s="34" customFormat="1" ht="147" customHeight="1" thickBot="1" x14ac:dyDescent="0.25">
      <c r="A3" s="84" t="s">
        <v>488</v>
      </c>
      <c r="B3" s="84" t="s">
        <v>475</v>
      </c>
      <c r="C3" s="82" t="s">
        <v>486</v>
      </c>
      <c r="D3" s="82" t="s">
        <v>492</v>
      </c>
      <c r="E3" s="62" t="s">
        <v>493</v>
      </c>
      <c r="F3" s="63" t="s">
        <v>478</v>
      </c>
      <c r="G3" s="62" t="s">
        <v>481</v>
      </c>
      <c r="H3" s="62" t="s">
        <v>480</v>
      </c>
      <c r="I3" s="64" t="s">
        <v>482</v>
      </c>
      <c r="J3" s="65" t="s">
        <v>483</v>
      </c>
      <c r="K3" s="65" t="s">
        <v>485</v>
      </c>
      <c r="L3" s="66" t="s">
        <v>522</v>
      </c>
      <c r="M3" s="83" t="s">
        <v>479</v>
      </c>
      <c r="N3" s="83" t="s">
        <v>470</v>
      </c>
      <c r="O3" s="83" t="s">
        <v>469</v>
      </c>
      <c r="P3" s="84" t="s">
        <v>468</v>
      </c>
      <c r="Q3" s="83" t="s">
        <v>474</v>
      </c>
      <c r="R3" s="84" t="s">
        <v>473</v>
      </c>
      <c r="S3" s="83" t="s">
        <v>472</v>
      </c>
      <c r="T3" s="85" t="s">
        <v>471</v>
      </c>
    </row>
    <row r="4" spans="1:20" s="91" customFormat="1" ht="18" thickTop="1" x14ac:dyDescent="0.2">
      <c r="A4" s="75" t="s">
        <v>59</v>
      </c>
      <c r="B4" s="75"/>
      <c r="C4" s="87">
        <v>1</v>
      </c>
      <c r="D4" s="87">
        <v>1</v>
      </c>
      <c r="E4" s="67">
        <f>IF(AND(NOT($M4),OR($I4,$J4,$K4,$L4)),1,0)</f>
        <v>1</v>
      </c>
      <c r="F4" s="68">
        <f>IF(AND(NOT(ISBLANK($T4))),1,0)</f>
        <v>0</v>
      </c>
      <c r="G4" s="69">
        <f>IF(OR($I4,$J4,$K4,$L4),1,0)</f>
        <v>1</v>
      </c>
      <c r="H4" s="68">
        <f>IF(NOT(ISBLANK($S4)),1,0)</f>
        <v>0</v>
      </c>
      <c r="I4" s="70">
        <f>IF(OR($N4, $P4="public"),1,0)</f>
        <v>0</v>
      </c>
      <c r="J4" s="70">
        <f>IF($P4="package",1,0)</f>
        <v>0</v>
      </c>
      <c r="K4" s="71">
        <f>IF(AND(NOT(ISBLANK($P4)),$P4&lt;&gt;"private"),1,0)</f>
        <v>1</v>
      </c>
      <c r="L4" s="72">
        <f>IF(VLOOKUP($O4,'Access Override Analysis'!$A:$E,5)=1,1,0)</f>
        <v>0</v>
      </c>
      <c r="M4" s="88" t="b">
        <v>0</v>
      </c>
      <c r="N4" s="77" t="b">
        <v>0</v>
      </c>
      <c r="O4" s="77" t="s">
        <v>374</v>
      </c>
      <c r="P4" s="75" t="s">
        <v>377</v>
      </c>
      <c r="Q4" s="88"/>
      <c r="R4" s="89"/>
      <c r="S4" s="88"/>
      <c r="T4" s="90"/>
    </row>
    <row r="5" spans="1:20" s="91" customFormat="1" ht="17" x14ac:dyDescent="0.2">
      <c r="A5" s="75" t="s">
        <v>152</v>
      </c>
      <c r="B5" s="75"/>
      <c r="C5" s="87">
        <v>1</v>
      </c>
      <c r="D5" s="87">
        <v>1</v>
      </c>
      <c r="E5" s="67">
        <f t="shared" ref="E5:E11" si="0">IF(AND(NOT($M5),OR($I5,$J5,$K5,$L5)),1,0)</f>
        <v>1</v>
      </c>
      <c r="F5" s="68">
        <f t="shared" ref="F5:F11" si="1">IF(AND(NOT(ISBLANK($T5))),1,0)</f>
        <v>0</v>
      </c>
      <c r="G5" s="69">
        <f t="shared" ref="G5:G11" si="2">IF(OR($I5,$J5,$K5,$L5),1,0)</f>
        <v>1</v>
      </c>
      <c r="H5" s="68">
        <f>IF(NOT(ISBLANK($S5)),1,0)</f>
        <v>0</v>
      </c>
      <c r="I5" s="70">
        <f t="shared" ref="I5:I11" si="3">IF(OR($N5, $P5="public"),1,0)</f>
        <v>0</v>
      </c>
      <c r="J5" s="70">
        <f t="shared" ref="J5:J11" si="4">IF($P5="package",1,0)</f>
        <v>0</v>
      </c>
      <c r="K5" s="71">
        <f t="shared" ref="K5:K11" si="5">IF(AND(NOT(ISBLANK($P5)),$P5&lt;&gt;"private"),1,0)</f>
        <v>1</v>
      </c>
      <c r="L5" s="72">
        <f>IF(VLOOKUP($O5,'Access Override Analysis'!$A:$E,5)=1,1,0)</f>
        <v>0</v>
      </c>
      <c r="M5" s="88" t="b">
        <v>0</v>
      </c>
      <c r="N5" s="77" t="b">
        <v>0</v>
      </c>
      <c r="O5" s="77" t="s">
        <v>374</v>
      </c>
      <c r="P5" s="75" t="s">
        <v>377</v>
      </c>
      <c r="Q5" s="88"/>
      <c r="R5" s="89"/>
      <c r="S5" s="88"/>
      <c r="T5" s="90"/>
    </row>
    <row r="6" spans="1:20" s="91" customFormat="1" ht="22" customHeight="1" x14ac:dyDescent="0.2">
      <c r="A6" s="75" t="s">
        <v>155</v>
      </c>
      <c r="B6" s="75"/>
      <c r="C6" s="87">
        <v>1</v>
      </c>
      <c r="D6" s="87">
        <v>1</v>
      </c>
      <c r="E6" s="67">
        <f t="shared" si="0"/>
        <v>1</v>
      </c>
      <c r="F6" s="68">
        <f t="shared" si="1"/>
        <v>0</v>
      </c>
      <c r="G6" s="69">
        <f t="shared" si="2"/>
        <v>1</v>
      </c>
      <c r="H6" s="68">
        <f t="shared" ref="H6:H11" si="6">IF(NOT(ISBLANK($S6)),1,0)</f>
        <v>0</v>
      </c>
      <c r="I6" s="70">
        <f t="shared" si="3"/>
        <v>0</v>
      </c>
      <c r="J6" s="70">
        <f t="shared" si="4"/>
        <v>0</v>
      </c>
      <c r="K6" s="71">
        <f t="shared" si="5"/>
        <v>1</v>
      </c>
      <c r="L6" s="72">
        <f>IF(VLOOKUP($O6,'Access Override Analysis'!$A:$E,5)=1,1,0)</f>
        <v>0</v>
      </c>
      <c r="M6" s="88" t="b">
        <v>0</v>
      </c>
      <c r="N6" s="77" t="b">
        <v>0</v>
      </c>
      <c r="O6" s="77" t="s">
        <v>374</v>
      </c>
      <c r="P6" s="75" t="s">
        <v>377</v>
      </c>
      <c r="Q6" s="88"/>
      <c r="R6" s="89"/>
      <c r="S6" s="88"/>
      <c r="T6" s="90"/>
    </row>
    <row r="7" spans="1:20" s="91" customFormat="1" ht="17" x14ac:dyDescent="0.2">
      <c r="A7" s="75" t="s">
        <v>72</v>
      </c>
      <c r="B7" s="75"/>
      <c r="C7" s="87">
        <v>1</v>
      </c>
      <c r="D7" s="87">
        <v>1</v>
      </c>
      <c r="E7" s="67">
        <f t="shared" si="0"/>
        <v>1</v>
      </c>
      <c r="F7" s="68">
        <f t="shared" si="1"/>
        <v>0</v>
      </c>
      <c r="G7" s="69">
        <f t="shared" si="2"/>
        <v>1</v>
      </c>
      <c r="H7" s="68">
        <f t="shared" si="6"/>
        <v>0</v>
      </c>
      <c r="I7" s="70">
        <f t="shared" si="3"/>
        <v>0</v>
      </c>
      <c r="J7" s="70">
        <f t="shared" si="4"/>
        <v>0</v>
      </c>
      <c r="K7" s="71">
        <f t="shared" si="5"/>
        <v>1</v>
      </c>
      <c r="L7" s="72">
        <f>IF(VLOOKUP($O7,'Access Override Analysis'!$A:$E,5)=1,1,0)</f>
        <v>0</v>
      </c>
      <c r="M7" s="88" t="b">
        <v>0</v>
      </c>
      <c r="N7" s="77" t="b">
        <v>0</v>
      </c>
      <c r="O7" s="77" t="s">
        <v>374</v>
      </c>
      <c r="P7" s="75" t="s">
        <v>377</v>
      </c>
      <c r="Q7" s="88"/>
      <c r="R7" s="89"/>
      <c r="S7" s="88"/>
      <c r="T7" s="90"/>
    </row>
    <row r="8" spans="1:20" s="91" customFormat="1" ht="17" x14ac:dyDescent="0.2">
      <c r="A8" s="75" t="s">
        <v>109</v>
      </c>
      <c r="B8" s="75"/>
      <c r="C8" s="87">
        <v>1</v>
      </c>
      <c r="D8" s="87">
        <v>1</v>
      </c>
      <c r="E8" s="67">
        <f t="shared" si="0"/>
        <v>1</v>
      </c>
      <c r="F8" s="68">
        <f t="shared" si="1"/>
        <v>0</v>
      </c>
      <c r="G8" s="69">
        <f t="shared" si="2"/>
        <v>1</v>
      </c>
      <c r="H8" s="68">
        <f t="shared" si="6"/>
        <v>0</v>
      </c>
      <c r="I8" s="70">
        <f t="shared" si="3"/>
        <v>0</v>
      </c>
      <c r="J8" s="70">
        <f t="shared" si="4"/>
        <v>0</v>
      </c>
      <c r="K8" s="71">
        <f t="shared" si="5"/>
        <v>1</v>
      </c>
      <c r="L8" s="72">
        <f>IF(VLOOKUP($O8,'Access Override Analysis'!$A:$E,5)=1,1,0)</f>
        <v>0</v>
      </c>
      <c r="M8" s="88" t="b">
        <v>0</v>
      </c>
      <c r="N8" s="77" t="b">
        <v>0</v>
      </c>
      <c r="O8" s="77" t="s">
        <v>374</v>
      </c>
      <c r="P8" s="75" t="s">
        <v>377</v>
      </c>
      <c r="Q8" s="88"/>
      <c r="R8" s="89"/>
      <c r="S8" s="88"/>
      <c r="T8" s="90"/>
    </row>
    <row r="9" spans="1:20" s="91" customFormat="1" ht="17" x14ac:dyDescent="0.2">
      <c r="A9" s="75" t="s">
        <v>66</v>
      </c>
      <c r="B9" s="75"/>
      <c r="C9" s="87">
        <v>1</v>
      </c>
      <c r="D9" s="87">
        <v>1</v>
      </c>
      <c r="E9" s="67">
        <f t="shared" si="0"/>
        <v>1</v>
      </c>
      <c r="F9" s="68">
        <f t="shared" si="1"/>
        <v>0</v>
      </c>
      <c r="G9" s="69">
        <f t="shared" si="2"/>
        <v>1</v>
      </c>
      <c r="H9" s="68">
        <f t="shared" si="6"/>
        <v>0</v>
      </c>
      <c r="I9" s="70">
        <f t="shared" si="3"/>
        <v>0</v>
      </c>
      <c r="J9" s="70">
        <f t="shared" si="4"/>
        <v>0</v>
      </c>
      <c r="K9" s="71">
        <f t="shared" si="5"/>
        <v>1</v>
      </c>
      <c r="L9" s="72">
        <f>IF(VLOOKUP($O9,'Access Override Analysis'!$A:$E,5)=1,1,0)</f>
        <v>0</v>
      </c>
      <c r="M9" s="88" t="b">
        <v>0</v>
      </c>
      <c r="N9" s="77" t="b">
        <v>0</v>
      </c>
      <c r="O9" s="77" t="s">
        <v>374</v>
      </c>
      <c r="P9" s="75" t="s">
        <v>377</v>
      </c>
      <c r="Q9" s="88"/>
      <c r="R9" s="89"/>
      <c r="S9" s="88"/>
      <c r="T9" s="90"/>
    </row>
    <row r="10" spans="1:20" s="91" customFormat="1" ht="17" x14ac:dyDescent="0.2">
      <c r="A10" s="75" t="s">
        <v>489</v>
      </c>
      <c r="B10" s="75"/>
      <c r="C10" s="87">
        <v>1</v>
      </c>
      <c r="D10" s="87">
        <v>1</v>
      </c>
      <c r="E10" s="67">
        <f t="shared" si="0"/>
        <v>1</v>
      </c>
      <c r="F10" s="68">
        <f t="shared" si="1"/>
        <v>0</v>
      </c>
      <c r="G10" s="69">
        <f t="shared" si="2"/>
        <v>1</v>
      </c>
      <c r="H10" s="68">
        <f t="shared" si="6"/>
        <v>0</v>
      </c>
      <c r="I10" s="70">
        <f t="shared" si="3"/>
        <v>0</v>
      </c>
      <c r="J10" s="70">
        <f t="shared" si="4"/>
        <v>0</v>
      </c>
      <c r="K10" s="71">
        <f t="shared" si="5"/>
        <v>1</v>
      </c>
      <c r="L10" s="72">
        <f>IF(VLOOKUP($O10,'Access Override Analysis'!$A:$E,5)=1,1,0)</f>
        <v>0</v>
      </c>
      <c r="M10" s="88" t="b">
        <v>0</v>
      </c>
      <c r="N10" s="77" t="b">
        <v>0</v>
      </c>
      <c r="O10" s="77" t="s">
        <v>374</v>
      </c>
      <c r="P10" s="75" t="s">
        <v>377</v>
      </c>
      <c r="Q10" s="88"/>
      <c r="R10" s="89"/>
      <c r="S10" s="88"/>
      <c r="T10" s="90"/>
    </row>
    <row r="11" spans="1:20" s="91" customFormat="1" ht="17" x14ac:dyDescent="0.2">
      <c r="A11" s="75" t="s">
        <v>142</v>
      </c>
      <c r="B11" s="75"/>
      <c r="C11" s="87">
        <v>1</v>
      </c>
      <c r="D11" s="87">
        <v>1</v>
      </c>
      <c r="E11" s="67">
        <f t="shared" si="0"/>
        <v>1</v>
      </c>
      <c r="F11" s="68">
        <f t="shared" si="1"/>
        <v>0</v>
      </c>
      <c r="G11" s="69">
        <f t="shared" si="2"/>
        <v>1</v>
      </c>
      <c r="H11" s="68">
        <f t="shared" si="6"/>
        <v>0</v>
      </c>
      <c r="I11" s="70">
        <f t="shared" si="3"/>
        <v>0</v>
      </c>
      <c r="J11" s="70">
        <f t="shared" si="4"/>
        <v>0</v>
      </c>
      <c r="K11" s="71">
        <f t="shared" si="5"/>
        <v>1</v>
      </c>
      <c r="L11" s="72">
        <f>IF(VLOOKUP($O11,'Access Override Analysis'!$A:$E,5)=1,1,0)</f>
        <v>0</v>
      </c>
      <c r="M11" s="88" t="b">
        <v>0</v>
      </c>
      <c r="N11" s="77" t="b">
        <v>0</v>
      </c>
      <c r="O11" s="77" t="s">
        <v>374</v>
      </c>
      <c r="P11" s="75" t="s">
        <v>377</v>
      </c>
      <c r="Q11" s="88"/>
      <c r="R11" s="89"/>
      <c r="S11" s="88"/>
      <c r="T11" s="90"/>
    </row>
    <row r="12" spans="1:20" x14ac:dyDescent="0.2">
      <c r="A12" s="76"/>
      <c r="B12" s="76"/>
      <c r="K12" s="74"/>
      <c r="L12" s="74"/>
      <c r="M12" s="34"/>
      <c r="N12" s="34"/>
      <c r="O12" s="34"/>
      <c r="P12" s="34"/>
      <c r="Q12" s="34"/>
      <c r="R12" s="34"/>
      <c r="S12" s="34"/>
      <c r="T12" s="34"/>
    </row>
    <row r="13" spans="1:20" x14ac:dyDescent="0.2">
      <c r="K13" s="74"/>
      <c r="L13" s="74"/>
      <c r="M13" s="34"/>
      <c r="N13" s="34"/>
      <c r="O13" s="34"/>
      <c r="P13" s="34"/>
      <c r="Q13" s="34"/>
      <c r="R13" s="34"/>
      <c r="S13" s="34"/>
      <c r="T13" s="34"/>
    </row>
    <row r="26" spans="9:9" x14ac:dyDescent="0.2">
      <c r="I26" s="74"/>
    </row>
  </sheetData>
  <sheetProtection formatCells="0" formatColumns="0" formatRows="0" insertRows="0" insertHyperlinks="0" deleteRows="0"/>
  <mergeCells count="7">
    <mergeCell ref="C1:D1"/>
    <mergeCell ref="I1:L1"/>
    <mergeCell ref="M1:P1"/>
    <mergeCell ref="A1:B1"/>
    <mergeCell ref="S1:T1"/>
    <mergeCell ref="E1:F1"/>
    <mergeCell ref="G1:H1"/>
  </mergeCells>
  <pageMargins left="0.7" right="0.7" top="0.75" bottom="0.75" header="0.3" footer="0.3"/>
  <pageSetup orientation="portrait" horizontalDpi="0" verticalDpi="0"/>
  <ignoredErrors>
    <ignoredError sqref="F10" formula="1"/>
    <ignoredError sqref="F4:F5" unlockedFormula="1"/>
    <ignoredError sqref="F11 F6:F9" formula="1" unlockedFormula="1"/>
  </ignoredErrors>
  <extLst>
    <ext xmlns:x14="http://schemas.microsoft.com/office/spreadsheetml/2009/9/main" uri="{78C0D931-6437-407d-A8EE-F0AAD7539E65}">
      <x14:conditionalFormattings>
        <x14:conditionalFormatting xmlns:xm="http://schemas.microsoft.com/office/excel/2006/main">
          <x14:cfRule type="iconSet" priority="26" id="{D6760BD0-3BDD-9645-8F4D-964FA57E2193}">
            <x14:iconSet showValue="0" custom="1">
              <x14:cfvo type="percent">
                <xm:f>0</xm:f>
              </x14:cfvo>
              <x14:cfvo type="num" gte="0">
                <xm:f>1</xm:f>
              </x14:cfvo>
              <x14:cfvo type="num">
                <xm:f>1</xm:f>
              </x14:cfvo>
              <x14:cfIcon iconSet="NoIcons" iconId="0"/>
              <x14:cfIcon iconSet="NoIcons" iconId="0"/>
              <x14:cfIcon iconSet="3TrafficLights1" iconId="2"/>
            </x14:iconSet>
          </x14:cfRule>
          <xm:sqref>H4:H9 H11</xm:sqref>
        </x14:conditionalFormatting>
        <x14:conditionalFormatting xmlns:xm="http://schemas.microsoft.com/office/excel/2006/main">
          <x14:cfRule type="iconSet" priority="24" id="{0A2A30C0-20E8-B844-B30B-3531F25EBB3E}">
            <x14:iconSet showValue="0" custom="1">
              <x14:cfvo type="percent">
                <xm:f>0</xm:f>
              </x14:cfvo>
              <x14:cfvo type="num" gte="0">
                <xm:f>1</xm:f>
              </x14:cfvo>
              <x14:cfvo type="num">
                <xm:f>1</xm:f>
              </x14:cfvo>
              <x14:cfIcon iconSet="NoIcons" iconId="0"/>
              <x14:cfIcon iconSet="NoIcons" iconId="0"/>
              <x14:cfIcon iconSet="3TrafficLights1" iconId="2"/>
            </x14:iconSet>
          </x14:cfRule>
          <xm:sqref>G4:G11</xm:sqref>
        </x14:conditionalFormatting>
        <x14:conditionalFormatting xmlns:xm="http://schemas.microsoft.com/office/excel/2006/main">
          <x14:cfRule type="iconSet" priority="23" id="{2D5B38FA-D422-B149-9190-BC05CEA6F590}">
            <x14:iconSet showValue="0" custom="1">
              <x14:cfvo type="percent">
                <xm:f>0</xm:f>
              </x14:cfvo>
              <x14:cfvo type="num" gte="0">
                <xm:f>1</xm:f>
              </x14:cfvo>
              <x14:cfvo type="num">
                <xm:f>1</xm:f>
              </x14:cfvo>
              <x14:cfIcon iconSet="NoIcons" iconId="0"/>
              <x14:cfIcon iconSet="NoIcons" iconId="0"/>
              <x14:cfIcon iconSet="3TrafficLights1" iconId="2"/>
            </x14:iconSet>
          </x14:cfRule>
          <xm:sqref>F4:F9 F11</xm:sqref>
        </x14:conditionalFormatting>
        <x14:conditionalFormatting xmlns:xm="http://schemas.microsoft.com/office/excel/2006/main">
          <x14:cfRule type="iconSet" priority="19" id="{A2980F09-D03F-664C-A2BC-D8243D752A6B}">
            <x14:iconSet showValue="0" custom="1">
              <x14:cfvo type="percent">
                <xm:f>0</xm:f>
              </x14:cfvo>
              <x14:cfvo type="num" gte="0">
                <xm:f>1</xm:f>
              </x14:cfvo>
              <x14:cfvo type="num">
                <xm:f>1</xm:f>
              </x14:cfvo>
              <x14:cfIcon iconSet="NoIcons" iconId="0"/>
              <x14:cfIcon iconSet="NoIcons" iconId="0"/>
              <x14:cfIcon iconSet="3TrafficLights1" iconId="2"/>
            </x14:iconSet>
          </x14:cfRule>
          <xm:sqref>E4:E11</xm:sqref>
        </x14:conditionalFormatting>
        <x14:conditionalFormatting xmlns:xm="http://schemas.microsoft.com/office/excel/2006/main">
          <x14:cfRule type="iconSet" priority="89" id="{10FBF1C0-9003-E243-969B-780C383723D2}">
            <x14:iconSet showValue="0" custom="1">
              <x14:cfvo type="percent">
                <xm:f>0</xm:f>
              </x14:cfvo>
              <x14:cfvo type="num" gte="0">
                <xm:f>1</xm:f>
              </x14:cfvo>
              <x14:cfvo type="num">
                <xm:f>1</xm:f>
              </x14:cfvo>
              <x14:cfIcon iconSet="NoIcons" iconId="0"/>
              <x14:cfIcon iconSet="NoIcons" iconId="0"/>
              <x14:cfIcon iconSet="3TrafficLights1" iconId="2"/>
            </x14:iconSet>
          </x14:cfRule>
          <xm:sqref>I4:J11</xm:sqref>
        </x14:conditionalFormatting>
        <x14:conditionalFormatting xmlns:xm="http://schemas.microsoft.com/office/excel/2006/main">
          <x14:cfRule type="iconSet" priority="17" id="{15F75DE1-CC45-1E4E-91F5-370F28BF7536}">
            <x14:iconSet showValue="0" custom="1">
              <x14:cfvo type="percent">
                <xm:f>0</xm:f>
              </x14:cfvo>
              <x14:cfvo type="num" gte="0">
                <xm:f>1</xm:f>
              </x14:cfvo>
              <x14:cfvo type="num">
                <xm:f>1</xm:f>
              </x14:cfvo>
              <x14:cfIcon iconSet="NoIcons" iconId="0"/>
              <x14:cfIcon iconSet="NoIcons" iconId="0"/>
              <x14:cfIcon iconSet="3Symbols" iconId="2"/>
            </x14:iconSet>
          </x14:cfRule>
          <xm:sqref>C5:C9 C11</xm:sqref>
        </x14:conditionalFormatting>
        <x14:conditionalFormatting xmlns:xm="http://schemas.microsoft.com/office/excel/2006/main">
          <x14:cfRule type="iconSet" priority="16" id="{02B939C2-D3C3-234E-A965-2CD1503E4B5E}">
            <x14:iconSet showValue="0" custom="1">
              <x14:cfvo type="percent">
                <xm:f>0</xm:f>
              </x14:cfvo>
              <x14:cfvo type="num" gte="0">
                <xm:f>1</xm:f>
              </x14:cfvo>
              <x14:cfvo type="num">
                <xm:f>1</xm:f>
              </x14:cfvo>
              <x14:cfIcon iconSet="NoIcons" iconId="0"/>
              <x14:cfIcon iconSet="NoIcons" iconId="0"/>
              <x14:cfIcon iconSet="3Symbols" iconId="2"/>
            </x14:iconSet>
          </x14:cfRule>
          <xm:sqref>C4</xm:sqref>
        </x14:conditionalFormatting>
        <x14:conditionalFormatting xmlns:xm="http://schemas.microsoft.com/office/excel/2006/main">
          <x14:cfRule type="iconSet" priority="15" id="{3EB7DB01-06D5-B044-A134-384B18565129}">
            <x14:iconSet showValue="0" custom="1">
              <x14:cfvo type="percent">
                <xm:f>0</xm:f>
              </x14:cfvo>
              <x14:cfvo type="num" gte="0">
                <xm:f>1</xm:f>
              </x14:cfvo>
              <x14:cfvo type="num">
                <xm:f>1</xm:f>
              </x14:cfvo>
              <x14:cfIcon iconSet="NoIcons" iconId="0"/>
              <x14:cfIcon iconSet="NoIcons" iconId="0"/>
              <x14:cfIcon iconSet="3Symbols" iconId="2"/>
            </x14:iconSet>
          </x14:cfRule>
          <xm:sqref>D5:D9 D11</xm:sqref>
        </x14:conditionalFormatting>
        <x14:conditionalFormatting xmlns:xm="http://schemas.microsoft.com/office/excel/2006/main">
          <x14:cfRule type="iconSet" priority="14" id="{2E640686-C84F-EF47-B2EB-D02BB06F1854}">
            <x14:iconSet showValue="0" custom="1">
              <x14:cfvo type="percent">
                <xm:f>0</xm:f>
              </x14:cfvo>
              <x14:cfvo type="num" gte="0">
                <xm:f>1</xm:f>
              </x14:cfvo>
              <x14:cfvo type="num">
                <xm:f>1</xm:f>
              </x14:cfvo>
              <x14:cfIcon iconSet="NoIcons" iconId="0"/>
              <x14:cfIcon iconSet="NoIcons" iconId="0"/>
              <x14:cfIcon iconSet="3Symbols" iconId="2"/>
            </x14:iconSet>
          </x14:cfRule>
          <xm:sqref>D4</xm:sqref>
        </x14:conditionalFormatting>
        <x14:conditionalFormatting xmlns:xm="http://schemas.microsoft.com/office/excel/2006/main">
          <x14:cfRule type="iconSet" priority="11" id="{DAABDE57-2571-F342-8C30-657583F812CD}">
            <x14:iconSet showValue="0" custom="1">
              <x14:cfvo type="percent">
                <xm:f>0</xm:f>
              </x14:cfvo>
              <x14:cfvo type="num" gte="0">
                <xm:f>1</xm:f>
              </x14:cfvo>
              <x14:cfvo type="num">
                <xm:f>1</xm:f>
              </x14:cfvo>
              <x14:cfIcon iconSet="NoIcons" iconId="0"/>
              <x14:cfIcon iconSet="NoIcons" iconId="0"/>
              <x14:cfIcon iconSet="3TrafficLights1" iconId="2"/>
            </x14:iconSet>
          </x14:cfRule>
          <xm:sqref>H10</xm:sqref>
        </x14:conditionalFormatting>
        <x14:conditionalFormatting xmlns:xm="http://schemas.microsoft.com/office/excel/2006/main">
          <x14:cfRule type="iconSet" priority="9" id="{7CF88EEC-42CD-B84E-A4C2-8306E045A0EB}">
            <x14:iconSet showValue="0" custom="1">
              <x14:cfvo type="percent">
                <xm:f>0</xm:f>
              </x14:cfvo>
              <x14:cfvo type="num" gte="0">
                <xm:f>1</xm:f>
              </x14:cfvo>
              <x14:cfvo type="num">
                <xm:f>1</xm:f>
              </x14:cfvo>
              <x14:cfIcon iconSet="NoIcons" iconId="0"/>
              <x14:cfIcon iconSet="NoIcons" iconId="0"/>
              <x14:cfIcon iconSet="3TrafficLights1" iconId="2"/>
            </x14:iconSet>
          </x14:cfRule>
          <xm:sqref>F10</xm:sqref>
        </x14:conditionalFormatting>
        <x14:conditionalFormatting xmlns:xm="http://schemas.microsoft.com/office/excel/2006/main">
          <x14:cfRule type="iconSet" priority="6" id="{50151BBA-4765-F940-92B2-0A1AAA9EB7D6}">
            <x14:iconSet showValue="0" custom="1">
              <x14:cfvo type="percent">
                <xm:f>0</xm:f>
              </x14:cfvo>
              <x14:cfvo type="num" gte="0">
                <xm:f>1</xm:f>
              </x14:cfvo>
              <x14:cfvo type="num">
                <xm:f>1</xm:f>
              </x14:cfvo>
              <x14:cfIcon iconSet="NoIcons" iconId="0"/>
              <x14:cfIcon iconSet="NoIcons" iconId="0"/>
              <x14:cfIcon iconSet="3Symbols" iconId="2"/>
            </x14:iconSet>
          </x14:cfRule>
          <xm:sqref>C10</xm:sqref>
        </x14:conditionalFormatting>
        <x14:conditionalFormatting xmlns:xm="http://schemas.microsoft.com/office/excel/2006/main">
          <x14:cfRule type="iconSet" priority="5" id="{FAAA0DC6-E4C1-4A47-B97E-EDD36AF1A842}">
            <x14:iconSet showValue="0" custom="1">
              <x14:cfvo type="percent">
                <xm:f>0</xm:f>
              </x14:cfvo>
              <x14:cfvo type="num" gte="0">
                <xm:f>1</xm:f>
              </x14:cfvo>
              <x14:cfvo type="num">
                <xm:f>1</xm:f>
              </x14:cfvo>
              <x14:cfIcon iconSet="NoIcons" iconId="0"/>
              <x14:cfIcon iconSet="NoIcons" iconId="0"/>
              <x14:cfIcon iconSet="3Symbols" iconId="2"/>
            </x14:iconSet>
          </x14:cfRule>
          <xm:sqref>D10</xm:sqref>
        </x14:conditionalFormatting>
        <x14:conditionalFormatting xmlns:xm="http://schemas.microsoft.com/office/excel/2006/main">
          <x14:cfRule type="iconSet" priority="4" id="{519523BD-8AD5-6042-913C-CA94BB7B170F}">
            <x14:iconSet showValue="0" custom="1">
              <x14:cfvo type="percent">
                <xm:f>0</xm:f>
              </x14:cfvo>
              <x14:cfvo type="num" gte="0">
                <xm:f>1</xm:f>
              </x14:cfvo>
              <x14:cfvo type="num">
                <xm:f>1</xm:f>
              </x14:cfvo>
              <x14:cfIcon iconSet="NoIcons" iconId="0"/>
              <x14:cfIcon iconSet="NoIcons" iconId="0"/>
              <x14:cfIcon iconSet="3TrafficLights1" iconId="2"/>
            </x14:iconSet>
          </x14:cfRule>
          <xm:sqref>Q11 Q4:Q9</xm:sqref>
        </x14:conditionalFormatting>
        <x14:conditionalFormatting xmlns:xm="http://schemas.microsoft.com/office/excel/2006/main">
          <x14:cfRule type="iconSet" priority="3" id="{B938782F-5ACE-964D-96EF-30E9F867A4D0}">
            <x14:iconSet showValue="0" custom="1">
              <x14:cfvo type="percent">
                <xm:f>0</xm:f>
              </x14:cfvo>
              <x14:cfvo type="num" gte="0">
                <xm:f>1</xm:f>
              </x14:cfvo>
              <x14:cfvo type="num">
                <xm:f>1</xm:f>
              </x14:cfvo>
              <x14:cfIcon iconSet="NoIcons" iconId="0"/>
              <x14:cfIcon iconSet="NoIcons" iconId="0"/>
              <x14:cfIcon iconSet="3TrafficLights1" iconId="2"/>
            </x14:iconSet>
          </x14:cfRule>
          <xm:sqref>Q10</xm:sqref>
        </x14:conditionalFormatting>
        <x14:conditionalFormatting xmlns:xm="http://schemas.microsoft.com/office/excel/2006/main">
          <x14:cfRule type="iconSet" priority="2" id="{CF02C758-F89E-D14E-9A07-ECAB89F855C6}">
            <x14:iconSet showValue="0" custom="1">
              <x14:cfvo type="percent">
                <xm:f>0</xm:f>
              </x14:cfvo>
              <x14:cfvo type="num" gte="0">
                <xm:f>1</xm:f>
              </x14:cfvo>
              <x14:cfvo type="num">
                <xm:f>1</xm:f>
              </x14:cfvo>
              <x14:cfIcon iconSet="NoIcons" iconId="0"/>
              <x14:cfIcon iconSet="NoIcons" iconId="0"/>
              <x14:cfIcon iconSet="3TrafficLights1" iconId="2"/>
            </x14:iconSet>
          </x14:cfRule>
          <xm:sqref>M11 M4:M9</xm:sqref>
        </x14:conditionalFormatting>
        <x14:conditionalFormatting xmlns:xm="http://schemas.microsoft.com/office/excel/2006/main">
          <x14:cfRule type="iconSet" priority="1" id="{98632134-DC9A-9D42-826C-E4EBE732D115}">
            <x14:iconSet showValue="0" custom="1">
              <x14:cfvo type="percent">
                <xm:f>0</xm:f>
              </x14:cfvo>
              <x14:cfvo type="num" gte="0">
                <xm:f>1</xm:f>
              </x14:cfvo>
              <x14:cfvo type="num">
                <xm:f>1</xm:f>
              </x14:cfvo>
              <x14:cfIcon iconSet="NoIcons" iconId="0"/>
              <x14:cfIcon iconSet="NoIcons" iconId="0"/>
              <x14:cfIcon iconSet="3TrafficLights1" iconId="2"/>
            </x14:iconSet>
          </x14:cfRule>
          <xm:sqref>M10</xm:sqref>
        </x14:conditionalFormatting>
        <x14:conditionalFormatting xmlns:xm="http://schemas.microsoft.com/office/excel/2006/main">
          <x14:cfRule type="iconSet" priority="161" id="{949E892C-B2C0-574C-8D20-5292AFF105A5}">
            <x14:iconSet showValue="0" custom="1">
              <x14:cfvo type="percent">
                <xm:f>0</xm:f>
              </x14:cfvo>
              <x14:cfvo type="num" gte="0">
                <xm:f>1</xm:f>
              </x14:cfvo>
              <x14:cfvo type="num">
                <xm:f>1</xm:f>
              </x14:cfvo>
              <x14:cfIcon iconSet="NoIcons" iconId="0"/>
              <x14:cfIcon iconSet="NoIcons" iconId="0"/>
              <x14:cfIcon iconSet="3TrafficLights1" iconId="2"/>
            </x14:iconSet>
          </x14:cfRule>
          <xm:sqref>R11:T11 R4:T9 K4:L11</xm:sqref>
        </x14:conditionalFormatting>
        <x14:conditionalFormatting xmlns:xm="http://schemas.microsoft.com/office/excel/2006/main">
          <x14:cfRule type="iconSet" priority="164" id="{D5B14EC2-F2AD-4743-9BA5-78403CF87000}">
            <x14:iconSet showValue="0" custom="1">
              <x14:cfvo type="percent">
                <xm:f>0</xm:f>
              </x14:cfvo>
              <x14:cfvo type="num" gte="0">
                <xm:f>1</xm:f>
              </x14:cfvo>
              <x14:cfvo type="num">
                <xm:f>1</xm:f>
              </x14:cfvo>
              <x14:cfIcon iconSet="NoIcons" iconId="0"/>
              <x14:cfIcon iconSet="NoIcons" iconId="0"/>
              <x14:cfIcon iconSet="3TrafficLights1" iconId="2"/>
            </x14:iconSet>
          </x14:cfRule>
          <xm:sqref>R10:T10</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D2C10-8BA7-1641-9E82-B86231C353E0}">
  <dimension ref="A1:AE87"/>
  <sheetViews>
    <sheetView zoomScale="89" zoomScaleNormal="25" workbookViewId="0">
      <pane xSplit="3" ySplit="4" topLeftCell="Q5" activePane="bottomRight" state="frozen"/>
      <selection pane="topRight" activeCell="D1" sqref="D1"/>
      <selection pane="bottomLeft" activeCell="A3" sqref="A3"/>
      <selection pane="bottomRight" activeCell="AD5" sqref="AD5"/>
    </sheetView>
  </sheetViews>
  <sheetFormatPr baseColWidth="10" defaultRowHeight="16" x14ac:dyDescent="0.2"/>
  <cols>
    <col min="1" max="1" width="32" hidden="1" customWidth="1"/>
    <col min="2" max="2" width="36" hidden="1" customWidth="1"/>
    <col min="3" max="3" width="66.33203125" style="1" customWidth="1"/>
    <col min="4" max="4" width="22.33203125" customWidth="1"/>
    <col min="5" max="6" width="12.33203125" style="21" customWidth="1"/>
    <col min="7" max="7" width="11.83203125" style="21" customWidth="1"/>
    <col min="8" max="8" width="12.33203125" style="29" customWidth="1"/>
    <col min="9" max="9" width="20.6640625" style="29" customWidth="1"/>
    <col min="10" max="13" width="20.6640625" style="52" customWidth="1"/>
    <col min="14" max="16" width="18" style="52" customWidth="1"/>
    <col min="17" max="17" width="54" style="1" customWidth="1"/>
    <col min="18" max="18" width="61.33203125" style="1" customWidth="1"/>
    <col min="19" max="19" width="54" style="1" customWidth="1"/>
    <col min="20" max="20" width="38.1640625" customWidth="1"/>
    <col min="21" max="21" width="27.5" customWidth="1"/>
    <col min="22" max="22" width="26.33203125" customWidth="1"/>
    <col min="23" max="23" width="29.5" customWidth="1"/>
    <col min="24" max="24" width="29.6640625" style="22" customWidth="1"/>
    <col min="25" max="25" width="25.33203125" customWidth="1"/>
    <col min="26" max="26" width="17.83203125" customWidth="1"/>
    <col min="27" max="27" width="24" style="1" customWidth="1"/>
    <col min="28" max="28" width="40.1640625" style="1" customWidth="1"/>
    <col min="29" max="29" width="29" customWidth="1"/>
    <col min="30" max="30" width="44.33203125" style="141" customWidth="1"/>
  </cols>
  <sheetData>
    <row r="1" spans="1:30" ht="34" customHeight="1" x14ac:dyDescent="0.2">
      <c r="E1" s="225" t="s">
        <v>477</v>
      </c>
      <c r="F1" s="226"/>
      <c r="G1" s="230" t="s">
        <v>382</v>
      </c>
      <c r="H1" s="231"/>
      <c r="I1" s="231"/>
      <c r="J1" s="231"/>
      <c r="K1" s="231"/>
      <c r="L1" s="231"/>
      <c r="M1" s="231"/>
      <c r="N1" s="45"/>
      <c r="O1" s="45"/>
      <c r="P1" s="45"/>
      <c r="Q1" s="102"/>
      <c r="R1" s="102"/>
      <c r="S1" s="102"/>
      <c r="T1" s="102"/>
      <c r="U1" s="102"/>
      <c r="V1" s="102"/>
      <c r="W1" s="102"/>
      <c r="X1" s="102"/>
      <c r="Y1" s="102"/>
      <c r="Z1" s="102"/>
      <c r="AA1" s="102"/>
      <c r="AB1" s="102"/>
      <c r="AC1" s="102"/>
      <c r="AD1" s="139"/>
    </row>
    <row r="2" spans="1:30" ht="18" customHeight="1" thickBot="1" x14ac:dyDescent="0.25">
      <c r="D2" s="4"/>
      <c r="E2" s="242"/>
      <c r="F2" s="243"/>
      <c r="G2" s="232" t="s">
        <v>453</v>
      </c>
      <c r="H2" s="233"/>
      <c r="I2" s="233"/>
      <c r="J2" s="239" t="s">
        <v>380</v>
      </c>
      <c r="K2" s="240"/>
      <c r="L2" s="240"/>
      <c r="M2" s="241"/>
      <c r="N2" s="227" t="s">
        <v>503</v>
      </c>
      <c r="O2" s="228"/>
      <c r="P2" s="229"/>
      <c r="Q2" s="246" t="s">
        <v>442</v>
      </c>
      <c r="R2" s="247"/>
      <c r="S2" s="247"/>
      <c r="T2" s="247"/>
      <c r="U2" s="247"/>
      <c r="V2" s="247"/>
      <c r="W2" s="247"/>
      <c r="X2" s="247"/>
      <c r="Y2" s="247"/>
      <c r="Z2" s="247"/>
      <c r="AA2" s="248"/>
      <c r="AB2" s="222" t="s">
        <v>86</v>
      </c>
      <c r="AC2" s="223"/>
      <c r="AD2" s="224"/>
    </row>
    <row r="3" spans="1:30" ht="17" thickBot="1" x14ac:dyDescent="0.25">
      <c r="D3" s="23"/>
      <c r="E3" s="244"/>
      <c r="F3" s="245"/>
      <c r="G3" s="234" t="s">
        <v>527</v>
      </c>
      <c r="H3" s="235"/>
      <c r="I3" s="126" t="s">
        <v>463</v>
      </c>
      <c r="J3" s="236"/>
      <c r="K3" s="237"/>
      <c r="L3" s="237"/>
      <c r="M3" s="238"/>
      <c r="N3" s="47"/>
      <c r="O3" s="47"/>
      <c r="P3" s="48"/>
      <c r="Q3" s="220" t="s">
        <v>560</v>
      </c>
      <c r="R3" s="249"/>
      <c r="S3" s="249"/>
      <c r="T3" s="249"/>
      <c r="U3" s="249"/>
      <c r="V3" s="249"/>
      <c r="W3" s="250"/>
      <c r="X3" s="220" t="s">
        <v>461</v>
      </c>
      <c r="Y3" s="251"/>
      <c r="Z3" s="251"/>
      <c r="AA3" s="252"/>
      <c r="AB3" s="220" t="s">
        <v>443</v>
      </c>
      <c r="AC3" s="221"/>
      <c r="AD3" s="49" t="s">
        <v>538</v>
      </c>
    </row>
    <row r="4" spans="1:30" s="1" customFormat="1" ht="103" thickBot="1" x14ac:dyDescent="0.25">
      <c r="A4" s="8" t="s">
        <v>45</v>
      </c>
      <c r="B4" s="10" t="s">
        <v>19</v>
      </c>
      <c r="C4" s="10" t="s">
        <v>496</v>
      </c>
      <c r="D4" s="9" t="s">
        <v>0</v>
      </c>
      <c r="E4" s="120" t="s">
        <v>6</v>
      </c>
      <c r="F4" s="119" t="s">
        <v>490</v>
      </c>
      <c r="G4" s="107" t="s">
        <v>452</v>
      </c>
      <c r="H4" s="108" t="s">
        <v>455</v>
      </c>
      <c r="I4" s="127" t="s">
        <v>462</v>
      </c>
      <c r="J4" s="128" t="s">
        <v>379</v>
      </c>
      <c r="K4" s="128" t="s">
        <v>466</v>
      </c>
      <c r="L4" s="97" t="s">
        <v>484</v>
      </c>
      <c r="M4" s="129" t="s">
        <v>465</v>
      </c>
      <c r="N4" s="79" t="s">
        <v>526</v>
      </c>
      <c r="O4" s="79" t="s">
        <v>373</v>
      </c>
      <c r="P4" s="80" t="s">
        <v>467</v>
      </c>
      <c r="Q4" s="12" t="s">
        <v>531</v>
      </c>
      <c r="R4" s="12" t="s">
        <v>530</v>
      </c>
      <c r="S4" s="50" t="s">
        <v>532</v>
      </c>
      <c r="T4" s="12" t="s">
        <v>447</v>
      </c>
      <c r="U4" s="12" t="s">
        <v>517</v>
      </c>
      <c r="V4" s="12" t="s">
        <v>534</v>
      </c>
      <c r="W4" s="12" t="s">
        <v>535</v>
      </c>
      <c r="X4" s="13" t="s">
        <v>444</v>
      </c>
      <c r="Y4" s="12" t="s">
        <v>445</v>
      </c>
      <c r="Z4" s="15" t="s">
        <v>366</v>
      </c>
      <c r="AA4" s="51" t="s">
        <v>513</v>
      </c>
      <c r="AB4" s="12" t="s">
        <v>446</v>
      </c>
      <c r="AC4" s="25" t="s">
        <v>58</v>
      </c>
      <c r="AD4" s="51" t="s">
        <v>439</v>
      </c>
    </row>
    <row r="5" spans="1:30" s="1" customFormat="1" ht="205" thickBot="1" x14ac:dyDescent="0.25">
      <c r="A5" s="17"/>
      <c r="B5" s="17"/>
      <c r="C5" s="56" t="s">
        <v>497</v>
      </c>
      <c r="D5" s="56" t="s">
        <v>498</v>
      </c>
      <c r="E5" s="121" t="s">
        <v>487</v>
      </c>
      <c r="F5" s="122" t="s">
        <v>491</v>
      </c>
      <c r="G5" s="124" t="s">
        <v>494</v>
      </c>
      <c r="H5" s="109" t="s">
        <v>495</v>
      </c>
      <c r="I5" s="110" t="s">
        <v>499</v>
      </c>
      <c r="J5" s="130" t="s">
        <v>518</v>
      </c>
      <c r="K5" s="136" t="s">
        <v>519</v>
      </c>
      <c r="L5" s="135" t="s">
        <v>520</v>
      </c>
      <c r="M5" s="66" t="s">
        <v>521</v>
      </c>
      <c r="N5" s="83" t="s">
        <v>470</v>
      </c>
      <c r="O5" s="83" t="s">
        <v>506</v>
      </c>
      <c r="P5" s="84" t="s">
        <v>468</v>
      </c>
      <c r="Q5" s="59" t="s">
        <v>508</v>
      </c>
      <c r="R5" s="59" t="s">
        <v>507</v>
      </c>
      <c r="S5" s="59" t="s">
        <v>508</v>
      </c>
      <c r="T5" s="59" t="s">
        <v>533</v>
      </c>
      <c r="U5" s="59" t="s">
        <v>516</v>
      </c>
      <c r="V5" s="59" t="s">
        <v>537</v>
      </c>
      <c r="W5" s="59" t="s">
        <v>536</v>
      </c>
      <c r="X5" s="96" t="s">
        <v>511</v>
      </c>
      <c r="Y5" s="59" t="s">
        <v>515</v>
      </c>
      <c r="Z5" s="59" t="s">
        <v>512</v>
      </c>
      <c r="AA5" s="95" t="s">
        <v>514</v>
      </c>
      <c r="AB5" s="59" t="s">
        <v>509</v>
      </c>
      <c r="AC5" s="92" t="s">
        <v>510</v>
      </c>
      <c r="AD5" s="95" t="s">
        <v>559</v>
      </c>
    </row>
    <row r="6" spans="1:30" ht="18" thickTop="1" x14ac:dyDescent="0.2">
      <c r="A6" s="3"/>
      <c r="B6" s="3"/>
      <c r="C6" s="1" t="s">
        <v>381</v>
      </c>
      <c r="D6" t="s">
        <v>44</v>
      </c>
      <c r="E6" s="60">
        <v>1</v>
      </c>
      <c r="F6" s="60">
        <v>1</v>
      </c>
      <c r="G6" s="125">
        <f>IF(OR($J6, $K6,$L6,$M6), 1, 0)</f>
        <v>1</v>
      </c>
      <c r="H6" s="111">
        <f>IF(OR(NOT(ISBLANK($S6)), NOT(ISBLANK($T8)), NOT(ISBLANK($W6))), 1, 0)</f>
        <v>0</v>
      </c>
      <c r="I6" s="112">
        <f t="shared" ref="I6:I37" si="0">IF(   OR(NOT(ISBLANK($AB6)),NOT(ISBLANK($AC6)),NOT(ISBLANK($AD6))),1,0)</f>
        <v>0</v>
      </c>
      <c r="J6" s="61">
        <f>IF(OR($N6, $P6="public"),1,0)</f>
        <v>1</v>
      </c>
      <c r="K6" s="132">
        <f>IF($P6="package",1,0)</f>
        <v>0</v>
      </c>
      <c r="L6" s="61">
        <f>IF(AND(NOT(ISBLANK($P6)),$P6&lt;&gt;"private"),1,0)</f>
        <v>1</v>
      </c>
      <c r="M6" s="134">
        <f>IF(VLOOKUP($O6,'Access Override Analysis'!$A:$E,5)=1,1,0)</f>
        <v>0</v>
      </c>
      <c r="N6" s="52" t="b">
        <v>0</v>
      </c>
      <c r="O6" s="52" t="s">
        <v>374</v>
      </c>
      <c r="P6" s="105" t="s">
        <v>378</v>
      </c>
      <c r="Z6" s="6"/>
      <c r="AA6" s="42"/>
      <c r="AC6" s="11"/>
      <c r="AD6" s="140"/>
    </row>
    <row r="7" spans="1:30" x14ac:dyDescent="0.2">
      <c r="A7" s="3"/>
      <c r="B7" s="3" t="s">
        <v>43</v>
      </c>
      <c r="C7"/>
      <c r="E7" s="123"/>
      <c r="F7" s="113"/>
      <c r="G7" s="125">
        <f>IF(OR($J7, $K7,$L7,$M7), 1, 0)</f>
        <v>0</v>
      </c>
      <c r="H7" s="111"/>
      <c r="I7" s="112">
        <f t="shared" si="0"/>
        <v>0</v>
      </c>
      <c r="J7" s="131">
        <f t="shared" ref="J7:J66" si="1">IF(OR($N7, $P7="public"),1,0)</f>
        <v>0</v>
      </c>
      <c r="K7" s="133">
        <f t="shared" ref="K7:K66" si="2">IF($P7="package",1,0)</f>
        <v>0</v>
      </c>
      <c r="L7" s="133">
        <f t="shared" ref="L7:L66" si="3">IF(AND(NOT(ISBLANK($P7)),$P7&lt;&gt;"private"),1,0)</f>
        <v>0</v>
      </c>
      <c r="M7" s="138"/>
      <c r="P7" s="16"/>
      <c r="Z7" s="6"/>
      <c r="AA7" s="42"/>
      <c r="AC7" s="11"/>
      <c r="AD7" s="140"/>
    </row>
    <row r="8" spans="1:30" ht="34" x14ac:dyDescent="0.2">
      <c r="C8" s="1" t="s">
        <v>11</v>
      </c>
      <c r="D8" t="s">
        <v>5</v>
      </c>
      <c r="E8" s="123">
        <v>1</v>
      </c>
      <c r="F8" s="113">
        <v>1</v>
      </c>
      <c r="G8" s="125">
        <f t="shared" ref="G8:G66" si="4">IF(OR($J8, $K8,$L8,$M8), 1, 0)</f>
        <v>1</v>
      </c>
      <c r="H8" s="111">
        <f>IF(OR(NOT(ISBLANK($S8)), NOT(ISBLANK($T8)), NOT(ISBLANK($W8))), 1, 0)</f>
        <v>1</v>
      </c>
      <c r="I8" s="112">
        <f t="shared" si="0"/>
        <v>1</v>
      </c>
      <c r="J8" s="131">
        <f t="shared" si="1"/>
        <v>1</v>
      </c>
      <c r="K8" s="133">
        <f t="shared" si="2"/>
        <v>0</v>
      </c>
      <c r="L8" s="133">
        <f t="shared" si="3"/>
        <v>1</v>
      </c>
      <c r="M8" s="138">
        <f>IF(VLOOKUP($O8,'Access Override Analysis'!$A:$E,5)=1,1,0)</f>
        <v>0</v>
      </c>
      <c r="N8" s="52" t="b">
        <v>0</v>
      </c>
      <c r="O8" s="52" t="s">
        <v>374</v>
      </c>
      <c r="P8" s="16" t="s">
        <v>378</v>
      </c>
      <c r="Q8" s="1" t="s">
        <v>159</v>
      </c>
      <c r="S8" s="1" t="s">
        <v>159</v>
      </c>
      <c r="X8" s="22" t="s">
        <v>57</v>
      </c>
      <c r="Z8" s="6">
        <v>1</v>
      </c>
      <c r="AA8" s="42"/>
      <c r="AC8" s="11"/>
      <c r="AD8" s="140" t="s">
        <v>60</v>
      </c>
    </row>
    <row r="9" spans="1:30" ht="153" x14ac:dyDescent="0.2">
      <c r="C9" s="1" t="s">
        <v>12</v>
      </c>
      <c r="D9" t="s">
        <v>13</v>
      </c>
      <c r="E9" s="123">
        <v>1</v>
      </c>
      <c r="F9" s="113">
        <v>1</v>
      </c>
      <c r="G9" s="125">
        <f t="shared" si="4"/>
        <v>1</v>
      </c>
      <c r="H9" s="111">
        <f t="shared" ref="H9:H66" si="5">IF(OR(NOT(ISBLANK($S9)), NOT(ISBLANK($T9)), NOT(ISBLANK($W9))), 1, 0)</f>
        <v>1</v>
      </c>
      <c r="I9" s="112">
        <f t="shared" si="0"/>
        <v>1</v>
      </c>
      <c r="J9" s="131">
        <f t="shared" si="1"/>
        <v>1</v>
      </c>
      <c r="K9" s="133">
        <f t="shared" si="2"/>
        <v>0</v>
      </c>
      <c r="L9" s="133">
        <f t="shared" si="3"/>
        <v>1</v>
      </c>
      <c r="M9" s="138">
        <f>IF(VLOOKUP($O9,'Access Override Analysis'!$A:$E,5)=1,1,0)</f>
        <v>0</v>
      </c>
      <c r="N9" s="52" t="b">
        <v>0</v>
      </c>
      <c r="O9" s="52" t="s">
        <v>374</v>
      </c>
      <c r="P9" s="16" t="s">
        <v>378</v>
      </c>
      <c r="Q9" s="1" t="s">
        <v>158</v>
      </c>
      <c r="R9" s="1" t="s">
        <v>157</v>
      </c>
      <c r="S9" s="1" t="s">
        <v>158</v>
      </c>
      <c r="Z9" s="6">
        <v>1</v>
      </c>
      <c r="AA9" s="42"/>
      <c r="AC9" s="11"/>
      <c r="AD9" s="140" t="s">
        <v>59</v>
      </c>
    </row>
    <row r="10" spans="1:30" ht="17" x14ac:dyDescent="0.2">
      <c r="C10" s="1" t="s">
        <v>14</v>
      </c>
      <c r="D10" t="s">
        <v>15</v>
      </c>
      <c r="E10" s="123">
        <v>1</v>
      </c>
      <c r="F10" s="113">
        <v>1</v>
      </c>
      <c r="G10" s="125">
        <f t="shared" si="4"/>
        <v>1</v>
      </c>
      <c r="H10" s="111">
        <f t="shared" si="5"/>
        <v>0</v>
      </c>
      <c r="I10" s="112">
        <f t="shared" si="0"/>
        <v>1</v>
      </c>
      <c r="J10" s="131">
        <f t="shared" si="1"/>
        <v>1</v>
      </c>
      <c r="K10" s="133">
        <f t="shared" si="2"/>
        <v>0</v>
      </c>
      <c r="L10" s="133">
        <f t="shared" si="3"/>
        <v>1</v>
      </c>
      <c r="M10" s="138">
        <f>IF(VLOOKUP($O10,'Access Override Analysis'!$A:$E,5)=1,1,0)</f>
        <v>0</v>
      </c>
      <c r="N10" s="52" t="b">
        <v>0</v>
      </c>
      <c r="O10" s="52" t="s">
        <v>374</v>
      </c>
      <c r="P10" s="16" t="s">
        <v>378</v>
      </c>
      <c r="Z10" s="6">
        <v>1</v>
      </c>
      <c r="AA10" s="42"/>
      <c r="AC10" s="11"/>
      <c r="AD10" s="140" t="s">
        <v>59</v>
      </c>
    </row>
    <row r="11" spans="1:30" ht="85" x14ac:dyDescent="0.2">
      <c r="C11" s="1" t="s">
        <v>20</v>
      </c>
      <c r="D11" t="s">
        <v>16</v>
      </c>
      <c r="E11" s="123">
        <v>1</v>
      </c>
      <c r="F11" s="113">
        <v>1</v>
      </c>
      <c r="G11" s="125">
        <f t="shared" si="4"/>
        <v>1</v>
      </c>
      <c r="H11" s="111">
        <f t="shared" si="5"/>
        <v>0</v>
      </c>
      <c r="I11" s="112">
        <f t="shared" si="0"/>
        <v>1</v>
      </c>
      <c r="J11" s="131">
        <f t="shared" si="1"/>
        <v>1</v>
      </c>
      <c r="K11" s="133">
        <f t="shared" si="2"/>
        <v>0</v>
      </c>
      <c r="L11" s="133">
        <f t="shared" si="3"/>
        <v>1</v>
      </c>
      <c r="M11" s="138">
        <f>IF(VLOOKUP($O11,'Access Override Analysis'!$A:$E,5)=1,1,0)</f>
        <v>0</v>
      </c>
      <c r="N11" s="52" t="b">
        <v>0</v>
      </c>
      <c r="O11" s="52" t="s">
        <v>374</v>
      </c>
      <c r="P11" s="16" t="s">
        <v>378</v>
      </c>
      <c r="R11" s="1" t="s">
        <v>56</v>
      </c>
      <c r="Z11" s="6">
        <v>1</v>
      </c>
      <c r="AA11" s="42"/>
      <c r="AC11" s="11"/>
      <c r="AD11" s="140" t="s">
        <v>62</v>
      </c>
    </row>
    <row r="12" spans="1:30" ht="17" x14ac:dyDescent="0.2">
      <c r="C12" s="1" t="s">
        <v>17</v>
      </c>
      <c r="D12" t="s">
        <v>3</v>
      </c>
      <c r="E12" s="123">
        <v>1</v>
      </c>
      <c r="F12" s="113">
        <v>1</v>
      </c>
      <c r="G12" s="125">
        <f t="shared" si="4"/>
        <v>1</v>
      </c>
      <c r="H12" s="111">
        <f t="shared" si="5"/>
        <v>0</v>
      </c>
      <c r="I12" s="112">
        <f t="shared" si="0"/>
        <v>1</v>
      </c>
      <c r="J12" s="131">
        <f t="shared" si="1"/>
        <v>1</v>
      </c>
      <c r="K12" s="133">
        <f t="shared" si="2"/>
        <v>0</v>
      </c>
      <c r="L12" s="133">
        <f t="shared" si="3"/>
        <v>1</v>
      </c>
      <c r="M12" s="138">
        <f>IF(VLOOKUP($O12,'Access Override Analysis'!$A:$E,5)=1,1,0)</f>
        <v>0</v>
      </c>
      <c r="N12" s="52" t="b">
        <v>0</v>
      </c>
      <c r="O12" s="52" t="s">
        <v>374</v>
      </c>
      <c r="P12" s="16" t="s">
        <v>378</v>
      </c>
      <c r="R12" s="1" t="s">
        <v>61</v>
      </c>
      <c r="X12" s="22" t="s">
        <v>65</v>
      </c>
      <c r="Z12" s="6">
        <v>1</v>
      </c>
      <c r="AA12" s="42"/>
      <c r="AC12" s="11"/>
      <c r="AD12" s="140" t="s">
        <v>63</v>
      </c>
    </row>
    <row r="13" spans="1:30" ht="17" x14ac:dyDescent="0.2">
      <c r="C13" s="1" t="s">
        <v>135</v>
      </c>
      <c r="D13" t="s">
        <v>3</v>
      </c>
      <c r="E13" s="123">
        <v>1</v>
      </c>
      <c r="F13" s="113">
        <v>1</v>
      </c>
      <c r="G13" s="125">
        <f t="shared" si="4"/>
        <v>1</v>
      </c>
      <c r="H13" s="111">
        <f t="shared" si="5"/>
        <v>1</v>
      </c>
      <c r="I13" s="112">
        <f t="shared" si="0"/>
        <v>1</v>
      </c>
      <c r="J13" s="131">
        <f t="shared" si="1"/>
        <v>1</v>
      </c>
      <c r="K13" s="137">
        <f t="shared" si="2"/>
        <v>0</v>
      </c>
      <c r="L13" s="133">
        <f t="shared" si="3"/>
        <v>1</v>
      </c>
      <c r="M13" s="138">
        <f>IF(VLOOKUP($O13,'Access Override Analysis'!$A:$E,5)=1,1,0)</f>
        <v>0</v>
      </c>
      <c r="N13" s="52" t="b">
        <v>0</v>
      </c>
      <c r="O13" s="52" t="s">
        <v>374</v>
      </c>
      <c r="P13" s="16" t="s">
        <v>378</v>
      </c>
      <c r="Q13" s="1" t="s">
        <v>64</v>
      </c>
      <c r="S13" s="1" t="s">
        <v>64</v>
      </c>
      <c r="X13" s="22" t="s">
        <v>65</v>
      </c>
      <c r="Z13" s="6">
        <v>1</v>
      </c>
      <c r="AA13" s="42"/>
      <c r="AB13" s="1" t="s">
        <v>67</v>
      </c>
      <c r="AC13" s="11"/>
      <c r="AD13" s="140" t="s">
        <v>66</v>
      </c>
    </row>
    <row r="14" spans="1:30" ht="34" x14ac:dyDescent="0.2">
      <c r="C14" s="1" t="s">
        <v>136</v>
      </c>
      <c r="D14" t="s">
        <v>3</v>
      </c>
      <c r="E14" s="123">
        <v>1</v>
      </c>
      <c r="F14" s="113">
        <v>1</v>
      </c>
      <c r="G14" s="125">
        <f t="shared" si="4"/>
        <v>1</v>
      </c>
      <c r="H14" s="111">
        <f t="shared" si="5"/>
        <v>0</v>
      </c>
      <c r="I14" s="112">
        <f t="shared" si="0"/>
        <v>1</v>
      </c>
      <c r="J14" s="131">
        <f t="shared" si="1"/>
        <v>1</v>
      </c>
      <c r="K14" s="137">
        <f t="shared" si="2"/>
        <v>0</v>
      </c>
      <c r="L14" s="133">
        <f t="shared" si="3"/>
        <v>1</v>
      </c>
      <c r="M14" s="138">
        <f>IF(VLOOKUP($O14,'Access Override Analysis'!$A:$E,5)=1,1,0)</f>
        <v>0</v>
      </c>
      <c r="N14" s="52" t="b">
        <v>0</v>
      </c>
      <c r="O14" s="52" t="s">
        <v>374</v>
      </c>
      <c r="P14" s="16" t="s">
        <v>378</v>
      </c>
      <c r="X14" s="22" t="s">
        <v>65</v>
      </c>
      <c r="Z14" s="6"/>
      <c r="AA14" s="42"/>
      <c r="AB14" s="1" t="s">
        <v>67</v>
      </c>
      <c r="AC14" s="11"/>
      <c r="AD14" s="140" t="s">
        <v>73</v>
      </c>
    </row>
    <row r="15" spans="1:30" ht="17" x14ac:dyDescent="0.2">
      <c r="C15" s="1" t="s">
        <v>18</v>
      </c>
      <c r="D15" t="s">
        <v>3</v>
      </c>
      <c r="E15" s="123">
        <v>1</v>
      </c>
      <c r="F15" s="113">
        <v>1</v>
      </c>
      <c r="G15" s="125">
        <f t="shared" si="4"/>
        <v>1</v>
      </c>
      <c r="H15" s="111">
        <f t="shared" si="5"/>
        <v>1</v>
      </c>
      <c r="I15" s="112">
        <f t="shared" si="0"/>
        <v>1</v>
      </c>
      <c r="J15" s="131">
        <f t="shared" si="1"/>
        <v>1</v>
      </c>
      <c r="K15" s="137">
        <f t="shared" si="2"/>
        <v>0</v>
      </c>
      <c r="L15" s="133">
        <f t="shared" si="3"/>
        <v>1</v>
      </c>
      <c r="M15" s="138">
        <f>IF(VLOOKUP($O15,'Access Override Analysis'!$A:$E,5)=1,1,0)</f>
        <v>0</v>
      </c>
      <c r="N15" s="52" t="b">
        <v>0</v>
      </c>
      <c r="O15" s="52" t="s">
        <v>374</v>
      </c>
      <c r="P15" s="16" t="s">
        <v>378</v>
      </c>
      <c r="Q15" s="1" t="s">
        <v>74</v>
      </c>
      <c r="S15" s="1" t="s">
        <v>74</v>
      </c>
      <c r="X15" s="22" t="s">
        <v>65</v>
      </c>
      <c r="Z15" s="6"/>
      <c r="AA15" s="42"/>
      <c r="AB15" s="1" t="s">
        <v>76</v>
      </c>
      <c r="AC15" s="11" t="s">
        <v>75</v>
      </c>
      <c r="AD15" s="140" t="s">
        <v>73</v>
      </c>
    </row>
    <row r="16" spans="1:30" ht="17" x14ac:dyDescent="0.2">
      <c r="C16" s="1" t="s">
        <v>21</v>
      </c>
      <c r="D16" t="s">
        <v>3</v>
      </c>
      <c r="E16" s="123">
        <v>1</v>
      </c>
      <c r="F16" s="113">
        <v>1</v>
      </c>
      <c r="G16" s="125">
        <f t="shared" si="4"/>
        <v>1</v>
      </c>
      <c r="H16" s="111">
        <f t="shared" si="5"/>
        <v>1</v>
      </c>
      <c r="I16" s="112">
        <f t="shared" si="0"/>
        <v>0</v>
      </c>
      <c r="J16" s="131">
        <f t="shared" si="1"/>
        <v>1</v>
      </c>
      <c r="K16" s="137">
        <f t="shared" si="2"/>
        <v>0</v>
      </c>
      <c r="L16" s="133">
        <f t="shared" si="3"/>
        <v>1</v>
      </c>
      <c r="M16" s="138">
        <f>IF(VLOOKUP($O16,'Access Override Analysis'!$A:$E,5)=1,1,0)</f>
        <v>0</v>
      </c>
      <c r="N16" s="52" t="b">
        <v>0</v>
      </c>
      <c r="O16" s="52" t="s">
        <v>374</v>
      </c>
      <c r="P16" s="16" t="s">
        <v>378</v>
      </c>
      <c r="Q16" s="1" t="s">
        <v>77</v>
      </c>
      <c r="S16" s="1" t="s">
        <v>77</v>
      </c>
      <c r="X16" s="22" t="s">
        <v>4</v>
      </c>
      <c r="Z16" s="6">
        <v>1</v>
      </c>
      <c r="AA16" s="42"/>
      <c r="AC16" s="11"/>
      <c r="AD16" s="140"/>
    </row>
    <row r="17" spans="3:30" ht="85" x14ac:dyDescent="0.2">
      <c r="C17" s="1" t="s">
        <v>80</v>
      </c>
      <c r="D17" t="s">
        <v>3</v>
      </c>
      <c r="E17" s="123">
        <v>1</v>
      </c>
      <c r="F17" s="113">
        <v>1</v>
      </c>
      <c r="G17" s="125">
        <f t="shared" si="4"/>
        <v>1</v>
      </c>
      <c r="H17" s="111">
        <f t="shared" si="5"/>
        <v>0</v>
      </c>
      <c r="I17" s="112">
        <f t="shared" si="0"/>
        <v>0</v>
      </c>
      <c r="J17" s="131">
        <f t="shared" si="1"/>
        <v>1</v>
      </c>
      <c r="K17" s="137">
        <f t="shared" si="2"/>
        <v>0</v>
      </c>
      <c r="L17" s="133">
        <f t="shared" si="3"/>
        <v>1</v>
      </c>
      <c r="M17" s="138">
        <f>IF(VLOOKUP($O17,'Access Override Analysis'!$A:$E,5)=1,1,0)</f>
        <v>0</v>
      </c>
      <c r="N17" s="52" t="b">
        <v>0</v>
      </c>
      <c r="O17" s="52" t="s">
        <v>374</v>
      </c>
      <c r="P17" s="16" t="s">
        <v>378</v>
      </c>
      <c r="X17" s="22" t="s">
        <v>65</v>
      </c>
      <c r="Z17" s="6">
        <v>1</v>
      </c>
      <c r="AA17" s="42" t="s">
        <v>84</v>
      </c>
      <c r="AC17" s="11"/>
      <c r="AD17" s="140"/>
    </row>
    <row r="18" spans="3:30" ht="85" x14ac:dyDescent="0.2">
      <c r="C18" s="1" t="s">
        <v>81</v>
      </c>
      <c r="D18" t="s">
        <v>3</v>
      </c>
      <c r="E18" s="123">
        <v>1</v>
      </c>
      <c r="F18" s="113">
        <v>1</v>
      </c>
      <c r="G18" s="125">
        <f t="shared" si="4"/>
        <v>1</v>
      </c>
      <c r="H18" s="111">
        <f t="shared" si="5"/>
        <v>0</v>
      </c>
      <c r="I18" s="112">
        <f t="shared" si="0"/>
        <v>0</v>
      </c>
      <c r="J18" s="131">
        <f t="shared" si="1"/>
        <v>0</v>
      </c>
      <c r="K18" s="137">
        <f t="shared" si="2"/>
        <v>0</v>
      </c>
      <c r="L18" s="133">
        <f t="shared" si="3"/>
        <v>1</v>
      </c>
      <c r="M18" s="138">
        <f>IF(VLOOKUP($O18,'Access Override Analysis'!$A:$E,5)=1,1,0)</f>
        <v>0</v>
      </c>
      <c r="N18" s="52" t="b">
        <v>0</v>
      </c>
      <c r="O18" s="52" t="s">
        <v>374</v>
      </c>
      <c r="P18" s="16" t="s">
        <v>377</v>
      </c>
      <c r="X18" s="22" t="s">
        <v>65</v>
      </c>
      <c r="Z18" s="6">
        <v>1</v>
      </c>
      <c r="AA18" s="42" t="s">
        <v>85</v>
      </c>
      <c r="AC18" s="11"/>
      <c r="AD18" s="140"/>
    </row>
    <row r="19" spans="3:30" ht="85" x14ac:dyDescent="0.2">
      <c r="C19" s="1" t="s">
        <v>82</v>
      </c>
      <c r="D19" t="s">
        <v>83</v>
      </c>
      <c r="E19" s="123">
        <v>1</v>
      </c>
      <c r="F19" s="113">
        <v>1</v>
      </c>
      <c r="G19" s="125">
        <f t="shared" si="4"/>
        <v>1</v>
      </c>
      <c r="H19" s="111">
        <f t="shared" si="5"/>
        <v>0</v>
      </c>
      <c r="I19" s="112">
        <f t="shared" si="0"/>
        <v>0</v>
      </c>
      <c r="J19" s="131">
        <f t="shared" si="1"/>
        <v>1</v>
      </c>
      <c r="K19" s="137">
        <f t="shared" si="2"/>
        <v>0</v>
      </c>
      <c r="L19" s="133">
        <f t="shared" si="3"/>
        <v>1</v>
      </c>
      <c r="M19" s="138">
        <f>IF(VLOOKUP($O19,'Access Override Analysis'!$A:$E,5)=1,1,0)</f>
        <v>0</v>
      </c>
      <c r="N19" s="52" t="b">
        <v>0</v>
      </c>
      <c r="O19" s="52" t="s">
        <v>374</v>
      </c>
      <c r="P19" s="16" t="s">
        <v>378</v>
      </c>
      <c r="X19" s="22" t="s">
        <v>65</v>
      </c>
      <c r="Z19" s="6">
        <v>1</v>
      </c>
      <c r="AA19" s="42"/>
      <c r="AC19" s="11"/>
      <c r="AD19" s="140"/>
    </row>
    <row r="20" spans="3:30" ht="34" x14ac:dyDescent="0.2">
      <c r="C20" s="1" t="s">
        <v>79</v>
      </c>
      <c r="D20" t="s">
        <v>3</v>
      </c>
      <c r="E20" s="123">
        <v>1</v>
      </c>
      <c r="F20" s="113">
        <v>1</v>
      </c>
      <c r="G20" s="125">
        <f t="shared" si="4"/>
        <v>1</v>
      </c>
      <c r="H20" s="111">
        <f t="shared" si="5"/>
        <v>1</v>
      </c>
      <c r="I20" s="112">
        <f t="shared" si="0"/>
        <v>1</v>
      </c>
      <c r="J20" s="131">
        <f t="shared" si="1"/>
        <v>1</v>
      </c>
      <c r="K20" s="137">
        <f t="shared" si="2"/>
        <v>0</v>
      </c>
      <c r="L20" s="133">
        <f t="shared" si="3"/>
        <v>1</v>
      </c>
      <c r="M20" s="138">
        <f>IF(VLOOKUP($O20,'Access Override Analysis'!$A:$E,5)=1,1,0)</f>
        <v>0</v>
      </c>
      <c r="N20" s="52" t="b">
        <v>0</v>
      </c>
      <c r="O20" s="52" t="s">
        <v>374</v>
      </c>
      <c r="P20" s="16" t="s">
        <v>378</v>
      </c>
      <c r="Q20" s="1" t="s">
        <v>160</v>
      </c>
      <c r="S20" s="1" t="s">
        <v>160</v>
      </c>
      <c r="X20" s="22" t="s">
        <v>65</v>
      </c>
      <c r="Z20" s="6">
        <v>1</v>
      </c>
      <c r="AA20" s="42"/>
      <c r="AB20" s="1" t="s">
        <v>67</v>
      </c>
      <c r="AC20" s="11"/>
      <c r="AD20" s="140" t="s">
        <v>113</v>
      </c>
    </row>
    <row r="21" spans="3:30" ht="51" x14ac:dyDescent="0.2">
      <c r="C21" s="1" t="s">
        <v>78</v>
      </c>
      <c r="E21" s="123">
        <v>1</v>
      </c>
      <c r="F21" s="113">
        <v>1</v>
      </c>
      <c r="G21" s="125">
        <f t="shared" si="4"/>
        <v>1</v>
      </c>
      <c r="H21" s="111">
        <f t="shared" si="5"/>
        <v>0</v>
      </c>
      <c r="I21" s="112">
        <f t="shared" si="0"/>
        <v>0</v>
      </c>
      <c r="J21" s="131">
        <f t="shared" si="1"/>
        <v>1</v>
      </c>
      <c r="K21" s="137">
        <f t="shared" si="2"/>
        <v>0</v>
      </c>
      <c r="L21" s="133">
        <f t="shared" si="3"/>
        <v>1</v>
      </c>
      <c r="M21" s="138">
        <f>IF(VLOOKUP($O21,'Access Override Analysis'!$A:$E,5)=1,1,0)</f>
        <v>0</v>
      </c>
      <c r="N21" s="52" t="b">
        <v>0</v>
      </c>
      <c r="O21" s="52" t="s">
        <v>374</v>
      </c>
      <c r="P21" s="16" t="s">
        <v>378</v>
      </c>
      <c r="X21" s="22" t="s">
        <v>4</v>
      </c>
      <c r="Z21" s="6">
        <v>1</v>
      </c>
      <c r="AA21" s="42" t="s">
        <v>87</v>
      </c>
      <c r="AC21" s="11"/>
      <c r="AD21" s="140"/>
    </row>
    <row r="22" spans="3:30" ht="68" x14ac:dyDescent="0.2">
      <c r="C22" s="1" t="s">
        <v>22</v>
      </c>
      <c r="D22" t="s">
        <v>3</v>
      </c>
      <c r="E22" s="123">
        <v>1</v>
      </c>
      <c r="F22" s="113">
        <v>1</v>
      </c>
      <c r="G22" s="125">
        <f t="shared" si="4"/>
        <v>1</v>
      </c>
      <c r="H22" s="111">
        <f t="shared" si="5"/>
        <v>0</v>
      </c>
      <c r="I22" s="112">
        <f t="shared" si="0"/>
        <v>0</v>
      </c>
      <c r="J22" s="131">
        <f t="shared" si="1"/>
        <v>1</v>
      </c>
      <c r="K22" s="137">
        <f t="shared" si="2"/>
        <v>0</v>
      </c>
      <c r="L22" s="133">
        <f t="shared" si="3"/>
        <v>1</v>
      </c>
      <c r="M22" s="138">
        <f>IF(VLOOKUP($O22,'Access Override Analysis'!$A:$E,5)=1,1,0)</f>
        <v>0</v>
      </c>
      <c r="N22" s="52" t="b">
        <v>0</v>
      </c>
      <c r="O22" s="52" t="s">
        <v>374</v>
      </c>
      <c r="P22" s="16" t="s">
        <v>378</v>
      </c>
      <c r="R22" s="1" t="s">
        <v>88</v>
      </c>
      <c r="X22" s="22" t="s">
        <v>65</v>
      </c>
      <c r="Z22" s="6">
        <v>1</v>
      </c>
      <c r="AA22" s="42" t="s">
        <v>89</v>
      </c>
      <c r="AC22" s="11"/>
      <c r="AD22" s="140"/>
    </row>
    <row r="23" spans="3:30" ht="119" x14ac:dyDescent="0.2">
      <c r="C23" s="1" t="s">
        <v>90</v>
      </c>
      <c r="D23" t="s">
        <v>3</v>
      </c>
      <c r="E23" s="123">
        <v>1</v>
      </c>
      <c r="F23" s="113">
        <v>1</v>
      </c>
      <c r="G23" s="125">
        <f t="shared" si="4"/>
        <v>1</v>
      </c>
      <c r="H23" s="111">
        <f t="shared" si="5"/>
        <v>0</v>
      </c>
      <c r="I23" s="112">
        <f t="shared" si="0"/>
        <v>1</v>
      </c>
      <c r="J23" s="131">
        <f t="shared" si="1"/>
        <v>1</v>
      </c>
      <c r="K23" s="137">
        <f t="shared" si="2"/>
        <v>0</v>
      </c>
      <c r="L23" s="133">
        <f t="shared" si="3"/>
        <v>1</v>
      </c>
      <c r="M23" s="138">
        <f>IF(VLOOKUP($O23,'Access Override Analysis'!$A:$E,5)=1,1,0)</f>
        <v>0</v>
      </c>
      <c r="N23" s="52" t="b">
        <v>0</v>
      </c>
      <c r="O23" s="52" t="s">
        <v>374</v>
      </c>
      <c r="P23" s="16" t="s">
        <v>378</v>
      </c>
      <c r="X23" s="22" t="s">
        <v>65</v>
      </c>
      <c r="Z23" s="6">
        <v>1</v>
      </c>
      <c r="AA23" s="42"/>
      <c r="AB23" s="1" t="s">
        <v>76</v>
      </c>
      <c r="AC23" s="11"/>
      <c r="AD23" s="140"/>
    </row>
    <row r="24" spans="3:30" ht="51" x14ac:dyDescent="0.2">
      <c r="C24" s="1" t="s">
        <v>23</v>
      </c>
      <c r="D24" t="s">
        <v>3</v>
      </c>
      <c r="E24" s="123">
        <v>1</v>
      </c>
      <c r="F24" s="113">
        <v>1</v>
      </c>
      <c r="G24" s="125">
        <f t="shared" si="4"/>
        <v>1</v>
      </c>
      <c r="H24" s="111">
        <f t="shared" si="5"/>
        <v>0</v>
      </c>
      <c r="I24" s="112">
        <f t="shared" si="0"/>
        <v>0</v>
      </c>
      <c r="J24" s="131">
        <f t="shared" si="1"/>
        <v>1</v>
      </c>
      <c r="K24" s="137">
        <f t="shared" si="2"/>
        <v>0</v>
      </c>
      <c r="L24" s="133">
        <f t="shared" si="3"/>
        <v>1</v>
      </c>
      <c r="M24" s="138">
        <f>IF(VLOOKUP($O24,'Access Override Analysis'!$A:$E,5)=1,1,0)</f>
        <v>0</v>
      </c>
      <c r="N24" s="52" t="b">
        <v>0</v>
      </c>
      <c r="O24" s="52" t="s">
        <v>374</v>
      </c>
      <c r="P24" s="16" t="s">
        <v>378</v>
      </c>
      <c r="X24" s="22" t="s">
        <v>65</v>
      </c>
      <c r="Z24" s="6">
        <v>1</v>
      </c>
      <c r="AA24" s="42" t="s">
        <v>91</v>
      </c>
      <c r="AC24" s="11"/>
      <c r="AD24" s="140"/>
    </row>
    <row r="25" spans="3:30" ht="136" x14ac:dyDescent="0.2">
      <c r="C25" s="1" t="s">
        <v>24</v>
      </c>
      <c r="D25" t="s">
        <v>3</v>
      </c>
      <c r="E25" s="123">
        <v>1</v>
      </c>
      <c r="F25" s="113">
        <v>1</v>
      </c>
      <c r="G25" s="125">
        <f t="shared" si="4"/>
        <v>1</v>
      </c>
      <c r="H25" s="111">
        <f t="shared" si="5"/>
        <v>1</v>
      </c>
      <c r="I25" s="112">
        <f t="shared" si="0"/>
        <v>0</v>
      </c>
      <c r="J25" s="131">
        <f t="shared" si="1"/>
        <v>1</v>
      </c>
      <c r="K25" s="137">
        <f t="shared" si="2"/>
        <v>0</v>
      </c>
      <c r="L25" s="133">
        <f t="shared" si="3"/>
        <v>1</v>
      </c>
      <c r="M25" s="138">
        <f>IF(VLOOKUP($O25,'Access Override Analysis'!$A:$E,5)=1,1,0)</f>
        <v>0</v>
      </c>
      <c r="N25" s="52" t="b">
        <v>0</v>
      </c>
      <c r="O25" s="52" t="s">
        <v>374</v>
      </c>
      <c r="P25" s="16" t="s">
        <v>378</v>
      </c>
      <c r="Q25" s="1" t="s">
        <v>92</v>
      </c>
      <c r="S25" s="1" t="s">
        <v>92</v>
      </c>
      <c r="X25" s="22" t="s">
        <v>4</v>
      </c>
      <c r="Z25" s="6">
        <v>1</v>
      </c>
      <c r="AA25" s="42" t="s">
        <v>10</v>
      </c>
      <c r="AC25" s="11"/>
      <c r="AD25" s="140"/>
    </row>
    <row r="26" spans="3:30" ht="51" x14ac:dyDescent="0.2">
      <c r="C26" s="1" t="s">
        <v>94</v>
      </c>
      <c r="D26" t="s">
        <v>3</v>
      </c>
      <c r="E26" s="123">
        <v>1</v>
      </c>
      <c r="F26" s="113">
        <v>1</v>
      </c>
      <c r="G26" s="125">
        <f t="shared" si="4"/>
        <v>1</v>
      </c>
      <c r="H26" s="111">
        <f t="shared" si="5"/>
        <v>0</v>
      </c>
      <c r="I26" s="112">
        <f t="shared" si="0"/>
        <v>0</v>
      </c>
      <c r="J26" s="131">
        <f t="shared" si="1"/>
        <v>1</v>
      </c>
      <c r="K26" s="137">
        <f t="shared" si="2"/>
        <v>0</v>
      </c>
      <c r="L26" s="133">
        <f t="shared" si="3"/>
        <v>1</v>
      </c>
      <c r="M26" s="138">
        <f>IF(VLOOKUP($O26,'Access Override Analysis'!$A:$E,5)=1,1,0)</f>
        <v>0</v>
      </c>
      <c r="N26" s="52" t="b">
        <v>0</v>
      </c>
      <c r="O26" s="52" t="s">
        <v>374</v>
      </c>
      <c r="P26" s="16" t="s">
        <v>378</v>
      </c>
      <c r="R26" s="1" t="s">
        <v>97</v>
      </c>
      <c r="X26" s="22" t="s">
        <v>65</v>
      </c>
      <c r="Z26" s="6">
        <v>1</v>
      </c>
      <c r="AA26" s="42" t="s">
        <v>93</v>
      </c>
      <c r="AC26" s="11"/>
      <c r="AD26" s="140"/>
    </row>
    <row r="27" spans="3:30" ht="51" x14ac:dyDescent="0.2">
      <c r="C27" s="1" t="s">
        <v>96</v>
      </c>
      <c r="D27" t="s">
        <v>3</v>
      </c>
      <c r="E27" s="123">
        <v>1</v>
      </c>
      <c r="F27" s="113">
        <v>1</v>
      </c>
      <c r="G27" s="125">
        <f t="shared" si="4"/>
        <v>1</v>
      </c>
      <c r="H27" s="111">
        <f t="shared" si="5"/>
        <v>0</v>
      </c>
      <c r="I27" s="112">
        <f t="shared" si="0"/>
        <v>0</v>
      </c>
      <c r="J27" s="131">
        <f t="shared" si="1"/>
        <v>1</v>
      </c>
      <c r="K27" s="137">
        <f t="shared" si="2"/>
        <v>0</v>
      </c>
      <c r="L27" s="133">
        <f t="shared" si="3"/>
        <v>1</v>
      </c>
      <c r="M27" s="138">
        <f>IF(VLOOKUP($O27,'Access Override Analysis'!$A:$E,5)=1,1,0)</f>
        <v>0</v>
      </c>
      <c r="N27" s="52" t="b">
        <v>0</v>
      </c>
      <c r="O27" s="52" t="s">
        <v>374</v>
      </c>
      <c r="P27" s="16" t="s">
        <v>378</v>
      </c>
      <c r="R27" s="1" t="s">
        <v>98</v>
      </c>
      <c r="X27" s="22" t="s">
        <v>65</v>
      </c>
      <c r="Z27" s="6">
        <v>1</v>
      </c>
      <c r="AA27" s="42" t="s">
        <v>99</v>
      </c>
      <c r="AC27" s="11"/>
      <c r="AD27" s="140"/>
    </row>
    <row r="28" spans="3:30" ht="68" x14ac:dyDescent="0.2">
      <c r="C28" s="1" t="s">
        <v>95</v>
      </c>
      <c r="D28" t="s">
        <v>3</v>
      </c>
      <c r="E28" s="123">
        <v>1</v>
      </c>
      <c r="F28" s="113">
        <v>1</v>
      </c>
      <c r="G28" s="125">
        <f t="shared" si="4"/>
        <v>1</v>
      </c>
      <c r="H28" s="111">
        <f t="shared" si="5"/>
        <v>0</v>
      </c>
      <c r="I28" s="112">
        <f t="shared" si="0"/>
        <v>0</v>
      </c>
      <c r="J28" s="131">
        <f t="shared" si="1"/>
        <v>1</v>
      </c>
      <c r="K28" s="137">
        <f t="shared" si="2"/>
        <v>0</v>
      </c>
      <c r="L28" s="133">
        <f t="shared" si="3"/>
        <v>1</v>
      </c>
      <c r="M28" s="138">
        <f>IF(VLOOKUP($O28,'Access Override Analysis'!$A:$E,5)=1,1,0)</f>
        <v>0</v>
      </c>
      <c r="N28" s="52" t="b">
        <v>0</v>
      </c>
      <c r="O28" s="52" t="s">
        <v>374</v>
      </c>
      <c r="P28" s="16" t="s">
        <v>378</v>
      </c>
      <c r="X28" s="22" t="s">
        <v>65</v>
      </c>
      <c r="Z28" s="6">
        <v>1</v>
      </c>
      <c r="AA28" s="42" t="s">
        <v>100</v>
      </c>
      <c r="AC28" s="11"/>
      <c r="AD28" s="140"/>
    </row>
    <row r="29" spans="3:30" ht="51" x14ac:dyDescent="0.2">
      <c r="C29" s="1" t="s">
        <v>102</v>
      </c>
      <c r="D29" t="s">
        <v>3</v>
      </c>
      <c r="E29" s="123">
        <v>1</v>
      </c>
      <c r="F29" s="113">
        <v>1</v>
      </c>
      <c r="G29" s="125">
        <f t="shared" si="4"/>
        <v>1</v>
      </c>
      <c r="H29" s="111">
        <f t="shared" si="5"/>
        <v>0</v>
      </c>
      <c r="I29" s="112">
        <f t="shared" si="0"/>
        <v>0</v>
      </c>
      <c r="J29" s="131">
        <f t="shared" si="1"/>
        <v>1</v>
      </c>
      <c r="K29" s="137">
        <f t="shared" si="2"/>
        <v>0</v>
      </c>
      <c r="L29" s="133">
        <f t="shared" si="3"/>
        <v>1</v>
      </c>
      <c r="M29" s="138">
        <f>IF(VLOOKUP($O29,'Access Override Analysis'!$A:$E,5)=1,1,0)</f>
        <v>0</v>
      </c>
      <c r="N29" s="52" t="b">
        <v>0</v>
      </c>
      <c r="O29" s="52" t="s">
        <v>374</v>
      </c>
      <c r="P29" s="16" t="s">
        <v>378</v>
      </c>
      <c r="X29" s="22" t="s">
        <v>65</v>
      </c>
      <c r="Z29" s="6">
        <v>1</v>
      </c>
      <c r="AA29" s="42" t="s">
        <v>99</v>
      </c>
      <c r="AC29" s="11"/>
      <c r="AD29" s="140"/>
    </row>
    <row r="30" spans="3:30" ht="85" x14ac:dyDescent="0.2">
      <c r="C30" s="1" t="s">
        <v>103</v>
      </c>
      <c r="D30" t="s">
        <v>3</v>
      </c>
      <c r="E30" s="123">
        <v>1</v>
      </c>
      <c r="F30" s="113">
        <v>1</v>
      </c>
      <c r="G30" s="125">
        <f t="shared" si="4"/>
        <v>1</v>
      </c>
      <c r="H30" s="111">
        <f t="shared" si="5"/>
        <v>0</v>
      </c>
      <c r="I30" s="112">
        <f t="shared" si="0"/>
        <v>0</v>
      </c>
      <c r="J30" s="131">
        <f t="shared" si="1"/>
        <v>1</v>
      </c>
      <c r="K30" s="137">
        <f t="shared" si="2"/>
        <v>0</v>
      </c>
      <c r="L30" s="133">
        <f t="shared" si="3"/>
        <v>1</v>
      </c>
      <c r="M30" s="138">
        <f>IF(VLOOKUP($O30,'Access Override Analysis'!$A:$E,5)=1,1,0)</f>
        <v>0</v>
      </c>
      <c r="N30" s="52" t="b">
        <v>0</v>
      </c>
      <c r="O30" s="52" t="s">
        <v>374</v>
      </c>
      <c r="P30" s="16" t="s">
        <v>378</v>
      </c>
      <c r="R30" s="1" t="s">
        <v>101</v>
      </c>
      <c r="X30" s="22" t="s">
        <v>65</v>
      </c>
      <c r="Z30" s="6">
        <v>1</v>
      </c>
      <c r="AA30" s="42" t="s">
        <v>99</v>
      </c>
      <c r="AC30" s="11"/>
      <c r="AD30" s="140"/>
    </row>
    <row r="31" spans="3:30" ht="68" x14ac:dyDescent="0.2">
      <c r="C31" s="1" t="s">
        <v>25</v>
      </c>
      <c r="D31" t="s">
        <v>3</v>
      </c>
      <c r="E31" s="123">
        <v>1</v>
      </c>
      <c r="F31" s="113">
        <v>1</v>
      </c>
      <c r="G31" s="125">
        <f t="shared" si="4"/>
        <v>1</v>
      </c>
      <c r="H31" s="111">
        <f t="shared" si="5"/>
        <v>0</v>
      </c>
      <c r="I31" s="112">
        <f t="shared" si="0"/>
        <v>0</v>
      </c>
      <c r="J31" s="131">
        <f t="shared" si="1"/>
        <v>1</v>
      </c>
      <c r="K31" s="137">
        <f t="shared" si="2"/>
        <v>0</v>
      </c>
      <c r="L31" s="133">
        <f t="shared" si="3"/>
        <v>1</v>
      </c>
      <c r="M31" s="138">
        <f>IF(VLOOKUP($O31,'Access Override Analysis'!$A:$E,5)=1,1,0)</f>
        <v>0</v>
      </c>
      <c r="N31" s="52" t="b">
        <v>0</v>
      </c>
      <c r="O31" s="52" t="s">
        <v>374</v>
      </c>
      <c r="P31" s="16" t="s">
        <v>378</v>
      </c>
      <c r="R31" s="1" t="s">
        <v>104</v>
      </c>
      <c r="X31" s="22" t="s">
        <v>4</v>
      </c>
      <c r="Z31" s="6">
        <v>1</v>
      </c>
      <c r="AA31" s="42"/>
      <c r="AC31" s="11"/>
      <c r="AD31" s="140"/>
    </row>
    <row r="32" spans="3:30" ht="68" x14ac:dyDescent="0.2">
      <c r="C32" s="1" t="s">
        <v>106</v>
      </c>
      <c r="D32" t="s">
        <v>3</v>
      </c>
      <c r="E32" s="123">
        <v>1</v>
      </c>
      <c r="F32" s="113">
        <v>1</v>
      </c>
      <c r="G32" s="125">
        <f t="shared" si="4"/>
        <v>1</v>
      </c>
      <c r="H32" s="111">
        <f t="shared" si="5"/>
        <v>0</v>
      </c>
      <c r="I32" s="112">
        <f t="shared" si="0"/>
        <v>0</v>
      </c>
      <c r="J32" s="131">
        <f t="shared" si="1"/>
        <v>1</v>
      </c>
      <c r="K32" s="137">
        <f t="shared" si="2"/>
        <v>0</v>
      </c>
      <c r="L32" s="133">
        <f t="shared" si="3"/>
        <v>1</v>
      </c>
      <c r="M32" s="138">
        <f>IF(VLOOKUP($O32,'Access Override Analysis'!$A:$E,5)=1,1,0)</f>
        <v>0</v>
      </c>
      <c r="N32" s="52" t="b">
        <v>0</v>
      </c>
      <c r="O32" s="52" t="s">
        <v>374</v>
      </c>
      <c r="P32" s="16" t="s">
        <v>378</v>
      </c>
      <c r="X32" s="22" t="s">
        <v>65</v>
      </c>
      <c r="Z32" s="6">
        <v>1</v>
      </c>
      <c r="AA32" s="42" t="s">
        <v>107</v>
      </c>
      <c r="AC32" s="11"/>
      <c r="AD32" s="140"/>
    </row>
    <row r="33" spans="3:30" ht="72" customHeight="1" x14ac:dyDescent="0.2">
      <c r="C33" s="1" t="s">
        <v>105</v>
      </c>
      <c r="D33" t="s">
        <v>3</v>
      </c>
      <c r="E33" s="123">
        <v>1</v>
      </c>
      <c r="F33" s="113">
        <v>1</v>
      </c>
      <c r="G33" s="125">
        <f t="shared" si="4"/>
        <v>1</v>
      </c>
      <c r="H33" s="111">
        <f t="shared" si="5"/>
        <v>1</v>
      </c>
      <c r="I33" s="112">
        <f t="shared" si="0"/>
        <v>1</v>
      </c>
      <c r="J33" s="131">
        <f t="shared" si="1"/>
        <v>1</v>
      </c>
      <c r="K33" s="137">
        <f t="shared" si="2"/>
        <v>0</v>
      </c>
      <c r="L33" s="133">
        <f t="shared" si="3"/>
        <v>1</v>
      </c>
      <c r="M33" s="138">
        <f>IF(VLOOKUP($O33,'Access Override Analysis'!$A:$E,5)=1,1,0)</f>
        <v>0</v>
      </c>
      <c r="N33" s="52" t="b">
        <v>0</v>
      </c>
      <c r="O33" s="52" t="s">
        <v>374</v>
      </c>
      <c r="P33" s="16" t="s">
        <v>378</v>
      </c>
      <c r="Q33" s="1" t="s">
        <v>108</v>
      </c>
      <c r="S33" s="1" t="s">
        <v>108</v>
      </c>
      <c r="X33" s="22" t="s">
        <v>65</v>
      </c>
      <c r="Z33" s="6">
        <v>1</v>
      </c>
      <c r="AA33" s="42"/>
      <c r="AC33" s="11"/>
      <c r="AD33" s="140" t="s">
        <v>110</v>
      </c>
    </row>
    <row r="34" spans="3:30" ht="17" x14ac:dyDescent="0.2">
      <c r="C34" s="1" t="s">
        <v>26</v>
      </c>
      <c r="D34" t="s">
        <v>3</v>
      </c>
      <c r="E34" s="123">
        <v>1</v>
      </c>
      <c r="F34" s="113">
        <v>1</v>
      </c>
      <c r="G34" s="125">
        <f t="shared" si="4"/>
        <v>1</v>
      </c>
      <c r="H34" s="111">
        <f t="shared" si="5"/>
        <v>0</v>
      </c>
      <c r="I34" s="112">
        <f t="shared" si="0"/>
        <v>0</v>
      </c>
      <c r="J34" s="131">
        <f t="shared" si="1"/>
        <v>1</v>
      </c>
      <c r="K34" s="137">
        <f t="shared" si="2"/>
        <v>0</v>
      </c>
      <c r="L34" s="133">
        <f t="shared" si="3"/>
        <v>1</v>
      </c>
      <c r="M34" s="138">
        <f>IF(VLOOKUP($O34,'Access Override Analysis'!$A:$E,5)=1,1,0)</f>
        <v>0</v>
      </c>
      <c r="N34" s="52" t="b">
        <v>0</v>
      </c>
      <c r="O34" s="52" t="s">
        <v>374</v>
      </c>
      <c r="P34" s="16" t="s">
        <v>378</v>
      </c>
      <c r="X34" s="22" t="s">
        <v>65</v>
      </c>
      <c r="Z34" s="6">
        <v>1</v>
      </c>
      <c r="AA34" s="42"/>
      <c r="AC34" s="11"/>
      <c r="AD34" s="140"/>
    </row>
    <row r="35" spans="3:30" ht="17" x14ac:dyDescent="0.2">
      <c r="C35" s="1" t="s">
        <v>27</v>
      </c>
      <c r="D35" t="s">
        <v>3</v>
      </c>
      <c r="E35" s="123">
        <v>1</v>
      </c>
      <c r="F35" s="113">
        <v>1</v>
      </c>
      <c r="G35" s="125">
        <f t="shared" si="4"/>
        <v>1</v>
      </c>
      <c r="H35" s="111">
        <f t="shared" si="5"/>
        <v>1</v>
      </c>
      <c r="I35" s="112">
        <f t="shared" si="0"/>
        <v>0</v>
      </c>
      <c r="J35" s="131">
        <f t="shared" si="1"/>
        <v>1</v>
      </c>
      <c r="K35" s="137">
        <f t="shared" si="2"/>
        <v>0</v>
      </c>
      <c r="L35" s="133">
        <f t="shared" si="3"/>
        <v>1</v>
      </c>
      <c r="M35" s="138">
        <f>IF(VLOOKUP($O35,'Access Override Analysis'!$A:$E,5)=1,1,0)</f>
        <v>0</v>
      </c>
      <c r="N35" s="52" t="b">
        <v>0</v>
      </c>
      <c r="O35" s="52" t="s">
        <v>374</v>
      </c>
      <c r="P35" s="16" t="s">
        <v>378</v>
      </c>
      <c r="Q35" s="1" t="s">
        <v>111</v>
      </c>
      <c r="S35" s="1" t="s">
        <v>111</v>
      </c>
      <c r="X35" s="22" t="s">
        <v>65</v>
      </c>
      <c r="Z35" s="6">
        <v>1</v>
      </c>
      <c r="AA35" s="42"/>
      <c r="AC35" s="11"/>
      <c r="AD35" s="140"/>
    </row>
    <row r="36" spans="3:30" ht="34" x14ac:dyDescent="0.2">
      <c r="C36" s="1" t="s">
        <v>28</v>
      </c>
      <c r="D36" t="s">
        <v>3</v>
      </c>
      <c r="E36" s="123">
        <v>1</v>
      </c>
      <c r="F36" s="113">
        <v>1</v>
      </c>
      <c r="G36" s="125">
        <f t="shared" si="4"/>
        <v>1</v>
      </c>
      <c r="H36" s="111">
        <f t="shared" si="5"/>
        <v>0</v>
      </c>
      <c r="I36" s="112">
        <f t="shared" si="0"/>
        <v>1</v>
      </c>
      <c r="J36" s="131">
        <f t="shared" si="1"/>
        <v>1</v>
      </c>
      <c r="K36" s="137">
        <f t="shared" si="2"/>
        <v>0</v>
      </c>
      <c r="L36" s="133">
        <f t="shared" si="3"/>
        <v>1</v>
      </c>
      <c r="M36" s="138">
        <f>IF(VLOOKUP($O36,'Access Override Analysis'!$A:$E,5)=1,1,0)</f>
        <v>0</v>
      </c>
      <c r="N36" s="52" t="b">
        <v>0</v>
      </c>
      <c r="O36" s="52" t="s">
        <v>374</v>
      </c>
      <c r="P36" s="16" t="s">
        <v>378</v>
      </c>
      <c r="Z36" s="6">
        <v>1</v>
      </c>
      <c r="AA36" s="42" t="s">
        <v>112</v>
      </c>
      <c r="AB36" s="1" t="s">
        <v>114</v>
      </c>
      <c r="AC36" s="11"/>
      <c r="AD36" s="140"/>
    </row>
    <row r="37" spans="3:30" ht="17" x14ac:dyDescent="0.2">
      <c r="C37" s="1" t="s">
        <v>29</v>
      </c>
      <c r="D37" t="s">
        <v>3</v>
      </c>
      <c r="E37" s="123">
        <v>1</v>
      </c>
      <c r="F37" s="113">
        <v>1</v>
      </c>
      <c r="G37" s="125">
        <f t="shared" si="4"/>
        <v>1</v>
      </c>
      <c r="H37" s="111">
        <f t="shared" si="5"/>
        <v>0</v>
      </c>
      <c r="I37" s="112">
        <f t="shared" si="0"/>
        <v>0</v>
      </c>
      <c r="J37" s="131">
        <f t="shared" si="1"/>
        <v>1</v>
      </c>
      <c r="K37" s="137">
        <f t="shared" si="2"/>
        <v>0</v>
      </c>
      <c r="L37" s="133">
        <f t="shared" si="3"/>
        <v>1</v>
      </c>
      <c r="M37" s="138">
        <f>IF(VLOOKUP($O37,'Access Override Analysis'!$A:$E,5)=1,1,0)</f>
        <v>0</v>
      </c>
      <c r="N37" s="52" t="b">
        <v>0</v>
      </c>
      <c r="O37" s="52" t="s">
        <v>374</v>
      </c>
      <c r="P37" s="16" t="s">
        <v>378</v>
      </c>
      <c r="Z37" s="6">
        <v>1</v>
      </c>
      <c r="AA37" s="42" t="s">
        <v>112</v>
      </c>
      <c r="AC37" s="11"/>
      <c r="AD37" s="140"/>
    </row>
    <row r="38" spans="3:30" ht="34" x14ac:dyDescent="0.2">
      <c r="C38" s="1" t="s">
        <v>30</v>
      </c>
      <c r="D38" t="s">
        <v>3</v>
      </c>
      <c r="E38" s="123">
        <v>1</v>
      </c>
      <c r="F38" s="113">
        <v>1</v>
      </c>
      <c r="G38" s="125">
        <f t="shared" si="4"/>
        <v>1</v>
      </c>
      <c r="H38" s="111">
        <f t="shared" si="5"/>
        <v>0</v>
      </c>
      <c r="I38" s="112">
        <f t="shared" ref="I38:I66" si="6">IF(   OR(NOT(ISBLANK($AB38)),NOT(ISBLANK($AC38)),NOT(ISBLANK($AD38))),1,0)</f>
        <v>1</v>
      </c>
      <c r="J38" s="131">
        <f t="shared" si="1"/>
        <v>1</v>
      </c>
      <c r="K38" s="137">
        <f t="shared" si="2"/>
        <v>0</v>
      </c>
      <c r="L38" s="133">
        <f t="shared" si="3"/>
        <v>1</v>
      </c>
      <c r="M38" s="138">
        <f>IF(VLOOKUP($O38,'Access Override Analysis'!$A:$E,5)=1,1,0)</f>
        <v>0</v>
      </c>
      <c r="N38" s="52" t="b">
        <v>0</v>
      </c>
      <c r="O38" s="52" t="s">
        <v>374</v>
      </c>
      <c r="P38" s="16" t="s">
        <v>378</v>
      </c>
      <c r="Z38" s="6">
        <v>1</v>
      </c>
      <c r="AA38" s="42" t="s">
        <v>112</v>
      </c>
      <c r="AB38" s="1" t="s">
        <v>114</v>
      </c>
      <c r="AC38" s="11"/>
      <c r="AD38" s="140"/>
    </row>
    <row r="39" spans="3:30" ht="51" x14ac:dyDescent="0.2">
      <c r="C39" s="1" t="s">
        <v>31</v>
      </c>
      <c r="D39" t="s">
        <v>3</v>
      </c>
      <c r="E39" s="123">
        <v>1</v>
      </c>
      <c r="F39" s="113">
        <v>1</v>
      </c>
      <c r="G39" s="125">
        <f t="shared" si="4"/>
        <v>1</v>
      </c>
      <c r="H39" s="111">
        <f t="shared" si="5"/>
        <v>0</v>
      </c>
      <c r="I39" s="112">
        <f t="shared" si="6"/>
        <v>1</v>
      </c>
      <c r="J39" s="131">
        <f t="shared" si="1"/>
        <v>1</v>
      </c>
      <c r="K39" s="137">
        <f t="shared" si="2"/>
        <v>0</v>
      </c>
      <c r="L39" s="133">
        <f t="shared" si="3"/>
        <v>1</v>
      </c>
      <c r="M39" s="138">
        <f>IF(VLOOKUP($O39,'Access Override Analysis'!$A:$E,5)=1,1,0)</f>
        <v>0</v>
      </c>
      <c r="N39" s="52" t="b">
        <v>0</v>
      </c>
      <c r="O39" s="52" t="s">
        <v>374</v>
      </c>
      <c r="P39" s="16" t="s">
        <v>378</v>
      </c>
      <c r="Z39" s="6">
        <v>1</v>
      </c>
      <c r="AA39" s="42"/>
      <c r="AB39" s="1" t="s">
        <v>114</v>
      </c>
      <c r="AC39" s="11"/>
      <c r="AD39" s="140"/>
    </row>
    <row r="40" spans="3:30" ht="34" x14ac:dyDescent="0.2">
      <c r="C40" s="1" t="s">
        <v>32</v>
      </c>
      <c r="D40" t="s">
        <v>3</v>
      </c>
      <c r="E40" s="123">
        <v>1</v>
      </c>
      <c r="F40" s="113">
        <v>1</v>
      </c>
      <c r="G40" s="125">
        <f t="shared" si="4"/>
        <v>1</v>
      </c>
      <c r="H40" s="111">
        <f t="shared" si="5"/>
        <v>0</v>
      </c>
      <c r="I40" s="112">
        <f t="shared" si="6"/>
        <v>1</v>
      </c>
      <c r="J40" s="131">
        <f t="shared" si="1"/>
        <v>1</v>
      </c>
      <c r="K40" s="137">
        <f t="shared" si="2"/>
        <v>0</v>
      </c>
      <c r="L40" s="133">
        <f t="shared" si="3"/>
        <v>1</v>
      </c>
      <c r="M40" s="138">
        <f>IF(VLOOKUP($O40,'Access Override Analysis'!$A:$E,5)=1,1,0)</f>
        <v>0</v>
      </c>
      <c r="N40" s="52" t="b">
        <v>0</v>
      </c>
      <c r="O40" s="52" t="s">
        <v>374</v>
      </c>
      <c r="P40" s="16" t="s">
        <v>378</v>
      </c>
      <c r="Z40" s="6">
        <v>1</v>
      </c>
      <c r="AA40" s="42"/>
      <c r="AB40" s="1" t="s">
        <v>114</v>
      </c>
      <c r="AC40" s="11"/>
      <c r="AD40" s="140"/>
    </row>
    <row r="41" spans="3:30" ht="51" x14ac:dyDescent="0.2">
      <c r="C41" s="1" t="s">
        <v>33</v>
      </c>
      <c r="D41" t="s">
        <v>3</v>
      </c>
      <c r="E41" s="123">
        <v>1</v>
      </c>
      <c r="F41" s="113">
        <v>1</v>
      </c>
      <c r="G41" s="125">
        <f t="shared" si="4"/>
        <v>1</v>
      </c>
      <c r="H41" s="111">
        <f t="shared" si="5"/>
        <v>0</v>
      </c>
      <c r="I41" s="112">
        <f t="shared" si="6"/>
        <v>0</v>
      </c>
      <c r="J41" s="131">
        <f t="shared" si="1"/>
        <v>1</v>
      </c>
      <c r="K41" s="137">
        <f t="shared" si="2"/>
        <v>0</v>
      </c>
      <c r="L41" s="133">
        <f t="shared" si="3"/>
        <v>1</v>
      </c>
      <c r="M41" s="138">
        <f>IF(VLOOKUP($O41,'Access Override Analysis'!$A:$E,5)=1,1,0)</f>
        <v>0</v>
      </c>
      <c r="N41" s="52" t="b">
        <v>0</v>
      </c>
      <c r="O41" s="52" t="s">
        <v>374</v>
      </c>
      <c r="P41" s="16" t="s">
        <v>378</v>
      </c>
      <c r="X41" s="22" t="s">
        <v>115</v>
      </c>
      <c r="Z41" s="6">
        <v>1</v>
      </c>
      <c r="AA41" s="42"/>
      <c r="AC41" s="11"/>
      <c r="AD41" s="140"/>
    </row>
    <row r="42" spans="3:30" ht="34" x14ac:dyDescent="0.2">
      <c r="C42" s="1" t="s">
        <v>34</v>
      </c>
      <c r="D42" t="s">
        <v>3</v>
      </c>
      <c r="E42" s="123">
        <v>10</v>
      </c>
      <c r="F42" s="113">
        <v>10</v>
      </c>
      <c r="G42" s="125">
        <f t="shared" si="4"/>
        <v>1</v>
      </c>
      <c r="H42" s="111">
        <f t="shared" si="5"/>
        <v>0</v>
      </c>
      <c r="I42" s="112">
        <f t="shared" si="6"/>
        <v>0</v>
      </c>
      <c r="J42" s="131">
        <f t="shared" si="1"/>
        <v>1</v>
      </c>
      <c r="K42" s="137">
        <f t="shared" si="2"/>
        <v>0</v>
      </c>
      <c r="L42" s="137">
        <f t="shared" si="3"/>
        <v>1</v>
      </c>
      <c r="M42" s="138">
        <f>IF(VLOOKUP($O42,'Access Override Analysis'!$A:$E,5)=1,1,0)</f>
        <v>0</v>
      </c>
      <c r="N42" s="52" t="b">
        <v>0</v>
      </c>
      <c r="O42" s="52" t="s">
        <v>374</v>
      </c>
      <c r="P42" s="16" t="s">
        <v>378</v>
      </c>
      <c r="R42" s="1" t="s">
        <v>117</v>
      </c>
      <c r="X42" s="22" t="s">
        <v>116</v>
      </c>
      <c r="Z42" s="6">
        <v>1</v>
      </c>
      <c r="AA42" s="42"/>
      <c r="AC42" s="11"/>
      <c r="AD42" s="140"/>
    </row>
    <row r="43" spans="3:30" ht="34" x14ac:dyDescent="0.2">
      <c r="C43" s="1" t="s">
        <v>35</v>
      </c>
      <c r="D43" t="s">
        <v>3</v>
      </c>
      <c r="E43" s="123">
        <v>1</v>
      </c>
      <c r="F43" s="113">
        <v>1</v>
      </c>
      <c r="G43" s="125">
        <f t="shared" si="4"/>
        <v>1</v>
      </c>
      <c r="H43" s="111">
        <f t="shared" si="5"/>
        <v>0</v>
      </c>
      <c r="I43" s="112">
        <f t="shared" si="6"/>
        <v>0</v>
      </c>
      <c r="J43" s="131">
        <f t="shared" si="1"/>
        <v>1</v>
      </c>
      <c r="K43" s="137">
        <f t="shared" si="2"/>
        <v>0</v>
      </c>
      <c r="L43" s="137">
        <f t="shared" si="3"/>
        <v>1</v>
      </c>
      <c r="M43" s="138">
        <f>IF(VLOOKUP($O43,'Access Override Analysis'!$A:$E,5)=1,1,0)</f>
        <v>0</v>
      </c>
      <c r="N43" s="52" t="b">
        <v>0</v>
      </c>
      <c r="O43" s="52" t="s">
        <v>374</v>
      </c>
      <c r="P43" s="16" t="s">
        <v>378</v>
      </c>
      <c r="R43" s="1" t="s">
        <v>118</v>
      </c>
      <c r="X43" s="22" t="s">
        <v>115</v>
      </c>
      <c r="Z43" s="6">
        <v>1</v>
      </c>
      <c r="AA43" s="42"/>
      <c r="AC43" s="11"/>
      <c r="AD43" s="140"/>
    </row>
    <row r="44" spans="3:30" ht="34" x14ac:dyDescent="0.2">
      <c r="C44" s="1" t="s">
        <v>36</v>
      </c>
      <c r="D44" t="s">
        <v>3</v>
      </c>
      <c r="E44" s="123">
        <v>1</v>
      </c>
      <c r="F44" s="113">
        <v>1</v>
      </c>
      <c r="G44" s="125">
        <f t="shared" si="4"/>
        <v>1</v>
      </c>
      <c r="H44" s="111">
        <f t="shared" si="5"/>
        <v>0</v>
      </c>
      <c r="I44" s="112">
        <f t="shared" si="6"/>
        <v>0</v>
      </c>
      <c r="J44" s="131">
        <f t="shared" si="1"/>
        <v>1</v>
      </c>
      <c r="K44" s="137">
        <f t="shared" si="2"/>
        <v>0</v>
      </c>
      <c r="L44" s="137">
        <f t="shared" si="3"/>
        <v>1</v>
      </c>
      <c r="M44" s="138">
        <f>IF(VLOOKUP($O44,'Access Override Analysis'!$A:$E,5)=1,1,0)</f>
        <v>0</v>
      </c>
      <c r="N44" s="52" t="b">
        <v>0</v>
      </c>
      <c r="O44" s="52" t="s">
        <v>374</v>
      </c>
      <c r="P44" s="16" t="s">
        <v>378</v>
      </c>
      <c r="R44" s="1" t="s">
        <v>119</v>
      </c>
      <c r="X44" s="22" t="s">
        <v>115</v>
      </c>
      <c r="Z44" s="6">
        <v>1</v>
      </c>
      <c r="AA44" s="42"/>
      <c r="AC44" s="11"/>
      <c r="AD44" s="140"/>
    </row>
    <row r="45" spans="3:30" ht="85" x14ac:dyDescent="0.2">
      <c r="C45" s="1" t="s">
        <v>37</v>
      </c>
      <c r="D45" t="s">
        <v>3</v>
      </c>
      <c r="E45" s="123">
        <v>10</v>
      </c>
      <c r="F45" s="113">
        <v>10</v>
      </c>
      <c r="G45" s="125">
        <f t="shared" si="4"/>
        <v>1</v>
      </c>
      <c r="H45" s="111">
        <f t="shared" si="5"/>
        <v>0</v>
      </c>
      <c r="I45" s="112">
        <f t="shared" si="6"/>
        <v>0</v>
      </c>
      <c r="J45" s="131">
        <f t="shared" si="1"/>
        <v>1</v>
      </c>
      <c r="K45" s="137">
        <f t="shared" si="2"/>
        <v>0</v>
      </c>
      <c r="L45" s="137">
        <f t="shared" si="3"/>
        <v>1</v>
      </c>
      <c r="M45" s="138">
        <f>IF(VLOOKUP($O45,'Access Override Analysis'!$A:$E,5)=1,1,0)</f>
        <v>0</v>
      </c>
      <c r="N45" s="52" t="b">
        <v>0</v>
      </c>
      <c r="O45" s="52" t="s">
        <v>374</v>
      </c>
      <c r="P45" s="16" t="s">
        <v>378</v>
      </c>
      <c r="R45" s="1" t="s">
        <v>120</v>
      </c>
      <c r="Z45" s="6">
        <v>1</v>
      </c>
      <c r="AA45" s="42" t="s">
        <v>121</v>
      </c>
      <c r="AC45" s="11"/>
      <c r="AD45" s="140"/>
    </row>
    <row r="46" spans="3:30" ht="34" x14ac:dyDescent="0.2">
      <c r="C46" s="1" t="s">
        <v>38</v>
      </c>
      <c r="D46" t="s">
        <v>3</v>
      </c>
      <c r="E46" s="123">
        <v>1</v>
      </c>
      <c r="F46" s="113">
        <v>1</v>
      </c>
      <c r="G46" s="125">
        <f t="shared" si="4"/>
        <v>1</v>
      </c>
      <c r="H46" s="111">
        <f t="shared" si="5"/>
        <v>0</v>
      </c>
      <c r="I46" s="112">
        <f t="shared" si="6"/>
        <v>0</v>
      </c>
      <c r="J46" s="131">
        <f t="shared" si="1"/>
        <v>1</v>
      </c>
      <c r="K46" s="137">
        <f t="shared" si="2"/>
        <v>0</v>
      </c>
      <c r="L46" s="137">
        <f t="shared" si="3"/>
        <v>1</v>
      </c>
      <c r="M46" s="138">
        <f>IF(VLOOKUP($O46,'Access Override Analysis'!$A:$E,5)=1,1,0)</f>
        <v>0</v>
      </c>
      <c r="N46" s="52" t="b">
        <v>0</v>
      </c>
      <c r="O46" s="52" t="s">
        <v>374</v>
      </c>
      <c r="P46" s="16" t="s">
        <v>378</v>
      </c>
      <c r="Z46" s="6">
        <v>1</v>
      </c>
      <c r="AA46" s="42" t="s">
        <v>122</v>
      </c>
      <c r="AC46" s="11"/>
      <c r="AD46" s="140"/>
    </row>
    <row r="47" spans="3:30" ht="34" x14ac:dyDescent="0.2">
      <c r="C47" s="1" t="s">
        <v>39</v>
      </c>
      <c r="D47" t="s">
        <v>3</v>
      </c>
      <c r="E47" s="123">
        <v>1</v>
      </c>
      <c r="F47" s="113">
        <v>1</v>
      </c>
      <c r="G47" s="125">
        <f t="shared" si="4"/>
        <v>1</v>
      </c>
      <c r="H47" s="111">
        <f t="shared" si="5"/>
        <v>0</v>
      </c>
      <c r="I47" s="112">
        <f t="shared" si="6"/>
        <v>0</v>
      </c>
      <c r="J47" s="131">
        <f t="shared" si="1"/>
        <v>1</v>
      </c>
      <c r="K47" s="137">
        <f t="shared" si="2"/>
        <v>0</v>
      </c>
      <c r="L47" s="137">
        <f t="shared" si="3"/>
        <v>1</v>
      </c>
      <c r="M47" s="138">
        <f>IF(VLOOKUP($O47,'Access Override Analysis'!$A:$E,5)=1,1,0)</f>
        <v>0</v>
      </c>
      <c r="N47" s="52" t="b">
        <v>0</v>
      </c>
      <c r="O47" s="52" t="s">
        <v>374</v>
      </c>
      <c r="P47" s="16" t="s">
        <v>378</v>
      </c>
      <c r="R47" s="1" t="s">
        <v>123</v>
      </c>
      <c r="Z47" s="6">
        <v>1</v>
      </c>
      <c r="AA47" s="42" t="s">
        <v>124</v>
      </c>
      <c r="AC47" s="11"/>
      <c r="AD47" s="140"/>
    </row>
    <row r="48" spans="3:30" ht="34" x14ac:dyDescent="0.2">
      <c r="C48" s="1" t="s">
        <v>40</v>
      </c>
      <c r="D48" t="s">
        <v>3</v>
      </c>
      <c r="E48" s="123">
        <v>1</v>
      </c>
      <c r="F48" s="113">
        <v>1</v>
      </c>
      <c r="G48" s="125">
        <f t="shared" si="4"/>
        <v>1</v>
      </c>
      <c r="H48" s="111">
        <f t="shared" si="5"/>
        <v>0</v>
      </c>
      <c r="I48" s="112">
        <f t="shared" si="6"/>
        <v>0</v>
      </c>
      <c r="J48" s="131">
        <f t="shared" si="1"/>
        <v>1</v>
      </c>
      <c r="K48" s="137">
        <f t="shared" si="2"/>
        <v>0</v>
      </c>
      <c r="L48" s="137">
        <f t="shared" si="3"/>
        <v>1</v>
      </c>
      <c r="M48" s="138">
        <f>IF(VLOOKUP($O48,'Access Override Analysis'!$A:$E,5)=1,1,0)</f>
        <v>0</v>
      </c>
      <c r="N48" s="52" t="b">
        <v>0</v>
      </c>
      <c r="O48" s="52" t="s">
        <v>374</v>
      </c>
      <c r="P48" s="16" t="s">
        <v>378</v>
      </c>
      <c r="R48" s="1" t="s">
        <v>126</v>
      </c>
      <c r="Z48" s="6">
        <v>1</v>
      </c>
      <c r="AA48" s="42" t="s">
        <v>125</v>
      </c>
      <c r="AC48" s="11"/>
      <c r="AD48" s="140"/>
    </row>
    <row r="49" spans="1:30" ht="34" x14ac:dyDescent="0.2">
      <c r="C49" s="1" t="s">
        <v>41</v>
      </c>
      <c r="D49" t="s">
        <v>3</v>
      </c>
      <c r="E49" s="123">
        <v>1</v>
      </c>
      <c r="F49" s="113">
        <v>1</v>
      </c>
      <c r="G49" s="125">
        <f t="shared" si="4"/>
        <v>1</v>
      </c>
      <c r="H49" s="111">
        <f t="shared" si="5"/>
        <v>0</v>
      </c>
      <c r="I49" s="112">
        <f t="shared" si="6"/>
        <v>0</v>
      </c>
      <c r="J49" s="131">
        <f t="shared" si="1"/>
        <v>1</v>
      </c>
      <c r="K49" s="137">
        <f t="shared" si="2"/>
        <v>0</v>
      </c>
      <c r="L49" s="137">
        <f t="shared" si="3"/>
        <v>1</v>
      </c>
      <c r="M49" s="138">
        <f>IF(VLOOKUP($O49,'Access Override Analysis'!$A:$E,5)=1,1,0)</f>
        <v>0</v>
      </c>
      <c r="N49" s="52" t="b">
        <v>0</v>
      </c>
      <c r="O49" s="52" t="s">
        <v>374</v>
      </c>
      <c r="P49" s="16" t="s">
        <v>378</v>
      </c>
      <c r="X49" s="22" t="s">
        <v>115</v>
      </c>
      <c r="Z49" s="6">
        <v>1</v>
      </c>
      <c r="AA49" s="42"/>
      <c r="AC49" s="11"/>
      <c r="AD49" s="140"/>
    </row>
    <row r="50" spans="1:30" ht="356" x14ac:dyDescent="0.2">
      <c r="C50" s="1" t="s">
        <v>129</v>
      </c>
      <c r="D50" t="s">
        <v>3</v>
      </c>
      <c r="E50" s="123">
        <v>1</v>
      </c>
      <c r="F50" s="113">
        <v>1</v>
      </c>
      <c r="G50" s="125">
        <f t="shared" si="4"/>
        <v>1</v>
      </c>
      <c r="H50" s="111">
        <f t="shared" si="5"/>
        <v>0</v>
      </c>
      <c r="I50" s="112">
        <f t="shared" si="6"/>
        <v>0</v>
      </c>
      <c r="J50" s="131">
        <f t="shared" si="1"/>
        <v>1</v>
      </c>
      <c r="K50" s="133">
        <f t="shared" si="2"/>
        <v>0</v>
      </c>
      <c r="L50" s="61">
        <f t="shared" si="3"/>
        <v>1</v>
      </c>
      <c r="M50" s="138">
        <f>IF(VLOOKUP($O50,'Access Override Analysis'!$A:$E,5)=1,1,0)</f>
        <v>0</v>
      </c>
      <c r="N50" s="41" t="b">
        <v>0</v>
      </c>
      <c r="O50" s="52" t="s">
        <v>374</v>
      </c>
      <c r="P50" s="52" t="s">
        <v>378</v>
      </c>
      <c r="R50" s="1" t="s">
        <v>128</v>
      </c>
      <c r="X50" s="22" t="s">
        <v>127</v>
      </c>
      <c r="Z50" s="6">
        <v>1</v>
      </c>
      <c r="AA50" s="42"/>
      <c r="AC50" s="11"/>
      <c r="AD50" s="140"/>
    </row>
    <row r="51" spans="1:30" ht="204" x14ac:dyDescent="0.2">
      <c r="C51" s="1" t="s">
        <v>130</v>
      </c>
      <c r="D51" t="s">
        <v>3</v>
      </c>
      <c r="E51" s="123">
        <v>10</v>
      </c>
      <c r="F51" s="113">
        <v>10</v>
      </c>
      <c r="G51" s="125">
        <f t="shared" si="4"/>
        <v>1</v>
      </c>
      <c r="H51" s="111">
        <f t="shared" si="5"/>
        <v>0</v>
      </c>
      <c r="I51" s="112">
        <f t="shared" si="6"/>
        <v>0</v>
      </c>
      <c r="J51" s="131">
        <f t="shared" si="1"/>
        <v>1</v>
      </c>
      <c r="K51" s="137">
        <f t="shared" si="2"/>
        <v>0</v>
      </c>
      <c r="L51" s="137">
        <f t="shared" si="3"/>
        <v>1</v>
      </c>
      <c r="M51" s="138">
        <f>IF(VLOOKUP($O51,'Access Override Analysis'!$A:$E,5)=1,1,0)</f>
        <v>0</v>
      </c>
      <c r="N51" s="52" t="b">
        <v>0</v>
      </c>
      <c r="O51" s="52" t="s">
        <v>374</v>
      </c>
      <c r="P51" s="52" t="s">
        <v>378</v>
      </c>
      <c r="R51" s="1" t="s">
        <v>131</v>
      </c>
      <c r="X51" s="22" t="s">
        <v>132</v>
      </c>
      <c r="Z51" s="6">
        <v>1</v>
      </c>
      <c r="AA51" s="42"/>
      <c r="AC51" s="11"/>
      <c r="AD51" s="140"/>
    </row>
    <row r="52" spans="1:30" ht="147" customHeight="1" x14ac:dyDescent="0.2">
      <c r="C52" s="1" t="s">
        <v>134</v>
      </c>
      <c r="D52" t="s">
        <v>3</v>
      </c>
      <c r="E52" s="123">
        <v>1</v>
      </c>
      <c r="F52" s="113">
        <v>1</v>
      </c>
      <c r="G52" s="125">
        <f t="shared" si="4"/>
        <v>1</v>
      </c>
      <c r="H52" s="111">
        <f t="shared" si="5"/>
        <v>0</v>
      </c>
      <c r="I52" s="112">
        <f t="shared" si="6"/>
        <v>0</v>
      </c>
      <c r="J52" s="131">
        <f t="shared" si="1"/>
        <v>1</v>
      </c>
      <c r="K52" s="137">
        <f t="shared" si="2"/>
        <v>0</v>
      </c>
      <c r="L52" s="137">
        <f t="shared" si="3"/>
        <v>1</v>
      </c>
      <c r="M52" s="138">
        <f>IF(VLOOKUP($O52,'Access Override Analysis'!$A:$E,5)=1,1,0)</f>
        <v>0</v>
      </c>
      <c r="N52" s="52" t="b">
        <v>0</v>
      </c>
      <c r="O52" s="52" t="s">
        <v>374</v>
      </c>
      <c r="P52" s="52" t="s">
        <v>378</v>
      </c>
      <c r="R52" s="1" t="s">
        <v>137</v>
      </c>
      <c r="X52" s="22" t="s">
        <v>133</v>
      </c>
      <c r="Z52" s="6">
        <v>1</v>
      </c>
      <c r="AA52" s="42"/>
      <c r="AC52" s="11"/>
      <c r="AD52" s="140"/>
    </row>
    <row r="53" spans="1:30" ht="85" x14ac:dyDescent="0.2">
      <c r="C53" s="1" t="s">
        <v>138</v>
      </c>
      <c r="D53" t="s">
        <v>3</v>
      </c>
      <c r="E53" s="123">
        <v>1</v>
      </c>
      <c r="F53" s="113">
        <v>1</v>
      </c>
      <c r="G53" s="125">
        <f t="shared" si="4"/>
        <v>1</v>
      </c>
      <c r="H53" s="111">
        <f t="shared" si="5"/>
        <v>0</v>
      </c>
      <c r="I53" s="112">
        <f t="shared" si="6"/>
        <v>0</v>
      </c>
      <c r="J53" s="131">
        <f t="shared" si="1"/>
        <v>1</v>
      </c>
      <c r="K53" s="137">
        <f t="shared" si="2"/>
        <v>0</v>
      </c>
      <c r="L53" s="137">
        <f t="shared" si="3"/>
        <v>1</v>
      </c>
      <c r="M53" s="138">
        <f>IF(VLOOKUP($O53,'Access Override Analysis'!$A:$E,5)=1,1,0)</f>
        <v>0</v>
      </c>
      <c r="N53" s="52" t="b">
        <v>0</v>
      </c>
      <c r="O53" s="52" t="s">
        <v>374</v>
      </c>
      <c r="P53" s="52" t="s">
        <v>378</v>
      </c>
      <c r="R53" s="1" t="s">
        <v>139</v>
      </c>
      <c r="X53" s="22" t="s">
        <v>140</v>
      </c>
      <c r="Z53" s="6">
        <v>1</v>
      </c>
      <c r="AA53" s="42"/>
      <c r="AC53" s="11"/>
      <c r="AD53" s="140"/>
    </row>
    <row r="54" spans="1:30" ht="102" x14ac:dyDescent="0.2">
      <c r="C54" s="1" t="s">
        <v>375</v>
      </c>
      <c r="D54" t="s">
        <v>3</v>
      </c>
      <c r="E54" s="123">
        <v>1</v>
      </c>
      <c r="F54" s="113">
        <v>1</v>
      </c>
      <c r="G54" s="125">
        <f t="shared" si="4"/>
        <v>1</v>
      </c>
      <c r="H54" s="111">
        <f t="shared" si="5"/>
        <v>0</v>
      </c>
      <c r="I54" s="112">
        <f t="shared" si="6"/>
        <v>0</v>
      </c>
      <c r="J54" s="131">
        <f t="shared" si="1"/>
        <v>1</v>
      </c>
      <c r="K54" s="137">
        <f t="shared" si="2"/>
        <v>0</v>
      </c>
      <c r="L54" s="137">
        <f t="shared" si="3"/>
        <v>1</v>
      </c>
      <c r="M54" s="138">
        <f>IF(VLOOKUP($O54,'Access Override Analysis'!$A:$E,5)=1,1,0)</f>
        <v>0</v>
      </c>
      <c r="N54" s="52" t="b">
        <v>0</v>
      </c>
      <c r="O54" s="52" t="s">
        <v>374</v>
      </c>
      <c r="P54" s="52" t="s">
        <v>378</v>
      </c>
      <c r="R54" s="1" t="s">
        <v>143</v>
      </c>
      <c r="X54" s="22" t="s">
        <v>141</v>
      </c>
      <c r="Z54" s="6">
        <v>1</v>
      </c>
      <c r="AA54" s="42"/>
      <c r="AC54" s="11"/>
      <c r="AD54" s="140"/>
    </row>
    <row r="55" spans="1:30" ht="102" x14ac:dyDescent="0.2">
      <c r="C55" s="1" t="s">
        <v>376</v>
      </c>
      <c r="D55" t="s">
        <v>3</v>
      </c>
      <c r="E55" s="123">
        <v>1</v>
      </c>
      <c r="F55" s="113">
        <v>1</v>
      </c>
      <c r="G55" s="125">
        <f t="shared" si="4"/>
        <v>1</v>
      </c>
      <c r="H55" s="111">
        <f t="shared" si="5"/>
        <v>0</v>
      </c>
      <c r="I55" s="112">
        <f t="shared" si="6"/>
        <v>0</v>
      </c>
      <c r="J55" s="131">
        <f t="shared" si="1"/>
        <v>1</v>
      </c>
      <c r="K55" s="133">
        <f t="shared" si="2"/>
        <v>0</v>
      </c>
      <c r="L55" s="133">
        <f t="shared" si="3"/>
        <v>1</v>
      </c>
      <c r="M55" s="138">
        <f>IF(VLOOKUP($O55,'Access Override Analysis'!$A:$E,5)=1,1,0)</f>
        <v>0</v>
      </c>
      <c r="N55" s="52" t="b">
        <v>0</v>
      </c>
      <c r="O55" s="52" t="s">
        <v>374</v>
      </c>
      <c r="P55" s="52" t="s">
        <v>378</v>
      </c>
      <c r="R55" s="1" t="s">
        <v>143</v>
      </c>
      <c r="X55" s="22" t="s">
        <v>141</v>
      </c>
      <c r="Z55" s="6">
        <v>1</v>
      </c>
      <c r="AA55" s="42"/>
      <c r="AC55" s="11"/>
      <c r="AD55" s="140"/>
    </row>
    <row r="56" spans="1:30" ht="85" x14ac:dyDescent="0.2">
      <c r="C56" s="1" t="s">
        <v>144</v>
      </c>
      <c r="D56" t="s">
        <v>3</v>
      </c>
      <c r="E56" s="123">
        <v>1</v>
      </c>
      <c r="F56" s="113">
        <v>1</v>
      </c>
      <c r="G56" s="125">
        <f t="shared" si="4"/>
        <v>1</v>
      </c>
      <c r="H56" s="111">
        <f t="shared" si="5"/>
        <v>0</v>
      </c>
      <c r="I56" s="112">
        <f t="shared" si="6"/>
        <v>0</v>
      </c>
      <c r="J56" s="131">
        <f t="shared" si="1"/>
        <v>1</v>
      </c>
      <c r="K56" s="133">
        <f t="shared" si="2"/>
        <v>0</v>
      </c>
      <c r="L56" s="133">
        <f t="shared" si="3"/>
        <v>1</v>
      </c>
      <c r="M56" s="138">
        <f>IF(VLOOKUP($O56,'Access Override Analysis'!$A:$E,5)=1,1,0)</f>
        <v>0</v>
      </c>
      <c r="N56" s="52" t="b">
        <v>0</v>
      </c>
      <c r="O56" s="52" t="s">
        <v>374</v>
      </c>
      <c r="P56" s="52" t="s">
        <v>378</v>
      </c>
      <c r="R56" s="1" t="s">
        <v>146</v>
      </c>
      <c r="X56" s="22" t="s">
        <v>145</v>
      </c>
      <c r="Z56" s="6">
        <v>1</v>
      </c>
      <c r="AA56" s="42"/>
      <c r="AC56" s="11"/>
      <c r="AD56" s="140"/>
    </row>
    <row r="57" spans="1:30" ht="68" x14ac:dyDescent="0.2">
      <c r="C57" s="1" t="s">
        <v>42</v>
      </c>
      <c r="D57" t="s">
        <v>3</v>
      </c>
      <c r="E57" s="123">
        <v>1</v>
      </c>
      <c r="F57" s="113">
        <v>1</v>
      </c>
      <c r="G57" s="125">
        <f t="shared" si="4"/>
        <v>1</v>
      </c>
      <c r="H57" s="111">
        <f t="shared" si="5"/>
        <v>0</v>
      </c>
      <c r="I57" s="112">
        <f t="shared" si="6"/>
        <v>0</v>
      </c>
      <c r="J57" s="131">
        <f t="shared" si="1"/>
        <v>1</v>
      </c>
      <c r="K57" s="133">
        <f t="shared" si="2"/>
        <v>0</v>
      </c>
      <c r="L57" s="133">
        <f t="shared" si="3"/>
        <v>1</v>
      </c>
      <c r="M57" s="138">
        <f>IF(VLOOKUP($O57,'Access Override Analysis'!$A:$E,5)=1,1,0)</f>
        <v>0</v>
      </c>
      <c r="N57" s="52" t="b">
        <v>0</v>
      </c>
      <c r="O57" s="52" t="s">
        <v>374</v>
      </c>
      <c r="P57" s="52" t="s">
        <v>378</v>
      </c>
      <c r="R57" s="1" t="s">
        <v>148</v>
      </c>
      <c r="X57" s="22" t="s">
        <v>147</v>
      </c>
      <c r="Z57" s="6">
        <v>1</v>
      </c>
      <c r="AA57" s="42"/>
      <c r="AC57" s="11"/>
      <c r="AD57" s="140"/>
    </row>
    <row r="58" spans="1:30" ht="34" x14ac:dyDescent="0.2">
      <c r="C58" s="1" t="s">
        <v>149</v>
      </c>
      <c r="D58" t="s">
        <v>3</v>
      </c>
      <c r="E58" s="123">
        <v>1</v>
      </c>
      <c r="F58" s="113">
        <v>1</v>
      </c>
      <c r="G58" s="125">
        <f t="shared" si="4"/>
        <v>1</v>
      </c>
      <c r="H58" s="111">
        <f t="shared" si="5"/>
        <v>0</v>
      </c>
      <c r="I58" s="112">
        <f t="shared" si="6"/>
        <v>0</v>
      </c>
      <c r="J58" s="131">
        <f t="shared" si="1"/>
        <v>1</v>
      </c>
      <c r="K58" s="133">
        <f t="shared" si="2"/>
        <v>0</v>
      </c>
      <c r="L58" s="133">
        <f t="shared" si="3"/>
        <v>1</v>
      </c>
      <c r="M58" s="138">
        <f>IF(VLOOKUP($O58,'Access Override Analysis'!$A:$E,5)=1,1,0)</f>
        <v>0</v>
      </c>
      <c r="N58" s="52" t="b">
        <v>0</v>
      </c>
      <c r="O58" s="52" t="s">
        <v>374</v>
      </c>
      <c r="P58" s="52" t="s">
        <v>378</v>
      </c>
      <c r="R58" s="1" t="s">
        <v>150</v>
      </c>
      <c r="X58" s="22" t="s">
        <v>151</v>
      </c>
      <c r="Z58" s="6">
        <v>1</v>
      </c>
      <c r="AA58" s="42"/>
      <c r="AC58" s="11"/>
      <c r="AD58" s="140"/>
    </row>
    <row r="59" spans="1:30" ht="34" x14ac:dyDescent="0.2">
      <c r="C59" s="1" t="s">
        <v>153</v>
      </c>
      <c r="D59" t="s">
        <v>3</v>
      </c>
      <c r="E59" s="123">
        <v>1</v>
      </c>
      <c r="F59" s="113">
        <v>1</v>
      </c>
      <c r="G59" s="125">
        <f t="shared" si="4"/>
        <v>1</v>
      </c>
      <c r="H59" s="111">
        <f t="shared" si="5"/>
        <v>0</v>
      </c>
      <c r="I59" s="112">
        <f t="shared" si="6"/>
        <v>0</v>
      </c>
      <c r="J59" s="131">
        <f t="shared" si="1"/>
        <v>1</v>
      </c>
      <c r="K59" s="133">
        <f t="shared" si="2"/>
        <v>0</v>
      </c>
      <c r="L59" s="133">
        <f t="shared" si="3"/>
        <v>1</v>
      </c>
      <c r="M59" s="138">
        <f>IF(VLOOKUP($O59,'Access Override Analysis'!$A:$E,5)=1,1,0)</f>
        <v>0</v>
      </c>
      <c r="N59" s="52" t="b">
        <v>0</v>
      </c>
      <c r="O59" s="52" t="s">
        <v>374</v>
      </c>
      <c r="P59" s="52" t="s">
        <v>378</v>
      </c>
      <c r="R59" s="1" t="s">
        <v>156</v>
      </c>
      <c r="X59" s="22" t="s">
        <v>154</v>
      </c>
      <c r="Z59" s="6">
        <v>1</v>
      </c>
      <c r="AA59" s="42"/>
      <c r="AC59" s="11"/>
      <c r="AD59" s="140"/>
    </row>
    <row r="60" spans="1:30" x14ac:dyDescent="0.2">
      <c r="A60" t="s">
        <v>68</v>
      </c>
      <c r="C60"/>
      <c r="E60" s="123">
        <v>0</v>
      </c>
      <c r="F60" s="113">
        <v>0</v>
      </c>
      <c r="G60" s="125">
        <f t="shared" si="4"/>
        <v>0</v>
      </c>
      <c r="H60" s="111">
        <f t="shared" si="5"/>
        <v>0</v>
      </c>
      <c r="I60" s="112">
        <f t="shared" si="6"/>
        <v>0</v>
      </c>
      <c r="J60" s="131">
        <f t="shared" si="1"/>
        <v>0</v>
      </c>
      <c r="K60" s="133">
        <f t="shared" si="2"/>
        <v>0</v>
      </c>
      <c r="L60" s="133">
        <f t="shared" si="3"/>
        <v>0</v>
      </c>
      <c r="M60" s="138"/>
      <c r="N60" s="52" t="b">
        <v>0</v>
      </c>
      <c r="Z60" s="6"/>
      <c r="AA60" s="42"/>
      <c r="AC60" s="11"/>
      <c r="AD60" s="140"/>
    </row>
    <row r="61" spans="1:30" x14ac:dyDescent="0.2">
      <c r="C61"/>
      <c r="E61" s="123"/>
      <c r="F61" s="113"/>
      <c r="G61" s="125">
        <f t="shared" si="4"/>
        <v>0</v>
      </c>
      <c r="H61" s="111">
        <f t="shared" si="5"/>
        <v>0</v>
      </c>
      <c r="I61" s="112">
        <f t="shared" si="6"/>
        <v>0</v>
      </c>
      <c r="J61" s="131">
        <f t="shared" si="1"/>
        <v>0</v>
      </c>
      <c r="K61" s="133">
        <f t="shared" si="2"/>
        <v>0</v>
      </c>
      <c r="L61" s="133">
        <f t="shared" si="3"/>
        <v>0</v>
      </c>
      <c r="M61" s="138"/>
      <c r="N61" s="52" t="b">
        <v>0</v>
      </c>
      <c r="Z61" s="6"/>
      <c r="AA61" s="42"/>
      <c r="AC61" s="11"/>
      <c r="AD61" s="140"/>
    </row>
    <row r="62" spans="1:30" ht="17" x14ac:dyDescent="0.2">
      <c r="B62" t="s">
        <v>69</v>
      </c>
      <c r="C62" s="1" t="s">
        <v>70</v>
      </c>
      <c r="E62" s="123">
        <v>0</v>
      </c>
      <c r="F62" s="113">
        <v>0</v>
      </c>
      <c r="G62" s="125">
        <f t="shared" si="4"/>
        <v>0</v>
      </c>
      <c r="H62" s="111">
        <f t="shared" si="5"/>
        <v>0</v>
      </c>
      <c r="I62" s="112">
        <f t="shared" si="6"/>
        <v>0</v>
      </c>
      <c r="J62" s="131">
        <f t="shared" si="1"/>
        <v>0</v>
      </c>
      <c r="K62" s="133">
        <f t="shared" si="2"/>
        <v>0</v>
      </c>
      <c r="L62" s="133">
        <f t="shared" si="3"/>
        <v>0</v>
      </c>
      <c r="M62" s="138">
        <f>IF(VLOOKUP($O62,'Access Override Analysis'!$A:$E,5)=1,1,0)</f>
        <v>0</v>
      </c>
      <c r="N62" s="52" t="b">
        <v>0</v>
      </c>
      <c r="O62" s="52" t="s">
        <v>505</v>
      </c>
      <c r="Z62" s="6"/>
      <c r="AA62" s="42"/>
      <c r="AC62" s="11"/>
      <c r="AD62" s="140"/>
    </row>
    <row r="63" spans="1:30" ht="17" x14ac:dyDescent="0.2">
      <c r="C63" s="1" t="s">
        <v>71</v>
      </c>
      <c r="E63" s="123">
        <v>0</v>
      </c>
      <c r="F63" s="113">
        <v>0</v>
      </c>
      <c r="G63" s="125">
        <f t="shared" si="4"/>
        <v>0</v>
      </c>
      <c r="H63" s="111">
        <f t="shared" si="5"/>
        <v>0</v>
      </c>
      <c r="I63" s="112">
        <f t="shared" si="6"/>
        <v>0</v>
      </c>
      <c r="J63" s="131">
        <f t="shared" si="1"/>
        <v>0</v>
      </c>
      <c r="K63" s="133">
        <f t="shared" si="2"/>
        <v>0</v>
      </c>
      <c r="L63" s="133">
        <f t="shared" si="3"/>
        <v>0</v>
      </c>
      <c r="M63" s="138">
        <f>IF(VLOOKUP($O63,'Access Override Analysis'!$A:$E,5)=1,1,0)</f>
        <v>0</v>
      </c>
      <c r="N63" s="52" t="b">
        <v>0</v>
      </c>
      <c r="O63" s="52" t="s">
        <v>505</v>
      </c>
      <c r="Z63" s="6"/>
      <c r="AA63" s="42"/>
      <c r="AC63" s="11"/>
      <c r="AD63" s="140"/>
    </row>
    <row r="64" spans="1:30" ht="17" x14ac:dyDescent="0.2">
      <c r="C64" s="1" t="s">
        <v>367</v>
      </c>
      <c r="E64" s="123">
        <v>0</v>
      </c>
      <c r="F64" s="113">
        <v>0</v>
      </c>
      <c r="G64" s="125">
        <f t="shared" si="4"/>
        <v>0</v>
      </c>
      <c r="H64" s="111">
        <f t="shared" si="5"/>
        <v>0</v>
      </c>
      <c r="I64" s="112">
        <f t="shared" si="6"/>
        <v>1</v>
      </c>
      <c r="J64" s="131">
        <f t="shared" si="1"/>
        <v>0</v>
      </c>
      <c r="K64" s="133">
        <f t="shared" si="2"/>
        <v>0</v>
      </c>
      <c r="L64" s="133">
        <f t="shared" si="3"/>
        <v>0</v>
      </c>
      <c r="M64" s="138">
        <f>IF(VLOOKUP($O64,'Access Override Analysis'!$A:$E,5)=1,1,0)</f>
        <v>0</v>
      </c>
      <c r="N64" s="52" t="b">
        <v>0</v>
      </c>
      <c r="O64" s="52" t="s">
        <v>505</v>
      </c>
      <c r="Z64" s="6"/>
      <c r="AA64" s="42"/>
      <c r="AC64" s="11"/>
      <c r="AD64" s="140" t="s">
        <v>370</v>
      </c>
    </row>
    <row r="65" spans="1:31" ht="17" x14ac:dyDescent="0.2">
      <c r="C65" s="1" t="s">
        <v>368</v>
      </c>
      <c r="E65" s="123">
        <v>0</v>
      </c>
      <c r="F65" s="113">
        <v>0</v>
      </c>
      <c r="G65" s="125">
        <f t="shared" si="4"/>
        <v>0</v>
      </c>
      <c r="H65" s="111">
        <f t="shared" si="5"/>
        <v>0</v>
      </c>
      <c r="I65" s="112">
        <f t="shared" si="6"/>
        <v>1</v>
      </c>
      <c r="J65" s="131">
        <f t="shared" si="1"/>
        <v>0</v>
      </c>
      <c r="K65" s="133">
        <f t="shared" si="2"/>
        <v>0</v>
      </c>
      <c r="L65" s="133">
        <f t="shared" si="3"/>
        <v>0</v>
      </c>
      <c r="M65" s="138">
        <f>IF(VLOOKUP($O65,'Access Override Analysis'!$A:$E,5)=1,1,0)</f>
        <v>0</v>
      </c>
      <c r="N65" s="52" t="b">
        <v>0</v>
      </c>
      <c r="O65" s="52" t="s">
        <v>505</v>
      </c>
      <c r="Z65" s="6"/>
      <c r="AA65" s="42"/>
      <c r="AC65" s="11"/>
      <c r="AD65" s="140" t="s">
        <v>371</v>
      </c>
    </row>
    <row r="66" spans="1:31" s="1" customFormat="1" ht="17" x14ac:dyDescent="0.2">
      <c r="A66"/>
      <c r="B66"/>
      <c r="C66" s="1" t="s">
        <v>369</v>
      </c>
      <c r="D66"/>
      <c r="E66" s="123">
        <v>0</v>
      </c>
      <c r="F66" s="113">
        <v>0</v>
      </c>
      <c r="G66" s="125">
        <f t="shared" si="4"/>
        <v>0</v>
      </c>
      <c r="H66" s="111">
        <f t="shared" si="5"/>
        <v>0</v>
      </c>
      <c r="I66" s="112">
        <f t="shared" si="6"/>
        <v>1</v>
      </c>
      <c r="J66" s="131">
        <f t="shared" si="1"/>
        <v>0</v>
      </c>
      <c r="K66" s="133">
        <f t="shared" si="2"/>
        <v>0</v>
      </c>
      <c r="L66" s="133">
        <f t="shared" si="3"/>
        <v>0</v>
      </c>
      <c r="M66" s="138">
        <f>IF(VLOOKUP($O66,'Access Override Analysis'!$A:$E,5)=1,1,0)</f>
        <v>0</v>
      </c>
      <c r="N66" s="52" t="b">
        <v>0</v>
      </c>
      <c r="O66" s="52" t="s">
        <v>505</v>
      </c>
      <c r="P66" s="52"/>
      <c r="T66"/>
      <c r="U66"/>
      <c r="V66"/>
      <c r="W66"/>
      <c r="X66" s="22"/>
      <c r="Y66"/>
      <c r="Z66" s="6"/>
      <c r="AA66" s="42"/>
      <c r="AC66" s="11"/>
      <c r="AD66" s="140" t="s">
        <v>372</v>
      </c>
      <c r="AE66"/>
    </row>
    <row r="67" spans="1:31" s="1" customFormat="1" x14ac:dyDescent="0.2">
      <c r="A67"/>
      <c r="B67"/>
      <c r="C67"/>
      <c r="D67"/>
      <c r="E67" s="21"/>
      <c r="F67" s="21"/>
      <c r="G67" s="21"/>
      <c r="H67" s="24"/>
      <c r="I67" s="16"/>
      <c r="J67" s="52"/>
      <c r="K67" s="52"/>
      <c r="L67" s="52"/>
      <c r="M67" s="52"/>
      <c r="N67" s="52"/>
      <c r="O67" s="52"/>
      <c r="P67" s="52"/>
      <c r="T67"/>
      <c r="U67"/>
      <c r="V67"/>
      <c r="W67"/>
      <c r="X67" s="22"/>
      <c r="Y67"/>
      <c r="Z67"/>
      <c r="AC67"/>
      <c r="AD67" s="140"/>
      <c r="AE67"/>
    </row>
    <row r="68" spans="1:31" s="1" customFormat="1" x14ac:dyDescent="0.2">
      <c r="A68"/>
      <c r="B68"/>
      <c r="C68"/>
      <c r="D68"/>
      <c r="E68" s="21"/>
      <c r="F68" s="21"/>
      <c r="G68" s="21"/>
      <c r="H68" s="29"/>
      <c r="I68" s="29"/>
      <c r="J68" s="52"/>
      <c r="K68" s="52"/>
      <c r="L68" s="52"/>
      <c r="M68" s="52"/>
      <c r="N68" s="52"/>
      <c r="O68" s="52"/>
      <c r="P68" s="52"/>
      <c r="T68"/>
      <c r="U68"/>
      <c r="V68"/>
      <c r="W68"/>
      <c r="X68" s="22"/>
      <c r="Y68"/>
      <c r="Z68"/>
      <c r="AC68"/>
      <c r="AD68" s="141"/>
      <c r="AE68"/>
    </row>
    <row r="69" spans="1:31" s="1" customFormat="1" x14ac:dyDescent="0.2">
      <c r="A69"/>
      <c r="B69"/>
      <c r="C69"/>
      <c r="D69"/>
      <c r="E69" s="21"/>
      <c r="F69" s="21"/>
      <c r="G69" s="21"/>
      <c r="H69" s="29"/>
      <c r="I69" s="29"/>
      <c r="J69" s="52"/>
      <c r="K69" s="52"/>
      <c r="L69" s="52"/>
      <c r="M69" s="52"/>
      <c r="N69" s="52"/>
      <c r="O69" s="52"/>
      <c r="P69" s="52"/>
      <c r="T69"/>
      <c r="U69"/>
      <c r="V69"/>
      <c r="W69"/>
      <c r="X69" s="22"/>
      <c r="Y69"/>
      <c r="Z69"/>
      <c r="AC69"/>
      <c r="AD69" s="141"/>
      <c r="AE69"/>
    </row>
    <row r="70" spans="1:31" s="1" customFormat="1" x14ac:dyDescent="0.2">
      <c r="A70"/>
      <c r="B70"/>
      <c r="C70"/>
      <c r="D70"/>
      <c r="E70" s="21"/>
      <c r="F70" s="21"/>
      <c r="G70" s="21"/>
      <c r="H70" s="29"/>
      <c r="I70" s="29"/>
      <c r="J70" s="52"/>
      <c r="K70" s="52"/>
      <c r="L70" s="52"/>
      <c r="M70" s="52"/>
      <c r="N70" s="52"/>
      <c r="O70" s="52"/>
      <c r="P70" s="52"/>
      <c r="T70"/>
      <c r="U70"/>
      <c r="V70"/>
      <c r="W70"/>
      <c r="X70" s="22"/>
      <c r="Y70"/>
      <c r="Z70"/>
      <c r="AC70"/>
      <c r="AD70" s="141"/>
      <c r="AE70"/>
    </row>
    <row r="71" spans="1:31" s="1" customFormat="1" x14ac:dyDescent="0.2">
      <c r="A71"/>
      <c r="B71"/>
      <c r="C71"/>
      <c r="D71"/>
      <c r="E71" s="21"/>
      <c r="F71" s="21"/>
      <c r="G71" s="21"/>
      <c r="H71" s="29"/>
      <c r="I71" s="29"/>
      <c r="J71" s="52"/>
      <c r="K71" s="52"/>
      <c r="L71" s="52"/>
      <c r="M71" s="52"/>
      <c r="N71" s="52"/>
      <c r="O71" s="52"/>
      <c r="P71" s="52"/>
      <c r="T71"/>
      <c r="U71"/>
      <c r="V71"/>
      <c r="W71"/>
      <c r="X71" s="22"/>
      <c r="Y71"/>
      <c r="Z71"/>
      <c r="AC71"/>
      <c r="AD71" s="141"/>
      <c r="AE71"/>
    </row>
    <row r="72" spans="1:31" s="1" customFormat="1" x14ac:dyDescent="0.2">
      <c r="A72"/>
      <c r="B72"/>
      <c r="C72"/>
      <c r="D72"/>
      <c r="E72" s="21"/>
      <c r="F72" s="21"/>
      <c r="G72" s="21"/>
      <c r="H72" s="29"/>
      <c r="I72" s="29"/>
      <c r="J72" s="52"/>
      <c r="K72" s="52"/>
      <c r="L72" s="52"/>
      <c r="M72" s="52"/>
      <c r="N72" s="52"/>
      <c r="O72" s="52"/>
      <c r="P72" s="52"/>
      <c r="T72"/>
      <c r="U72"/>
      <c r="V72"/>
      <c r="W72"/>
      <c r="X72" s="22"/>
      <c r="Y72"/>
      <c r="Z72"/>
      <c r="AC72"/>
      <c r="AD72" s="141"/>
      <c r="AE72"/>
    </row>
    <row r="73" spans="1:31" s="1" customFormat="1" x14ac:dyDescent="0.2">
      <c r="A73"/>
      <c r="B73"/>
      <c r="C73"/>
      <c r="D73"/>
      <c r="E73" s="21"/>
      <c r="F73" s="21"/>
      <c r="G73" s="21"/>
      <c r="H73" s="29"/>
      <c r="I73" s="29"/>
      <c r="J73" s="52"/>
      <c r="K73" s="52"/>
      <c r="L73" s="52"/>
      <c r="M73" s="52"/>
      <c r="N73" s="52"/>
      <c r="O73" s="52"/>
      <c r="P73" s="52"/>
      <c r="T73"/>
      <c r="U73"/>
      <c r="V73"/>
      <c r="W73"/>
      <c r="X73" s="22"/>
      <c r="Y73"/>
      <c r="Z73"/>
      <c r="AC73"/>
      <c r="AD73" s="141"/>
      <c r="AE73"/>
    </row>
    <row r="74" spans="1:31" s="1" customFormat="1" x14ac:dyDescent="0.2">
      <c r="A74"/>
      <c r="B74"/>
      <c r="C74"/>
      <c r="D74"/>
      <c r="E74" s="21"/>
      <c r="F74" s="21"/>
      <c r="G74" s="21"/>
      <c r="H74" s="29"/>
      <c r="I74" s="29"/>
      <c r="J74" s="52"/>
      <c r="K74" s="52"/>
      <c r="L74" s="52"/>
      <c r="M74" s="52"/>
      <c r="N74" s="52"/>
      <c r="O74" s="52"/>
      <c r="P74" s="52"/>
      <c r="T74"/>
      <c r="U74"/>
      <c r="V74"/>
      <c r="W74"/>
      <c r="X74" s="22"/>
      <c r="Y74"/>
      <c r="Z74"/>
      <c r="AC74"/>
      <c r="AD74" s="141"/>
      <c r="AE74"/>
    </row>
    <row r="75" spans="1:31" s="1" customFormat="1" x14ac:dyDescent="0.2">
      <c r="A75"/>
      <c r="B75"/>
      <c r="C75"/>
      <c r="D75"/>
      <c r="E75" s="21"/>
      <c r="F75" s="21"/>
      <c r="G75" s="21"/>
      <c r="H75" s="29"/>
      <c r="I75" s="29"/>
      <c r="J75" s="52"/>
      <c r="K75" s="52"/>
      <c r="L75" s="52"/>
      <c r="M75" s="52"/>
      <c r="N75" s="52"/>
      <c r="O75" s="52"/>
      <c r="P75" s="52"/>
      <c r="T75"/>
      <c r="U75"/>
      <c r="V75"/>
      <c r="W75"/>
      <c r="X75" s="22"/>
      <c r="Y75"/>
      <c r="Z75"/>
      <c r="AC75"/>
      <c r="AD75" s="141"/>
      <c r="AE75"/>
    </row>
    <row r="76" spans="1:31" s="1" customFormat="1" x14ac:dyDescent="0.2">
      <c r="A76"/>
      <c r="B76"/>
      <c r="C76"/>
      <c r="D76"/>
      <c r="E76" s="21"/>
      <c r="F76" s="21"/>
      <c r="G76" s="21"/>
      <c r="H76" s="29"/>
      <c r="I76" s="29"/>
      <c r="J76" s="52"/>
      <c r="K76" s="52"/>
      <c r="L76" s="52"/>
      <c r="M76" s="52"/>
      <c r="N76" s="52"/>
      <c r="O76" s="52"/>
      <c r="P76" s="52"/>
      <c r="T76"/>
      <c r="U76"/>
      <c r="V76"/>
      <c r="W76"/>
      <c r="X76" s="22"/>
      <c r="Y76"/>
      <c r="Z76"/>
      <c r="AC76"/>
      <c r="AD76" s="141"/>
      <c r="AE76"/>
    </row>
    <row r="77" spans="1:31" s="1" customFormat="1" x14ac:dyDescent="0.2">
      <c r="A77"/>
      <c r="B77"/>
      <c r="C77"/>
      <c r="D77"/>
      <c r="E77" s="21"/>
      <c r="F77" s="21"/>
      <c r="G77" s="21"/>
      <c r="H77" s="29"/>
      <c r="I77" s="29"/>
      <c r="J77" s="52"/>
      <c r="K77" s="52"/>
      <c r="L77" s="52"/>
      <c r="M77" s="52"/>
      <c r="N77" s="52"/>
      <c r="O77" s="52"/>
      <c r="P77" s="52"/>
      <c r="T77"/>
      <c r="U77"/>
      <c r="V77"/>
      <c r="W77"/>
      <c r="X77" s="22"/>
      <c r="Y77"/>
      <c r="Z77"/>
      <c r="AC77"/>
      <c r="AD77" s="141"/>
      <c r="AE77"/>
    </row>
    <row r="78" spans="1:31" s="1" customFormat="1" x14ac:dyDescent="0.2">
      <c r="A78"/>
      <c r="B78"/>
      <c r="C78"/>
      <c r="D78"/>
      <c r="E78" s="21"/>
      <c r="F78" s="21"/>
      <c r="G78" s="21"/>
      <c r="H78" s="29"/>
      <c r="I78" s="29"/>
      <c r="J78" s="52"/>
      <c r="K78" s="52"/>
      <c r="L78" s="52"/>
      <c r="M78" s="52"/>
      <c r="N78" s="52"/>
      <c r="O78" s="52"/>
      <c r="P78" s="52"/>
      <c r="T78"/>
      <c r="U78"/>
      <c r="V78"/>
      <c r="W78"/>
      <c r="X78" s="22"/>
      <c r="Y78"/>
      <c r="Z78"/>
      <c r="AC78"/>
      <c r="AD78" s="141"/>
      <c r="AE78"/>
    </row>
    <row r="79" spans="1:31" s="1" customFormat="1" x14ac:dyDescent="0.2">
      <c r="A79"/>
      <c r="B79"/>
      <c r="C79"/>
      <c r="D79"/>
      <c r="E79" s="21"/>
      <c r="F79" s="21"/>
      <c r="G79" s="21"/>
      <c r="H79" s="29"/>
      <c r="I79" s="29"/>
      <c r="J79" s="52"/>
      <c r="K79" s="52"/>
      <c r="L79" s="52"/>
      <c r="M79" s="52"/>
      <c r="N79" s="52"/>
      <c r="O79" s="52"/>
      <c r="P79" s="52"/>
      <c r="T79"/>
      <c r="U79"/>
      <c r="V79"/>
      <c r="W79"/>
      <c r="X79" s="22"/>
      <c r="Y79"/>
      <c r="Z79"/>
      <c r="AC79"/>
      <c r="AD79" s="141"/>
      <c r="AE79"/>
    </row>
    <row r="80" spans="1:31" s="1" customFormat="1" x14ac:dyDescent="0.2">
      <c r="A80"/>
      <c r="B80"/>
      <c r="C80"/>
      <c r="D80"/>
      <c r="E80" s="21"/>
      <c r="F80" s="21"/>
      <c r="G80" s="21"/>
      <c r="H80" s="29"/>
      <c r="I80" s="29"/>
      <c r="J80" s="52"/>
      <c r="K80" s="52"/>
      <c r="L80" s="52"/>
      <c r="M80" s="52"/>
      <c r="N80" s="52"/>
      <c r="O80" s="52"/>
      <c r="P80" s="52"/>
      <c r="T80"/>
      <c r="U80"/>
      <c r="V80"/>
      <c r="W80"/>
      <c r="X80" s="22"/>
      <c r="Y80"/>
      <c r="Z80"/>
      <c r="AC80"/>
      <c r="AD80" s="141"/>
      <c r="AE80"/>
    </row>
    <row r="81" spans="1:31" s="1" customFormat="1" x14ac:dyDescent="0.2">
      <c r="A81"/>
      <c r="B81"/>
      <c r="C81"/>
      <c r="D81"/>
      <c r="E81" s="21"/>
      <c r="F81" s="21"/>
      <c r="G81" s="21"/>
      <c r="H81" s="29"/>
      <c r="I81" s="29"/>
      <c r="J81" s="52"/>
      <c r="K81" s="52"/>
      <c r="L81" s="52"/>
      <c r="M81" s="52"/>
      <c r="N81" s="52"/>
      <c r="O81" s="52"/>
      <c r="P81" s="52"/>
      <c r="T81"/>
      <c r="U81"/>
      <c r="V81"/>
      <c r="W81"/>
      <c r="X81" s="22"/>
      <c r="Y81"/>
      <c r="Z81"/>
      <c r="AC81"/>
      <c r="AD81" s="141"/>
      <c r="AE81"/>
    </row>
    <row r="82" spans="1:31" x14ac:dyDescent="0.2">
      <c r="C82"/>
    </row>
    <row r="83" spans="1:31" x14ac:dyDescent="0.2">
      <c r="C83"/>
    </row>
    <row r="84" spans="1:31" x14ac:dyDescent="0.2">
      <c r="C84"/>
    </row>
    <row r="85" spans="1:31" x14ac:dyDescent="0.2">
      <c r="C85"/>
    </row>
    <row r="86" spans="1:31" x14ac:dyDescent="0.2">
      <c r="C86"/>
    </row>
    <row r="87" spans="1:31" x14ac:dyDescent="0.2">
      <c r="C87"/>
    </row>
  </sheetData>
  <mergeCells count="13">
    <mergeCell ref="AB3:AC3"/>
    <mergeCell ref="AB2:AD2"/>
    <mergeCell ref="E1:F1"/>
    <mergeCell ref="N2:P2"/>
    <mergeCell ref="G1:M1"/>
    <mergeCell ref="G2:I2"/>
    <mergeCell ref="G3:H3"/>
    <mergeCell ref="J3:M3"/>
    <mergeCell ref="J2:M2"/>
    <mergeCell ref="E2:F3"/>
    <mergeCell ref="Q2:AA2"/>
    <mergeCell ref="Q3:W3"/>
    <mergeCell ref="X3:AA3"/>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6" id="{89D4E18D-ACAF-D644-AC59-14B15B1F887E}">
            <x14:iconSet showValue="0" custom="1">
              <x14:cfvo type="percent">
                <xm:f>0</xm:f>
              </x14:cfvo>
              <x14:cfvo type="num">
                <xm:f>0</xm:f>
              </x14:cfvo>
              <x14:cfvo type="num">
                <xm:f>1</xm:f>
              </x14:cfvo>
              <x14:cfIcon iconSet="NoIcons" iconId="0"/>
              <x14:cfIcon iconSet="NoIcons" iconId="0"/>
              <x14:cfIcon iconSet="3Symbols2" iconId="2"/>
            </x14:iconSet>
          </x14:cfRule>
          <xm:sqref>AD68:AD1048576 AD4:AD7</xm:sqref>
        </x14:conditionalFormatting>
        <x14:conditionalFormatting xmlns:xm="http://schemas.microsoft.com/office/excel/2006/main">
          <x14:cfRule type="iconSet" priority="31" id="{E99481B0-521C-234A-9408-0D8151F99640}">
            <x14:iconSet showValue="0" custom="1">
              <x14:cfvo type="percent">
                <xm:f>0</xm:f>
              </x14:cfvo>
              <x14:cfvo type="num">
                <xm:f>0</xm:f>
              </x14:cfvo>
              <x14:cfvo type="num">
                <xm:f>1</xm:f>
              </x14:cfvo>
              <x14:cfIcon iconSet="NoIcons" iconId="0"/>
              <x14:cfIcon iconSet="NoIcons" iconId="0"/>
              <x14:cfIcon iconSet="3Symbols2" iconId="2"/>
            </x14:iconSet>
          </x14:cfRule>
          <xm:sqref>X55</xm:sqref>
        </x14:conditionalFormatting>
        <x14:conditionalFormatting xmlns:xm="http://schemas.microsoft.com/office/excel/2006/main">
          <x14:cfRule type="iconSet" priority="37" id="{A301B6E4-46D6-9E43-8D31-FA023053BFB7}">
            <x14:iconSet showValue="0" custom="1">
              <x14:cfvo type="percent">
                <xm:f>0</xm:f>
              </x14:cfvo>
              <x14:cfvo type="num" gte="0">
                <xm:f>1</xm:f>
              </x14:cfvo>
              <x14:cfvo type="num">
                <xm:f>1</xm:f>
              </x14:cfvo>
              <x14:cfIcon iconSet="NoIcons" iconId="0"/>
              <x14:cfIcon iconSet="NoIcons" iconId="0"/>
              <x14:cfIcon iconSet="3Symbols" iconId="2"/>
            </x14:iconSet>
          </x14:cfRule>
          <xm:sqref>F55:F66 F6:F53</xm:sqref>
        </x14:conditionalFormatting>
        <x14:conditionalFormatting xmlns:xm="http://schemas.microsoft.com/office/excel/2006/main">
          <x14:cfRule type="iconSet" priority="39" id="{A36BD92F-E285-1C40-9E50-11CE135C4D8E}">
            <x14:iconSet showValue="0" custom="1">
              <x14:cfvo type="percent">
                <xm:f>0</xm:f>
              </x14:cfvo>
              <x14:cfvo type="num">
                <xm:f>0</xm:f>
              </x14:cfvo>
              <x14:cfvo type="num">
                <xm:f>1</xm:f>
              </x14:cfvo>
              <x14:cfIcon iconSet="NoIcons" iconId="0"/>
              <x14:cfIcon iconSet="NoIcons" iconId="0"/>
              <x14:cfIcon iconSet="3Symbols2" iconId="2"/>
            </x14:iconSet>
          </x14:cfRule>
          <xm:sqref>AA67:AA1048576 AA20:AA28 AA30:AA53 AA4:AA18 AA55:AA64</xm:sqref>
        </x14:conditionalFormatting>
        <x14:conditionalFormatting xmlns:xm="http://schemas.microsoft.com/office/excel/2006/main">
          <x14:cfRule type="iconSet" priority="28" id="{02C89AED-1CEB-EB4E-A8CA-E0F87F197626}">
            <x14:iconSet showValue="0" custom="1">
              <x14:cfvo type="percent">
                <xm:f>0</xm:f>
              </x14:cfvo>
              <x14:cfvo type="num">
                <xm:f>0</xm:f>
              </x14:cfvo>
              <x14:cfvo type="num">
                <xm:f>1</xm:f>
              </x14:cfvo>
              <x14:cfIcon iconSet="NoIcons" iconId="0"/>
              <x14:cfIcon iconSet="NoIcons" iconId="0"/>
              <x14:cfIcon iconSet="3Symbols2" iconId="2"/>
            </x14:iconSet>
          </x14:cfRule>
          <xm:sqref>AB39</xm:sqref>
        </x14:conditionalFormatting>
        <x14:conditionalFormatting xmlns:xm="http://schemas.microsoft.com/office/excel/2006/main">
          <x14:cfRule type="iconSet" priority="27" id="{68645EA0-0151-9C49-ACF5-E634469D22A7}">
            <x14:iconSet showValue="0" custom="1">
              <x14:cfvo type="percent">
                <xm:f>0</xm:f>
              </x14:cfvo>
              <x14:cfvo type="num">
                <xm:f>0</xm:f>
              </x14:cfvo>
              <x14:cfvo type="num">
                <xm:f>1</xm:f>
              </x14:cfvo>
              <x14:cfIcon iconSet="NoIcons" iconId="0"/>
              <x14:cfIcon iconSet="NoIcons" iconId="0"/>
              <x14:cfIcon iconSet="3Symbols2" iconId="2"/>
            </x14:iconSet>
          </x14:cfRule>
          <xm:sqref>AB40</xm:sqref>
        </x14:conditionalFormatting>
        <x14:conditionalFormatting xmlns:xm="http://schemas.microsoft.com/office/excel/2006/main">
          <x14:cfRule type="iconSet" priority="26" id="{ABE5102F-95C6-4F4F-9AC4-3BDBFC12BCE5}">
            <x14:iconSet showValue="0" custom="1">
              <x14:cfvo type="percent">
                <xm:f>0</xm:f>
              </x14:cfvo>
              <x14:cfvo type="num">
                <xm:f>0</xm:f>
              </x14:cfvo>
              <x14:cfvo type="num">
                <xm:f>1</xm:f>
              </x14:cfvo>
              <x14:cfIcon iconSet="NoIcons" iconId="0"/>
              <x14:cfIcon iconSet="NoIcons" iconId="0"/>
              <x14:cfIcon iconSet="3Symbols2" iconId="2"/>
            </x14:iconSet>
          </x14:cfRule>
          <xm:sqref>AD34</xm:sqref>
        </x14:conditionalFormatting>
        <x14:conditionalFormatting xmlns:xm="http://schemas.microsoft.com/office/excel/2006/main">
          <x14:cfRule type="iconSet" priority="25" id="{3994E849-55B2-1445-951B-A0150B3E1592}">
            <x14:iconSet showValue="0" custom="1">
              <x14:cfvo type="percent">
                <xm:f>0</xm:f>
              </x14:cfvo>
              <x14:cfvo type="num">
                <xm:f>0</xm:f>
              </x14:cfvo>
              <x14:cfvo type="num">
                <xm:f>1</xm:f>
              </x14:cfvo>
              <x14:cfIcon iconSet="NoIcons" iconId="0"/>
              <x14:cfIcon iconSet="NoIcons" iconId="0"/>
              <x14:cfIcon iconSet="3Symbols2" iconId="2"/>
            </x14:iconSet>
          </x14:cfRule>
          <xm:sqref>AD33</xm:sqref>
        </x14:conditionalFormatting>
        <x14:conditionalFormatting xmlns:xm="http://schemas.microsoft.com/office/excel/2006/main">
          <x14:cfRule type="iconSet" priority="19" id="{76BF9F18-33E4-B845-A6ED-DAA2CC7D1829}">
            <x14:iconSet showValue="0" custom="1">
              <x14:cfvo type="percent">
                <xm:f>0</xm:f>
              </x14:cfvo>
              <x14:cfvo type="num">
                <xm:f>0</xm:f>
              </x14:cfvo>
              <x14:cfvo type="num">
                <xm:f>1</xm:f>
              </x14:cfvo>
              <x14:cfIcon iconSet="NoIcons" iconId="0"/>
              <x14:cfIcon iconSet="NoIcons" iconId="0"/>
              <x14:cfIcon iconSet="3Symbols2" iconId="2"/>
            </x14:iconSet>
          </x14:cfRule>
          <xm:sqref>AA65</xm:sqref>
        </x14:conditionalFormatting>
        <x14:conditionalFormatting xmlns:xm="http://schemas.microsoft.com/office/excel/2006/main">
          <x14:cfRule type="iconSet" priority="18" id="{C3BFA64A-A528-9B49-B870-ECCD40B6F5F6}">
            <x14:iconSet showValue="0" custom="1">
              <x14:cfvo type="percent">
                <xm:f>0</xm:f>
              </x14:cfvo>
              <x14:cfvo type="num">
                <xm:f>0</xm:f>
              </x14:cfvo>
              <x14:cfvo type="num">
                <xm:f>1</xm:f>
              </x14:cfvo>
              <x14:cfIcon iconSet="NoIcons" iconId="0"/>
              <x14:cfIcon iconSet="NoIcons" iconId="0"/>
              <x14:cfIcon iconSet="3Symbols2" iconId="2"/>
            </x14:iconSet>
          </x14:cfRule>
          <xm:sqref>AA66</xm:sqref>
        </x14:conditionalFormatting>
        <x14:conditionalFormatting xmlns:xm="http://schemas.microsoft.com/office/excel/2006/main">
          <x14:cfRule type="iconSet" priority="17" id="{A9BC9DDB-D42B-6943-8537-B1D959874205}">
            <x14:iconSet showValue="0" custom="1">
              <x14:cfvo type="percent">
                <xm:f>0</xm:f>
              </x14:cfvo>
              <x14:cfvo type="num">
                <xm:f>0</xm:f>
              </x14:cfvo>
              <x14:cfvo type="num">
                <xm:f>1</xm:f>
              </x14:cfvo>
              <x14:cfIcon iconSet="NoIcons" iconId="0"/>
              <x14:cfIcon iconSet="NoIcons" iconId="0"/>
              <x14:cfIcon iconSet="3Symbols2" iconId="2"/>
            </x14:iconSet>
          </x14:cfRule>
          <xm:sqref>AD65</xm:sqref>
        </x14:conditionalFormatting>
        <x14:conditionalFormatting xmlns:xm="http://schemas.microsoft.com/office/excel/2006/main">
          <x14:cfRule type="iconSet" priority="16" id="{9393F108-3953-B84F-9359-755BC45DF097}">
            <x14:iconSet showValue="0" custom="1">
              <x14:cfvo type="percent">
                <xm:f>0</xm:f>
              </x14:cfvo>
              <x14:cfvo type="num">
                <xm:f>0</xm:f>
              </x14:cfvo>
              <x14:cfvo type="num">
                <xm:f>1</xm:f>
              </x14:cfvo>
              <x14:cfIcon iconSet="NoIcons" iconId="0"/>
              <x14:cfIcon iconSet="NoIcons" iconId="0"/>
              <x14:cfIcon iconSet="3Symbols2" iconId="2"/>
            </x14:iconSet>
          </x14:cfRule>
          <xm:sqref>AB36</xm:sqref>
        </x14:conditionalFormatting>
        <x14:conditionalFormatting xmlns:xm="http://schemas.microsoft.com/office/excel/2006/main">
          <x14:cfRule type="iconSet" priority="15" id="{6925EBB1-7476-304B-82B4-345C102BE744}">
            <x14:iconSet showValue="0" custom="1">
              <x14:cfvo type="percent">
                <xm:f>0</xm:f>
              </x14:cfvo>
              <x14:cfvo type="num">
                <xm:f>0</xm:f>
              </x14:cfvo>
              <x14:cfvo type="num">
                <xm:f>1</xm:f>
              </x14:cfvo>
              <x14:cfIcon iconSet="NoIcons" iconId="0"/>
              <x14:cfIcon iconSet="NoIcons" iconId="0"/>
              <x14:cfIcon iconSet="3Symbols2" iconId="2"/>
            </x14:iconSet>
          </x14:cfRule>
          <xm:sqref>AB38</xm:sqref>
        </x14:conditionalFormatting>
        <x14:conditionalFormatting xmlns:xm="http://schemas.microsoft.com/office/excel/2006/main">
          <x14:cfRule type="iconSet" priority="8" id="{9DF7524B-11C6-F149-A85E-7F2FF6C2A7F5}">
            <x14:iconSet showValue="0" custom="1">
              <x14:cfvo type="percent">
                <xm:f>0</xm:f>
              </x14:cfvo>
              <x14:cfvo type="num">
                <xm:f>0</xm:f>
              </x14:cfvo>
              <x14:cfvo type="num">
                <xm:f>1</xm:f>
              </x14:cfvo>
              <x14:cfIcon iconSet="NoIcons" iconId="0"/>
              <x14:cfIcon iconSet="NoIcons" iconId="0"/>
              <x14:cfIcon iconSet="3Symbols2" iconId="2"/>
            </x14:iconSet>
          </x14:cfRule>
          <xm:sqref>X54</xm:sqref>
        </x14:conditionalFormatting>
        <x14:conditionalFormatting xmlns:xm="http://schemas.microsoft.com/office/excel/2006/main">
          <x14:cfRule type="iconSet" priority="11" id="{F35A1B89-68CA-ED49-B98B-B710B93C644F}">
            <x14:iconSet showValue="0" custom="1">
              <x14:cfvo type="percent">
                <xm:f>0</xm:f>
              </x14:cfvo>
              <x14:cfvo type="num" gte="0">
                <xm:f>1</xm:f>
              </x14:cfvo>
              <x14:cfvo type="num">
                <xm:f>1</xm:f>
              </x14:cfvo>
              <x14:cfIcon iconSet="NoIcons" iconId="0"/>
              <x14:cfIcon iconSet="NoIcons" iconId="0"/>
              <x14:cfIcon iconSet="3Symbols" iconId="2"/>
            </x14:iconSet>
          </x14:cfRule>
          <xm:sqref>F54</xm:sqref>
        </x14:conditionalFormatting>
        <x14:conditionalFormatting xmlns:xm="http://schemas.microsoft.com/office/excel/2006/main">
          <x14:cfRule type="iconSet" priority="13" id="{178E9F95-A5EA-8F4D-99A7-2EFFF02D499F}">
            <x14:iconSet showValue="0" custom="1">
              <x14:cfvo type="percent">
                <xm:f>0</xm:f>
              </x14:cfvo>
              <x14:cfvo type="num">
                <xm:f>0</xm:f>
              </x14:cfvo>
              <x14:cfvo type="num">
                <xm:f>1</xm:f>
              </x14:cfvo>
              <x14:cfIcon iconSet="NoIcons" iconId="0"/>
              <x14:cfIcon iconSet="NoIcons" iconId="0"/>
              <x14:cfIcon iconSet="3Symbols2" iconId="2"/>
            </x14:iconSet>
          </x14:cfRule>
          <xm:sqref>AA54</xm:sqref>
        </x14:conditionalFormatting>
        <x14:conditionalFormatting xmlns:xm="http://schemas.microsoft.com/office/excel/2006/main">
          <x14:cfRule type="iconSet" priority="70" id="{FB41BA73-DDC6-F048-9150-5FA580A8D087}">
            <x14:iconSet showValue="0" custom="1">
              <x14:cfvo type="percent">
                <xm:f>0</xm:f>
              </x14:cfvo>
              <x14:cfvo type="num">
                <xm:f>0</xm:f>
              </x14:cfvo>
              <x14:cfvo type="num">
                <xm:f>1</xm:f>
              </x14:cfvo>
              <x14:cfIcon iconSet="NoIcons" iconId="0"/>
              <x14:cfIcon iconSet="NoIcons" iconId="0"/>
              <x14:cfIcon iconSet="3Symbols2" iconId="2"/>
            </x14:iconSet>
          </x14:cfRule>
          <xm:sqref>AB54:AC54 Y54:Z54 Q54:R54 T54:W54</xm:sqref>
        </x14:conditionalFormatting>
        <x14:conditionalFormatting xmlns:xm="http://schemas.microsoft.com/office/excel/2006/main">
          <x14:cfRule type="iconSet" priority="74" id="{355B2886-EBF5-8D4C-AE7E-8E531FECB818}">
            <x14:iconSet showValue="0" custom="1">
              <x14:cfvo type="percent">
                <xm:f>0</xm:f>
              </x14:cfvo>
              <x14:cfvo type="num" gte="0">
                <xm:f>1</xm:f>
              </x14:cfvo>
              <x14:cfvo type="num">
                <xm:f>1</xm:f>
              </x14:cfvo>
              <x14:cfIcon iconSet="NoIcons" iconId="0"/>
              <x14:cfIcon iconSet="NoIcons" iconId="0"/>
              <x14:cfIcon iconSet="3TrafficLights1" iconId="2"/>
            </x14:iconSet>
          </x14:cfRule>
          <xm:sqref>I6:M68</xm:sqref>
        </x14:conditionalFormatting>
        <x14:conditionalFormatting xmlns:xm="http://schemas.microsoft.com/office/excel/2006/main">
          <x14:cfRule type="iconSet" priority="4" id="{073BA5A7-2197-734C-837A-AADBAC44A00D}">
            <x14:iconSet showValue="0" custom="1">
              <x14:cfvo type="percent">
                <xm:f>0</xm:f>
              </x14:cfvo>
              <x14:cfvo type="num" gte="0">
                <xm:f>1</xm:f>
              </x14:cfvo>
              <x14:cfvo type="num">
                <xm:f>1</xm:f>
              </x14:cfvo>
              <x14:cfIcon iconSet="NoIcons" iconId="0"/>
              <x14:cfIcon iconSet="NoIcons" iconId="0"/>
              <x14:cfIcon iconSet="3Symbols" iconId="2"/>
            </x14:iconSet>
          </x14:cfRule>
          <xm:sqref>E55:E66 E6:E53</xm:sqref>
        </x14:conditionalFormatting>
        <x14:conditionalFormatting xmlns:xm="http://schemas.microsoft.com/office/excel/2006/main">
          <x14:cfRule type="iconSet" priority="3" id="{30A607B1-D14D-FF4A-846F-796B5506E037}">
            <x14:iconSet showValue="0" custom="1">
              <x14:cfvo type="percent">
                <xm:f>0</xm:f>
              </x14:cfvo>
              <x14:cfvo type="num" gte="0">
                <xm:f>1</xm:f>
              </x14:cfvo>
              <x14:cfvo type="num">
                <xm:f>1</xm:f>
              </x14:cfvo>
              <x14:cfIcon iconSet="NoIcons" iconId="0"/>
              <x14:cfIcon iconSet="NoIcons" iconId="0"/>
              <x14:cfIcon iconSet="3Symbols" iconId="2"/>
            </x14:iconSet>
          </x14:cfRule>
          <xm:sqref>E54</xm:sqref>
        </x14:conditionalFormatting>
        <x14:conditionalFormatting xmlns:xm="http://schemas.microsoft.com/office/excel/2006/main">
          <x14:cfRule type="iconSet" priority="115" id="{BE5A588E-8892-E14C-8DF6-682E104D8728}">
            <x14:iconSet showValue="0" custom="1">
              <x14:cfvo type="percent">
                <xm:f>0</xm:f>
              </x14:cfvo>
              <x14:cfvo type="num" gte="0">
                <xm:f>1</xm:f>
              </x14:cfvo>
              <x14:cfvo type="num">
                <xm:f>1</xm:f>
              </x14:cfvo>
              <x14:cfIcon iconSet="NoIcons" iconId="0"/>
              <x14:cfIcon iconSet="NoIcons" iconId="0"/>
              <x14:cfIcon iconSet="3TrafficLights1" iconId="2"/>
            </x14:iconSet>
          </x14:cfRule>
          <xm:sqref>I69:M1048576 I4:I5 G2:G3 N6:P1048576 G4:H1048576</xm:sqref>
        </x14:conditionalFormatting>
        <x14:conditionalFormatting xmlns:xm="http://schemas.microsoft.com/office/excel/2006/main">
          <x14:cfRule type="iconSet" priority="1" id="{CB902A24-A969-BE43-BACC-9C62C5F17A3F}">
            <x14:iconSet showValue="0" custom="1">
              <x14:cfvo type="percent">
                <xm:f>0</xm:f>
              </x14:cfvo>
              <x14:cfvo type="num">
                <xm:f>0</xm:f>
              </x14:cfvo>
              <x14:cfvo type="num">
                <xm:f>1</xm:f>
              </x14:cfvo>
              <x14:cfIcon iconSet="NoIcons" iconId="0"/>
              <x14:cfIcon iconSet="NoIcons" iconId="0"/>
              <x14:cfIcon iconSet="3Symbols2" iconId="2"/>
            </x14:iconSet>
          </x14:cfRule>
          <xm:sqref>S55:S1048576 S4:S53 Q3</xm:sqref>
        </x14:conditionalFormatting>
        <x14:conditionalFormatting xmlns:xm="http://schemas.microsoft.com/office/excel/2006/main">
          <x14:cfRule type="iconSet" priority="2" id="{92447805-BD67-6B49-AEBB-30E8936E41C9}">
            <x14:iconSet showValue="0" custom="1">
              <x14:cfvo type="percent">
                <xm:f>0</xm:f>
              </x14:cfvo>
              <x14:cfvo type="num">
                <xm:f>0</xm:f>
              </x14:cfvo>
              <x14:cfvo type="num">
                <xm:f>1</xm:f>
              </x14:cfvo>
              <x14:cfIcon iconSet="NoIcons" iconId="0"/>
              <x14:cfIcon iconSet="NoIcons" iconId="0"/>
              <x14:cfIcon iconSet="3Symbols2" iconId="2"/>
            </x14:iconSet>
          </x14:cfRule>
          <xm:sqref>S54</xm:sqref>
        </x14:conditionalFormatting>
        <x14:conditionalFormatting xmlns:xm="http://schemas.microsoft.com/office/excel/2006/main">
          <x14:cfRule type="iconSet" priority="165" id="{9D76972A-05F3-2C4D-807A-5574AB455233}">
            <x14:iconSet showValue="0" custom="1">
              <x14:cfvo type="percent">
                <xm:f>0</xm:f>
              </x14:cfvo>
              <x14:cfvo type="num">
                <xm:f>0</xm:f>
              </x14:cfvo>
              <x14:cfvo type="num">
                <xm:f>1</xm:f>
              </x14:cfvo>
              <x14:cfIcon iconSet="NoIcons" iconId="0"/>
              <x14:cfIcon iconSet="NoIcons" iconId="0"/>
              <x14:cfIcon iconSet="3Symbols2" iconId="2"/>
            </x14:iconSet>
          </x14:cfRule>
          <xm:sqref>AB37 T4:Z53 R30:R50 Q29:Q51 Q52:R53 AB41:AB53 AB30:AB34 AC30:AC53 AB4:AC29 AB55:AC1048576 Y55:Z1048576 U55:W55 Q55:R1048576 U56:X1048576 Q4:R28 Q2 T55:T1048576 X3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DD5CD-E1C7-FA47-AE83-5A1F70F037D5}">
  <dimension ref="A1:G1"/>
  <sheetViews>
    <sheetView workbookViewId="0">
      <selection activeCell="E1" sqref="E1"/>
    </sheetView>
  </sheetViews>
  <sheetFormatPr baseColWidth="10" defaultRowHeight="16" x14ac:dyDescent="0.2"/>
  <cols>
    <col min="1" max="1" width="42.5" style="11" customWidth="1"/>
    <col min="2" max="2" width="59.1640625" style="33" customWidth="1"/>
    <col min="3" max="3" width="23" style="33" customWidth="1"/>
    <col min="4" max="5" width="25.1640625" style="33" customWidth="1"/>
    <col min="6" max="6" width="63.83203125" style="33" customWidth="1"/>
    <col min="7" max="7" width="44.6640625" style="11" customWidth="1"/>
  </cols>
  <sheetData>
    <row r="1" spans="1:7" ht="17" thickBot="1" x14ac:dyDescent="0.25">
      <c r="A1" s="38" t="s">
        <v>434</v>
      </c>
      <c r="B1" s="54" t="s">
        <v>568</v>
      </c>
      <c r="C1" s="54" t="s">
        <v>435</v>
      </c>
      <c r="D1" s="54" t="s">
        <v>436</v>
      </c>
      <c r="E1" s="54"/>
      <c r="F1" s="54" t="s">
        <v>440</v>
      </c>
      <c r="G1" s="38" t="s">
        <v>441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46486-AFC9-FE4A-B007-C007BDB7D97F}">
  <dimension ref="A1:C3"/>
  <sheetViews>
    <sheetView workbookViewId="0">
      <selection activeCell="C22" sqref="C22"/>
    </sheetView>
  </sheetViews>
  <sheetFormatPr baseColWidth="10" defaultRowHeight="16" x14ac:dyDescent="0.2"/>
  <cols>
    <col min="1" max="1" width="27.1640625" customWidth="1"/>
    <col min="2" max="2" width="46.6640625" customWidth="1"/>
    <col min="3" max="3" width="35.6640625" customWidth="1"/>
  </cols>
  <sheetData>
    <row r="1" spans="1:3" ht="17" thickBot="1" x14ac:dyDescent="0.25">
      <c r="A1" s="53" t="s">
        <v>419</v>
      </c>
      <c r="B1" s="53" t="s">
        <v>418</v>
      </c>
      <c r="C1" s="53" t="s">
        <v>569</v>
      </c>
    </row>
    <row r="2" spans="1:3" ht="222" thickBot="1" x14ac:dyDescent="0.25">
      <c r="A2" s="56" t="s">
        <v>570</v>
      </c>
      <c r="B2" s="56" t="s">
        <v>539</v>
      </c>
      <c r="C2" s="56" t="s">
        <v>540</v>
      </c>
    </row>
    <row r="3" spans="1:3" ht="17" thickTop="1" x14ac:dyDescent="0.2">
      <c r="A3" t="s">
        <v>421</v>
      </c>
      <c r="B3" t="s">
        <v>420</v>
      </c>
      <c r="C3" t="s">
        <v>421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IP Contracts</vt:lpstr>
      <vt:lpstr>Definitions</vt:lpstr>
      <vt:lpstr>Systems</vt:lpstr>
      <vt:lpstr>Target </vt:lpstr>
      <vt:lpstr>Access Override Analysis</vt:lpstr>
      <vt:lpstr>Module Data Analysis</vt:lpstr>
      <vt:lpstr>Module Code Analysis</vt:lpstr>
      <vt:lpstr>Unintended Access Consideration</vt:lpstr>
      <vt:lpstr>Module Analysis Sign-Off</vt:lpstr>
      <vt:lpstr>Service Analysis-UxAS</vt:lpstr>
      <vt:lpstr>Control-And-Dataflow Graph-UxAS</vt:lpstr>
      <vt:lpstr>ControlAndDataflowSignoff-UxAS</vt:lpstr>
      <vt:lpstr>Service FHA-UxAS</vt:lpstr>
      <vt:lpstr>Failure Mitigations-UxAS</vt:lpstr>
      <vt:lpstr>Labeled Flowgraph-UxAS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Rowanhill</dc:creator>
  <cp:lastModifiedBy>Jonathan Rowanhill</cp:lastModifiedBy>
  <dcterms:created xsi:type="dcterms:W3CDTF">2021-04-22T18:18:57Z</dcterms:created>
  <dcterms:modified xsi:type="dcterms:W3CDTF">2021-12-08T04:44:44Z</dcterms:modified>
</cp:coreProperties>
</file>