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06"/>
  <workbookPr/>
  <mc:AlternateContent xmlns:mc="http://schemas.openxmlformats.org/markup-compatibility/2006">
    <mc:Choice Requires="x15">
      <x15ac:absPath xmlns:x15ac="http://schemas.microsoft.com/office/spreadsheetml/2010/11/ac" url="C:\Users\Lucas\Documents\CoRoSect Project\Linear Drive\"/>
    </mc:Choice>
  </mc:AlternateContent>
  <xr:revisionPtr revIDLastSave="62" documentId="13_ncr:1_{FC9F602E-9146-4CA5-A87B-278FC8702FC7}" xr6:coauthVersionLast="47" xr6:coauthVersionMax="47" xr10:uidLastSave="{0BED5DAD-A85D-4DAC-950C-C1FAD85C23B8}"/>
  <bookViews>
    <workbookView xWindow="-25320" yWindow="285" windowWidth="25440" windowHeight="15270" firstSheet="2" activeTab="2" xr2:uid="{00000000-000D-0000-FFFF-FFFF00000000}"/>
  </bookViews>
  <sheets>
    <sheet name="LS_Main_Functional_Parameter" sheetId="4" r:id="rId1"/>
    <sheet name="LS_Weight table" sheetId="2" r:id="rId2"/>
    <sheet name="LS_Inertias_and_Torques" sheetId="1" r:id="rId3"/>
    <sheet name="LS_Gear_transmissions" sheetId="3" r:id="rId4"/>
    <sheet name="LS_End_stop_switches" sheetId="5" r:id="rId5"/>
  </sheets>
  <definedNames>
    <definedName name="_xlnm._FilterDatabase" localSheetId="1" hidden="1">'LS_Weight table'!$B$4:$H$4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F30" i="1" s="1"/>
  <c r="F29" i="1"/>
  <c r="E29" i="1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51" i="2" s="1"/>
  <c r="F9" i="2"/>
  <c r="F8" i="2"/>
  <c r="F7" i="2"/>
  <c r="F6" i="2"/>
  <c r="F5" i="2"/>
</calcChain>
</file>

<file path=xl/sharedStrings.xml><?xml version="1.0" encoding="utf-8"?>
<sst xmlns="http://schemas.openxmlformats.org/spreadsheetml/2006/main" count="277" uniqueCount="206">
  <si>
    <t>Linear drive specs</t>
  </si>
  <si>
    <t xml:space="preserve">Wittenstein CDS040 main motor specs
without any gears </t>
  </si>
  <si>
    <t>Parameter</t>
  </si>
  <si>
    <t>Symbol</t>
  </si>
  <si>
    <t>Value</t>
  </si>
  <si>
    <t>Max speed sled</t>
  </si>
  <si>
    <t>vs_max</t>
  </si>
  <si>
    <t>1 m/s</t>
  </si>
  <si>
    <t>No load speed</t>
  </si>
  <si>
    <t>5087 rpm</t>
  </si>
  <si>
    <t>Max travel distance of sled on linear drive</t>
  </si>
  <si>
    <t>d_max</t>
  </si>
  <si>
    <t>0.45 m</t>
  </si>
  <si>
    <t>Max acceleration of sled</t>
  </si>
  <si>
    <t>a_max</t>
  </si>
  <si>
    <t>3.9 m/s^2</t>
  </si>
  <si>
    <t>Max torque</t>
  </si>
  <si>
    <t>1.02 Nm</t>
  </si>
  <si>
    <t>Time required by sled to travel 450 mm</t>
  </si>
  <si>
    <t>t_450</t>
  </si>
  <si>
    <t>0.75 sec</t>
  </si>
  <si>
    <t>Cont. stall torque</t>
  </si>
  <si>
    <t>0.32 Nm</t>
  </si>
  <si>
    <t>Weight</t>
  </si>
  <si>
    <t>650 g</t>
  </si>
  <si>
    <t>Linear slide weight table</t>
  </si>
  <si>
    <t>#</t>
  </si>
  <si>
    <t>Part</t>
  </si>
  <si>
    <t>Weight in grams</t>
  </si>
  <si>
    <t>Amount</t>
  </si>
  <si>
    <t>Total</t>
  </si>
  <si>
    <t>Category</t>
  </si>
  <si>
    <t>Sub Category</t>
  </si>
  <si>
    <t>40x40 V-slot</t>
  </si>
  <si>
    <t>Rail Assembly</t>
  </si>
  <si>
    <t>Aluminium Extrusion</t>
  </si>
  <si>
    <t>Pulley</t>
  </si>
  <si>
    <t>Pulleys</t>
  </si>
  <si>
    <t>PRT-02-20-P</t>
  </si>
  <si>
    <t>Bearings</t>
  </si>
  <si>
    <t>Wheel Assembly</t>
  </si>
  <si>
    <t>DOF1/Sled</t>
  </si>
  <si>
    <t>Belt Fastener Assembly</t>
  </si>
  <si>
    <t>Bottom Sled</t>
  </si>
  <si>
    <t>Aluminium part - milled</t>
  </si>
  <si>
    <t>KUKA End</t>
  </si>
  <si>
    <t>CDSR-040CHM0-00000-1SG-E</t>
  </si>
  <si>
    <t>DOF1</t>
  </si>
  <si>
    <t>Top Sled</t>
  </si>
  <si>
    <t>Bearing</t>
  </si>
  <si>
    <t>Connector Plate Motor</t>
  </si>
  <si>
    <t>Connector Plate KUKA</t>
  </si>
  <si>
    <t>RG6 Quickchanger Flange</t>
  </si>
  <si>
    <t>RG6</t>
  </si>
  <si>
    <t>Mounting Plate Pulley</t>
  </si>
  <si>
    <t>Pulley Protection 1</t>
  </si>
  <si>
    <t>Printed parts</t>
  </si>
  <si>
    <t>Pulley Protection 2</t>
  </si>
  <si>
    <t>M3x12 Low</t>
  </si>
  <si>
    <t>Screws and bolts</t>
  </si>
  <si>
    <t>M6x14 Sunken</t>
  </si>
  <si>
    <t>M5x16 Sunken</t>
  </si>
  <si>
    <t>Shaft 2nd DOF</t>
  </si>
  <si>
    <t>Spacerblock 2nd DOF</t>
  </si>
  <si>
    <t>Armature Type 300-SZ04-6Hk7</t>
  </si>
  <si>
    <t>SHSWA 15-25</t>
  </si>
  <si>
    <t>Adapter RG6 Quickchanger</t>
  </si>
  <si>
    <t>Ball Bearing SS</t>
  </si>
  <si>
    <t>Spurgear SSY1 90 M</t>
  </si>
  <si>
    <t>Spurgears</t>
  </si>
  <si>
    <t>Spurgear SUS1 25J8</t>
  </si>
  <si>
    <t>90370A20T Steel Thin Hex Nut</t>
  </si>
  <si>
    <t>Adapter Plate DOF1 to DOF2</t>
  </si>
  <si>
    <t>92855A522 18-8 SS</t>
  </si>
  <si>
    <t>Mounting Plate 2nd DOF</t>
  </si>
  <si>
    <t>90965A160 316 SS</t>
  </si>
  <si>
    <t>90037A119 316 HS</t>
  </si>
  <si>
    <t>Brake Krendion PM Line 86 61</t>
  </si>
  <si>
    <t>9375A195 18-8 SS</t>
  </si>
  <si>
    <t>91292A834 18-8 SS</t>
  </si>
  <si>
    <t>Spurgear SSG1 20J8</t>
  </si>
  <si>
    <t>MLHS10</t>
  </si>
  <si>
    <t>Spurgear SSG1 80C</t>
  </si>
  <si>
    <t>DOF2 Mount</t>
  </si>
  <si>
    <t>DOF2 Mount 18-8 SS Hex</t>
  </si>
  <si>
    <t>90751A123 18-8 SS</t>
  </si>
  <si>
    <t>End Stop Bar</t>
  </si>
  <si>
    <t>Aluminium part - ordered</t>
  </si>
  <si>
    <t>Bird drinker/Feader</t>
  </si>
  <si>
    <t>gr.</t>
  </si>
  <si>
    <t xml:space="preserve">Linear Drive
Moments and Inertias and Moments of Inertias </t>
  </si>
  <si>
    <t>Part/ Assembly</t>
  </si>
  <si>
    <t>Moment of Inertia around movement axis [gmm^2]</t>
  </si>
  <si>
    <t>[kgcm^2]</t>
  </si>
  <si>
    <t>[kgm^2]</t>
  </si>
  <si>
    <t>Load torque TL*</t>
  </si>
  <si>
    <t>Acc. Torque Ta*</t>
  </si>
  <si>
    <t>Total Torque*</t>
  </si>
  <si>
    <t>Full linear drive assembly</t>
  </si>
  <si>
    <t>6136 g</t>
  </si>
  <si>
    <t>-</t>
  </si>
  <si>
    <t>Full linear drive assembly with filled bird drinker</t>
  </si>
  <si>
    <t>7436 g</t>
  </si>
  <si>
    <t>Sledge with dof 2 (yawing) and dof 3 (tilting) incl RG6</t>
  </si>
  <si>
    <t xml:space="preserve">4560 g </t>
  </si>
  <si>
    <t>Sledge with dof 2 and dof 3 incl RG6 +
Filled bird drinker</t>
  </si>
  <si>
    <t xml:space="preserve">5870.1 g </t>
  </si>
  <si>
    <t>Dof 2 (Yawing) with RG6 in vert. position</t>
  </si>
  <si>
    <t>3318.4 g</t>
  </si>
  <si>
    <t>7.255*10^6</t>
  </si>
  <si>
    <t>0.7 (72.55)</t>
  </si>
  <si>
    <t>0.00073 (0.0073)</t>
  </si>
  <si>
    <t>Dof 2 (Yawing) with RG6 in hor. position</t>
  </si>
  <si>
    <t>3.539*10^7</t>
  </si>
  <si>
    <t>3.6 (360??)</t>
  </si>
  <si>
    <t>0.00036 (0.035)</t>
  </si>
  <si>
    <r>
      <rPr>
        <b/>
        <sz val="14"/>
        <color rgb="FF000000"/>
        <rFont val="Calibri"/>
      </rPr>
      <t xml:space="preserve">1.02 Nm
</t>
    </r>
    <r>
      <rPr>
        <sz val="14"/>
        <color rgb="FF000000"/>
        <rFont val="Calibri"/>
      </rPr>
      <t>( @t_t=0.5 sec, d_t=90°
a=28.3 rad/sec^2)</t>
    </r>
  </si>
  <si>
    <r>
      <rPr>
        <b/>
        <sz val="14"/>
        <color rgb="FF000000"/>
        <rFont val="Calibri"/>
      </rPr>
      <t xml:space="preserve">1.53 Nm
</t>
    </r>
    <r>
      <rPr>
        <sz val="14"/>
        <color rgb="FF000000"/>
        <rFont val="Calibri"/>
      </rPr>
      <t>T=(Ta+TL)*Sf
with Sf=1.5</t>
    </r>
  </si>
  <si>
    <t>Dof 2 (Yawing) with RG6 in vert. position + filled bird drinker</t>
  </si>
  <si>
    <t>4627.7 g</t>
  </si>
  <si>
    <t>1.009*10^7</t>
  </si>
  <si>
    <t>1 (100)</t>
  </si>
  <si>
    <t>0.0001 (0.01)</t>
  </si>
  <si>
    <t>Dof 2 (Yawing) with RG6 in hor. position + filled bird drinker</t>
  </si>
  <si>
    <t>1.457*10^8</t>
  </si>
  <si>
    <t>14.6 (1500)</t>
  </si>
  <si>
    <t>0.00146 (0.15)</t>
  </si>
  <si>
    <r>
      <t xml:space="preserve">0.041 Nm
</t>
    </r>
    <r>
      <rPr>
        <sz val="14"/>
        <color rgb="FF000000"/>
        <rFont val="Calibri"/>
      </rPr>
      <t>( @t_t=0.5 sec, d_t=90°
a=28.3 rad/sec^2)</t>
    </r>
  </si>
  <si>
    <r>
      <rPr>
        <b/>
        <sz val="14"/>
        <color rgb="FF000000"/>
        <rFont val="Calibri"/>
      </rPr>
      <t xml:space="preserve">0.0620 Nm
</t>
    </r>
    <r>
      <rPr>
        <sz val="14"/>
        <color rgb="FF000000"/>
        <rFont val="Calibri"/>
      </rPr>
      <t>T=(Ta+TL)*Sf
with Sf=1.5</t>
    </r>
  </si>
  <si>
    <t>Dof3 (Tilting) with RG6</t>
  </si>
  <si>
    <t>1917.5 g</t>
  </si>
  <si>
    <t>1.158*10^7</t>
  </si>
  <si>
    <t>1.2 (120)</t>
  </si>
  <si>
    <t>0.00012 (0.012)</t>
  </si>
  <si>
    <r>
      <rPr>
        <b/>
        <sz val="14"/>
        <color rgb="FF000000"/>
        <rFont val="Calibri"/>
      </rPr>
      <t xml:space="preserve">1.63 Nm
</t>
    </r>
    <r>
      <rPr>
        <sz val="14"/>
        <color rgb="FF000000"/>
        <rFont val="Calibri"/>
      </rPr>
      <t>(@hor. Pos.,@COM to shaft distance = 0.1 m, @1.66 kg)</t>
    </r>
  </si>
  <si>
    <r>
      <rPr>
        <b/>
        <sz val="14"/>
        <color rgb="FF000000"/>
        <rFont val="Calibri"/>
      </rPr>
      <t xml:space="preserve">0.034 Nm
</t>
    </r>
    <r>
      <rPr>
        <sz val="14"/>
        <color rgb="FF000000"/>
        <rFont val="Calibri"/>
      </rPr>
      <t>( @t_t=0.5 sec, d_t=90°
a=28.3 rad/sec^2)</t>
    </r>
  </si>
  <si>
    <r>
      <rPr>
        <b/>
        <sz val="14"/>
        <color rgb="FF000000"/>
        <rFont val="Calibri"/>
      </rPr>
      <t xml:space="preserve">1.66 Nm
</t>
    </r>
    <r>
      <rPr>
        <sz val="14"/>
        <color rgb="FF000000"/>
        <rFont val="Calibri"/>
      </rPr>
      <t>T=(Ta+TL)*Sf
with Sf=1.5</t>
    </r>
  </si>
  <si>
    <t xml:space="preserve">Dof3 (Tilting) with RG6 + filled bird drinker </t>
  </si>
  <si>
    <t>3226.8 g</t>
  </si>
  <si>
    <t>4.480*10^7</t>
  </si>
  <si>
    <t>4.5 (450)</t>
  </si>
  <si>
    <t>0.00045 (0.045)</t>
  </si>
  <si>
    <r>
      <rPr>
        <b/>
        <sz val="14"/>
        <color rgb="FF000000"/>
        <rFont val="Calibri"/>
      </rPr>
      <t xml:space="preserve">5.48 Nm
</t>
    </r>
    <r>
      <rPr>
        <sz val="14"/>
        <color rgb="FF000000"/>
        <rFont val="Calibri"/>
      </rPr>
      <t>(@hor. Pos.,@COM to shaft distance = 0.188 m, @2.97 kg)</t>
    </r>
  </si>
  <si>
    <r>
      <t xml:space="preserve">0.13 Nm
</t>
    </r>
    <r>
      <rPr>
        <sz val="14"/>
        <color rgb="FF000000"/>
        <rFont val="Calibri"/>
      </rPr>
      <t>( @t_t=0.5 sec, d_t=90°
a=28.3 rad/sec^2)</t>
    </r>
  </si>
  <si>
    <r>
      <rPr>
        <b/>
        <sz val="14"/>
        <color rgb="FF000000"/>
        <rFont val="Calibri"/>
      </rPr>
      <t xml:space="preserve">5.61 Nm
</t>
    </r>
    <r>
      <rPr>
        <sz val="14"/>
        <color rgb="FF000000"/>
        <rFont val="Calibri"/>
      </rPr>
      <t>T=(Ta+TL)*Sf
with Sf=1.5</t>
    </r>
  </si>
  <si>
    <t>*Torques required without considering gear ratios. To get torques required by the motors divide the torque values by the corresponding gear ratios</t>
  </si>
  <si>
    <t>Torques on KUKA iiwa joint A6</t>
  </si>
  <si>
    <t>Configuration</t>
  </si>
  <si>
    <t>Total weight of drive [Kg]</t>
  </si>
  <si>
    <t>Distance of COM to A6 [m]</t>
  </si>
  <si>
    <t>Static torque on A6 [N]</t>
  </si>
  <si>
    <t>Dyn. torque [N]
=stat. torque * 1.5</t>
  </si>
  <si>
    <t xml:space="preserve">Drive at farest position from flange, gripper in hor. position point away from robot arm and parallel to drive, no bird drinker or other load </t>
  </si>
  <si>
    <t xml:space="preserve">Drive at farest position from flange, gripper in hor. position point away from robot arm and parallel to drive, with filled bird drinker </t>
  </si>
  <si>
    <t>Linear Drive
Gear transmission ratios</t>
  </si>
  <si>
    <t>Ratio</t>
  </si>
  <si>
    <t>Gear Ø [mm]</t>
  </si>
  <si>
    <t>Pinion Ø [mm]</t>
  </si>
  <si>
    <t>Dof 1 (Linear drive)</t>
  </si>
  <si>
    <t>Dof 2 (Yawing)</t>
  </si>
  <si>
    <t>1 : 3.6</t>
  </si>
  <si>
    <t>Dof 3 (Tilting)</t>
  </si>
  <si>
    <t>1 : 4</t>
  </si>
  <si>
    <t>OMRON Mechanical Touch Switch D5B (supplier:  MISUMI)</t>
  </si>
  <si>
    <t>https://uk.misumi-ec.com/vona2/detail/221000559295/?CategorySpec=00000033026%3a%3aa</t>
  </si>
  <si>
    <t>Please find the data sheet in the documentation</t>
  </si>
  <si>
    <t>Switch specs</t>
  </si>
  <si>
    <t>Purpose:</t>
  </si>
  <si>
    <t>End switches of linear drive for homing and safety</t>
  </si>
  <si>
    <t>Version</t>
  </si>
  <si>
    <t>D5B-5013 (hemispheric actuator, 3m cable, M5 type)</t>
  </si>
  <si>
    <t xml:space="preserve">14 g </t>
  </si>
  <si>
    <t>Max. operating force</t>
  </si>
  <si>
    <t>0.74 N</t>
  </si>
  <si>
    <t>Max. permissible operating force</t>
  </si>
  <si>
    <t>1.96 N</t>
  </si>
  <si>
    <t>Max. force (before breaking)</t>
  </si>
  <si>
    <t>14.7 N</t>
  </si>
  <si>
    <t>Impact forces and speeds for different scenarios</t>
  </si>
  <si>
    <t>Given:</t>
  </si>
  <si>
    <t>weight sled + dof 2 + dof 3 + RG6</t>
  </si>
  <si>
    <t>ms_1</t>
  </si>
  <si>
    <t>4.56 kg</t>
  </si>
  <si>
    <t>weight sled + dof 2 + dof 3 + RG6+ bird drinker</t>
  </si>
  <si>
    <t>ms_2</t>
  </si>
  <si>
    <t>5.86 kg</t>
  </si>
  <si>
    <t>max speed sled</t>
  </si>
  <si>
    <t>max travel distance of sled on linear drive</t>
  </si>
  <si>
    <t>Formulars used:</t>
  </si>
  <si>
    <t xml:space="preserve">Impact force </t>
  </si>
  <si>
    <t>F_imp = (0.5*m*v^2)/d</t>
  </si>
  <si>
    <t>Travel speed to get certain impact force</t>
  </si>
  <si>
    <t>v = sqrt((2*F*d)/m)</t>
  </si>
  <si>
    <t>Results:</t>
  </si>
  <si>
    <t>Max impact force without bird drinker</t>
  </si>
  <si>
    <t>Fmax_1</t>
  </si>
  <si>
    <t>5 N</t>
  </si>
  <si>
    <t>Max impact force with bird drinker</t>
  </si>
  <si>
    <t>Fmax_2</t>
  </si>
  <si>
    <t>6.51 N</t>
  </si>
  <si>
    <t>Sled speed for staying below max. operating force</t>
  </si>
  <si>
    <t>vmax_op</t>
  </si>
  <si>
    <t>&lt; 0.38 m/s</t>
  </si>
  <si>
    <t xml:space="preserve">Sled speed for staying below max. permissible operating force </t>
  </si>
  <si>
    <t>vmax_perm</t>
  </si>
  <si>
    <t>&lt; 0.68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</si>
</sst>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000000"/>
      <name val="Calibri"/>
      <charset val="1"/>
    </font>
    <font>
      <b/>
      <sz val="14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2F2F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center"/>
    </xf>
    <xf numFmtId="0" fontId="7" fillId="4" borderId="12" xfId="0" applyFont="1" applyFill="1" applyBorder="1"/>
    <xf numFmtId="0" fontId="7" fillId="4" borderId="13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/>
    <xf numFmtId="0" fontId="0" fillId="6" borderId="14" xfId="0" applyFill="1" applyBorder="1"/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/>
    <xf numFmtId="0" fontId="0" fillId="7" borderId="15" xfId="0" applyFill="1" applyBorder="1"/>
    <xf numFmtId="4" fontId="0" fillId="0" borderId="15" xfId="0" applyNumberFormat="1" applyBorder="1" applyAlignment="1">
      <alignment horizontal="left" vertical="center"/>
    </xf>
    <xf numFmtId="0" fontId="0" fillId="8" borderId="15" xfId="0" applyFill="1" applyBorder="1"/>
    <xf numFmtId="0" fontId="0" fillId="9" borderId="15" xfId="0" applyFill="1" applyBorder="1"/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6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4" fillId="10" borderId="3" xfId="0" applyFont="1" applyFill="1" applyBorder="1" applyAlignment="1">
      <alignment wrapText="1"/>
    </xf>
    <xf numFmtId="0" fontId="4" fillId="10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wrapText="1"/>
    </xf>
    <xf numFmtId="0" fontId="4" fillId="10" borderId="1" xfId="0" applyFont="1" applyFill="1" applyBorder="1" applyAlignment="1">
      <alignment horizontal="center" vertical="center"/>
    </xf>
    <xf numFmtId="0" fontId="11" fillId="10" borderId="20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/>
    </xf>
    <xf numFmtId="0" fontId="1" fillId="10" borderId="21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wrapText="1"/>
    </xf>
    <xf numFmtId="0" fontId="4" fillId="10" borderId="2" xfId="0" applyFont="1" applyFill="1" applyBorder="1" applyAlignment="1">
      <alignment horizontal="center" vertical="center"/>
    </xf>
    <xf numFmtId="0" fontId="11" fillId="10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uk.misumi-ec.com/vona2/detail/221000559295/?CategorySpec=00000033026%3a%3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DD2B-6E79-45EA-9DBC-DA9D1E7ECDB4}">
  <sheetPr>
    <tabColor rgb="FFFF0000"/>
  </sheetPr>
  <dimension ref="B1:L42"/>
  <sheetViews>
    <sheetView workbookViewId="0">
      <selection activeCell="A7" sqref="A7"/>
    </sheetView>
  </sheetViews>
  <sheetFormatPr defaultColWidth="9.140625" defaultRowHeight="14.45"/>
  <cols>
    <col min="1" max="1" width="9.140625" style="48"/>
    <col min="2" max="2" width="64.7109375" style="48" customWidth="1"/>
    <col min="3" max="3" width="13.28515625" style="48" customWidth="1"/>
    <col min="4" max="4" width="24.28515625" style="48" customWidth="1"/>
    <col min="5" max="6" width="9.140625" style="48"/>
    <col min="7" max="7" width="28" style="48" customWidth="1"/>
    <col min="8" max="8" width="18" style="48" customWidth="1"/>
    <col min="9" max="9" width="12.7109375" style="48" customWidth="1"/>
    <col min="10" max="10" width="15" style="48" customWidth="1"/>
    <col min="11" max="11" width="12.5703125" style="48" customWidth="1"/>
    <col min="12" max="12" width="13.7109375" style="48" customWidth="1"/>
    <col min="13" max="16384" width="9.140625" style="48"/>
  </cols>
  <sheetData>
    <row r="1" spans="2:12" s="49" customFormat="1" ht="21">
      <c r="B1" s="83" t="s">
        <v>0</v>
      </c>
      <c r="C1" s="83"/>
      <c r="D1" s="83"/>
      <c r="G1" s="84" t="s">
        <v>1</v>
      </c>
      <c r="H1" s="83"/>
      <c r="I1" s="83"/>
      <c r="J1" s="83"/>
      <c r="K1" s="83"/>
      <c r="L1" s="83"/>
    </row>
    <row r="2" spans="2:12" s="49" customFormat="1" ht="21">
      <c r="B2" s="83"/>
      <c r="C2" s="83"/>
      <c r="D2" s="83"/>
      <c r="G2" s="83"/>
      <c r="H2" s="83"/>
      <c r="I2" s="83"/>
      <c r="J2" s="83"/>
      <c r="K2" s="83"/>
      <c r="L2" s="83"/>
    </row>
    <row r="3" spans="2:12" s="49" customFormat="1" ht="21"/>
    <row r="4" spans="2:12" s="49" customFormat="1" ht="21">
      <c r="B4" s="59" t="s">
        <v>2</v>
      </c>
      <c r="C4" s="59" t="s">
        <v>3</v>
      </c>
      <c r="D4" s="59" t="s">
        <v>4</v>
      </c>
      <c r="G4" s="61" t="s">
        <v>2</v>
      </c>
      <c r="H4" s="61" t="s">
        <v>3</v>
      </c>
      <c r="I4" s="61" t="s">
        <v>4</v>
      </c>
      <c r="J4" s="61" t="s">
        <v>2</v>
      </c>
      <c r="K4" s="61" t="s">
        <v>3</v>
      </c>
      <c r="L4" s="61" t="s">
        <v>4</v>
      </c>
    </row>
    <row r="5" spans="2:12" s="49" customFormat="1" ht="21">
      <c r="B5" s="60"/>
      <c r="C5" s="60"/>
      <c r="D5" s="60"/>
      <c r="G5" s="60"/>
      <c r="H5" s="60"/>
      <c r="I5" s="60"/>
      <c r="J5" s="60"/>
      <c r="K5" s="60"/>
      <c r="L5" s="60"/>
    </row>
    <row r="6" spans="2:12" s="49" customFormat="1" ht="21">
      <c r="B6" s="60" t="s">
        <v>5</v>
      </c>
      <c r="C6" s="60" t="s">
        <v>6</v>
      </c>
      <c r="D6" s="60" t="s">
        <v>7</v>
      </c>
      <c r="G6" s="63" t="s">
        <v>8</v>
      </c>
      <c r="H6" s="63"/>
      <c r="I6" s="63" t="s">
        <v>9</v>
      </c>
      <c r="J6" s="60"/>
      <c r="K6" s="60"/>
      <c r="L6" s="60"/>
    </row>
    <row r="7" spans="2:12" s="49" customFormat="1" ht="21">
      <c r="B7" s="60" t="s">
        <v>10</v>
      </c>
      <c r="C7" s="60" t="s">
        <v>11</v>
      </c>
      <c r="D7" s="60" t="s">
        <v>12</v>
      </c>
      <c r="G7" s="65"/>
      <c r="H7" s="60"/>
      <c r="I7" s="60"/>
      <c r="J7" s="62"/>
      <c r="K7" s="60"/>
      <c r="L7" s="60"/>
    </row>
    <row r="8" spans="2:12" s="49" customFormat="1" ht="21">
      <c r="B8" s="60" t="s">
        <v>13</v>
      </c>
      <c r="C8" s="60" t="s">
        <v>14</v>
      </c>
      <c r="D8" s="60" t="s">
        <v>15</v>
      </c>
      <c r="G8" s="64" t="s">
        <v>16</v>
      </c>
      <c r="H8" s="64"/>
      <c r="I8" s="64" t="s">
        <v>17</v>
      </c>
      <c r="J8" s="60"/>
      <c r="K8" s="60"/>
      <c r="L8" s="60"/>
    </row>
    <row r="9" spans="2:12" s="49" customFormat="1" ht="21">
      <c r="B9" s="60" t="s">
        <v>18</v>
      </c>
      <c r="C9" s="60" t="s">
        <v>19</v>
      </c>
      <c r="D9" s="60" t="s">
        <v>20</v>
      </c>
      <c r="G9" s="60" t="s">
        <v>21</v>
      </c>
      <c r="H9" s="60"/>
      <c r="I9" s="60" t="s">
        <v>22</v>
      </c>
      <c r="J9" s="60"/>
      <c r="K9" s="60"/>
      <c r="L9" s="60"/>
    </row>
    <row r="10" spans="2:12" s="49" customFormat="1" ht="21">
      <c r="B10" s="60"/>
      <c r="C10" s="60"/>
      <c r="D10" s="60"/>
      <c r="G10" s="63" t="s">
        <v>23</v>
      </c>
      <c r="H10" s="63"/>
      <c r="I10" s="63" t="s">
        <v>24</v>
      </c>
      <c r="J10" s="60"/>
      <c r="K10" s="60"/>
      <c r="L10" s="60"/>
    </row>
    <row r="11" spans="2:12" s="49" customFormat="1" ht="21">
      <c r="B11" s="60"/>
      <c r="C11" s="60"/>
      <c r="D11" s="60"/>
      <c r="G11" s="60"/>
      <c r="H11" s="60"/>
      <c r="I11" s="60"/>
      <c r="J11" s="62"/>
      <c r="K11" s="60"/>
      <c r="L11" s="60"/>
    </row>
    <row r="12" spans="2:12" s="49" customFormat="1" ht="21">
      <c r="B12" s="60"/>
      <c r="C12" s="60"/>
      <c r="D12" s="60"/>
      <c r="G12" s="64"/>
      <c r="H12" s="64"/>
      <c r="I12" s="64"/>
      <c r="J12" s="60"/>
      <c r="K12" s="60"/>
      <c r="L12" s="60"/>
    </row>
    <row r="13" spans="2:12" s="49" customFormat="1" ht="21">
      <c r="B13" s="60"/>
      <c r="C13" s="60"/>
      <c r="D13" s="60"/>
      <c r="G13" s="60"/>
      <c r="H13" s="60"/>
      <c r="I13" s="60"/>
      <c r="J13" s="60"/>
      <c r="K13" s="60"/>
      <c r="L13" s="60"/>
    </row>
    <row r="14" spans="2:12" s="49" customFormat="1" ht="21">
      <c r="B14" s="60"/>
      <c r="C14" s="60"/>
      <c r="D14" s="60"/>
      <c r="G14" s="60"/>
      <c r="H14" s="60"/>
      <c r="I14" s="60"/>
      <c r="J14" s="60"/>
      <c r="K14" s="60"/>
      <c r="L14" s="60"/>
    </row>
    <row r="15" spans="2:12" s="49" customFormat="1" ht="21">
      <c r="B15" s="60"/>
      <c r="C15" s="60"/>
      <c r="D15" s="60"/>
      <c r="G15" s="60"/>
      <c r="H15" s="60"/>
      <c r="I15" s="60"/>
      <c r="J15" s="60"/>
      <c r="K15" s="60"/>
      <c r="L15" s="60"/>
    </row>
    <row r="16" spans="2:12" s="49" customFormat="1" ht="21">
      <c r="B16" s="60"/>
      <c r="C16" s="60"/>
      <c r="D16" s="60"/>
      <c r="G16" s="60"/>
      <c r="H16" s="60"/>
      <c r="I16" s="60"/>
      <c r="J16" s="60"/>
      <c r="K16" s="60"/>
      <c r="L16" s="60"/>
    </row>
    <row r="17" spans="2:12" s="49" customFormat="1" ht="21">
      <c r="B17" s="60"/>
      <c r="C17" s="60"/>
      <c r="D17" s="60"/>
      <c r="G17" s="60"/>
      <c r="H17" s="60"/>
      <c r="I17" s="60"/>
      <c r="J17" s="60"/>
      <c r="K17" s="60"/>
      <c r="L17" s="60"/>
    </row>
    <row r="18" spans="2:12" s="49" customFormat="1" ht="21">
      <c r="B18" s="60"/>
      <c r="C18" s="60"/>
      <c r="D18" s="60"/>
      <c r="G18" s="60"/>
      <c r="H18" s="60"/>
      <c r="I18" s="60"/>
      <c r="J18" s="60"/>
      <c r="K18" s="60"/>
      <c r="L18" s="60"/>
    </row>
    <row r="19" spans="2:12" s="49" customFormat="1" ht="21">
      <c r="B19" s="60"/>
      <c r="C19" s="60"/>
      <c r="D19" s="60"/>
      <c r="G19" s="60"/>
      <c r="H19" s="60"/>
      <c r="I19" s="60"/>
      <c r="J19" s="60"/>
      <c r="K19" s="60"/>
      <c r="L19" s="60"/>
    </row>
    <row r="20" spans="2:12" s="49" customFormat="1" ht="21"/>
    <row r="21" spans="2:12" s="49" customFormat="1" ht="21"/>
    <row r="22" spans="2:12" s="49" customFormat="1" ht="21"/>
    <row r="23" spans="2:12" s="49" customFormat="1" ht="21"/>
    <row r="24" spans="2:12" s="49" customFormat="1" ht="21"/>
    <row r="25" spans="2:12" s="49" customFormat="1" ht="21"/>
    <row r="26" spans="2:12" s="49" customFormat="1" ht="21"/>
    <row r="27" spans="2:12" s="49" customFormat="1" ht="21"/>
    <row r="28" spans="2:12" s="49" customFormat="1" ht="21"/>
    <row r="29" spans="2:12" s="49" customFormat="1" ht="21"/>
    <row r="30" spans="2:12" s="49" customFormat="1" ht="21"/>
    <row r="31" spans="2:12" s="49" customFormat="1" ht="21"/>
    <row r="32" spans="2:12" s="49" customFormat="1" ht="21"/>
    <row r="33" s="49" customFormat="1" ht="21"/>
    <row r="34" s="49" customFormat="1" ht="21"/>
    <row r="35" s="49" customFormat="1" ht="21"/>
    <row r="36" s="49" customFormat="1" ht="21"/>
    <row r="37" s="49" customFormat="1" ht="21"/>
    <row r="38" s="49" customFormat="1" ht="21"/>
    <row r="39" s="49" customFormat="1" ht="21"/>
    <row r="40" s="49" customFormat="1" ht="21"/>
    <row r="41" s="49" customFormat="1" ht="21"/>
    <row r="42" s="49" customFormat="1" ht="21"/>
  </sheetData>
  <mergeCells count="2">
    <mergeCell ref="B1:D2"/>
    <mergeCell ref="G1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8C30-FF4A-40FE-8D13-9D5ED9C0A4EF}">
  <sheetPr>
    <tabColor theme="5" tint="0.59999389629810485"/>
  </sheetPr>
  <dimension ref="B1:H51"/>
  <sheetViews>
    <sheetView topLeftCell="A26" workbookViewId="0">
      <selection activeCell="C55" sqref="C55"/>
    </sheetView>
  </sheetViews>
  <sheetFormatPr defaultRowHeight="14.45"/>
  <cols>
    <col min="2" max="2" width="6.7109375" customWidth="1"/>
    <col min="3" max="3" width="30.7109375" customWidth="1"/>
    <col min="4" max="4" width="17.7109375" customWidth="1"/>
    <col min="5" max="6" width="10.7109375" customWidth="1"/>
    <col min="7" max="8" width="30.7109375" customWidth="1"/>
  </cols>
  <sheetData>
    <row r="1" spans="2:8">
      <c r="B1" s="5"/>
      <c r="C1" s="25"/>
      <c r="D1" s="25"/>
      <c r="E1" s="25"/>
    </row>
    <row r="2" spans="2:8" ht="39" customHeight="1">
      <c r="B2" s="85" t="s">
        <v>25</v>
      </c>
      <c r="C2" s="86"/>
      <c r="D2" s="86"/>
      <c r="E2" s="86"/>
      <c r="F2" s="86"/>
      <c r="G2" s="86"/>
      <c r="H2" s="87"/>
    </row>
    <row r="3" spans="2:8">
      <c r="B3" s="27"/>
      <c r="C3" s="28"/>
      <c r="D3" s="28"/>
      <c r="E3" s="28"/>
      <c r="F3" s="29"/>
      <c r="G3" s="29"/>
      <c r="H3" s="30"/>
    </row>
    <row r="4" spans="2:8">
      <c r="B4" s="31" t="s">
        <v>26</v>
      </c>
      <c r="C4" s="32" t="s">
        <v>27</v>
      </c>
      <c r="D4" s="32" t="s">
        <v>28</v>
      </c>
      <c r="E4" s="32" t="s">
        <v>29</v>
      </c>
      <c r="F4" s="33" t="s">
        <v>30</v>
      </c>
      <c r="G4" s="33" t="s">
        <v>31</v>
      </c>
      <c r="H4" s="33" t="s">
        <v>32</v>
      </c>
    </row>
    <row r="5" spans="2:8">
      <c r="B5" s="34">
        <v>1</v>
      </c>
      <c r="C5" s="35" t="s">
        <v>33</v>
      </c>
      <c r="D5" s="35">
        <v>604.51700000000005</v>
      </c>
      <c r="E5" s="35">
        <v>1</v>
      </c>
      <c r="F5" s="36">
        <f t="shared" ref="F5:F49" si="0">D5*E5</f>
        <v>604.51700000000005</v>
      </c>
      <c r="G5" s="36" t="s">
        <v>34</v>
      </c>
      <c r="H5" s="37" t="s">
        <v>35</v>
      </c>
    </row>
    <row r="6" spans="2:8">
      <c r="B6" s="38">
        <v>2</v>
      </c>
      <c r="C6" s="39" t="s">
        <v>36</v>
      </c>
      <c r="D6" s="39">
        <v>12.189</v>
      </c>
      <c r="E6" s="39">
        <v>1</v>
      </c>
      <c r="F6" s="40">
        <f t="shared" si="0"/>
        <v>12.189</v>
      </c>
      <c r="G6" s="40" t="s">
        <v>34</v>
      </c>
      <c r="H6" s="40" t="s">
        <v>37</v>
      </c>
    </row>
    <row r="7" spans="2:8">
      <c r="B7" s="38">
        <v>3</v>
      </c>
      <c r="C7" s="39" t="s">
        <v>38</v>
      </c>
      <c r="D7" s="39">
        <v>72.856899999999996</v>
      </c>
      <c r="E7" s="39">
        <v>1</v>
      </c>
      <c r="F7" s="40">
        <f t="shared" si="0"/>
        <v>72.856899999999996</v>
      </c>
      <c r="G7" s="40"/>
      <c r="H7" s="41" t="s">
        <v>39</v>
      </c>
    </row>
    <row r="8" spans="2:8">
      <c r="B8" s="38">
        <v>4</v>
      </c>
      <c r="C8" s="39" t="s">
        <v>40</v>
      </c>
      <c r="D8" s="39">
        <v>24.122900000000001</v>
      </c>
      <c r="E8" s="39">
        <v>4</v>
      </c>
      <c r="F8" s="40">
        <f t="shared" si="0"/>
        <v>96.491600000000005</v>
      </c>
      <c r="G8" s="40"/>
      <c r="H8" s="40" t="s">
        <v>41</v>
      </c>
    </row>
    <row r="9" spans="2:8">
      <c r="B9" s="38">
        <v>5</v>
      </c>
      <c r="C9" s="39" t="s">
        <v>42</v>
      </c>
      <c r="D9" s="39">
        <v>32.798999999999999</v>
      </c>
      <c r="E9" s="39">
        <v>2</v>
      </c>
      <c r="F9" s="40">
        <f t="shared" si="0"/>
        <v>65.597999999999999</v>
      </c>
      <c r="G9" s="40"/>
      <c r="H9" s="40" t="s">
        <v>41</v>
      </c>
    </row>
    <row r="10" spans="2:8">
      <c r="B10" s="38">
        <v>6</v>
      </c>
      <c r="C10" s="39" t="s">
        <v>43</v>
      </c>
      <c r="D10" s="39">
        <v>298.839</v>
      </c>
      <c r="E10" s="39">
        <v>1</v>
      </c>
      <c r="F10" s="40">
        <f t="shared" si="0"/>
        <v>298.839</v>
      </c>
      <c r="G10" s="40"/>
      <c r="H10" s="40" t="s">
        <v>44</v>
      </c>
    </row>
    <row r="11" spans="2:8">
      <c r="B11" s="38">
        <v>7</v>
      </c>
      <c r="C11" s="39" t="s">
        <v>45</v>
      </c>
      <c r="D11" s="39">
        <v>442.02699999999999</v>
      </c>
      <c r="E11" s="39">
        <v>0</v>
      </c>
      <c r="F11" s="40">
        <f t="shared" si="0"/>
        <v>0</v>
      </c>
      <c r="G11" s="40"/>
      <c r="H11" s="40"/>
    </row>
    <row r="12" spans="2:8">
      <c r="B12" s="38">
        <v>8</v>
      </c>
      <c r="C12" s="39" t="s">
        <v>46</v>
      </c>
      <c r="D12" s="39">
        <v>647.03899999999999</v>
      </c>
      <c r="E12" s="39">
        <v>3</v>
      </c>
      <c r="F12" s="40">
        <f t="shared" si="0"/>
        <v>1941.117</v>
      </c>
      <c r="G12" s="40"/>
      <c r="H12" s="40" t="s">
        <v>47</v>
      </c>
    </row>
    <row r="13" spans="2:8">
      <c r="B13" s="38">
        <v>9</v>
      </c>
      <c r="C13" s="39" t="s">
        <v>48</v>
      </c>
      <c r="D13" s="39">
        <v>100.81699999999999</v>
      </c>
      <c r="E13" s="39">
        <v>1</v>
      </c>
      <c r="F13" s="40">
        <f t="shared" si="0"/>
        <v>100.81699999999999</v>
      </c>
      <c r="G13" s="40"/>
      <c r="H13" s="40" t="s">
        <v>44</v>
      </c>
    </row>
    <row r="14" spans="2:8">
      <c r="B14" s="38">
        <v>10</v>
      </c>
      <c r="C14" s="39" t="s">
        <v>49</v>
      </c>
      <c r="D14" s="39">
        <v>6.71</v>
      </c>
      <c r="E14" s="39">
        <v>2</v>
      </c>
      <c r="F14" s="40">
        <f t="shared" si="0"/>
        <v>13.42</v>
      </c>
      <c r="G14" s="40"/>
      <c r="H14" s="41" t="s">
        <v>39</v>
      </c>
    </row>
    <row r="15" spans="2:8">
      <c r="B15" s="38">
        <v>11</v>
      </c>
      <c r="C15" s="39" t="s">
        <v>50</v>
      </c>
      <c r="D15" s="39">
        <v>43.500999999999998</v>
      </c>
      <c r="E15" s="39">
        <v>1</v>
      </c>
      <c r="F15" s="40">
        <f t="shared" si="0"/>
        <v>43.500999999999998</v>
      </c>
      <c r="G15" s="40" t="s">
        <v>34</v>
      </c>
      <c r="H15" s="40"/>
    </row>
    <row r="16" spans="2:8">
      <c r="B16" s="38">
        <v>12</v>
      </c>
      <c r="C16" s="39" t="s">
        <v>51</v>
      </c>
      <c r="D16" s="39">
        <v>128.11699999999999</v>
      </c>
      <c r="E16" s="39">
        <v>1</v>
      </c>
      <c r="F16" s="40">
        <f t="shared" si="0"/>
        <v>128.11699999999999</v>
      </c>
      <c r="G16" s="40" t="s">
        <v>34</v>
      </c>
      <c r="H16" s="40"/>
    </row>
    <row r="17" spans="2:8">
      <c r="B17" s="38">
        <v>13</v>
      </c>
      <c r="C17" s="39" t="s">
        <v>52</v>
      </c>
      <c r="D17" s="39">
        <v>56.137999999999998</v>
      </c>
      <c r="E17" s="39">
        <v>1</v>
      </c>
      <c r="F17" s="40">
        <f t="shared" si="0"/>
        <v>56.137999999999998</v>
      </c>
      <c r="G17" s="40"/>
      <c r="H17" s="40"/>
    </row>
    <row r="18" spans="2:8">
      <c r="B18" s="38">
        <v>14</v>
      </c>
      <c r="C18" s="39" t="s">
        <v>53</v>
      </c>
      <c r="D18" s="42">
        <v>1352.646</v>
      </c>
      <c r="E18" s="39">
        <v>1</v>
      </c>
      <c r="F18" s="40">
        <f t="shared" si="0"/>
        <v>1352.646</v>
      </c>
      <c r="G18" s="40"/>
      <c r="H18" s="40"/>
    </row>
    <row r="19" spans="2:8">
      <c r="B19" s="38">
        <v>15</v>
      </c>
      <c r="C19" s="39" t="s">
        <v>54</v>
      </c>
      <c r="D19" s="39">
        <v>31.655000000000001</v>
      </c>
      <c r="E19" s="39">
        <v>2</v>
      </c>
      <c r="F19" s="40">
        <f t="shared" si="0"/>
        <v>63.31</v>
      </c>
      <c r="G19" s="40" t="s">
        <v>34</v>
      </c>
      <c r="H19" s="40" t="s">
        <v>37</v>
      </c>
    </row>
    <row r="20" spans="2:8">
      <c r="B20" s="38">
        <v>16</v>
      </c>
      <c r="C20" s="39" t="s">
        <v>55</v>
      </c>
      <c r="D20" s="39">
        <v>78.400999999999996</v>
      </c>
      <c r="E20" s="39">
        <v>1</v>
      </c>
      <c r="F20" s="40">
        <f t="shared" si="0"/>
        <v>78.400999999999996</v>
      </c>
      <c r="G20" s="40"/>
      <c r="H20" s="40" t="s">
        <v>56</v>
      </c>
    </row>
    <row r="21" spans="2:8">
      <c r="B21" s="38">
        <v>17</v>
      </c>
      <c r="C21" s="39" t="s">
        <v>57</v>
      </c>
      <c r="D21" s="39">
        <v>78.358000000000004</v>
      </c>
      <c r="E21" s="39">
        <v>1</v>
      </c>
      <c r="F21" s="40">
        <f t="shared" si="0"/>
        <v>78.358000000000004</v>
      </c>
      <c r="G21" s="40"/>
      <c r="H21" s="40" t="s">
        <v>56</v>
      </c>
    </row>
    <row r="22" spans="2:8">
      <c r="B22" s="38">
        <v>19</v>
      </c>
      <c r="C22" s="39" t="s">
        <v>58</v>
      </c>
      <c r="D22" s="39">
        <v>0.84489999999999998</v>
      </c>
      <c r="E22" s="39">
        <v>4</v>
      </c>
      <c r="F22" s="40">
        <f t="shared" si="0"/>
        <v>3.3795999999999999</v>
      </c>
      <c r="G22" s="40"/>
      <c r="H22" s="43" t="s">
        <v>59</v>
      </c>
    </row>
    <row r="23" spans="2:8">
      <c r="B23" s="38">
        <v>20</v>
      </c>
      <c r="C23" s="39" t="s">
        <v>60</v>
      </c>
      <c r="D23" s="39">
        <v>2.9340000000000002</v>
      </c>
      <c r="E23" s="39">
        <v>8</v>
      </c>
      <c r="F23" s="40">
        <f t="shared" si="0"/>
        <v>23.472000000000001</v>
      </c>
      <c r="G23" s="40"/>
      <c r="H23" s="43" t="s">
        <v>59</v>
      </c>
    </row>
    <row r="24" spans="2:8">
      <c r="B24" s="38">
        <v>21</v>
      </c>
      <c r="C24" s="39" t="s">
        <v>61</v>
      </c>
      <c r="D24" s="39">
        <v>2.294</v>
      </c>
      <c r="E24" s="39">
        <v>8</v>
      </c>
      <c r="F24" s="40">
        <f t="shared" si="0"/>
        <v>18.352</v>
      </c>
      <c r="G24" s="40"/>
      <c r="H24" s="43" t="s">
        <v>59</v>
      </c>
    </row>
    <row r="25" spans="2:8">
      <c r="B25" s="38">
        <v>22</v>
      </c>
      <c r="C25" s="39" t="s">
        <v>62</v>
      </c>
      <c r="D25" s="39">
        <v>123.94799999999999</v>
      </c>
      <c r="E25" s="39">
        <v>1</v>
      </c>
      <c r="F25" s="40">
        <f t="shared" si="0"/>
        <v>123.94799999999999</v>
      </c>
      <c r="G25" s="40"/>
      <c r="H25" s="40"/>
    </row>
    <row r="26" spans="2:8">
      <c r="B26" s="38">
        <v>23</v>
      </c>
      <c r="C26" s="39" t="s">
        <v>63</v>
      </c>
      <c r="D26" s="39">
        <v>53.728999999999999</v>
      </c>
      <c r="E26" s="39">
        <v>1</v>
      </c>
      <c r="F26" s="40">
        <f t="shared" si="0"/>
        <v>53.728999999999999</v>
      </c>
      <c r="G26" s="40"/>
      <c r="H26" s="40" t="s">
        <v>44</v>
      </c>
    </row>
    <row r="27" spans="2:8">
      <c r="B27" s="38">
        <v>24</v>
      </c>
      <c r="C27" s="39" t="s">
        <v>64</v>
      </c>
      <c r="D27" s="39">
        <v>29.541</v>
      </c>
      <c r="E27" s="39">
        <v>1</v>
      </c>
      <c r="F27" s="40">
        <f t="shared" si="0"/>
        <v>29.541</v>
      </c>
      <c r="G27" s="40"/>
      <c r="H27" s="40"/>
    </row>
    <row r="28" spans="2:8">
      <c r="B28" s="38">
        <v>25</v>
      </c>
      <c r="C28" s="39" t="s">
        <v>65</v>
      </c>
      <c r="D28" s="39">
        <v>33.768999999999998</v>
      </c>
      <c r="E28" s="39">
        <v>2</v>
      </c>
      <c r="F28" s="40">
        <f t="shared" si="0"/>
        <v>67.537999999999997</v>
      </c>
      <c r="G28" s="40"/>
      <c r="H28" s="40"/>
    </row>
    <row r="29" spans="2:8">
      <c r="B29" s="38">
        <v>26</v>
      </c>
      <c r="C29" s="39" t="s">
        <v>66</v>
      </c>
      <c r="D29" s="39">
        <v>61.58</v>
      </c>
      <c r="E29" s="39">
        <v>1</v>
      </c>
      <c r="F29" s="40">
        <f t="shared" si="0"/>
        <v>61.58</v>
      </c>
      <c r="G29" s="40"/>
      <c r="H29" s="40"/>
    </row>
    <row r="30" spans="2:8">
      <c r="B30" s="38">
        <v>27</v>
      </c>
      <c r="C30" s="39" t="s">
        <v>67</v>
      </c>
      <c r="D30" s="39">
        <v>4.1310000000000002</v>
      </c>
      <c r="E30" s="39">
        <v>2</v>
      </c>
      <c r="F30" s="40">
        <f t="shared" si="0"/>
        <v>8.2620000000000005</v>
      </c>
      <c r="G30" s="40"/>
      <c r="H30" s="41" t="s">
        <v>39</v>
      </c>
    </row>
    <row r="31" spans="2:8">
      <c r="B31" s="38">
        <v>28</v>
      </c>
      <c r="C31" s="39" t="s">
        <v>68</v>
      </c>
      <c r="D31" s="39">
        <v>205.554</v>
      </c>
      <c r="E31" s="39">
        <v>1</v>
      </c>
      <c r="F31" s="40">
        <f t="shared" si="0"/>
        <v>205.554</v>
      </c>
      <c r="G31" s="40"/>
      <c r="H31" s="44" t="s">
        <v>69</v>
      </c>
    </row>
    <row r="32" spans="2:8">
      <c r="B32" s="38">
        <v>29</v>
      </c>
      <c r="C32" s="39" t="s">
        <v>70</v>
      </c>
      <c r="D32" s="39">
        <v>53.889000000000003</v>
      </c>
      <c r="E32" s="39">
        <v>1</v>
      </c>
      <c r="F32" s="40">
        <f t="shared" si="0"/>
        <v>53.889000000000003</v>
      </c>
      <c r="G32" s="40"/>
      <c r="H32" s="44" t="s">
        <v>69</v>
      </c>
    </row>
    <row r="33" spans="2:8">
      <c r="B33" s="38">
        <v>30</v>
      </c>
      <c r="C33" s="39" t="s">
        <v>71</v>
      </c>
      <c r="D33" s="39">
        <v>0.29099999999999998</v>
      </c>
      <c r="E33" s="39">
        <v>3</v>
      </c>
      <c r="F33" s="40">
        <f t="shared" si="0"/>
        <v>0.873</v>
      </c>
      <c r="G33" s="40"/>
      <c r="H33" s="43" t="s">
        <v>59</v>
      </c>
    </row>
    <row r="34" spans="2:8">
      <c r="B34" s="38">
        <v>31</v>
      </c>
      <c r="C34" s="39" t="s">
        <v>72</v>
      </c>
      <c r="D34" s="39">
        <v>30.759</v>
      </c>
      <c r="E34" s="39">
        <v>1</v>
      </c>
      <c r="F34" s="40">
        <f t="shared" si="0"/>
        <v>30.759</v>
      </c>
      <c r="G34" s="40"/>
      <c r="H34" s="40" t="s">
        <v>44</v>
      </c>
    </row>
    <row r="35" spans="2:8">
      <c r="B35" s="38">
        <v>32</v>
      </c>
      <c r="C35" s="39" t="s">
        <v>73</v>
      </c>
      <c r="D35" s="39">
        <v>1.6040000000000001</v>
      </c>
      <c r="E35" s="39">
        <v>3</v>
      </c>
      <c r="F35" s="40">
        <f t="shared" si="0"/>
        <v>4.8120000000000003</v>
      </c>
      <c r="G35" s="40"/>
      <c r="H35" s="43" t="s">
        <v>59</v>
      </c>
    </row>
    <row r="36" spans="2:8">
      <c r="B36" s="38">
        <v>33</v>
      </c>
      <c r="C36" s="39" t="s">
        <v>74</v>
      </c>
      <c r="D36" s="39">
        <v>40.226999999999997</v>
      </c>
      <c r="E36" s="39">
        <v>1</v>
      </c>
      <c r="F36" s="40">
        <f t="shared" si="0"/>
        <v>40.226999999999997</v>
      </c>
      <c r="G36" s="40"/>
      <c r="H36" s="40" t="s">
        <v>44</v>
      </c>
    </row>
    <row r="37" spans="2:8">
      <c r="B37" s="38">
        <v>34</v>
      </c>
      <c r="C37" s="39" t="s">
        <v>75</v>
      </c>
      <c r="D37" s="39">
        <v>0.17499999999999999</v>
      </c>
      <c r="E37" s="39">
        <v>10</v>
      </c>
      <c r="F37" s="40">
        <f t="shared" si="0"/>
        <v>1.75</v>
      </c>
      <c r="G37" s="40"/>
      <c r="H37" s="43" t="s">
        <v>59</v>
      </c>
    </row>
    <row r="38" spans="2:8">
      <c r="B38" s="38">
        <v>35</v>
      </c>
      <c r="C38" s="39" t="s">
        <v>76</v>
      </c>
      <c r="D38" s="39">
        <v>1.286</v>
      </c>
      <c r="E38" s="39">
        <v>4</v>
      </c>
      <c r="F38" s="40">
        <f t="shared" si="0"/>
        <v>5.1440000000000001</v>
      </c>
      <c r="G38" s="40"/>
      <c r="H38" s="43" t="s">
        <v>59</v>
      </c>
    </row>
    <row r="39" spans="2:8">
      <c r="B39" s="38">
        <v>36</v>
      </c>
      <c r="C39" s="39" t="s">
        <v>77</v>
      </c>
      <c r="D39" s="39">
        <v>176.89</v>
      </c>
      <c r="E39" s="39">
        <v>1</v>
      </c>
      <c r="F39" s="40">
        <f t="shared" si="0"/>
        <v>176.89</v>
      </c>
      <c r="G39" s="40"/>
      <c r="H39" s="40"/>
    </row>
    <row r="40" spans="2:8">
      <c r="B40" s="38">
        <v>37</v>
      </c>
      <c r="C40" s="39" t="s">
        <v>78</v>
      </c>
      <c r="D40" s="39">
        <v>1.7999999999999999E-2</v>
      </c>
      <c r="E40" s="39">
        <v>6</v>
      </c>
      <c r="F40" s="40">
        <f t="shared" si="0"/>
        <v>0.10799999999999998</v>
      </c>
      <c r="G40" s="40"/>
      <c r="H40" s="43" t="s">
        <v>59</v>
      </c>
    </row>
    <row r="41" spans="2:8">
      <c r="B41" s="38">
        <v>38</v>
      </c>
      <c r="C41" s="39" t="s">
        <v>79</v>
      </c>
      <c r="D41" s="39">
        <v>0.13700000000000001</v>
      </c>
      <c r="E41" s="39">
        <v>6</v>
      </c>
      <c r="F41" s="40">
        <f t="shared" si="0"/>
        <v>0.82200000000000006</v>
      </c>
      <c r="G41" s="40"/>
      <c r="H41" s="43" t="s">
        <v>59</v>
      </c>
    </row>
    <row r="42" spans="2:8">
      <c r="B42" s="38">
        <v>39</v>
      </c>
      <c r="C42" s="39" t="s">
        <v>80</v>
      </c>
      <c r="D42" s="39">
        <v>29.431999999999999</v>
      </c>
      <c r="E42" s="39">
        <v>1</v>
      </c>
      <c r="F42" s="40">
        <f t="shared" si="0"/>
        <v>29.431999999999999</v>
      </c>
      <c r="G42" s="40"/>
      <c r="H42" s="44" t="s">
        <v>69</v>
      </c>
    </row>
    <row r="43" spans="2:8">
      <c r="B43" s="38">
        <v>40</v>
      </c>
      <c r="C43" s="39" t="s">
        <v>81</v>
      </c>
      <c r="D43" s="39">
        <v>5.093</v>
      </c>
      <c r="E43" s="39">
        <v>1</v>
      </c>
      <c r="F43" s="40">
        <f t="shared" si="0"/>
        <v>5.093</v>
      </c>
      <c r="G43" s="40"/>
      <c r="H43" s="40"/>
    </row>
    <row r="44" spans="2:8">
      <c r="B44" s="38">
        <v>41</v>
      </c>
      <c r="C44" s="39" t="s">
        <v>82</v>
      </c>
      <c r="D44" s="39">
        <v>221.01900000000001</v>
      </c>
      <c r="E44" s="39">
        <v>1</v>
      </c>
      <c r="F44" s="40">
        <f t="shared" si="0"/>
        <v>221.01900000000001</v>
      </c>
      <c r="G44" s="40"/>
      <c r="H44" s="44" t="s">
        <v>69</v>
      </c>
    </row>
    <row r="45" spans="2:8">
      <c r="B45" s="38">
        <v>42</v>
      </c>
      <c r="C45" s="39" t="s">
        <v>83</v>
      </c>
      <c r="D45" s="39">
        <v>110.093</v>
      </c>
      <c r="E45" s="39">
        <v>1</v>
      </c>
      <c r="F45" s="40">
        <f t="shared" si="0"/>
        <v>110.093</v>
      </c>
      <c r="G45" s="40"/>
      <c r="H45" s="40" t="s">
        <v>44</v>
      </c>
    </row>
    <row r="46" spans="2:8">
      <c r="B46" s="38">
        <v>43</v>
      </c>
      <c r="C46" s="39" t="s">
        <v>84</v>
      </c>
      <c r="D46" s="39">
        <v>0.28199999999999997</v>
      </c>
      <c r="E46" s="39">
        <v>4</v>
      </c>
      <c r="F46" s="40">
        <f t="shared" si="0"/>
        <v>1.1279999999999999</v>
      </c>
      <c r="G46" s="40"/>
      <c r="H46" s="43" t="s">
        <v>59</v>
      </c>
    </row>
    <row r="47" spans="2:8">
      <c r="B47" s="38">
        <v>44</v>
      </c>
      <c r="C47" s="39" t="s">
        <v>85</v>
      </c>
      <c r="D47" s="39">
        <v>1.4379999999999999</v>
      </c>
      <c r="E47" s="39">
        <v>6</v>
      </c>
      <c r="F47" s="40">
        <f t="shared" si="0"/>
        <v>8.6280000000000001</v>
      </c>
      <c r="G47" s="40"/>
      <c r="H47" s="43" t="s">
        <v>59</v>
      </c>
    </row>
    <row r="48" spans="2:8">
      <c r="B48" s="38">
        <v>45</v>
      </c>
      <c r="C48" s="39" t="s">
        <v>86</v>
      </c>
      <c r="D48" s="39">
        <v>4.6879999999999997</v>
      </c>
      <c r="E48" s="39">
        <v>2</v>
      </c>
      <c r="F48" s="40">
        <f t="shared" si="0"/>
        <v>9.3759999999999994</v>
      </c>
      <c r="G48" s="40"/>
      <c r="H48" s="40" t="s">
        <v>87</v>
      </c>
    </row>
    <row r="49" spans="2:8">
      <c r="B49" s="45">
        <v>46</v>
      </c>
      <c r="C49" s="46" t="s">
        <v>88</v>
      </c>
      <c r="D49" s="46">
        <v>1309.3389999999999</v>
      </c>
      <c r="E49" s="46">
        <v>0</v>
      </c>
      <c r="F49" s="47">
        <f t="shared" si="0"/>
        <v>0</v>
      </c>
      <c r="G49" s="47"/>
      <c r="H49" s="47"/>
    </row>
    <row r="50" spans="2:8">
      <c r="B50" s="5"/>
      <c r="C50" s="25"/>
      <c r="D50" s="25"/>
      <c r="E50" s="25"/>
    </row>
    <row r="51" spans="2:8">
      <c r="B51" s="5"/>
      <c r="C51" s="25"/>
      <c r="D51" s="25"/>
      <c r="E51" s="25"/>
      <c r="F51" s="26">
        <f>SUM(F5:F49)</f>
        <v>6301.7151000000003</v>
      </c>
      <c r="G51" s="26" t="s">
        <v>89</v>
      </c>
    </row>
  </sheetData>
  <autoFilter ref="B4:H4" xr:uid="{8B1F8C30-FF4A-40FE-8D13-9D5ED9C0A4EF}"/>
  <mergeCells count="1">
    <mergeCell ref="B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2:I36"/>
  <sheetViews>
    <sheetView tabSelected="1" topLeftCell="A16" zoomScale="80" zoomScaleNormal="80" workbookViewId="0">
      <selection activeCell="D35" sqref="D35"/>
    </sheetView>
  </sheetViews>
  <sheetFormatPr defaultRowHeight="14.45"/>
  <cols>
    <col min="1" max="1" width="2.42578125" customWidth="1"/>
    <col min="2" max="2" width="54.42578125" style="1" customWidth="1"/>
    <col min="3" max="3" width="22.42578125" style="5" customWidth="1"/>
    <col min="4" max="4" width="41" style="5" customWidth="1"/>
    <col min="5" max="5" width="17.5703125" style="5" customWidth="1"/>
    <col min="6" max="6" width="30.140625" style="5" customWidth="1"/>
    <col min="7" max="7" width="36.7109375" style="5" customWidth="1"/>
    <col min="8" max="8" width="28.140625" customWidth="1"/>
    <col min="9" max="9" width="29.5703125" customWidth="1"/>
  </cols>
  <sheetData>
    <row r="2" spans="2:9">
      <c r="B2" s="88" t="s">
        <v>90</v>
      </c>
      <c r="C2" s="89"/>
      <c r="D2" s="89"/>
      <c r="E2" s="89"/>
      <c r="F2" s="89"/>
      <c r="G2" s="89"/>
    </row>
    <row r="3" spans="2:9">
      <c r="B3" s="90"/>
      <c r="C3" s="89"/>
      <c r="D3" s="89"/>
      <c r="E3" s="89"/>
      <c r="F3" s="89"/>
      <c r="G3" s="89"/>
    </row>
    <row r="4" spans="2:9" ht="35.25" customHeight="1">
      <c r="B4" s="90"/>
      <c r="C4" s="89"/>
      <c r="D4" s="89"/>
      <c r="E4" s="89"/>
      <c r="F4" s="89"/>
      <c r="G4" s="89"/>
    </row>
    <row r="5" spans="2:9" s="3" customFormat="1" ht="21">
      <c r="B5" s="2"/>
      <c r="C5" s="4"/>
      <c r="D5" s="4"/>
      <c r="E5" s="4"/>
      <c r="F5" s="4"/>
      <c r="G5" s="4"/>
    </row>
    <row r="6" spans="2:9" s="7" customFormat="1" ht="42">
      <c r="B6" s="20" t="s">
        <v>91</v>
      </c>
      <c r="C6" s="21" t="s">
        <v>23</v>
      </c>
      <c r="D6" s="53" t="s">
        <v>92</v>
      </c>
      <c r="E6" s="21" t="s">
        <v>93</v>
      </c>
      <c r="F6" s="21" t="s">
        <v>94</v>
      </c>
      <c r="G6" s="21" t="s">
        <v>95</v>
      </c>
      <c r="H6" s="21" t="s">
        <v>96</v>
      </c>
      <c r="I6" s="21" t="s">
        <v>97</v>
      </c>
    </row>
    <row r="7" spans="2:9" s="7" customFormat="1" ht="21">
      <c r="B7" s="12" t="s">
        <v>98</v>
      </c>
      <c r="C7" s="14" t="s">
        <v>99</v>
      </c>
      <c r="D7" s="56" t="s">
        <v>100</v>
      </c>
      <c r="E7" s="56" t="s">
        <v>100</v>
      </c>
      <c r="F7" s="56" t="s">
        <v>100</v>
      </c>
      <c r="G7" s="56" t="s">
        <v>100</v>
      </c>
      <c r="H7" s="56" t="s">
        <v>100</v>
      </c>
      <c r="I7" s="11"/>
    </row>
    <row r="8" spans="2:9" s="6" customFormat="1" ht="22.5" customHeight="1">
      <c r="B8" s="12" t="s">
        <v>101</v>
      </c>
      <c r="C8" s="14" t="s">
        <v>102</v>
      </c>
      <c r="D8" s="14" t="s">
        <v>100</v>
      </c>
      <c r="E8" s="14" t="s">
        <v>100</v>
      </c>
      <c r="F8" s="14" t="s">
        <v>100</v>
      </c>
      <c r="G8" s="14" t="s">
        <v>100</v>
      </c>
      <c r="H8" s="14" t="s">
        <v>100</v>
      </c>
      <c r="I8" s="13"/>
    </row>
    <row r="9" spans="2:9" s="10" customFormat="1" ht="36">
      <c r="B9" s="12" t="s">
        <v>103</v>
      </c>
      <c r="C9" s="14" t="s">
        <v>104</v>
      </c>
      <c r="D9" s="14" t="s">
        <v>100</v>
      </c>
      <c r="E9" s="14" t="s">
        <v>100</v>
      </c>
      <c r="F9" s="14" t="s">
        <v>100</v>
      </c>
      <c r="G9" s="14" t="s">
        <v>100</v>
      </c>
      <c r="H9" s="57" t="s">
        <v>100</v>
      </c>
      <c r="I9" s="52"/>
    </row>
    <row r="10" spans="2:9" s="10" customFormat="1" ht="36">
      <c r="B10" s="15" t="s">
        <v>105</v>
      </c>
      <c r="C10" s="16" t="s">
        <v>106</v>
      </c>
      <c r="D10" s="16" t="s">
        <v>100</v>
      </c>
      <c r="E10" s="16" t="s">
        <v>100</v>
      </c>
      <c r="F10" s="16" t="s">
        <v>100</v>
      </c>
      <c r="G10" s="16" t="s">
        <v>100</v>
      </c>
      <c r="H10" s="58" t="s">
        <v>100</v>
      </c>
      <c r="I10" s="51"/>
    </row>
    <row r="11" spans="2:9" s="10" customFormat="1" ht="21">
      <c r="B11" s="67" t="s">
        <v>107</v>
      </c>
      <c r="C11" s="68" t="s">
        <v>108</v>
      </c>
      <c r="D11" s="68" t="s">
        <v>109</v>
      </c>
      <c r="E11" s="68" t="s">
        <v>110</v>
      </c>
      <c r="F11" s="68" t="s">
        <v>111</v>
      </c>
      <c r="G11" s="68" t="s">
        <v>100</v>
      </c>
      <c r="H11" s="69" t="s">
        <v>100</v>
      </c>
      <c r="I11" s="70"/>
    </row>
    <row r="12" spans="2:9" s="10" customFormat="1" ht="57">
      <c r="B12" s="71" t="s">
        <v>112</v>
      </c>
      <c r="C12" s="72" t="s">
        <v>108</v>
      </c>
      <c r="D12" s="72" t="s">
        <v>113</v>
      </c>
      <c r="E12" s="72" t="s">
        <v>114</v>
      </c>
      <c r="F12" s="72" t="s">
        <v>115</v>
      </c>
      <c r="G12" s="72" t="s">
        <v>100</v>
      </c>
      <c r="H12" s="73" t="s">
        <v>116</v>
      </c>
      <c r="I12" s="74" t="s">
        <v>117</v>
      </c>
    </row>
    <row r="13" spans="2:9" s="10" customFormat="1" ht="36">
      <c r="B13" s="71" t="s">
        <v>118</v>
      </c>
      <c r="C13" s="72" t="s">
        <v>119</v>
      </c>
      <c r="D13" s="72" t="s">
        <v>120</v>
      </c>
      <c r="E13" s="72" t="s">
        <v>121</v>
      </c>
      <c r="F13" s="72" t="s">
        <v>122</v>
      </c>
      <c r="G13" s="75" t="s">
        <v>100</v>
      </c>
      <c r="H13" s="76" t="s">
        <v>100</v>
      </c>
      <c r="I13" s="77"/>
    </row>
    <row r="14" spans="2:9" s="10" customFormat="1" ht="78.75" customHeight="1">
      <c r="B14" s="78" t="s">
        <v>123</v>
      </c>
      <c r="C14" s="79" t="s">
        <v>119</v>
      </c>
      <c r="D14" s="79" t="s">
        <v>124</v>
      </c>
      <c r="E14" s="79" t="s">
        <v>125</v>
      </c>
      <c r="F14" s="79" t="s">
        <v>126</v>
      </c>
      <c r="G14" s="79" t="s">
        <v>100</v>
      </c>
      <c r="H14" s="80" t="s">
        <v>127</v>
      </c>
      <c r="I14" s="80" t="s">
        <v>128</v>
      </c>
    </row>
    <row r="15" spans="2:9" s="10" customFormat="1" ht="57">
      <c r="B15" s="17" t="s">
        <v>129</v>
      </c>
      <c r="C15" s="18" t="s">
        <v>130</v>
      </c>
      <c r="D15" s="18" t="s">
        <v>131</v>
      </c>
      <c r="E15" s="18" t="s">
        <v>132</v>
      </c>
      <c r="F15" s="18" t="s">
        <v>133</v>
      </c>
      <c r="G15" s="54" t="s">
        <v>134</v>
      </c>
      <c r="H15" s="55" t="s">
        <v>135</v>
      </c>
      <c r="I15" s="55" t="s">
        <v>136</v>
      </c>
    </row>
    <row r="16" spans="2:9" s="10" customFormat="1" ht="57">
      <c r="B16" s="12" t="s">
        <v>137</v>
      </c>
      <c r="C16" s="14" t="s">
        <v>138</v>
      </c>
      <c r="D16" s="14" t="s">
        <v>139</v>
      </c>
      <c r="E16" s="14" t="s">
        <v>140</v>
      </c>
      <c r="F16" s="14" t="s">
        <v>141</v>
      </c>
      <c r="G16" s="66" t="s">
        <v>142</v>
      </c>
      <c r="H16" s="55" t="s">
        <v>143</v>
      </c>
      <c r="I16" s="55" t="s">
        <v>144</v>
      </c>
    </row>
    <row r="17" spans="2:9" s="10" customFormat="1" ht="21">
      <c r="B17" s="12"/>
      <c r="C17" s="14"/>
      <c r="D17" s="14"/>
      <c r="E17" s="14"/>
      <c r="F17" s="14"/>
      <c r="G17" s="14"/>
      <c r="H17" s="11"/>
      <c r="I17" s="11"/>
    </row>
    <row r="18" spans="2:9" s="10" customFormat="1" ht="18">
      <c r="B18" s="12"/>
      <c r="C18" s="14"/>
      <c r="D18" s="14"/>
      <c r="E18" s="14"/>
      <c r="F18" s="14"/>
      <c r="G18" s="14"/>
      <c r="H18" s="13"/>
      <c r="I18" s="13"/>
    </row>
    <row r="19" spans="2:9" s="10" customFormat="1" ht="21">
      <c r="B19" s="12"/>
      <c r="C19" s="14"/>
      <c r="D19" s="14"/>
      <c r="E19" s="14"/>
      <c r="F19" s="14"/>
      <c r="G19" s="14"/>
      <c r="H19" s="11"/>
      <c r="I19" s="11"/>
    </row>
    <row r="21" spans="2:9">
      <c r="F21" s="91" t="s">
        <v>145</v>
      </c>
      <c r="G21" s="92"/>
      <c r="H21" s="92"/>
      <c r="I21" s="92"/>
    </row>
    <row r="22" spans="2:9">
      <c r="F22" s="92"/>
      <c r="G22" s="92"/>
      <c r="H22" s="92"/>
      <c r="I22" s="92"/>
    </row>
    <row r="23" spans="2:9">
      <c r="F23" s="92"/>
      <c r="G23" s="92"/>
      <c r="H23" s="92"/>
      <c r="I23" s="92"/>
    </row>
    <row r="24" spans="2:9">
      <c r="F24" s="92"/>
      <c r="G24" s="92"/>
      <c r="H24" s="92"/>
      <c r="I24" s="92"/>
    </row>
    <row r="25" spans="2:9" ht="15"/>
    <row r="26" spans="2:9" s="10" customFormat="1" ht="18.75">
      <c r="B26" s="93" t="s">
        <v>146</v>
      </c>
      <c r="C26" s="93"/>
      <c r="D26" s="93"/>
      <c r="E26" s="93"/>
      <c r="F26" s="9"/>
      <c r="G26" s="9"/>
    </row>
    <row r="27" spans="2:9" s="10" customFormat="1" ht="18.75">
      <c r="B27" s="93"/>
      <c r="C27" s="93"/>
      <c r="D27" s="93"/>
      <c r="E27" s="93"/>
      <c r="F27" s="9"/>
      <c r="G27" s="9"/>
    </row>
    <row r="28" spans="2:9" s="10" customFormat="1" ht="37.5">
      <c r="B28" s="6" t="s">
        <v>147</v>
      </c>
      <c r="C28" s="81" t="s">
        <v>148</v>
      </c>
      <c r="D28" s="82" t="s">
        <v>149</v>
      </c>
      <c r="E28" s="82" t="s">
        <v>150</v>
      </c>
      <c r="F28" s="82" t="s">
        <v>151</v>
      </c>
      <c r="G28" s="9"/>
    </row>
    <row r="29" spans="2:9" s="10" customFormat="1" ht="57">
      <c r="B29" s="8" t="s">
        <v>152</v>
      </c>
      <c r="C29" s="9">
        <v>7.32</v>
      </c>
      <c r="D29" s="9">
        <v>0.26600000000000001</v>
      </c>
      <c r="E29" s="9">
        <f>C29*D29*9.81</f>
        <v>19.101247200000003</v>
      </c>
      <c r="F29" s="9">
        <f>E29*1.5</f>
        <v>28.651870800000005</v>
      </c>
      <c r="G29" s="9"/>
    </row>
    <row r="30" spans="2:9" s="10" customFormat="1" ht="57">
      <c r="B30" s="8" t="s">
        <v>153</v>
      </c>
      <c r="C30" s="9">
        <v>8.6</v>
      </c>
      <c r="D30" s="9"/>
      <c r="E30" s="9">
        <f>C30*D30*9.81</f>
        <v>0</v>
      </c>
      <c r="F30" s="9">
        <f>E30*1.5</f>
        <v>0</v>
      </c>
      <c r="G30" s="9"/>
    </row>
    <row r="31" spans="2:9" s="10" customFormat="1" ht="18">
      <c r="B31" s="8"/>
      <c r="C31" s="9"/>
      <c r="D31" s="9"/>
      <c r="E31" s="9"/>
      <c r="F31" s="9"/>
      <c r="G31" s="9"/>
    </row>
    <row r="32" spans="2:9" s="10" customFormat="1" ht="18">
      <c r="B32" s="8"/>
      <c r="C32" s="9"/>
      <c r="D32" s="9"/>
      <c r="E32" s="9"/>
      <c r="F32" s="9"/>
      <c r="G32" s="9"/>
    </row>
    <row r="33" spans="2:7" s="10" customFormat="1" ht="18">
      <c r="B33" s="8"/>
      <c r="C33" s="9"/>
      <c r="D33" s="9"/>
      <c r="E33" s="9"/>
      <c r="F33" s="9"/>
      <c r="G33" s="9"/>
    </row>
    <row r="34" spans="2:7" s="10" customFormat="1" ht="18">
      <c r="B34" s="8"/>
      <c r="C34" s="9"/>
      <c r="D34" s="9"/>
      <c r="E34" s="9"/>
      <c r="F34" s="9"/>
      <c r="G34" s="9"/>
    </row>
    <row r="35" spans="2:7" s="10" customFormat="1" ht="18">
      <c r="B35" s="8"/>
      <c r="C35" s="9"/>
      <c r="D35" s="9"/>
      <c r="E35" s="9"/>
      <c r="F35" s="9"/>
      <c r="G35" s="9"/>
    </row>
    <row r="36" spans="2:7" s="10" customFormat="1" ht="18">
      <c r="B36" s="8"/>
      <c r="C36" s="9"/>
      <c r="D36" s="9"/>
      <c r="E36" s="9"/>
      <c r="F36" s="9"/>
      <c r="G36" s="9"/>
    </row>
  </sheetData>
  <mergeCells count="3">
    <mergeCell ref="B2:G4"/>
    <mergeCell ref="F21:I24"/>
    <mergeCell ref="B26:E27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A729-A2AD-4099-B3DE-F09528F95182}">
  <sheetPr>
    <tabColor rgb="FF92D050"/>
  </sheetPr>
  <dimension ref="C4:H9"/>
  <sheetViews>
    <sheetView workbookViewId="0">
      <selection activeCell="H49" sqref="H49"/>
    </sheetView>
  </sheetViews>
  <sheetFormatPr defaultRowHeight="14.45"/>
  <cols>
    <col min="3" max="3" width="22.7109375" bestFit="1" customWidth="1"/>
    <col min="5" max="5" width="8.140625" bestFit="1" customWidth="1"/>
    <col min="6" max="6" width="17.5703125" bestFit="1" customWidth="1"/>
    <col min="7" max="7" width="19.5703125" bestFit="1" customWidth="1"/>
  </cols>
  <sheetData>
    <row r="4" spans="3:8" s="10" customFormat="1" ht="18">
      <c r="C4" s="94" t="s">
        <v>154</v>
      </c>
      <c r="D4" s="95"/>
      <c r="E4" s="95"/>
      <c r="F4" s="95"/>
      <c r="G4" s="95"/>
      <c r="H4" s="96"/>
    </row>
    <row r="5" spans="3:8" s="10" customFormat="1" ht="45" customHeight="1">
      <c r="C5" s="97"/>
      <c r="D5" s="98"/>
      <c r="E5" s="98"/>
      <c r="F5" s="98"/>
      <c r="G5" s="98"/>
      <c r="H5" s="99"/>
    </row>
    <row r="6" spans="3:8" s="7" customFormat="1" ht="21">
      <c r="C6" s="23"/>
      <c r="D6" s="24"/>
      <c r="E6" s="24" t="s">
        <v>155</v>
      </c>
      <c r="F6" s="24" t="s">
        <v>156</v>
      </c>
      <c r="G6" s="24" t="s">
        <v>157</v>
      </c>
      <c r="H6" s="24"/>
    </row>
    <row r="7" spans="3:8" s="10" customFormat="1" ht="18">
      <c r="C7" s="19" t="s">
        <v>158</v>
      </c>
      <c r="D7" s="14"/>
      <c r="E7" s="14" t="s">
        <v>100</v>
      </c>
      <c r="F7" s="14" t="s">
        <v>100</v>
      </c>
      <c r="G7" s="14" t="s">
        <v>100</v>
      </c>
      <c r="H7" s="14"/>
    </row>
    <row r="8" spans="3:8" s="10" customFormat="1" ht="18">
      <c r="C8" s="12" t="s">
        <v>159</v>
      </c>
      <c r="D8" s="14"/>
      <c r="E8" s="22" t="s">
        <v>160</v>
      </c>
      <c r="F8" s="14">
        <v>90</v>
      </c>
      <c r="G8" s="14">
        <v>25</v>
      </c>
      <c r="H8" s="14"/>
    </row>
    <row r="9" spans="3:8" s="10" customFormat="1" ht="18">
      <c r="C9" s="12" t="s">
        <v>161</v>
      </c>
      <c r="D9" s="14"/>
      <c r="E9" s="22" t="s">
        <v>162</v>
      </c>
      <c r="F9" s="14">
        <v>80</v>
      </c>
      <c r="G9" s="14">
        <v>20</v>
      </c>
      <c r="H9" s="14"/>
    </row>
  </sheetData>
  <mergeCells count="1">
    <mergeCell ref="C4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F225D-973F-4019-8029-598DFCD62634}">
  <sheetPr>
    <tabColor rgb="FFFFD966"/>
  </sheetPr>
  <dimension ref="B1:K37"/>
  <sheetViews>
    <sheetView workbookViewId="0">
      <selection activeCell="C36" sqref="C36"/>
    </sheetView>
  </sheetViews>
  <sheetFormatPr defaultRowHeight="14.45"/>
  <cols>
    <col min="2" max="2" width="62.42578125" customWidth="1"/>
    <col min="3" max="3" width="16.5703125" customWidth="1"/>
    <col min="4" max="4" width="17" customWidth="1"/>
  </cols>
  <sheetData>
    <row r="1" spans="2:11">
      <c r="B1" s="102" t="s">
        <v>163</v>
      </c>
      <c r="C1" s="102"/>
      <c r="D1" s="102"/>
      <c r="E1" s="102"/>
      <c r="F1" s="102"/>
      <c r="G1" s="102"/>
      <c r="H1" s="102"/>
      <c r="I1" s="102"/>
      <c r="J1" s="102"/>
      <c r="K1" s="102"/>
    </row>
    <row r="2" spans="2:11"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2:11">
      <c r="B3" s="102"/>
      <c r="C3" s="102"/>
      <c r="D3" s="102"/>
      <c r="E3" s="102"/>
      <c r="F3" s="102"/>
      <c r="G3" s="102"/>
      <c r="H3" s="102"/>
      <c r="I3" s="102"/>
      <c r="J3" s="102"/>
      <c r="K3" s="102"/>
    </row>
    <row r="4" spans="2:11">
      <c r="B4" s="103" t="s">
        <v>164</v>
      </c>
      <c r="C4" s="103"/>
      <c r="D4" s="103"/>
      <c r="E4" s="103"/>
      <c r="F4" s="103"/>
      <c r="G4" s="103"/>
      <c r="H4" s="103"/>
      <c r="I4" s="103"/>
      <c r="J4" s="103"/>
      <c r="K4" s="103"/>
    </row>
    <row r="5" spans="2:11">
      <c r="B5" s="104" t="s">
        <v>165</v>
      </c>
      <c r="C5" s="104"/>
      <c r="D5" s="104"/>
      <c r="E5" s="104"/>
      <c r="F5" s="104"/>
      <c r="G5" s="104"/>
      <c r="H5" s="104"/>
      <c r="I5" s="104"/>
      <c r="J5" s="104"/>
      <c r="K5" s="104"/>
    </row>
    <row r="6" spans="2:11" ht="21">
      <c r="B6" s="50" t="s">
        <v>166</v>
      </c>
      <c r="C6" s="48"/>
      <c r="D6" s="48"/>
      <c r="E6" s="48"/>
      <c r="F6" s="48"/>
      <c r="G6" s="48"/>
      <c r="H6" s="48"/>
      <c r="I6" s="48"/>
      <c r="J6" s="48"/>
      <c r="K6" s="48"/>
    </row>
    <row r="7" spans="2:11" ht="21">
      <c r="B7" s="3" t="s">
        <v>167</v>
      </c>
      <c r="C7" s="101" t="s">
        <v>168</v>
      </c>
      <c r="D7" s="101"/>
      <c r="E7" s="101"/>
      <c r="F7" s="101"/>
      <c r="G7" s="101"/>
      <c r="H7" s="101"/>
      <c r="I7" s="101"/>
      <c r="J7" s="101"/>
      <c r="K7" s="101"/>
    </row>
    <row r="8" spans="2:11" ht="21">
      <c r="B8" s="3" t="s">
        <v>169</v>
      </c>
      <c r="C8" s="101" t="s">
        <v>170</v>
      </c>
      <c r="D8" s="101"/>
      <c r="E8" s="101"/>
      <c r="F8" s="101"/>
      <c r="G8" s="101"/>
      <c r="H8" s="101"/>
      <c r="I8" s="101"/>
      <c r="J8" s="101"/>
      <c r="K8" s="101"/>
    </row>
    <row r="9" spans="2:11" ht="21">
      <c r="B9" s="3" t="s">
        <v>23</v>
      </c>
      <c r="C9" s="3" t="s">
        <v>171</v>
      </c>
      <c r="D9" s="3"/>
      <c r="E9" s="3"/>
      <c r="F9" s="3"/>
      <c r="G9" s="3"/>
      <c r="H9" s="3"/>
      <c r="I9" s="3"/>
      <c r="J9" s="3"/>
      <c r="K9" s="3"/>
    </row>
    <row r="10" spans="2:11" ht="21">
      <c r="B10" s="3" t="s">
        <v>172</v>
      </c>
      <c r="C10" s="3" t="s">
        <v>173</v>
      </c>
      <c r="D10" s="3"/>
      <c r="E10" s="3"/>
      <c r="F10" s="3"/>
      <c r="G10" s="3"/>
      <c r="H10" s="3"/>
      <c r="I10" s="3"/>
      <c r="J10" s="3"/>
      <c r="K10" s="3"/>
    </row>
    <row r="11" spans="2:11" ht="21">
      <c r="B11" s="2" t="s">
        <v>174</v>
      </c>
      <c r="C11" s="3" t="s">
        <v>175</v>
      </c>
      <c r="D11" s="3"/>
      <c r="E11" s="3"/>
      <c r="F11" s="3"/>
      <c r="G11" s="3"/>
      <c r="H11" s="3"/>
      <c r="I11" s="3"/>
      <c r="J11" s="3"/>
      <c r="K11" s="3"/>
    </row>
    <row r="12" spans="2:11" ht="21">
      <c r="B12" s="2" t="s">
        <v>176</v>
      </c>
      <c r="C12" s="3" t="s">
        <v>177</v>
      </c>
      <c r="D12" s="3"/>
      <c r="E12" s="3"/>
      <c r="F12" s="3"/>
      <c r="G12" s="3"/>
      <c r="H12" s="3"/>
      <c r="I12" s="3"/>
      <c r="J12" s="3"/>
      <c r="K12" s="3"/>
    </row>
    <row r="14" spans="2:11">
      <c r="B14" s="102" t="s">
        <v>178</v>
      </c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11"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2:11"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2:11" ht="21">
      <c r="B17" s="7" t="s">
        <v>179</v>
      </c>
      <c r="C17" s="7" t="s">
        <v>3</v>
      </c>
      <c r="D17" s="7" t="s">
        <v>4</v>
      </c>
      <c r="E17" s="3"/>
      <c r="F17" s="3"/>
      <c r="G17" s="3"/>
      <c r="H17" s="3"/>
      <c r="I17" s="3"/>
      <c r="J17" s="3"/>
      <c r="K17" s="3"/>
    </row>
    <row r="18" spans="2:11" ht="21">
      <c r="B18" s="3" t="s">
        <v>180</v>
      </c>
      <c r="C18" s="3" t="s">
        <v>181</v>
      </c>
      <c r="D18" s="3" t="s">
        <v>182</v>
      </c>
      <c r="E18" s="3"/>
      <c r="F18" s="3"/>
      <c r="G18" s="3"/>
      <c r="H18" s="3"/>
      <c r="I18" s="3"/>
      <c r="J18" s="3"/>
      <c r="K18" s="3"/>
    </row>
    <row r="19" spans="2:11" ht="21">
      <c r="B19" s="3" t="s">
        <v>183</v>
      </c>
      <c r="C19" s="3" t="s">
        <v>184</v>
      </c>
      <c r="D19" s="3" t="s">
        <v>185</v>
      </c>
      <c r="E19" s="3"/>
      <c r="F19" s="3"/>
      <c r="G19" s="3"/>
      <c r="H19" s="3"/>
      <c r="I19" s="3"/>
      <c r="J19" s="3"/>
      <c r="K19" s="3"/>
    </row>
    <row r="20" spans="2:11" ht="21">
      <c r="B20" s="3" t="s">
        <v>186</v>
      </c>
      <c r="C20" s="3" t="s">
        <v>6</v>
      </c>
      <c r="D20" s="3" t="s">
        <v>7</v>
      </c>
      <c r="E20" s="3"/>
      <c r="F20" s="3"/>
      <c r="G20" s="3"/>
      <c r="H20" s="3"/>
      <c r="I20" s="3"/>
      <c r="J20" s="3"/>
      <c r="K20" s="3"/>
    </row>
    <row r="21" spans="2:11" ht="21">
      <c r="B21" s="3" t="s">
        <v>187</v>
      </c>
      <c r="C21" s="3" t="s">
        <v>11</v>
      </c>
      <c r="D21" s="3" t="s">
        <v>12</v>
      </c>
      <c r="E21" s="3"/>
      <c r="F21" s="3"/>
      <c r="G21" s="3"/>
      <c r="H21" s="3"/>
      <c r="I21" s="3"/>
      <c r="J21" s="3"/>
      <c r="K21" s="3"/>
    </row>
    <row r="22" spans="2:11" ht="21"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2:11" ht="21">
      <c r="B23" s="7" t="s">
        <v>188</v>
      </c>
      <c r="C23" s="3"/>
      <c r="D23" s="3"/>
      <c r="E23" s="3"/>
      <c r="F23" s="3"/>
      <c r="G23" s="3"/>
      <c r="H23" s="3"/>
      <c r="I23" s="3"/>
      <c r="J23" s="3"/>
      <c r="K23" s="3"/>
    </row>
    <row r="24" spans="2:11" ht="21">
      <c r="B24" s="3" t="s">
        <v>189</v>
      </c>
      <c r="C24" s="100" t="s">
        <v>190</v>
      </c>
      <c r="D24" s="100"/>
      <c r="E24" s="100"/>
      <c r="F24" s="100"/>
      <c r="G24" s="100"/>
      <c r="H24" s="100"/>
      <c r="I24" s="100"/>
      <c r="J24" s="100"/>
      <c r="K24" s="100"/>
    </row>
    <row r="25" spans="2:11" ht="21">
      <c r="B25" s="3" t="s">
        <v>191</v>
      </c>
      <c r="C25" s="101" t="s">
        <v>192</v>
      </c>
      <c r="D25" s="101"/>
      <c r="E25" s="101"/>
      <c r="F25" s="101"/>
      <c r="G25" s="101"/>
      <c r="H25" s="101"/>
      <c r="I25" s="101"/>
      <c r="J25" s="101"/>
      <c r="K25" s="101"/>
    </row>
    <row r="26" spans="2:11" ht="21"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2:11" ht="21">
      <c r="B27" s="7" t="s">
        <v>193</v>
      </c>
      <c r="C27" s="3"/>
      <c r="D27" s="3"/>
      <c r="E27" s="3"/>
      <c r="F27" s="3"/>
      <c r="G27" s="3"/>
      <c r="H27" s="3"/>
      <c r="I27" s="3"/>
      <c r="J27" s="3"/>
      <c r="K27" s="3"/>
    </row>
    <row r="28" spans="2:11" ht="21">
      <c r="B28" s="3" t="s">
        <v>194</v>
      </c>
      <c r="C28" s="3" t="s">
        <v>195</v>
      </c>
      <c r="D28" s="3" t="s">
        <v>196</v>
      </c>
      <c r="E28" s="3"/>
      <c r="F28" s="3"/>
      <c r="G28" s="3"/>
      <c r="H28" s="3"/>
      <c r="I28" s="3"/>
      <c r="J28" s="3"/>
      <c r="K28" s="3"/>
    </row>
    <row r="29" spans="2:11" ht="21">
      <c r="B29" s="3" t="s">
        <v>197</v>
      </c>
      <c r="C29" s="3" t="s">
        <v>198</v>
      </c>
      <c r="D29" s="3" t="s">
        <v>199</v>
      </c>
      <c r="E29" s="3"/>
      <c r="F29" s="3"/>
      <c r="G29" s="3"/>
      <c r="H29" s="3"/>
      <c r="I29" s="3"/>
      <c r="J29" s="3"/>
      <c r="K29" s="3"/>
    </row>
    <row r="30" spans="2:11" ht="21">
      <c r="B30" s="3" t="s">
        <v>200</v>
      </c>
      <c r="C30" s="3" t="s">
        <v>201</v>
      </c>
      <c r="D30" s="3" t="s">
        <v>202</v>
      </c>
      <c r="E30" s="3"/>
      <c r="F30" s="3"/>
      <c r="G30" s="3"/>
      <c r="H30" s="3"/>
      <c r="I30" s="3"/>
      <c r="J30" s="3"/>
      <c r="K30" s="3"/>
    </row>
    <row r="31" spans="2:11" ht="42">
      <c r="B31" s="2" t="s">
        <v>203</v>
      </c>
      <c r="C31" s="3" t="s">
        <v>204</v>
      </c>
      <c r="D31" s="3" t="s">
        <v>205</v>
      </c>
      <c r="E31" s="3"/>
      <c r="F31" s="3"/>
      <c r="G31" s="3"/>
      <c r="H31" s="3"/>
      <c r="I31" s="3"/>
      <c r="J31" s="3"/>
      <c r="K31" s="3"/>
    </row>
    <row r="32" spans="2:11" ht="21"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2:11" ht="21"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2:11" ht="21"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2:11" ht="21"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2:11" ht="21"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2:11" ht="21">
      <c r="B37" s="3"/>
      <c r="C37" s="3"/>
      <c r="D37" s="3"/>
      <c r="E37" s="3"/>
      <c r="F37" s="3"/>
      <c r="G37" s="3"/>
      <c r="H37" s="3"/>
      <c r="I37" s="3"/>
      <c r="J37" s="3"/>
      <c r="K37" s="3"/>
    </row>
  </sheetData>
  <mergeCells count="8">
    <mergeCell ref="C24:K24"/>
    <mergeCell ref="C25:K25"/>
    <mergeCell ref="B1:K3"/>
    <mergeCell ref="B4:K4"/>
    <mergeCell ref="C7:K7"/>
    <mergeCell ref="C8:K8"/>
    <mergeCell ref="B14:K16"/>
    <mergeCell ref="B5:K5"/>
  </mergeCells>
  <hyperlinks>
    <hyperlink ref="B4" r:id="rId1" xr:uid="{811C93BB-B046-4A59-ACAD-B1E7CAF8C4A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521147-50a8-4261-8d28-2d980b25de97" xsi:nil="true"/>
    <lcf76f155ced4ddcb4097134ff3c332f xmlns="b2122383-8200-441b-8737-6c43a0f8d68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EFB8BDD67C164298009B7492F38399" ma:contentTypeVersion="15" ma:contentTypeDescription="Create a new document." ma:contentTypeScope="" ma:versionID="cfffbec22507de867d75538d8a8b88b0">
  <xsd:schema xmlns:xsd="http://www.w3.org/2001/XMLSchema" xmlns:xs="http://www.w3.org/2001/XMLSchema" xmlns:p="http://schemas.microsoft.com/office/2006/metadata/properties" xmlns:ns2="b2122383-8200-441b-8737-6c43a0f8d68c" xmlns:ns3="38521147-50a8-4261-8d28-2d980b25de97" targetNamespace="http://schemas.microsoft.com/office/2006/metadata/properties" ma:root="true" ma:fieldsID="dd13561ca6921d1a8775d239a5bfc424" ns2:_="" ns3:_="">
    <xsd:import namespace="b2122383-8200-441b-8737-6c43a0f8d68c"/>
    <xsd:import namespace="38521147-50a8-4261-8d28-2d980b25de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22383-8200-441b-8737-6c43a0f8d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e7061f6-de73-44c7-bfdb-4de9ff9c12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521147-50a8-4261-8d28-2d980b25de9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03b20bf9-8b8f-48bf-9b8b-fbb0a5526f4e}" ma:internalName="TaxCatchAll" ma:showField="CatchAllData" ma:web="38521147-50a8-4261-8d28-2d980b25de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583281-08A7-4EE1-9D75-96919889C548}"/>
</file>

<file path=customXml/itemProps2.xml><?xml version="1.0" encoding="utf-8"?>
<ds:datastoreItem xmlns:ds="http://schemas.openxmlformats.org/officeDocument/2006/customXml" ds:itemID="{324F13CB-3A3E-4C36-95F3-A0D44F79E1A8}"/>
</file>

<file path=customXml/itemProps3.xml><?xml version="1.0" encoding="utf-8"?>
<ds:datastoreItem xmlns:ds="http://schemas.openxmlformats.org/officeDocument/2006/customXml" ds:itemID="{4338534C-CE4C-4FDA-845C-617EE10AA7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Dahl, Lucas (DKE)</dc:creator>
  <cp:keywords/>
  <dc:description/>
  <cp:lastModifiedBy>Dahl, Lucas (DACS)</cp:lastModifiedBy>
  <cp:revision/>
  <dcterms:created xsi:type="dcterms:W3CDTF">2022-07-19T09:07:04Z</dcterms:created>
  <dcterms:modified xsi:type="dcterms:W3CDTF">2022-11-08T17:06:16Z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0x0101007FEFB8BDD67C164298009B7492F38399</vt:lpwstr>
  </property>
  <property fmtid="{D5CDD505-2E9C-101B-9397-08002B2CF9AE}" pid="3" name="MediaServiceImageTags">
    <vt:lpwstr/>
  </property>
</Properties>
</file>