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19.xml" ContentType="application/vnd.openxmlformats-officedocument.themeOverride+xml"/>
  <Override PartName="/xl/charts/chart2.xml" ContentType="application/vnd.openxmlformats-officedocument.drawingml.chart+xml"/>
  <Override PartName="/xl/theme/themeOverride17.xml" ContentType="application/vnd.openxmlformats-officedocument.themeOverride+xml"/>
  <Override PartName="/xl/theme/themeOverride28.xml" ContentType="application/vnd.openxmlformats-officedocument.themeOverride+xml"/>
  <Default Extension="rels" ContentType="application/vnd.openxmlformats-package.relationships+xml"/>
  <Default Extension="wmf" ContentType="image/x-wmf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theme/themeOverride15.xml" ContentType="application/vnd.openxmlformats-officedocument.themeOverride+xml"/>
  <Override PartName="/xl/theme/themeOverride24.xml" ContentType="application/vnd.openxmlformats-officedocument.themeOverride+xml"/>
  <Override PartName="/xl/charts/chart29.xml" ContentType="application/vnd.openxmlformats-officedocument.drawingml.chart+xml"/>
  <Override PartName="/xl/theme/themeOverride26.xml" ContentType="application/vnd.openxmlformats-officedocument.themeOverride+xml"/>
  <Override PartName="/xl/worksheets/sheet3.xml" ContentType="application/vnd.openxmlformats-officedocument.spreadsheetml.worksheet+xml"/>
  <Override PartName="/xl/theme/themeOverride13.xml" ContentType="application/vnd.openxmlformats-officedocument.themeOverride+xml"/>
  <Override PartName="/xl/charts/chart18.xml" ContentType="application/vnd.openxmlformats-officedocument.drawingml.chart+xml"/>
  <Override PartName="/xl/theme/themeOverride22.xml" ContentType="application/vnd.openxmlformats-officedocument.themeOverride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Override11.xml" ContentType="application/vnd.openxmlformats-officedocument.themeOverride+xml"/>
  <Override PartName="/xl/charts/chart16.xml" ContentType="application/vnd.openxmlformats-officedocument.drawingml.chart+xml"/>
  <Override PartName="/xl/theme/themeOverride20.xml" ContentType="application/vnd.openxmlformats-officedocument.themeOverride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theme/themeOverride31.xml" ContentType="application/vnd.openxmlformats-officedocument.themeOverride+xml"/>
  <Override PartName="/xl/sharedStrings.xml" ContentType="application/vnd.openxmlformats-officedocument.spreadsheetml.sharedStrings+xml"/>
  <Override PartName="/xl/theme/themeOverride9.xml" ContentType="application/vnd.openxmlformats-officedocument.themeOverride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29.xml" ContentType="application/vnd.openxmlformats-officedocument.themeOverrid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18.xml" ContentType="application/vnd.openxmlformats-officedocument.themeOverride+xml"/>
  <Override PartName="/xl/theme/themeOverride27.xml" ContentType="application/vnd.openxmlformats-officedocument.themeOverrid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theme/themeOverride16.xml" ContentType="application/vnd.openxmlformats-officedocument.themeOverride+xml"/>
  <Override PartName="/xl/drawings/drawing3.xml" ContentType="application/vnd.openxmlformats-officedocument.drawing+xml"/>
  <Override PartName="/xl/theme/themeOverride25.xml" ContentType="application/vnd.openxmlformats-officedocument.themeOverrid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Override14.xml" ContentType="application/vnd.openxmlformats-officedocument.themeOverride+xml"/>
  <Override PartName="/xl/charts/chart19.xml" ContentType="application/vnd.openxmlformats-officedocument.drawingml.chart+xml"/>
  <Override PartName="/xl/theme/themeOverride23.xml" ContentType="application/vnd.openxmlformats-officedocument.themeOverride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theme/themeOverride12.xml" ContentType="application/vnd.openxmlformats-officedocument.themeOverride+xml"/>
  <Override PartName="/xl/charts/chart17.xml" ContentType="application/vnd.openxmlformats-officedocument.drawingml.chart+xml"/>
  <Override PartName="/xl/theme/themeOverride21.xml" ContentType="application/vnd.openxmlformats-officedocument.themeOverride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theme/themeOverride30.xml" ContentType="application/vnd.openxmlformats-officedocument.themeOverride+xml"/>
  <Override PartName="/xl/calcChain.xml" ContentType="application/vnd.openxmlformats-officedocument.spreadsheetml.calcChain+xml"/>
  <Override PartName="/xl/theme/themeOverride8.xml" ContentType="application/vnd.openxmlformats-officedocument.themeOverrid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1925" windowHeight="8985" tabRatio="500" activeTab="4"/>
  </bookViews>
  <sheets>
    <sheet name="ECONOMIC" sheetId="1" r:id="rId1"/>
    <sheet name="SOCIAL" sheetId="2" r:id="rId2"/>
    <sheet name="BARTHEL" sheetId="3" r:id="rId3"/>
    <sheet name="GOSE" sheetId="4" r:id="rId4"/>
    <sheet name="GCS" sheetId="5" r:id="rId5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3" i="5"/>
  <c r="E135"/>
  <c r="E144"/>
  <c r="E143"/>
  <c r="E142"/>
  <c r="E141"/>
  <c r="E140"/>
  <c r="E139"/>
  <c r="E138"/>
  <c r="E137"/>
  <c r="E136"/>
  <c r="E134"/>
  <c r="E133"/>
  <c r="D160"/>
  <c r="H154" s="1"/>
  <c r="D159"/>
  <c r="D158"/>
  <c r="D157"/>
  <c r="D156"/>
  <c r="D155"/>
  <c r="H153" s="1"/>
  <c r="A168"/>
  <c r="C158"/>
  <c r="C157"/>
  <c r="C156"/>
  <c r="C155"/>
  <c r="C154"/>
  <c r="C153"/>
  <c r="C168" s="1"/>
  <c r="B153"/>
  <c r="B168" s="1"/>
  <c r="A154"/>
  <c r="A153"/>
  <c r="D133"/>
  <c r="I153" s="1"/>
  <c r="D147"/>
  <c r="D146"/>
  <c r="D145"/>
  <c r="D144"/>
  <c r="D143"/>
  <c r="D142"/>
  <c r="D141"/>
  <c r="D140"/>
  <c r="I154" s="1"/>
  <c r="D139"/>
  <c r="D138"/>
  <c r="C138"/>
  <c r="D137"/>
  <c r="C137"/>
  <c r="D136"/>
  <c r="C136"/>
  <c r="D135"/>
  <c r="C135"/>
  <c r="D134"/>
  <c r="D148" s="1"/>
  <c r="C134"/>
  <c r="A134"/>
  <c r="C133"/>
  <c r="C148" s="1"/>
  <c r="B148"/>
  <c r="A133"/>
  <c r="J161" i="1"/>
  <c r="R161"/>
  <c r="R160"/>
  <c r="R159"/>
  <c r="R158"/>
  <c r="R157"/>
  <c r="Q161"/>
  <c r="Q160"/>
  <c r="Q159"/>
  <c r="Q158"/>
  <c r="Q157"/>
  <c r="P161"/>
  <c r="P160"/>
  <c r="P159"/>
  <c r="P158"/>
  <c r="P157"/>
  <c r="O161"/>
  <c r="O160"/>
  <c r="O159"/>
  <c r="O158"/>
  <c r="O157"/>
  <c r="N161"/>
  <c r="N160"/>
  <c r="N159"/>
  <c r="N158"/>
  <c r="N157"/>
  <c r="K161"/>
  <c r="K160"/>
  <c r="K159"/>
  <c r="K158"/>
  <c r="K157"/>
  <c r="J160"/>
  <c r="J159"/>
  <c r="J158"/>
  <c r="J157"/>
  <c r="I161"/>
  <c r="I160"/>
  <c r="I159"/>
  <c r="I158"/>
  <c r="I157"/>
  <c r="H161"/>
  <c r="H160"/>
  <c r="H159"/>
  <c r="H158"/>
  <c r="H157"/>
  <c r="G161"/>
  <c r="G160"/>
  <c r="G159"/>
  <c r="G158"/>
  <c r="G157"/>
  <c r="D161"/>
  <c r="D160"/>
  <c r="D159"/>
  <c r="D158"/>
  <c r="C161"/>
  <c r="C160"/>
  <c r="C159"/>
  <c r="C158"/>
  <c r="C157"/>
  <c r="B161"/>
  <c r="B160"/>
  <c r="B159"/>
  <c r="B158"/>
  <c r="D168" i="5" l="1"/>
  <c r="A148"/>
  <c r="M138" i="1"/>
  <c r="L138"/>
  <c r="K138"/>
  <c r="J138"/>
  <c r="I138"/>
  <c r="H138"/>
  <c r="G138"/>
  <c r="F138"/>
  <c r="E138"/>
  <c r="D138"/>
  <c r="C138"/>
  <c r="B138"/>
  <c r="A133"/>
  <c r="M133"/>
  <c r="L133"/>
  <c r="K133"/>
  <c r="J133"/>
  <c r="I133"/>
  <c r="H133"/>
  <c r="G133"/>
  <c r="F133"/>
  <c r="E133"/>
  <c r="D133"/>
  <c r="C133"/>
  <c r="B133"/>
  <c r="M137"/>
  <c r="M136"/>
  <c r="M135"/>
  <c r="M134"/>
  <c r="L137"/>
  <c r="L136"/>
  <c r="L135"/>
  <c r="L134"/>
  <c r="K137"/>
  <c r="K136"/>
  <c r="K135"/>
  <c r="K134"/>
  <c r="J137"/>
  <c r="J136"/>
  <c r="J135"/>
  <c r="J134"/>
  <c r="I137"/>
  <c r="I136"/>
  <c r="I135"/>
  <c r="I134"/>
  <c r="H137"/>
  <c r="H136"/>
  <c r="H135"/>
  <c r="H134"/>
  <c r="G137"/>
  <c r="G136"/>
  <c r="G135"/>
  <c r="G134"/>
  <c r="F137"/>
  <c r="F136"/>
  <c r="F135"/>
  <c r="F134"/>
  <c r="E137"/>
  <c r="E136"/>
  <c r="E135"/>
  <c r="E134"/>
  <c r="D137"/>
  <c r="D136"/>
  <c r="D135"/>
  <c r="D134"/>
  <c r="C137"/>
  <c r="C136"/>
  <c r="C135"/>
  <c r="C134"/>
  <c r="B137"/>
  <c r="B136"/>
  <c r="B135"/>
  <c r="B134"/>
  <c r="A138"/>
  <c r="A137"/>
  <c r="A136"/>
  <c r="A135"/>
  <c r="A134"/>
  <c r="G140" i="4" l="1"/>
  <c r="G139"/>
  <c r="G138"/>
  <c r="G137"/>
  <c r="G136"/>
  <c r="G135"/>
  <c r="G134"/>
  <c r="G141" s="1"/>
  <c r="F140"/>
  <c r="F139"/>
  <c r="F138"/>
  <c r="F137"/>
  <c r="F136"/>
  <c r="F135"/>
  <c r="F134"/>
  <c r="F141" s="1"/>
  <c r="E140"/>
  <c r="E139"/>
  <c r="E138"/>
  <c r="E137"/>
  <c r="E136"/>
  <c r="E135"/>
  <c r="E134"/>
  <c r="E141" s="1"/>
  <c r="D140"/>
  <c r="D139"/>
  <c r="D138"/>
  <c r="D137"/>
  <c r="D136"/>
  <c r="D135"/>
  <c r="D134"/>
  <c r="D141" s="1"/>
  <c r="C140"/>
  <c r="C139"/>
  <c r="C138"/>
  <c r="C137"/>
  <c r="C136"/>
  <c r="C135"/>
  <c r="C134"/>
  <c r="C141" s="1"/>
  <c r="F131"/>
  <c r="E131"/>
  <c r="D131"/>
  <c r="C131"/>
  <c r="B131"/>
  <c r="A131"/>
  <c r="B140"/>
  <c r="B139"/>
  <c r="B138"/>
  <c r="B137"/>
  <c r="B136"/>
  <c r="B135"/>
  <c r="B134"/>
  <c r="B141" s="1"/>
  <c r="C138" i="3"/>
  <c r="B138"/>
  <c r="C137"/>
  <c r="B137"/>
  <c r="C136"/>
  <c r="B136"/>
  <c r="C135"/>
  <c r="B135"/>
  <c r="C134"/>
  <c r="B134"/>
  <c r="G138"/>
  <c r="F138"/>
  <c r="E138"/>
  <c r="D138"/>
  <c r="G137"/>
  <c r="F137"/>
  <c r="E137"/>
  <c r="D137"/>
  <c r="G136"/>
  <c r="G139" s="1"/>
  <c r="F136"/>
  <c r="D136"/>
  <c r="G135"/>
  <c r="F135"/>
  <c r="E135"/>
  <c r="D135"/>
  <c r="G134"/>
  <c r="F134"/>
  <c r="F139" s="1"/>
  <c r="E134"/>
  <c r="D134"/>
  <c r="D139" s="1"/>
  <c r="E136"/>
  <c r="G147"/>
  <c r="G146"/>
  <c r="G145"/>
  <c r="G144"/>
  <c r="G148" s="1"/>
  <c r="G143"/>
  <c r="F147"/>
  <c r="F146"/>
  <c r="F145"/>
  <c r="F144"/>
  <c r="F148" s="1"/>
  <c r="F143"/>
  <c r="E147"/>
  <c r="E146"/>
  <c r="E145"/>
  <c r="E144"/>
  <c r="E148" s="1"/>
  <c r="E143"/>
  <c r="D147"/>
  <c r="D146"/>
  <c r="D145"/>
  <c r="D144"/>
  <c r="D148" s="1"/>
  <c r="D143"/>
  <c r="C147"/>
  <c r="C146"/>
  <c r="C145"/>
  <c r="C144"/>
  <c r="C148" s="1"/>
  <c r="C143"/>
  <c r="B147"/>
  <c r="B146"/>
  <c r="B145"/>
  <c r="B144"/>
  <c r="B148" s="1"/>
  <c r="B143"/>
  <c r="G131"/>
  <c r="F131"/>
  <c r="E131"/>
  <c r="D131"/>
  <c r="C131"/>
  <c r="B131"/>
  <c r="E139" l="1"/>
  <c r="C139"/>
  <c r="B139"/>
  <c r="G152" i="4"/>
  <c r="F152"/>
  <c r="E152"/>
  <c r="D152"/>
  <c r="B152"/>
  <c r="C152"/>
  <c r="G151"/>
  <c r="G150"/>
  <c r="G149"/>
  <c r="G148"/>
  <c r="G147"/>
  <c r="G146"/>
  <c r="F151"/>
  <c r="F150"/>
  <c r="F149"/>
  <c r="F148"/>
  <c r="F147"/>
  <c r="F146"/>
  <c r="E151"/>
  <c r="E150"/>
  <c r="E149"/>
  <c r="E148"/>
  <c r="E147"/>
  <c r="E146"/>
  <c r="D151"/>
  <c r="D150"/>
  <c r="D149"/>
  <c r="D148"/>
  <c r="D147"/>
  <c r="D146"/>
  <c r="C151"/>
  <c r="C150"/>
  <c r="C149"/>
  <c r="C148"/>
  <c r="C147"/>
  <c r="C146"/>
  <c r="B151"/>
  <c r="B150"/>
  <c r="B149"/>
  <c r="B148"/>
  <c r="B147"/>
  <c r="B146"/>
  <c r="C154" l="1"/>
  <c r="D154"/>
  <c r="B154"/>
  <c r="G153"/>
  <c r="F154"/>
  <c r="E154"/>
  <c r="G154"/>
  <c r="F153"/>
  <c r="E153"/>
  <c r="D153"/>
  <c r="C153"/>
  <c r="B153"/>
</calcChain>
</file>

<file path=xl/sharedStrings.xml><?xml version="1.0" encoding="utf-8"?>
<sst xmlns="http://schemas.openxmlformats.org/spreadsheetml/2006/main" count="466" uniqueCount="118">
  <si>
    <t>PFU_DIRECT_COST</t>
  </si>
  <si>
    <t>PFU_INDIRECT_COST</t>
  </si>
  <si>
    <t>PFU_TOTAL_EXPENDITURE</t>
  </si>
  <si>
    <t>FU1_DIRECT COST</t>
  </si>
  <si>
    <t>FU1_INDIRECT COST</t>
  </si>
  <si>
    <t>FU2_DIRECT COST</t>
  </si>
  <si>
    <t>FU2_INDIRECT COST</t>
  </si>
  <si>
    <t>FU3_DIRECT COST</t>
  </si>
  <si>
    <t>FU3_INDIRECT COST</t>
  </si>
  <si>
    <t>FU4_DIRECT COST</t>
  </si>
  <si>
    <t>FU4_INDIRECT COST</t>
  </si>
  <si>
    <t>FU5_DIRECT COST</t>
  </si>
  <si>
    <t>FU5_INDIRECT COST</t>
  </si>
  <si>
    <t xml:space="preserve"> </t>
  </si>
  <si>
    <t>PFU_M_BI</t>
  </si>
  <si>
    <t>FU1_BI</t>
  </si>
  <si>
    <t>FU2_BI</t>
  </si>
  <si>
    <t>FU3_BI</t>
  </si>
  <si>
    <t>FU4_BI</t>
  </si>
  <si>
    <t>FU5_BI</t>
  </si>
  <si>
    <t>FU6_BI</t>
  </si>
  <si>
    <t>FU6_GI</t>
  </si>
  <si>
    <t>FU5_GI</t>
  </si>
  <si>
    <t>FU4_GI</t>
  </si>
  <si>
    <t>FU3_GI</t>
  </si>
  <si>
    <t>FU2_GI</t>
  </si>
  <si>
    <t>FU1_GI</t>
  </si>
  <si>
    <t>GOSE</t>
  </si>
  <si>
    <t>TOTAL</t>
  </si>
  <si>
    <t>%</t>
  </si>
  <si>
    <t>Barthel</t>
  </si>
  <si>
    <t>&lt;25</t>
  </si>
  <si>
    <t>&lt; 5</t>
  </si>
  <si>
    <t>11-15</t>
  </si>
  <si>
    <t>5-10</t>
  </si>
  <si>
    <t>16-19</t>
  </si>
  <si>
    <t>26-50</t>
  </si>
  <si>
    <t>51-75</t>
  </si>
  <si>
    <t>76-99</t>
  </si>
  <si>
    <t>Totally independent</t>
  </si>
  <si>
    <t>Severe dependent</t>
  </si>
  <si>
    <t>Moderate dependent</t>
  </si>
  <si>
    <t>Mild dependent</t>
  </si>
  <si>
    <t>Totally dependent</t>
  </si>
  <si>
    <t>Status</t>
  </si>
  <si>
    <t>Total</t>
  </si>
  <si>
    <t>FU1N</t>
  </si>
  <si>
    <t>FU2P</t>
  </si>
  <si>
    <t>FU1P</t>
  </si>
  <si>
    <t>FU2N</t>
  </si>
  <si>
    <t>FU3P</t>
  </si>
  <si>
    <t>FU3N</t>
  </si>
  <si>
    <t>FU4P</t>
  </si>
  <si>
    <t>FU4N</t>
  </si>
  <si>
    <t>FU5P</t>
  </si>
  <si>
    <t>FU5N</t>
  </si>
  <si>
    <t>FU6P</t>
  </si>
  <si>
    <t>FU6N</t>
  </si>
  <si>
    <t>Modified BI</t>
  </si>
  <si>
    <t>PFU_DC</t>
  </si>
  <si>
    <t>PFU_IDC</t>
  </si>
  <si>
    <t>PFU_TE</t>
  </si>
  <si>
    <t>FU1_DC</t>
  </si>
  <si>
    <t>FU1_IDC</t>
  </si>
  <si>
    <t>FU2_DC</t>
  </si>
  <si>
    <t>FU2_IDC</t>
  </si>
  <si>
    <t>FU3_DC</t>
  </si>
  <si>
    <t>FU3_IDC</t>
  </si>
  <si>
    <t>FU4_DC</t>
  </si>
  <si>
    <t>FU4_IDC</t>
  </si>
  <si>
    <t>FU5_DC</t>
  </si>
  <si>
    <t>FU5_IDC</t>
  </si>
  <si>
    <t>CODE</t>
  </si>
  <si>
    <t>EYE</t>
  </si>
  <si>
    <t>VERBAL</t>
  </si>
  <si>
    <t>MOTOR</t>
  </si>
  <si>
    <t>TOTAL GCS</t>
  </si>
  <si>
    <t>T</t>
  </si>
  <si>
    <t>Spontaneously</t>
  </si>
  <si>
    <t>Oriented</t>
  </si>
  <si>
    <t>Obeys commands</t>
  </si>
  <si>
    <t>To verbal command</t>
  </si>
  <si>
    <t>Confused</t>
  </si>
  <si>
    <t>Localizes pain</t>
  </si>
  <si>
    <t>To pain</t>
  </si>
  <si>
    <t>Inappropriate words</t>
  </si>
  <si>
    <t>Withdrawal from pain</t>
  </si>
  <si>
    <t>No eye opening</t>
  </si>
  <si>
    <t>Incomprehensible sounds</t>
  </si>
  <si>
    <t>Flexion to pain</t>
  </si>
  <si>
    <t>No verbal response</t>
  </si>
  <si>
    <t>Extension to pain</t>
  </si>
  <si>
    <t>C</t>
  </si>
  <si>
    <t>Intubated</t>
  </si>
  <si>
    <t>No motor response</t>
  </si>
  <si>
    <t>Not assessable</t>
  </si>
  <si>
    <t>SCORE</t>
  </si>
  <si>
    <t>PERCENT</t>
  </si>
  <si>
    <t>NUMBER</t>
  </si>
  <si>
    <t>Severe</t>
  </si>
  <si>
    <t>Moderate</t>
  </si>
  <si>
    <t>Minor</t>
  </si>
  <si>
    <t>&gt;=8 &amp; &lt; 13</t>
  </si>
  <si>
    <t>&lt; 8</t>
  </si>
  <si>
    <t>Interpretation</t>
  </si>
  <si>
    <t>Score range</t>
  </si>
  <si>
    <t>Percent case</t>
  </si>
  <si>
    <t>Cases</t>
  </si>
  <si>
    <t>Out of 128 patients 121 (94.53%) reported some pain in eye opening rest 7 (5.46%) cases were reported with no eye opening. All 128 (100%) TBI patients were intubated and their GCS verbal score was T (intubated). Of 128 TBI patients 119 (92.96%) had severe brain injury with total GCS score &lt;8, rest of 9 cases (7.03%) patients had moderate brain injury. Of 128 TBI patients 16 (12.5%) shown no motor response, 26 (20.31%) shown extension to pain, 10 (7.81%) shown flexion to pain, 18 (14.06%) shown withdrawl from pain, 56 (43.75%) shown localizes pain, 2 cases (1.56%) were able to obey commands. Majority of patients 56 (43.75%) reported localize pain.</t>
  </si>
  <si>
    <t>&gt;= 13</t>
  </si>
  <si>
    <t>GCS</t>
  </si>
  <si>
    <t>E1VTM1</t>
  </si>
  <si>
    <t>E1VTM4</t>
  </si>
  <si>
    <t>E1VTM5</t>
  </si>
  <si>
    <t>E2VTM5</t>
  </si>
  <si>
    <t>E1VTM2</t>
  </si>
  <si>
    <t>E1VTM3</t>
  </si>
  <si>
    <t>E1VTM6</t>
  </si>
</sst>
</file>

<file path=xl/styles.xml><?xml version="1.0" encoding="utf-8"?>
<styleSheet xmlns="http://schemas.openxmlformats.org/spreadsheetml/2006/main">
  <fonts count="14">
    <font>
      <sz val="10"/>
      <color rgb="FF000000"/>
      <name val="Arial"/>
      <charset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Border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6" fontId="10" fillId="0" borderId="0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7" fillId="0" borderId="0" xfId="0" applyNumberFormat="1" applyFont="1" applyAlignment="1" applyProtection="1">
      <alignment horizontal="center" vertical="center" wrapText="1"/>
      <protection locked="0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49" fontId="1" fillId="4" borderId="0" xfId="0" applyNumberFormat="1" applyFont="1" applyFill="1" applyAlignment="1" applyProtection="1">
      <alignment horizontal="center" vertical="center" wrapText="1"/>
      <protection locked="0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of no direct cost 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ECONOMIC!$G$149:$K$149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26</c:v>
                </c:pt>
                <c:pt idx="4">
                  <c:v>41</c:v>
                </c:pt>
              </c:numCache>
            </c:numRef>
          </c:val>
        </c:ser>
        <c:dLbls>
          <c:showVal val="1"/>
        </c:dLbls>
        <c:marker val="1"/>
        <c:axId val="65143552"/>
        <c:axId val="65145088"/>
      </c:lineChart>
      <c:catAx>
        <c:axId val="65143552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5088"/>
        <c:crosses val="autoZero"/>
        <c:auto val="1"/>
        <c:lblAlgn val="ctr"/>
        <c:lblOffset val="100"/>
      </c:catAx>
      <c:valAx>
        <c:axId val="651450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51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 with indirect  cost (Above 30K Rs.)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ECONOMIC!$N$153:$R$153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Val val="1"/>
        </c:dLbls>
        <c:marker val="1"/>
        <c:axId val="66779776"/>
        <c:axId val="66785664"/>
      </c:lineChart>
      <c:catAx>
        <c:axId val="66779776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5664"/>
        <c:crosses val="autoZero"/>
        <c:auto val="1"/>
        <c:lblAlgn val="ctr"/>
        <c:lblOffset val="100"/>
      </c:catAx>
      <c:valAx>
        <c:axId val="66785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677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Economic burden of direct cost on TBI 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ECONOMIC!$B$150:$B$153</c:f>
              <c:numCache>
                <c:formatCode>General</c:formatCode>
                <c:ptCount val="4"/>
                <c:pt idx="0">
                  <c:v>32</c:v>
                </c:pt>
                <c:pt idx="1">
                  <c:v>32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</c:ser>
        <c:dLbls>
          <c:showVal val="1"/>
        </c:dLbls>
        <c:marker val="1"/>
        <c:axId val="66798336"/>
        <c:axId val="66799872"/>
      </c:lineChart>
      <c:catAx>
        <c:axId val="66798336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9872"/>
        <c:crosses val="autoZero"/>
        <c:auto val="1"/>
        <c:lblAlgn val="ctr"/>
        <c:lblOffset val="100"/>
      </c:catAx>
      <c:valAx>
        <c:axId val="667998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67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Economic burden of direct cost on TBI 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ECONOMIC!$C$149:$C$153</c:f>
              <c:numCache>
                <c:formatCode>General</c:formatCode>
                <c:ptCount val="5"/>
                <c:pt idx="0">
                  <c:v>4</c:v>
                </c:pt>
                <c:pt idx="1">
                  <c:v>40</c:v>
                </c:pt>
                <c:pt idx="2">
                  <c:v>17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</c:ser>
        <c:dLbls>
          <c:showVal val="1"/>
        </c:dLbls>
        <c:marker val="1"/>
        <c:axId val="66824832"/>
        <c:axId val="66826624"/>
      </c:lineChart>
      <c:catAx>
        <c:axId val="66824832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6624"/>
        <c:crosses val="autoZero"/>
        <c:auto val="1"/>
        <c:lblAlgn val="ctr"/>
        <c:lblOffset val="100"/>
      </c:catAx>
      <c:valAx>
        <c:axId val="66826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68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Economic burden of direct cost on TBI 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ECONOMIC!$D$150:$D$153</c:f>
              <c:numCache>
                <c:formatCode>General</c:formatCode>
                <c:ptCount val="4"/>
                <c:pt idx="0">
                  <c:v>12</c:v>
                </c:pt>
                <c:pt idx="1">
                  <c:v>23</c:v>
                </c:pt>
                <c:pt idx="2">
                  <c:v>19</c:v>
                </c:pt>
                <c:pt idx="3">
                  <c:v>27</c:v>
                </c:pt>
              </c:numCache>
            </c:numRef>
          </c:val>
        </c:ser>
        <c:dLbls>
          <c:showVal val="1"/>
        </c:dLbls>
        <c:marker val="1"/>
        <c:axId val="66847488"/>
        <c:axId val="66849024"/>
      </c:lineChart>
      <c:catAx>
        <c:axId val="66847488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9024"/>
        <c:crosses val="autoZero"/>
        <c:auto val="1"/>
        <c:lblAlgn val="ctr"/>
        <c:lblOffset val="100"/>
      </c:catAx>
      <c:valAx>
        <c:axId val="66849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68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dependence cases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BARTHEL!$B$143:$G$143</c:f>
              <c:numCache>
                <c:formatCode>General</c:formatCode>
                <c:ptCount val="6"/>
                <c:pt idx="0">
                  <c:v>25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</c:ser>
        <c:dLbls>
          <c:showVal val="1"/>
        </c:dLbls>
        <c:marker val="1"/>
        <c:axId val="67050496"/>
        <c:axId val="67068672"/>
      </c:lineChart>
      <c:catAx>
        <c:axId val="67050496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8672"/>
        <c:crosses val="autoZero"/>
        <c:auto val="1"/>
        <c:lblAlgn val="ctr"/>
        <c:lblOffset val="100"/>
      </c:catAx>
      <c:valAx>
        <c:axId val="67068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70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Severe dependence cases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BARTHEL!$B$144:$G$144</c:f>
              <c:numCache>
                <c:formatCode>General</c:formatCode>
                <c:ptCount val="6"/>
                <c:pt idx="0">
                  <c:v>26</c:v>
                </c:pt>
                <c:pt idx="1">
                  <c:v>24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6</c:v>
                </c:pt>
              </c:numCache>
            </c:numRef>
          </c:val>
        </c:ser>
        <c:dLbls>
          <c:showVal val="1"/>
        </c:dLbls>
        <c:marker val="1"/>
        <c:axId val="67077248"/>
        <c:axId val="67078784"/>
      </c:lineChart>
      <c:catAx>
        <c:axId val="67077248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8784"/>
        <c:crosses val="autoZero"/>
        <c:auto val="1"/>
        <c:lblAlgn val="ctr"/>
        <c:lblOffset val="100"/>
      </c:catAx>
      <c:valAx>
        <c:axId val="67078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70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Moderate dependence cases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BARTHEL!$B$145:$G$145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</c:ser>
        <c:dLbls>
          <c:showVal val="1"/>
        </c:dLbls>
        <c:marker val="1"/>
        <c:axId val="67095552"/>
        <c:axId val="67105536"/>
      </c:lineChart>
      <c:catAx>
        <c:axId val="67095552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5536"/>
        <c:crosses val="autoZero"/>
        <c:auto val="1"/>
        <c:lblAlgn val="ctr"/>
        <c:lblOffset val="100"/>
      </c:catAx>
      <c:valAx>
        <c:axId val="67105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709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Mild dependence cases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BARTHEL!$B$146:$G$146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4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Val val="1"/>
        </c:dLbls>
        <c:marker val="1"/>
        <c:axId val="67122304"/>
        <c:axId val="67123840"/>
      </c:lineChart>
      <c:catAx>
        <c:axId val="67122304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3840"/>
        <c:crosses val="autoZero"/>
        <c:auto val="1"/>
        <c:lblAlgn val="ctr"/>
        <c:lblOffset val="100"/>
      </c:catAx>
      <c:valAx>
        <c:axId val="67123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71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independence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BARTHEL!$B$147:$G$147</c:f>
              <c:numCache>
                <c:formatCode>General</c:formatCode>
                <c:ptCount val="6"/>
                <c:pt idx="0">
                  <c:v>10</c:v>
                </c:pt>
                <c:pt idx="1">
                  <c:v>22</c:v>
                </c:pt>
                <c:pt idx="2">
                  <c:v>41</c:v>
                </c:pt>
                <c:pt idx="3">
                  <c:v>48</c:v>
                </c:pt>
                <c:pt idx="4">
                  <c:v>55</c:v>
                </c:pt>
                <c:pt idx="5">
                  <c:v>55</c:v>
                </c:pt>
              </c:numCache>
            </c:numRef>
          </c:val>
        </c:ser>
        <c:dLbls>
          <c:showVal val="1"/>
        </c:dLbls>
        <c:marker val="1"/>
        <c:axId val="67132416"/>
        <c:axId val="67138304"/>
      </c:lineChart>
      <c:catAx>
        <c:axId val="67132416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8304"/>
        <c:crosses val="autoZero"/>
        <c:auto val="1"/>
        <c:lblAlgn val="ctr"/>
        <c:lblOffset val="100"/>
      </c:catAx>
      <c:valAx>
        <c:axId val="67138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713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</a:t>
            </a:r>
            <a:r>
              <a:rPr lang="en-US" baseline="0"/>
              <a:t> 1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BARTHEL!$B$143:$B$147</c:f>
              <c:numCache>
                <c:formatCode>General</c:formatCode>
                <c:ptCount val="5"/>
                <c:pt idx="0">
                  <c:v>25</c:v>
                </c:pt>
                <c:pt idx="1">
                  <c:v>26</c:v>
                </c:pt>
                <c:pt idx="2">
                  <c:v>15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</c:ser>
        <c:dLbls>
          <c:showVal val="1"/>
        </c:dLbls>
        <c:marker val="1"/>
        <c:axId val="67159168"/>
        <c:axId val="67160704"/>
      </c:lineChart>
      <c:catAx>
        <c:axId val="67159168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0704"/>
        <c:crosses val="autoZero"/>
        <c:auto val="1"/>
        <c:lblAlgn val="ctr"/>
        <c:lblOffset val="100"/>
      </c:catAx>
      <c:valAx>
        <c:axId val="671607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71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with direct cost (1-10K Rs.)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ECONOMIC!$G$150:$K$150</c:f>
              <c:numCache>
                <c:formatCode>General</c:formatCode>
                <c:ptCount val="5"/>
                <c:pt idx="0">
                  <c:v>54</c:v>
                </c:pt>
                <c:pt idx="1">
                  <c:v>60</c:v>
                </c:pt>
                <c:pt idx="2">
                  <c:v>59</c:v>
                </c:pt>
                <c:pt idx="3">
                  <c:v>46</c:v>
                </c:pt>
                <c:pt idx="4">
                  <c:v>33</c:v>
                </c:pt>
              </c:numCache>
            </c:numRef>
          </c:val>
        </c:ser>
        <c:dLbls>
          <c:showVal val="1"/>
        </c:dLbls>
        <c:marker val="1"/>
        <c:axId val="65178240"/>
        <c:axId val="65200512"/>
      </c:lineChart>
      <c:catAx>
        <c:axId val="65178240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0512"/>
        <c:crosses val="autoZero"/>
        <c:auto val="1"/>
        <c:lblAlgn val="ctr"/>
        <c:lblOffset val="100"/>
      </c:catAx>
      <c:valAx>
        <c:axId val="65200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51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 2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BARTHEL!$C$143:$C$147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13</c:v>
                </c:pt>
                <c:pt idx="3">
                  <c:v>9</c:v>
                </c:pt>
                <c:pt idx="4">
                  <c:v>22</c:v>
                </c:pt>
              </c:numCache>
            </c:numRef>
          </c:val>
        </c:ser>
        <c:dLbls>
          <c:showVal val="1"/>
        </c:dLbls>
        <c:marker val="1"/>
        <c:axId val="67177472"/>
        <c:axId val="67187456"/>
      </c:lineChart>
      <c:catAx>
        <c:axId val="67177472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7456"/>
        <c:crosses val="autoZero"/>
        <c:auto val="1"/>
        <c:lblAlgn val="ctr"/>
        <c:lblOffset val="100"/>
      </c:catAx>
      <c:valAx>
        <c:axId val="67187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71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 3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BARTHEL!$D$143:$D$147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12</c:v>
                </c:pt>
                <c:pt idx="3">
                  <c:v>4</c:v>
                </c:pt>
                <c:pt idx="4">
                  <c:v>41</c:v>
                </c:pt>
              </c:numCache>
            </c:numRef>
          </c:val>
        </c:ser>
        <c:dLbls>
          <c:showVal val="1"/>
        </c:dLbls>
        <c:marker val="1"/>
        <c:axId val="67216512"/>
        <c:axId val="67218048"/>
      </c:lineChart>
      <c:catAx>
        <c:axId val="67216512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8048"/>
        <c:crosses val="autoZero"/>
        <c:auto val="1"/>
        <c:lblAlgn val="ctr"/>
        <c:lblOffset val="100"/>
      </c:catAx>
      <c:valAx>
        <c:axId val="672180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721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 4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BARTHEL!$E$143:$E$147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7</c:v>
                </c:pt>
                <c:pt idx="3">
                  <c:v>5</c:v>
                </c:pt>
                <c:pt idx="4">
                  <c:v>48</c:v>
                </c:pt>
              </c:numCache>
            </c:numRef>
          </c:val>
        </c:ser>
        <c:dLbls>
          <c:showVal val="1"/>
        </c:dLbls>
        <c:marker val="1"/>
        <c:axId val="67226624"/>
        <c:axId val="67306240"/>
      </c:lineChart>
      <c:catAx>
        <c:axId val="67226624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6240"/>
        <c:crosses val="autoZero"/>
        <c:auto val="1"/>
        <c:lblAlgn val="ctr"/>
        <c:lblOffset val="100"/>
      </c:catAx>
      <c:valAx>
        <c:axId val="67306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722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</a:t>
            </a:r>
            <a:r>
              <a:rPr lang="en-US" baseline="0"/>
              <a:t> 5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BARTHEL!$F$143:$F$147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5</c:v>
                </c:pt>
                <c:pt idx="3">
                  <c:v>0</c:v>
                </c:pt>
                <c:pt idx="4">
                  <c:v>55</c:v>
                </c:pt>
              </c:numCache>
            </c:numRef>
          </c:val>
        </c:ser>
        <c:dLbls>
          <c:showVal val="1"/>
        </c:dLbls>
        <c:marker val="1"/>
        <c:axId val="67314816"/>
        <c:axId val="67316352"/>
      </c:lineChart>
      <c:catAx>
        <c:axId val="67314816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6352"/>
        <c:crosses val="autoZero"/>
        <c:auto val="1"/>
        <c:lblAlgn val="ctr"/>
        <c:lblOffset val="100"/>
      </c:catAx>
      <c:valAx>
        <c:axId val="67316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73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</a:t>
            </a:r>
            <a:r>
              <a:rPr lang="en-US" baseline="0"/>
              <a:t> 6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BARTHEL!$G$143:$G$147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1</c:v>
                </c:pt>
                <c:pt idx="4">
                  <c:v>55</c:v>
                </c:pt>
              </c:numCache>
            </c:numRef>
          </c:val>
        </c:ser>
        <c:dLbls>
          <c:showVal val="1"/>
        </c:dLbls>
        <c:marker val="1"/>
        <c:axId val="67345408"/>
        <c:axId val="67359488"/>
      </c:lineChart>
      <c:catAx>
        <c:axId val="67345408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9488"/>
        <c:crosses val="autoZero"/>
        <c:auto val="1"/>
        <c:lblAlgn val="ctr"/>
        <c:lblOffset val="100"/>
      </c:catAx>
      <c:valAx>
        <c:axId val="67359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73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GOSE index 2 status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GOSE!$B$146:$G$146</c:f>
              <c:numCache>
                <c:formatCode>General</c:formatCode>
                <c:ptCount val="6"/>
                <c:pt idx="0">
                  <c:v>25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</c:ser>
        <c:dLbls>
          <c:showVal val="1"/>
        </c:dLbls>
        <c:marker val="1"/>
        <c:axId val="67397120"/>
        <c:axId val="67398656"/>
      </c:lineChart>
      <c:catAx>
        <c:axId val="67397120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8656"/>
        <c:crosses val="autoZero"/>
        <c:auto val="1"/>
        <c:lblAlgn val="ctr"/>
        <c:lblOffset val="100"/>
      </c:catAx>
      <c:valAx>
        <c:axId val="67398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73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GOSE index 3 status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GOSE!$A$146:$A$152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GOSE!$B$147:$G$147</c:f>
              <c:numCache>
                <c:formatCode>General</c:formatCode>
                <c:ptCount val="6"/>
                <c:pt idx="0">
                  <c:v>38</c:v>
                </c:pt>
                <c:pt idx="1">
                  <c:v>36</c:v>
                </c:pt>
                <c:pt idx="2">
                  <c:v>22</c:v>
                </c:pt>
                <c:pt idx="3">
                  <c:v>18</c:v>
                </c:pt>
                <c:pt idx="4">
                  <c:v>13</c:v>
                </c:pt>
                <c:pt idx="5">
                  <c:v>12</c:v>
                </c:pt>
              </c:numCache>
            </c:numRef>
          </c:val>
        </c:ser>
        <c:dLbls>
          <c:showVal val="1"/>
        </c:dLbls>
        <c:marker val="1"/>
        <c:axId val="67427712"/>
        <c:axId val="67449984"/>
      </c:lineChart>
      <c:catAx>
        <c:axId val="674277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9984"/>
        <c:crosses val="autoZero"/>
        <c:auto val="1"/>
        <c:lblAlgn val="ctr"/>
        <c:lblOffset val="100"/>
      </c:catAx>
      <c:valAx>
        <c:axId val="67449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74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GOSE index 4 status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GOSE!$B$148:$G$148</c:f>
              <c:numCache>
                <c:formatCode>General</c:formatCode>
                <c:ptCount val="6"/>
                <c:pt idx="0">
                  <c:v>8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</c:ser>
        <c:dLbls>
          <c:showVal val="1"/>
        </c:dLbls>
        <c:marker val="1"/>
        <c:axId val="67474944"/>
        <c:axId val="67476480"/>
      </c:lineChart>
      <c:catAx>
        <c:axId val="67474944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6480"/>
        <c:crosses val="autoZero"/>
        <c:auto val="1"/>
        <c:lblAlgn val="ctr"/>
        <c:lblOffset val="100"/>
      </c:catAx>
      <c:valAx>
        <c:axId val="67476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layout>
            <c:manualLayout>
              <c:xMode val="edge"/>
              <c:yMode val="edge"/>
              <c:x val="3.9888426617144486E-2"/>
              <c:y val="0.33853534288241388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74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GOSE index 5 status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GOSE!$B$149:$G$149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dLbls>
          <c:showVal val="1"/>
        </c:dLbls>
        <c:marker val="1"/>
        <c:axId val="67513728"/>
        <c:axId val="67527808"/>
      </c:lineChart>
      <c:catAx>
        <c:axId val="67513728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7808"/>
        <c:crosses val="autoZero"/>
        <c:auto val="1"/>
        <c:lblAlgn val="ctr"/>
        <c:lblOffset val="100"/>
      </c:catAx>
      <c:valAx>
        <c:axId val="67527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751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GOSE index 6 status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GOSE!$B$150:$G$150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19</c:v>
                </c:pt>
                <c:pt idx="3">
                  <c:v>13</c:v>
                </c:pt>
                <c:pt idx="4">
                  <c:v>13</c:v>
                </c:pt>
                <c:pt idx="5">
                  <c:v>17</c:v>
                </c:pt>
              </c:numCache>
            </c:numRef>
          </c:val>
        </c:ser>
        <c:dLbls>
          <c:showVal val="1"/>
        </c:dLbls>
        <c:marker val="1"/>
        <c:axId val="67577344"/>
        <c:axId val="67578880"/>
      </c:lineChart>
      <c:catAx>
        <c:axId val="67577344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8880"/>
        <c:crosses val="autoZero"/>
        <c:auto val="1"/>
        <c:lblAlgn val="ctr"/>
        <c:lblOffset val="100"/>
      </c:catAx>
      <c:valAx>
        <c:axId val="675788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757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with direct cost (10K-20K Rs.)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ECONOMIC!$G$151:$K$151</c:f>
              <c:numCache>
                <c:formatCode>General</c:formatCode>
                <c:ptCount val="5"/>
                <c:pt idx="0">
                  <c:v>16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Val val="1"/>
        </c:dLbls>
        <c:marker val="1"/>
        <c:axId val="65213184"/>
        <c:axId val="65214720"/>
      </c:lineChart>
      <c:catAx>
        <c:axId val="65213184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20"/>
        <c:crosses val="autoZero"/>
        <c:auto val="1"/>
        <c:lblAlgn val="ctr"/>
        <c:lblOffset val="100"/>
      </c:catAx>
      <c:valAx>
        <c:axId val="652147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52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GOSE index 7 status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GOSE!$B$151:$G$151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Val val="1"/>
        </c:dLbls>
        <c:marker val="1"/>
        <c:axId val="67595648"/>
        <c:axId val="67626112"/>
      </c:lineChart>
      <c:catAx>
        <c:axId val="67595648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6112"/>
        <c:crosses val="autoZero"/>
        <c:auto val="1"/>
        <c:lblAlgn val="ctr"/>
        <c:lblOffset val="100"/>
      </c:catAx>
      <c:valAx>
        <c:axId val="67626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75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GOSE index 8 status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Follow up serial number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GOSE!$B$152:$G$152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13</c:v>
                </c:pt>
                <c:pt idx="3">
                  <c:v>26</c:v>
                </c:pt>
                <c:pt idx="4">
                  <c:v>34</c:v>
                </c:pt>
                <c:pt idx="5">
                  <c:v>39</c:v>
                </c:pt>
              </c:numCache>
            </c:numRef>
          </c:val>
        </c:ser>
        <c:dLbls>
          <c:showVal val="1"/>
        </c:dLbls>
        <c:marker val="1"/>
        <c:axId val="67679744"/>
        <c:axId val="67681280"/>
      </c:lineChart>
      <c:catAx>
        <c:axId val="67679744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1280"/>
        <c:crosses val="autoZero"/>
        <c:auto val="1"/>
        <c:lblAlgn val="ctr"/>
        <c:lblOffset val="100"/>
      </c:catAx>
      <c:valAx>
        <c:axId val="67681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76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</a:t>
            </a:r>
            <a:r>
              <a:rPr lang="en-US" baseline="0"/>
              <a:t> up 1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GOSE index (2-8)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GOSE!$A$146:$A$152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GOSE!$B$146:$B$152</c:f>
              <c:numCache>
                <c:formatCode>General</c:formatCode>
                <c:ptCount val="7"/>
                <c:pt idx="0">
                  <c:v>25</c:v>
                </c:pt>
                <c:pt idx="1">
                  <c:v>38</c:v>
                </c:pt>
                <c:pt idx="2">
                  <c:v>8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</c:ser>
        <c:dLbls>
          <c:showVal val="1"/>
        </c:dLbls>
        <c:marker val="1"/>
        <c:axId val="67804544"/>
        <c:axId val="67826816"/>
      </c:lineChart>
      <c:catAx>
        <c:axId val="678045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6816"/>
        <c:crosses val="autoZero"/>
        <c:auto val="1"/>
        <c:lblAlgn val="ctr"/>
        <c:lblOffset val="100"/>
      </c:catAx>
      <c:valAx>
        <c:axId val="67826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78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 2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GOSE index (2-8)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GOSE!$A$146:$A$152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GOSE!$C$146:$C$152</c:f>
              <c:numCache>
                <c:formatCode>General</c:formatCode>
                <c:ptCount val="7"/>
                <c:pt idx="0">
                  <c:v>14</c:v>
                </c:pt>
                <c:pt idx="1">
                  <c:v>36</c:v>
                </c:pt>
                <c:pt idx="2">
                  <c:v>13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</c:numCache>
            </c:numRef>
          </c:val>
        </c:ser>
        <c:dLbls>
          <c:showVal val="1"/>
        </c:dLbls>
        <c:marker val="1"/>
        <c:axId val="69428736"/>
        <c:axId val="69430272"/>
      </c:lineChart>
      <c:catAx>
        <c:axId val="694287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0272"/>
        <c:crosses val="autoZero"/>
        <c:auto val="1"/>
        <c:lblAlgn val="ctr"/>
        <c:lblOffset val="100"/>
      </c:catAx>
      <c:valAx>
        <c:axId val="69430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94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 3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GOSE index (2-8)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GOSE!$A$146:$A$152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GOSE!$D$146:$D$152</c:f>
              <c:numCache>
                <c:formatCode>General</c:formatCode>
                <c:ptCount val="7"/>
                <c:pt idx="0">
                  <c:v>10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  <c:pt idx="4">
                  <c:v>19</c:v>
                </c:pt>
                <c:pt idx="5">
                  <c:v>1</c:v>
                </c:pt>
                <c:pt idx="6">
                  <c:v>13</c:v>
                </c:pt>
              </c:numCache>
            </c:numRef>
          </c:val>
        </c:ser>
        <c:dLbls>
          <c:showVal val="1"/>
        </c:dLbls>
        <c:marker val="1"/>
        <c:axId val="69451136"/>
        <c:axId val="69493888"/>
      </c:lineChart>
      <c:catAx>
        <c:axId val="694511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3888"/>
        <c:crosses val="autoZero"/>
        <c:auto val="1"/>
        <c:lblAlgn val="ctr"/>
        <c:lblOffset val="100"/>
      </c:catAx>
      <c:valAx>
        <c:axId val="69493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94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 4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GOSE index (2-8)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GOSE!$A$146:$A$152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GOSE!$E$146:$E$152</c:f>
              <c:numCache>
                <c:formatCode>General</c:formatCode>
                <c:ptCount val="7"/>
                <c:pt idx="0">
                  <c:v>7</c:v>
                </c:pt>
                <c:pt idx="1">
                  <c:v>18</c:v>
                </c:pt>
                <c:pt idx="2">
                  <c:v>12</c:v>
                </c:pt>
                <c:pt idx="3">
                  <c:v>0</c:v>
                </c:pt>
                <c:pt idx="4">
                  <c:v>13</c:v>
                </c:pt>
                <c:pt idx="5">
                  <c:v>1</c:v>
                </c:pt>
                <c:pt idx="6">
                  <c:v>26</c:v>
                </c:pt>
              </c:numCache>
            </c:numRef>
          </c:val>
        </c:ser>
        <c:dLbls>
          <c:showVal val="1"/>
        </c:dLbls>
        <c:marker val="1"/>
        <c:axId val="69551616"/>
        <c:axId val="69553152"/>
      </c:lineChart>
      <c:catAx>
        <c:axId val="695516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3152"/>
        <c:crosses val="autoZero"/>
        <c:auto val="1"/>
        <c:lblAlgn val="ctr"/>
        <c:lblOffset val="100"/>
      </c:catAx>
      <c:valAx>
        <c:axId val="69553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95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 up 5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GOSE index (2-8)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GOSE!$A$146:$A$152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GOSE!$F$146:$F$152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5</c:v>
                </c:pt>
                <c:pt idx="3">
                  <c:v>4</c:v>
                </c:pt>
                <c:pt idx="4">
                  <c:v>13</c:v>
                </c:pt>
                <c:pt idx="5">
                  <c:v>1</c:v>
                </c:pt>
                <c:pt idx="6">
                  <c:v>34</c:v>
                </c:pt>
              </c:numCache>
            </c:numRef>
          </c:val>
        </c:ser>
        <c:dLbls>
          <c:showVal val="1"/>
        </c:dLbls>
        <c:marker val="1"/>
        <c:axId val="69578112"/>
        <c:axId val="69608576"/>
      </c:lineChart>
      <c:catAx>
        <c:axId val="695781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8576"/>
        <c:crosses val="autoZero"/>
        <c:auto val="1"/>
        <c:lblAlgn val="ctr"/>
        <c:lblOffset val="100"/>
      </c:catAx>
      <c:valAx>
        <c:axId val="69608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95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Follow</a:t>
            </a:r>
            <a:r>
              <a:rPr lang="en-US" baseline="0"/>
              <a:t> up 6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GOSE index (2-8)</c:v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GOSE!$A$146:$A$152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GOSE!$G$146:$G$152</c:f>
              <c:numCache>
                <c:formatCode>General</c:formatCode>
                <c:ptCount val="7"/>
                <c:pt idx="0">
                  <c:v>7</c:v>
                </c:pt>
                <c:pt idx="1">
                  <c:v>12</c:v>
                </c:pt>
                <c:pt idx="2">
                  <c:v>1</c:v>
                </c:pt>
                <c:pt idx="3">
                  <c:v>0</c:v>
                </c:pt>
                <c:pt idx="4">
                  <c:v>17</c:v>
                </c:pt>
                <c:pt idx="5">
                  <c:v>1</c:v>
                </c:pt>
                <c:pt idx="6">
                  <c:v>39</c:v>
                </c:pt>
              </c:numCache>
            </c:numRef>
          </c:val>
        </c:ser>
        <c:dLbls>
          <c:showVal val="1"/>
        </c:dLbls>
        <c:marker val="1"/>
        <c:axId val="69649920"/>
        <c:axId val="69651456"/>
      </c:lineChart>
      <c:catAx>
        <c:axId val="696499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1456"/>
        <c:crosses val="autoZero"/>
        <c:auto val="1"/>
        <c:lblAlgn val="ctr"/>
        <c:lblOffset val="100"/>
      </c:catAx>
      <c:valAx>
        <c:axId val="69651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96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with direct cost (20K-30K Rs.)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ECONOMIC!$G$152:$K$152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Val val="1"/>
        </c:dLbls>
        <c:marker val="1"/>
        <c:axId val="65239680"/>
        <c:axId val="65245568"/>
      </c:lineChart>
      <c:catAx>
        <c:axId val="65239680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5568"/>
        <c:crosses val="autoZero"/>
        <c:auto val="1"/>
        <c:lblAlgn val="ctr"/>
        <c:lblOffset val="100"/>
      </c:catAx>
      <c:valAx>
        <c:axId val="65245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523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with direct cost (Above 30K Rs.)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ECONOMIC!$G$153:$K$153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Val val="1"/>
        </c:dLbls>
        <c:marker val="1"/>
        <c:axId val="66564864"/>
        <c:axId val="66566400"/>
      </c:lineChart>
      <c:catAx>
        <c:axId val="66564864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6400"/>
        <c:crosses val="autoZero"/>
        <c:auto val="1"/>
        <c:lblAlgn val="ctr"/>
        <c:lblOffset val="100"/>
      </c:catAx>
      <c:valAx>
        <c:axId val="66566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65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of no indirect cost 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ECONOMIC!$N$149:$R$149</c:f>
              <c:numCache>
                <c:formatCode>General</c:formatCode>
                <c:ptCount val="5"/>
                <c:pt idx="0">
                  <c:v>23</c:v>
                </c:pt>
                <c:pt idx="1">
                  <c:v>45</c:v>
                </c:pt>
                <c:pt idx="2">
                  <c:v>58</c:v>
                </c:pt>
                <c:pt idx="3">
                  <c:v>64</c:v>
                </c:pt>
                <c:pt idx="4">
                  <c:v>65</c:v>
                </c:pt>
              </c:numCache>
            </c:numRef>
          </c:val>
        </c:ser>
        <c:dLbls>
          <c:showVal val="1"/>
        </c:dLbls>
        <c:marker val="1"/>
        <c:axId val="66599552"/>
        <c:axId val="66638208"/>
      </c:lineChart>
      <c:catAx>
        <c:axId val="66599552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8208"/>
        <c:crosses val="autoZero"/>
        <c:auto val="1"/>
        <c:lblAlgn val="ctr"/>
        <c:lblOffset val="100"/>
      </c:catAx>
      <c:valAx>
        <c:axId val="66638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65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with indirect cost (1-10K Rs.) 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ECONOMIC!$N$150:$R$150</c:f>
              <c:numCache>
                <c:formatCode>General</c:formatCode>
                <c:ptCount val="5"/>
                <c:pt idx="0">
                  <c:v>35</c:v>
                </c:pt>
                <c:pt idx="1">
                  <c:v>19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</c:ser>
        <c:dLbls>
          <c:showVal val="1"/>
        </c:dLbls>
        <c:marker val="1"/>
        <c:axId val="66646784"/>
        <c:axId val="66648320"/>
      </c:lineChart>
      <c:catAx>
        <c:axId val="66646784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8320"/>
        <c:crosses val="autoZero"/>
        <c:auto val="1"/>
        <c:lblAlgn val="ctr"/>
        <c:lblOffset val="100"/>
      </c:catAx>
      <c:valAx>
        <c:axId val="66648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66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 with indirect cost (10K-20K Rs.) 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ECONOMIC!$N$151:$R$151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Val val="1"/>
        </c:dLbls>
        <c:marker val="1"/>
        <c:axId val="66738816"/>
        <c:axId val="66744704"/>
      </c:lineChart>
      <c:catAx>
        <c:axId val="66738816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4704"/>
        <c:crosses val="autoZero"/>
        <c:auto val="1"/>
        <c:lblAlgn val="ctr"/>
        <c:lblOffset val="100"/>
      </c:catAx>
      <c:valAx>
        <c:axId val="667447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67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 with indirect cost (20K-30K Rs.) 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ECONOMIC!$N$152:$R$152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</c:ser>
        <c:dLbls>
          <c:showVal val="1"/>
        </c:dLbls>
        <c:marker val="1"/>
        <c:axId val="66765568"/>
        <c:axId val="66767104"/>
      </c:lineChart>
      <c:catAx>
        <c:axId val="66765568"/>
        <c:scaling>
          <c:orientation val="minMax"/>
        </c:scaling>
        <c:axPos val="b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7104"/>
        <c:crosses val="autoZero"/>
        <c:auto val="1"/>
        <c:lblAlgn val="ctr"/>
        <c:lblOffset val="100"/>
      </c:catAx>
      <c:valAx>
        <c:axId val="667671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crossAx val="6676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157530</xdr:colOff>
      <xdr:row>174</xdr:row>
      <xdr:rowOff>10990</xdr:rowOff>
    </xdr:from>
    <xdr:to>
      <xdr:col>11</xdr:col>
      <xdr:colOff>144706</xdr:colOff>
      <xdr:row>186</xdr:row>
      <xdr:rowOff>45792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157529</xdr:colOff>
      <xdr:row>187</xdr:row>
      <xdr:rowOff>10990</xdr:rowOff>
    </xdr:from>
    <xdr:to>
      <xdr:col>11</xdr:col>
      <xdr:colOff>144705</xdr:colOff>
      <xdr:row>199</xdr:row>
      <xdr:rowOff>45793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157529</xdr:colOff>
      <xdr:row>200</xdr:row>
      <xdr:rowOff>10990</xdr:rowOff>
    </xdr:from>
    <xdr:to>
      <xdr:col>11</xdr:col>
      <xdr:colOff>144705</xdr:colOff>
      <xdr:row>212</xdr:row>
      <xdr:rowOff>45792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157529</xdr:colOff>
      <xdr:row>213</xdr:row>
      <xdr:rowOff>10990</xdr:rowOff>
    </xdr:from>
    <xdr:to>
      <xdr:col>11</xdr:col>
      <xdr:colOff>144705</xdr:colOff>
      <xdr:row>225</xdr:row>
      <xdr:rowOff>45793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157529</xdr:colOff>
      <xdr:row>226</xdr:row>
      <xdr:rowOff>10990</xdr:rowOff>
    </xdr:from>
    <xdr:to>
      <xdr:col>11</xdr:col>
      <xdr:colOff>144705</xdr:colOff>
      <xdr:row>238</xdr:row>
      <xdr:rowOff>45792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142875</xdr:colOff>
      <xdr:row>174</xdr:row>
      <xdr:rowOff>23812</xdr:rowOff>
    </xdr:from>
    <xdr:to>
      <xdr:col>17</xdr:col>
      <xdr:colOff>130051</xdr:colOff>
      <xdr:row>186</xdr:row>
      <xdr:rowOff>53119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142875</xdr:colOff>
      <xdr:row>187</xdr:row>
      <xdr:rowOff>23813</xdr:rowOff>
    </xdr:from>
    <xdr:to>
      <xdr:col>17</xdr:col>
      <xdr:colOff>130051</xdr:colOff>
      <xdr:row>199</xdr:row>
      <xdr:rowOff>53120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142875</xdr:colOff>
      <xdr:row>200</xdr:row>
      <xdr:rowOff>23812</xdr:rowOff>
    </xdr:from>
    <xdr:to>
      <xdr:col>17</xdr:col>
      <xdr:colOff>130051</xdr:colOff>
      <xdr:row>212</xdr:row>
      <xdr:rowOff>53119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142875</xdr:colOff>
      <xdr:row>213</xdr:row>
      <xdr:rowOff>23813</xdr:rowOff>
    </xdr:from>
    <xdr:to>
      <xdr:col>17</xdr:col>
      <xdr:colOff>130051</xdr:colOff>
      <xdr:row>225</xdr:row>
      <xdr:rowOff>53120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142875</xdr:colOff>
      <xdr:row>226</xdr:row>
      <xdr:rowOff>23812</xdr:rowOff>
    </xdr:from>
    <xdr:to>
      <xdr:col>17</xdr:col>
      <xdr:colOff>130051</xdr:colOff>
      <xdr:row>238</xdr:row>
      <xdr:rowOff>53119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142876</xdr:colOff>
      <xdr:row>174</xdr:row>
      <xdr:rowOff>23812</xdr:rowOff>
    </xdr:from>
    <xdr:to>
      <xdr:col>5</xdr:col>
      <xdr:colOff>130052</xdr:colOff>
      <xdr:row>186</xdr:row>
      <xdr:rowOff>53119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142875</xdr:colOff>
      <xdr:row>187</xdr:row>
      <xdr:rowOff>23813</xdr:rowOff>
    </xdr:from>
    <xdr:to>
      <xdr:col>5</xdr:col>
      <xdr:colOff>130051</xdr:colOff>
      <xdr:row>199</xdr:row>
      <xdr:rowOff>53120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142875</xdr:colOff>
      <xdr:row>200</xdr:row>
      <xdr:rowOff>23812</xdr:rowOff>
    </xdr:from>
    <xdr:to>
      <xdr:col>5</xdr:col>
      <xdr:colOff>130051</xdr:colOff>
      <xdr:row>212</xdr:row>
      <xdr:rowOff>53119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87086</xdr:colOff>
      <xdr:row>148</xdr:row>
      <xdr:rowOff>158522</xdr:rowOff>
    </xdr:from>
    <xdr:to>
      <xdr:col>6</xdr:col>
      <xdr:colOff>576943</xdr:colOff>
      <xdr:row>165</xdr:row>
      <xdr:rowOff>146276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74840</xdr:colOff>
      <xdr:row>166</xdr:row>
      <xdr:rowOff>57829</xdr:rowOff>
    </xdr:from>
    <xdr:to>
      <xdr:col>6</xdr:col>
      <xdr:colOff>564697</xdr:colOff>
      <xdr:row>183</xdr:row>
      <xdr:rowOff>48305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92529</xdr:colOff>
      <xdr:row>183</xdr:row>
      <xdr:rowOff>127226</xdr:rowOff>
    </xdr:from>
    <xdr:to>
      <xdr:col>6</xdr:col>
      <xdr:colOff>586468</xdr:colOff>
      <xdr:row>200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81642</xdr:colOff>
      <xdr:row>201</xdr:row>
      <xdr:rowOff>9525</xdr:rowOff>
    </xdr:from>
    <xdr:to>
      <xdr:col>6</xdr:col>
      <xdr:colOff>571499</xdr:colOff>
      <xdr:row>217</xdr:row>
      <xdr:rowOff>140154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108857</xdr:colOff>
      <xdr:row>218</xdr:row>
      <xdr:rowOff>118382</xdr:rowOff>
    </xdr:from>
    <xdr:to>
      <xdr:col>6</xdr:col>
      <xdr:colOff>598714</xdr:colOff>
      <xdr:row>235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138472</xdr:colOff>
      <xdr:row>149</xdr:row>
      <xdr:rowOff>43142</xdr:rowOff>
    </xdr:from>
    <xdr:to>
      <xdr:col>12</xdr:col>
      <xdr:colOff>43222</xdr:colOff>
      <xdr:row>166</xdr:row>
      <xdr:rowOff>74518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124865</xdr:colOff>
      <xdr:row>166</xdr:row>
      <xdr:rowOff>153600</xdr:rowOff>
    </xdr:from>
    <xdr:to>
      <xdr:col>12</xdr:col>
      <xdr:colOff>29615</xdr:colOff>
      <xdr:row>184</xdr:row>
      <xdr:rowOff>33698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124865</xdr:colOff>
      <xdr:row>184</xdr:row>
      <xdr:rowOff>79962</xdr:rowOff>
    </xdr:from>
    <xdr:to>
      <xdr:col>12</xdr:col>
      <xdr:colOff>29615</xdr:colOff>
      <xdr:row>201</xdr:row>
      <xdr:rowOff>47305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111260</xdr:colOff>
      <xdr:row>201</xdr:row>
      <xdr:rowOff>65555</xdr:rowOff>
    </xdr:from>
    <xdr:to>
      <xdr:col>12</xdr:col>
      <xdr:colOff>49627</xdr:colOff>
      <xdr:row>218</xdr:row>
      <xdr:rowOff>96931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124867</xdr:colOff>
      <xdr:row>218</xdr:row>
      <xdr:rowOff>148797</xdr:rowOff>
    </xdr:from>
    <xdr:to>
      <xdr:col>12</xdr:col>
      <xdr:colOff>63234</xdr:colOff>
      <xdr:row>236</xdr:row>
      <xdr:rowOff>28894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124866</xdr:colOff>
      <xdr:row>236</xdr:row>
      <xdr:rowOff>115981</xdr:rowOff>
    </xdr:from>
    <xdr:to>
      <xdr:col>12</xdr:col>
      <xdr:colOff>63233</xdr:colOff>
      <xdr:row>253</xdr:row>
      <xdr:rowOff>83324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155</xdr:row>
      <xdr:rowOff>7326</xdr:rowOff>
    </xdr:from>
    <xdr:to>
      <xdr:col>5</xdr:col>
      <xdr:colOff>316523</xdr:colOff>
      <xdr:row>166</xdr:row>
      <xdr:rowOff>63011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30353</xdr:colOff>
      <xdr:row>189</xdr:row>
      <xdr:rowOff>106763</xdr:rowOff>
    </xdr:from>
    <xdr:to>
      <xdr:col>5</xdr:col>
      <xdr:colOff>306055</xdr:colOff>
      <xdr:row>201</xdr:row>
      <xdr:rowOff>1255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7326</xdr:colOff>
      <xdr:row>166</xdr:row>
      <xdr:rowOff>80597</xdr:rowOff>
    </xdr:from>
    <xdr:to>
      <xdr:col>5</xdr:col>
      <xdr:colOff>316522</xdr:colOff>
      <xdr:row>177</xdr:row>
      <xdr:rowOff>136282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37681</xdr:colOff>
      <xdr:row>201</xdr:row>
      <xdr:rowOff>18841</xdr:rowOff>
    </xdr:from>
    <xdr:to>
      <xdr:col>5</xdr:col>
      <xdr:colOff>313383</xdr:colOff>
      <xdr:row>212</xdr:row>
      <xdr:rowOff>74526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7326</xdr:colOff>
      <xdr:row>178</xdr:row>
      <xdr:rowOff>7327</xdr:rowOff>
    </xdr:from>
    <xdr:to>
      <xdr:col>5</xdr:col>
      <xdr:colOff>316522</xdr:colOff>
      <xdr:row>189</xdr:row>
      <xdr:rowOff>63012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45008</xdr:colOff>
      <xdr:row>212</xdr:row>
      <xdr:rowOff>116183</xdr:rowOff>
    </xdr:from>
    <xdr:to>
      <xdr:col>5</xdr:col>
      <xdr:colOff>320710</xdr:colOff>
      <xdr:row>224</xdr:row>
      <xdr:rowOff>8582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30355</xdr:colOff>
      <xdr:row>224</xdr:row>
      <xdr:rowOff>26164</xdr:rowOff>
    </xdr:from>
    <xdr:to>
      <xdr:col>5</xdr:col>
      <xdr:colOff>335365</xdr:colOff>
      <xdr:row>235</xdr:row>
      <xdr:rowOff>81848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387280</xdr:colOff>
      <xdr:row>155</xdr:row>
      <xdr:rowOff>29411</xdr:rowOff>
    </xdr:from>
    <xdr:to>
      <xdr:col>14</xdr:col>
      <xdr:colOff>6280</xdr:colOff>
      <xdr:row>171</xdr:row>
      <xdr:rowOff>160040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394607</xdr:colOff>
      <xdr:row>172</xdr:row>
      <xdr:rowOff>36738</xdr:rowOff>
    </xdr:from>
    <xdr:to>
      <xdr:col>14</xdr:col>
      <xdr:colOff>13607</xdr:colOff>
      <xdr:row>189</xdr:row>
      <xdr:rowOff>4081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408215</xdr:colOff>
      <xdr:row>189</xdr:row>
      <xdr:rowOff>50346</xdr:rowOff>
    </xdr:from>
    <xdr:to>
      <xdr:col>14</xdr:col>
      <xdr:colOff>27215</xdr:colOff>
      <xdr:row>206</xdr:row>
      <xdr:rowOff>17689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421821</xdr:colOff>
      <xdr:row>206</xdr:row>
      <xdr:rowOff>63954</xdr:rowOff>
    </xdr:from>
    <xdr:to>
      <xdr:col>14</xdr:col>
      <xdr:colOff>40821</xdr:colOff>
      <xdr:row>223</xdr:row>
      <xdr:rowOff>31297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435429</xdr:colOff>
      <xdr:row>223</xdr:row>
      <xdr:rowOff>77561</xdr:rowOff>
    </xdr:from>
    <xdr:to>
      <xdr:col>14</xdr:col>
      <xdr:colOff>54429</xdr:colOff>
      <xdr:row>240</xdr:row>
      <xdr:rowOff>44904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435429</xdr:colOff>
      <xdr:row>240</xdr:row>
      <xdr:rowOff>77561</xdr:rowOff>
    </xdr:from>
    <xdr:to>
      <xdr:col>14</xdr:col>
      <xdr:colOff>54429</xdr:colOff>
      <xdr:row>257</xdr:row>
      <xdr:rowOff>44903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162"/>
  <sheetViews>
    <sheetView workbookViewId="0">
      <selection activeCell="E165" sqref="E165"/>
    </sheetView>
  </sheetViews>
  <sheetFormatPr defaultColWidth="11.140625" defaultRowHeight="12.75"/>
  <cols>
    <col min="1" max="1" width="11.140625" style="4"/>
    <col min="2" max="4" width="11.5703125" style="4" bestFit="1" customWidth="1"/>
    <col min="5" max="6" width="11.140625" style="4"/>
    <col min="7" max="7" width="11.5703125" style="4" bestFit="1" customWidth="1"/>
    <col min="8" max="8" width="11.140625" style="4"/>
    <col min="9" max="11" width="11.5703125" style="4" bestFit="1" customWidth="1"/>
    <col min="12" max="13" width="11.140625" style="4"/>
    <col min="14" max="14" width="11.140625" style="1"/>
    <col min="15" max="18" width="11.5703125" style="1" bestFit="1" customWidth="1"/>
    <col min="19" max="1025" width="11.140625" style="1"/>
  </cols>
  <sheetData>
    <row r="1" spans="1:13" ht="39.7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ht="18" customHeight="1">
      <c r="A2" s="5">
        <v>2</v>
      </c>
      <c r="B2" s="5">
        <v>1</v>
      </c>
      <c r="C2" s="5">
        <v>2</v>
      </c>
      <c r="D2" s="5">
        <v>2</v>
      </c>
      <c r="E2" s="5">
        <v>0</v>
      </c>
      <c r="F2" s="5">
        <v>2</v>
      </c>
      <c r="G2" s="5">
        <v>0</v>
      </c>
      <c r="H2" s="5">
        <v>2</v>
      </c>
      <c r="I2" s="5">
        <v>0</v>
      </c>
      <c r="J2" s="5">
        <v>1</v>
      </c>
      <c r="K2" s="5">
        <v>0</v>
      </c>
      <c r="L2" s="5">
        <v>1</v>
      </c>
      <c r="M2" s="5">
        <v>0</v>
      </c>
    </row>
    <row r="3" spans="1:13" ht="18" customHeight="1">
      <c r="A3" s="5">
        <v>4</v>
      </c>
      <c r="B3" s="5">
        <v>4</v>
      </c>
      <c r="C3" s="5">
        <v>4</v>
      </c>
      <c r="D3" s="5">
        <v>1</v>
      </c>
      <c r="E3" s="5">
        <v>4</v>
      </c>
      <c r="F3" s="5">
        <v>4</v>
      </c>
      <c r="G3" s="5">
        <v>4</v>
      </c>
      <c r="H3" s="5">
        <v>1</v>
      </c>
      <c r="I3" s="5">
        <v>4</v>
      </c>
      <c r="J3" s="5">
        <v>1</v>
      </c>
      <c r="K3" s="5">
        <v>4</v>
      </c>
      <c r="L3" s="5">
        <v>0</v>
      </c>
      <c r="M3" s="5">
        <v>4</v>
      </c>
    </row>
    <row r="4" spans="1:13" ht="18" customHeight="1">
      <c r="A4" s="5">
        <v>2</v>
      </c>
      <c r="B4" s="5">
        <v>1</v>
      </c>
      <c r="C4" s="5">
        <v>3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0</v>
      </c>
      <c r="J4" s="5">
        <v>1</v>
      </c>
      <c r="K4" s="5">
        <v>0</v>
      </c>
      <c r="L4" s="5">
        <v>0</v>
      </c>
      <c r="M4" s="5">
        <v>0</v>
      </c>
    </row>
    <row r="8" spans="1:13" ht="18" customHeight="1">
      <c r="A8" s="5">
        <v>4</v>
      </c>
      <c r="B8" s="5">
        <v>4</v>
      </c>
      <c r="C8" s="5">
        <v>4</v>
      </c>
      <c r="D8" s="5">
        <v>4</v>
      </c>
      <c r="E8" s="5">
        <v>3</v>
      </c>
      <c r="F8" s="5">
        <v>3</v>
      </c>
      <c r="G8" s="5">
        <v>4</v>
      </c>
      <c r="H8" s="5">
        <v>2</v>
      </c>
      <c r="I8" s="5">
        <v>4</v>
      </c>
      <c r="J8" s="5">
        <v>2</v>
      </c>
      <c r="K8" s="5">
        <v>2</v>
      </c>
      <c r="L8" s="5">
        <v>2</v>
      </c>
      <c r="M8" s="5">
        <v>3</v>
      </c>
    </row>
    <row r="9" spans="1:13" ht="18" customHeight="1">
      <c r="A9" s="5">
        <v>3</v>
      </c>
      <c r="B9" s="5">
        <v>3</v>
      </c>
      <c r="C9" s="5">
        <v>3</v>
      </c>
      <c r="D9" s="5">
        <v>1</v>
      </c>
      <c r="E9" s="5">
        <v>2</v>
      </c>
      <c r="F9" s="5">
        <v>1</v>
      </c>
      <c r="G9" s="5">
        <v>2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ht="18" customHeight="1">
      <c r="A10" s="5">
        <v>1</v>
      </c>
      <c r="B10" s="5">
        <v>1</v>
      </c>
      <c r="C10" s="5">
        <v>4</v>
      </c>
      <c r="D10" s="5">
        <v>2</v>
      </c>
      <c r="E10" s="5">
        <v>1</v>
      </c>
      <c r="F10" s="5">
        <v>1</v>
      </c>
      <c r="G10" s="5">
        <v>1</v>
      </c>
      <c r="H10" s="5">
        <v>2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</row>
    <row r="11" spans="1:13" ht="18" customHeight="1">
      <c r="A11" s="5">
        <v>3</v>
      </c>
      <c r="B11" s="5">
        <v>1</v>
      </c>
      <c r="C11" s="5">
        <v>4</v>
      </c>
      <c r="D11" s="5">
        <v>2</v>
      </c>
      <c r="E11" s="5">
        <v>1</v>
      </c>
      <c r="F11" s="5">
        <v>2</v>
      </c>
      <c r="G11" s="5">
        <v>2</v>
      </c>
      <c r="H11" s="5">
        <v>2</v>
      </c>
      <c r="I11" s="5">
        <v>1</v>
      </c>
      <c r="J11" s="5">
        <v>2</v>
      </c>
      <c r="K11" s="5">
        <v>1</v>
      </c>
      <c r="L11" s="5">
        <v>1</v>
      </c>
      <c r="M11" s="5">
        <v>1</v>
      </c>
    </row>
    <row r="13" spans="1:13" ht="18" customHeight="1">
      <c r="A13" s="5">
        <v>4</v>
      </c>
      <c r="B13" s="5">
        <v>2</v>
      </c>
      <c r="C13" s="5">
        <v>4</v>
      </c>
      <c r="D13" s="5">
        <v>4</v>
      </c>
      <c r="E13" s="5">
        <v>1</v>
      </c>
      <c r="F13" s="5">
        <v>1</v>
      </c>
      <c r="G13" s="5">
        <v>0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ht="18" customHeight="1">
      <c r="A14" s="6">
        <v>3</v>
      </c>
      <c r="B14" s="5">
        <v>1</v>
      </c>
      <c r="C14" s="5">
        <v>3</v>
      </c>
      <c r="D14" s="5">
        <v>1</v>
      </c>
      <c r="E14" s="5">
        <v>1</v>
      </c>
      <c r="F14" s="5">
        <v>1</v>
      </c>
      <c r="G14" s="5">
        <v>0</v>
      </c>
      <c r="H14" s="5">
        <v>1</v>
      </c>
      <c r="I14" s="5">
        <v>0</v>
      </c>
      <c r="J14" s="5">
        <v>1</v>
      </c>
      <c r="K14" s="5">
        <v>0</v>
      </c>
      <c r="L14" s="5">
        <v>0</v>
      </c>
      <c r="M14" s="5">
        <v>0</v>
      </c>
    </row>
    <row r="16" spans="1:13" ht="18" customHeight="1">
      <c r="A16" s="5">
        <v>2</v>
      </c>
      <c r="B16" s="5">
        <v>1</v>
      </c>
      <c r="C16" s="5">
        <v>2</v>
      </c>
      <c r="D16" s="5">
        <v>1</v>
      </c>
      <c r="E16" s="5">
        <v>0</v>
      </c>
      <c r="F16" s="5">
        <v>1</v>
      </c>
      <c r="G16" s="5">
        <v>1</v>
      </c>
      <c r="H16" s="5">
        <v>1</v>
      </c>
      <c r="I16" s="5">
        <v>0</v>
      </c>
      <c r="J16" s="5">
        <v>1</v>
      </c>
      <c r="K16" s="5">
        <v>0</v>
      </c>
      <c r="L16" s="5">
        <v>1</v>
      </c>
      <c r="M16" s="5">
        <v>0</v>
      </c>
    </row>
    <row r="17" spans="1:13" ht="18" customHeight="1">
      <c r="A17" s="5">
        <v>4</v>
      </c>
      <c r="B17" s="5">
        <v>2</v>
      </c>
      <c r="C17" s="5">
        <v>4</v>
      </c>
      <c r="D17" s="5">
        <v>1</v>
      </c>
      <c r="E17" s="5">
        <v>2</v>
      </c>
      <c r="F17" s="5">
        <v>1</v>
      </c>
      <c r="G17" s="5">
        <v>1</v>
      </c>
      <c r="H17" s="5">
        <v>1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</row>
    <row r="21" spans="1:13" ht="18" customHeight="1">
      <c r="A21" s="5">
        <v>4</v>
      </c>
      <c r="B21" s="5">
        <v>4</v>
      </c>
      <c r="C21" s="5">
        <v>4</v>
      </c>
      <c r="D21" s="5">
        <v>3</v>
      </c>
      <c r="E21" s="5">
        <v>4</v>
      </c>
      <c r="F21" s="5">
        <v>3</v>
      </c>
      <c r="G21" s="5">
        <v>4</v>
      </c>
      <c r="H21" s="5">
        <v>2</v>
      </c>
      <c r="I21" s="5">
        <v>3</v>
      </c>
      <c r="J21" s="5">
        <v>1</v>
      </c>
      <c r="K21" s="5">
        <v>0</v>
      </c>
      <c r="L21" s="5">
        <v>0</v>
      </c>
      <c r="M21" s="5">
        <v>0</v>
      </c>
    </row>
    <row r="25" spans="1:13" ht="18" customHeight="1">
      <c r="A25" s="5">
        <v>4</v>
      </c>
      <c r="B25" s="5">
        <v>4</v>
      </c>
      <c r="C25" s="5">
        <v>4</v>
      </c>
      <c r="D25" s="5">
        <v>3</v>
      </c>
      <c r="E25" s="5">
        <v>3</v>
      </c>
      <c r="F25" s="5">
        <v>3</v>
      </c>
      <c r="G25" s="5">
        <v>1</v>
      </c>
      <c r="H25" s="5">
        <v>1</v>
      </c>
      <c r="I25" s="5">
        <v>0</v>
      </c>
      <c r="J25" s="5">
        <v>1</v>
      </c>
      <c r="K25" s="5">
        <v>0</v>
      </c>
      <c r="L25" s="5">
        <v>1</v>
      </c>
      <c r="M25" s="5">
        <v>0</v>
      </c>
    </row>
    <row r="27" spans="1:13" ht="18" customHeight="1">
      <c r="A27" s="5">
        <v>2</v>
      </c>
      <c r="B27" s="5">
        <v>1</v>
      </c>
      <c r="C27" s="5">
        <v>4</v>
      </c>
      <c r="D27" s="5">
        <v>1</v>
      </c>
      <c r="E27" s="5">
        <v>1</v>
      </c>
      <c r="F27" s="5">
        <v>1</v>
      </c>
      <c r="G27" s="5">
        <v>0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30" spans="1:13" ht="18" customHeight="1">
      <c r="A30" s="5">
        <v>4</v>
      </c>
      <c r="B30" s="5">
        <v>1</v>
      </c>
      <c r="C30" s="5">
        <v>4</v>
      </c>
      <c r="D30" s="5">
        <v>3</v>
      </c>
      <c r="E30" s="5">
        <v>0</v>
      </c>
      <c r="F30" s="5">
        <v>3</v>
      </c>
      <c r="G30" s="5">
        <v>1</v>
      </c>
      <c r="H30" s="5">
        <v>1</v>
      </c>
      <c r="I30" s="5">
        <v>0</v>
      </c>
      <c r="J30" s="5">
        <v>1</v>
      </c>
      <c r="K30" s="5">
        <v>0</v>
      </c>
      <c r="L30" s="5">
        <v>1</v>
      </c>
      <c r="M30" s="5">
        <v>0</v>
      </c>
    </row>
    <row r="34" spans="1:13" ht="18" customHeight="1">
      <c r="A34" s="5">
        <v>4</v>
      </c>
      <c r="B34" s="5">
        <v>4</v>
      </c>
      <c r="C34" s="5">
        <v>4</v>
      </c>
      <c r="D34" s="5">
        <v>2</v>
      </c>
      <c r="E34" s="5">
        <v>4</v>
      </c>
      <c r="F34" s="5">
        <v>2</v>
      </c>
      <c r="G34" s="5">
        <v>4</v>
      </c>
      <c r="H34" s="5">
        <v>1</v>
      </c>
      <c r="I34" s="5">
        <v>2</v>
      </c>
      <c r="J34" s="5">
        <v>1</v>
      </c>
      <c r="K34" s="5">
        <v>1</v>
      </c>
      <c r="L34" s="5">
        <v>1</v>
      </c>
      <c r="M34" s="5">
        <v>1</v>
      </c>
    </row>
    <row r="36" spans="1:13" ht="18" customHeight="1">
      <c r="A36" s="5">
        <v>2</v>
      </c>
      <c r="B36" s="5">
        <v>1</v>
      </c>
      <c r="C36" s="5">
        <v>2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</row>
    <row r="37" spans="1:13" ht="18" customHeight="1">
      <c r="A37" s="5">
        <v>2</v>
      </c>
      <c r="B37" s="5">
        <v>2</v>
      </c>
      <c r="C37" s="5">
        <v>2</v>
      </c>
      <c r="D37" s="5">
        <v>2</v>
      </c>
      <c r="E37" s="5">
        <v>1</v>
      </c>
      <c r="F37" s="5">
        <v>1</v>
      </c>
      <c r="G37" s="5">
        <v>1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</row>
    <row r="40" spans="1:13" ht="18" customHeight="1">
      <c r="A40" s="5">
        <v>2</v>
      </c>
      <c r="B40" s="5">
        <v>4</v>
      </c>
      <c r="C40" s="5">
        <v>4</v>
      </c>
      <c r="D40" s="5">
        <v>2</v>
      </c>
      <c r="E40" s="5">
        <v>4</v>
      </c>
      <c r="F40" s="5">
        <v>1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</row>
    <row r="41" spans="1:13" ht="18" customHeight="1">
      <c r="A41" s="5">
        <v>1</v>
      </c>
      <c r="B41" s="5">
        <v>1</v>
      </c>
      <c r="C41" s="5">
        <v>1</v>
      </c>
      <c r="D41" s="5">
        <v>1</v>
      </c>
      <c r="E41" s="5">
        <v>0</v>
      </c>
      <c r="F41" s="5">
        <v>1</v>
      </c>
      <c r="G41" s="5">
        <v>0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</row>
    <row r="43" spans="1:13" ht="18" customHeight="1">
      <c r="A43" s="5">
        <v>3</v>
      </c>
      <c r="B43" s="5">
        <v>0</v>
      </c>
      <c r="C43" s="5">
        <v>4</v>
      </c>
      <c r="D43" s="5">
        <v>1</v>
      </c>
      <c r="E43" s="5">
        <v>0</v>
      </c>
      <c r="F43" s="5">
        <v>1</v>
      </c>
      <c r="G43" s="5">
        <v>0</v>
      </c>
      <c r="H43" s="5">
        <v>1</v>
      </c>
      <c r="I43" s="5">
        <v>0</v>
      </c>
      <c r="J43" s="5">
        <v>1</v>
      </c>
      <c r="K43" s="5">
        <v>0</v>
      </c>
      <c r="L43" s="5">
        <v>1</v>
      </c>
      <c r="M43" s="5">
        <v>0</v>
      </c>
    </row>
    <row r="45" spans="1:13" ht="18" customHeight="1">
      <c r="A45" s="5">
        <v>1</v>
      </c>
      <c r="B45" s="5">
        <v>1</v>
      </c>
      <c r="C45" s="5">
        <v>2</v>
      </c>
      <c r="D45" s="5">
        <v>1</v>
      </c>
      <c r="E45" s="5">
        <v>0</v>
      </c>
      <c r="F45" s="5">
        <v>1</v>
      </c>
      <c r="G45" s="5">
        <v>0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</row>
    <row r="46" spans="1:13" ht="18" customHeight="1">
      <c r="A46" s="5">
        <v>3</v>
      </c>
      <c r="B46" s="5">
        <v>4</v>
      </c>
      <c r="C46" s="5">
        <v>4</v>
      </c>
      <c r="D46" s="5">
        <v>2</v>
      </c>
      <c r="E46" s="5">
        <v>4</v>
      </c>
      <c r="F46" s="5">
        <v>1</v>
      </c>
      <c r="G46" s="5">
        <v>0</v>
      </c>
      <c r="H46" s="5">
        <v>1</v>
      </c>
      <c r="I46" s="5">
        <v>2</v>
      </c>
      <c r="J46" s="5">
        <v>1</v>
      </c>
      <c r="K46" s="5">
        <v>0</v>
      </c>
      <c r="L46" s="5">
        <v>1</v>
      </c>
      <c r="M46" s="5">
        <v>0</v>
      </c>
    </row>
    <row r="47" spans="1:13" ht="18" customHeight="1">
      <c r="A47" s="5">
        <v>1</v>
      </c>
      <c r="B47" s="5">
        <v>2</v>
      </c>
      <c r="C47" s="5">
        <v>2</v>
      </c>
      <c r="D47" s="5">
        <v>1</v>
      </c>
      <c r="E47" s="5">
        <v>0</v>
      </c>
      <c r="F47" s="5">
        <v>1</v>
      </c>
      <c r="G47" s="5">
        <v>0</v>
      </c>
      <c r="H47" s="5">
        <v>1</v>
      </c>
      <c r="I47" s="5">
        <v>0</v>
      </c>
      <c r="J47" s="5">
        <v>1</v>
      </c>
      <c r="K47" s="5">
        <v>0</v>
      </c>
      <c r="L47" s="5">
        <v>1</v>
      </c>
      <c r="M47" s="5">
        <v>0</v>
      </c>
    </row>
    <row r="49" spans="1:13" ht="18" customHeight="1">
      <c r="A49" s="5">
        <v>1</v>
      </c>
      <c r="B49" s="5">
        <v>1</v>
      </c>
      <c r="C49" s="5">
        <v>1</v>
      </c>
      <c r="D49" s="5">
        <v>1</v>
      </c>
      <c r="E49" s="5">
        <v>0</v>
      </c>
      <c r="F49" s="5">
        <v>1</v>
      </c>
      <c r="G49" s="5">
        <v>0</v>
      </c>
      <c r="H49" s="5">
        <v>1</v>
      </c>
      <c r="I49" s="5">
        <v>0</v>
      </c>
      <c r="J49" s="5">
        <v>1</v>
      </c>
      <c r="K49" s="5">
        <v>0</v>
      </c>
      <c r="L49" s="5">
        <v>0</v>
      </c>
      <c r="M49" s="5">
        <v>0</v>
      </c>
    </row>
    <row r="50" spans="1:13" ht="18" customHeight="1">
      <c r="A50" s="5">
        <v>3</v>
      </c>
      <c r="B50" s="5">
        <v>4</v>
      </c>
      <c r="C50" s="5">
        <v>4</v>
      </c>
      <c r="D50" s="5">
        <v>3</v>
      </c>
      <c r="E50" s="5">
        <v>3</v>
      </c>
      <c r="F50" s="5">
        <v>1</v>
      </c>
      <c r="G50" s="5">
        <v>2</v>
      </c>
      <c r="H50" s="5">
        <v>1</v>
      </c>
      <c r="I50" s="5">
        <v>0</v>
      </c>
      <c r="J50" s="5">
        <v>1</v>
      </c>
      <c r="K50" s="5">
        <v>0</v>
      </c>
      <c r="L50" s="5">
        <v>0</v>
      </c>
      <c r="M50" s="5">
        <v>0</v>
      </c>
    </row>
    <row r="51" spans="1:13" ht="18" customHeight="1">
      <c r="A51" s="5">
        <v>2</v>
      </c>
      <c r="B51" s="5">
        <v>1</v>
      </c>
      <c r="C51" s="5">
        <v>3</v>
      </c>
      <c r="D51" s="5">
        <v>2</v>
      </c>
      <c r="E51" s="5">
        <v>1</v>
      </c>
      <c r="F51" s="5">
        <v>1</v>
      </c>
      <c r="G51" s="5">
        <v>0</v>
      </c>
      <c r="H51" s="5">
        <v>1</v>
      </c>
      <c r="I51" s="5">
        <v>0</v>
      </c>
      <c r="J51" s="5">
        <v>0</v>
      </c>
      <c r="K51" s="5">
        <v>0</v>
      </c>
      <c r="L51" s="5">
        <v>1</v>
      </c>
      <c r="M51" s="5">
        <v>0</v>
      </c>
    </row>
    <row r="52" spans="1:13" ht="18" customHeight="1">
      <c r="A52" s="5">
        <v>1</v>
      </c>
      <c r="B52" s="5">
        <v>1</v>
      </c>
      <c r="C52" s="5">
        <v>1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</row>
    <row r="53" spans="1:13" ht="18" customHeight="1">
      <c r="A53" s="5">
        <v>3</v>
      </c>
      <c r="B53" s="5">
        <v>2</v>
      </c>
      <c r="C53" s="5">
        <v>4</v>
      </c>
      <c r="D53" s="5">
        <v>2</v>
      </c>
      <c r="E53" s="5">
        <v>1</v>
      </c>
      <c r="F53" s="5">
        <v>1</v>
      </c>
      <c r="G53" s="5">
        <v>1</v>
      </c>
      <c r="H53" s="5">
        <v>1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</row>
    <row r="56" spans="1:13" ht="18" customHeight="1">
      <c r="A56" s="5">
        <v>1</v>
      </c>
      <c r="B56" s="5">
        <v>3</v>
      </c>
      <c r="C56" s="5">
        <v>3</v>
      </c>
      <c r="D56" s="5">
        <v>1</v>
      </c>
      <c r="E56" s="5">
        <v>2</v>
      </c>
      <c r="F56" s="5">
        <v>1</v>
      </c>
      <c r="G56" s="5">
        <v>2</v>
      </c>
      <c r="H56" s="5">
        <v>1</v>
      </c>
      <c r="I56" s="5">
        <v>1</v>
      </c>
      <c r="J56" s="5">
        <v>1</v>
      </c>
      <c r="K56" s="5">
        <v>0</v>
      </c>
      <c r="L56" s="5">
        <v>1</v>
      </c>
      <c r="M56" s="5">
        <v>0</v>
      </c>
    </row>
    <row r="57" spans="1:13" ht="18" customHeight="1">
      <c r="A57" s="5">
        <v>2</v>
      </c>
      <c r="B57" s="5">
        <v>3</v>
      </c>
      <c r="C57" s="5">
        <v>3</v>
      </c>
      <c r="D57" s="5">
        <v>1</v>
      </c>
      <c r="E57" s="5">
        <v>4</v>
      </c>
    </row>
    <row r="58" spans="1:13" ht="18" customHeight="1">
      <c r="A58" s="5">
        <v>1</v>
      </c>
      <c r="B58" s="5">
        <v>1</v>
      </c>
      <c r="C58" s="5">
        <v>2</v>
      </c>
      <c r="D58" s="5">
        <v>1</v>
      </c>
      <c r="E58" s="5">
        <v>1</v>
      </c>
    </row>
    <row r="64" spans="1:13" ht="18" customHeight="1">
      <c r="A64" s="5">
        <v>2</v>
      </c>
      <c r="B64" s="5">
        <v>2</v>
      </c>
      <c r="C64" s="5">
        <v>4</v>
      </c>
      <c r="D64" s="5">
        <v>1</v>
      </c>
      <c r="E64" s="5">
        <v>2</v>
      </c>
      <c r="F64" s="5">
        <v>1</v>
      </c>
      <c r="G64" s="5">
        <v>2</v>
      </c>
      <c r="H64" s="5">
        <v>1</v>
      </c>
      <c r="I64" s="5">
        <v>2</v>
      </c>
      <c r="J64" s="5">
        <v>1</v>
      </c>
      <c r="K64" s="5">
        <v>1</v>
      </c>
      <c r="L64" s="5">
        <v>1</v>
      </c>
      <c r="M64" s="5">
        <v>2</v>
      </c>
    </row>
    <row r="65" spans="1:13" ht="18" customHeight="1">
      <c r="A65" s="5">
        <v>1</v>
      </c>
      <c r="B65" s="5">
        <v>2</v>
      </c>
      <c r="C65" s="5">
        <v>2</v>
      </c>
      <c r="D65" s="5">
        <v>1</v>
      </c>
      <c r="E65" s="5">
        <v>2</v>
      </c>
      <c r="F65" s="5">
        <v>1</v>
      </c>
      <c r="G65" s="5">
        <v>0</v>
      </c>
      <c r="H65" s="5">
        <v>1</v>
      </c>
      <c r="I65" s="5">
        <v>1</v>
      </c>
      <c r="J65" s="5">
        <v>1</v>
      </c>
      <c r="K65" s="5">
        <v>0</v>
      </c>
      <c r="L65" s="5">
        <v>0</v>
      </c>
      <c r="M65" s="5">
        <v>0</v>
      </c>
    </row>
    <row r="67" spans="1:13" ht="18" customHeight="1">
      <c r="A67" s="5">
        <v>2</v>
      </c>
      <c r="B67" s="5">
        <v>2</v>
      </c>
      <c r="C67" s="5">
        <v>3</v>
      </c>
      <c r="D67" s="5">
        <v>1</v>
      </c>
      <c r="E67" s="5">
        <v>2</v>
      </c>
      <c r="F67" s="5">
        <v>1</v>
      </c>
      <c r="G67" s="5">
        <v>2</v>
      </c>
      <c r="H67" s="5">
        <v>1</v>
      </c>
      <c r="I67" s="5">
        <v>2</v>
      </c>
      <c r="J67" s="5">
        <v>1</v>
      </c>
      <c r="K67" s="5">
        <v>1</v>
      </c>
      <c r="L67" s="5">
        <v>1</v>
      </c>
      <c r="M67" s="5">
        <v>1</v>
      </c>
    </row>
    <row r="69" spans="1:13" ht="18" customHeight="1">
      <c r="A69" s="5">
        <v>1</v>
      </c>
      <c r="B69" s="5">
        <v>1</v>
      </c>
      <c r="C69" s="5">
        <v>1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0</v>
      </c>
      <c r="K69" s="5">
        <v>0</v>
      </c>
      <c r="L69" s="5">
        <v>0</v>
      </c>
      <c r="M69" s="5">
        <v>0</v>
      </c>
    </row>
    <row r="71" spans="1:13" ht="18" customHeight="1">
      <c r="A71" s="5">
        <v>1</v>
      </c>
      <c r="B71" s="5">
        <v>3</v>
      </c>
      <c r="C71" s="5">
        <v>3</v>
      </c>
      <c r="D71" s="5">
        <v>1</v>
      </c>
      <c r="E71" s="5">
        <v>0</v>
      </c>
      <c r="F71" s="5">
        <v>1</v>
      </c>
      <c r="G71" s="5">
        <v>0</v>
      </c>
      <c r="H71" s="5">
        <v>1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</row>
    <row r="74" spans="1:13" ht="18" customHeight="1">
      <c r="A74" s="5">
        <v>1</v>
      </c>
      <c r="B74" s="5">
        <v>2</v>
      </c>
      <c r="C74" s="5">
        <v>3</v>
      </c>
      <c r="D74" s="5">
        <v>1</v>
      </c>
      <c r="E74" s="5">
        <v>1</v>
      </c>
      <c r="F74" s="5">
        <v>1</v>
      </c>
      <c r="G74" s="5">
        <v>1</v>
      </c>
      <c r="H74" s="5">
        <v>1</v>
      </c>
      <c r="I74" s="5">
        <v>1</v>
      </c>
      <c r="J74" s="5">
        <v>4</v>
      </c>
      <c r="K74" s="5">
        <v>1</v>
      </c>
      <c r="L74" s="5">
        <v>1</v>
      </c>
      <c r="M74" s="5">
        <v>1</v>
      </c>
    </row>
    <row r="75" spans="1:13" ht="18" customHeight="1">
      <c r="A75" s="5">
        <v>1</v>
      </c>
      <c r="B75" s="5">
        <v>1</v>
      </c>
      <c r="C75" s="5">
        <v>3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0</v>
      </c>
      <c r="J75" s="5">
        <v>1</v>
      </c>
      <c r="K75" s="5">
        <v>0</v>
      </c>
      <c r="L75" s="5">
        <v>1</v>
      </c>
      <c r="M75" s="5">
        <v>0</v>
      </c>
    </row>
    <row r="77" spans="1:13" ht="18" customHeight="1">
      <c r="A77" s="5">
        <v>1</v>
      </c>
      <c r="B77" s="5">
        <v>1</v>
      </c>
      <c r="C77" s="5">
        <v>1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0</v>
      </c>
    </row>
    <row r="79" spans="1:13" ht="18" customHeight="1">
      <c r="A79" s="5">
        <v>1</v>
      </c>
      <c r="B79" s="5">
        <v>1</v>
      </c>
      <c r="C79" s="5">
        <v>2</v>
      </c>
      <c r="D79" s="5">
        <v>1</v>
      </c>
      <c r="E79" s="5">
        <v>0</v>
      </c>
      <c r="F79" s="5">
        <v>1</v>
      </c>
      <c r="G79" s="5">
        <v>0</v>
      </c>
      <c r="H79" s="5">
        <v>1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</row>
    <row r="80" spans="1:13" ht="18" customHeight="1">
      <c r="A80" s="5">
        <v>1</v>
      </c>
      <c r="B80" s="5">
        <v>1</v>
      </c>
      <c r="C80" s="5">
        <v>2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0</v>
      </c>
      <c r="J80" s="5">
        <v>1</v>
      </c>
      <c r="K80" s="5">
        <v>0</v>
      </c>
      <c r="L80" s="5">
        <v>0</v>
      </c>
      <c r="M80" s="5">
        <v>0</v>
      </c>
    </row>
    <row r="81" spans="1:13" ht="18" customHeight="1">
      <c r="A81" s="5">
        <v>1</v>
      </c>
      <c r="B81" s="5">
        <v>1</v>
      </c>
      <c r="C81" s="5">
        <v>1</v>
      </c>
      <c r="D81" s="5">
        <v>1</v>
      </c>
      <c r="E81" s="5">
        <v>1</v>
      </c>
      <c r="F81" s="5">
        <v>1</v>
      </c>
      <c r="G81" s="5">
        <v>0</v>
      </c>
      <c r="H81" s="5">
        <v>1</v>
      </c>
      <c r="I81" s="5">
        <v>0</v>
      </c>
      <c r="J81" s="5">
        <v>1</v>
      </c>
      <c r="K81" s="5">
        <v>0</v>
      </c>
      <c r="L81" s="5">
        <v>0</v>
      </c>
      <c r="M81" s="5">
        <v>0</v>
      </c>
    </row>
    <row r="82" spans="1:13" ht="18" customHeight="1">
      <c r="A82" s="5">
        <v>2</v>
      </c>
      <c r="B82" s="5">
        <v>3</v>
      </c>
      <c r="C82" s="5">
        <v>3</v>
      </c>
      <c r="D82" s="5">
        <v>1</v>
      </c>
      <c r="E82" s="5">
        <v>3</v>
      </c>
    </row>
    <row r="83" spans="1:13" ht="18" customHeight="1">
      <c r="A83" s="5">
        <v>2</v>
      </c>
      <c r="B83" s="5">
        <v>2</v>
      </c>
      <c r="C83" s="5">
        <v>4</v>
      </c>
      <c r="D83" s="5">
        <v>2</v>
      </c>
      <c r="E83" s="5">
        <v>1</v>
      </c>
      <c r="F83" s="5">
        <v>1</v>
      </c>
      <c r="G83" s="5">
        <v>0</v>
      </c>
      <c r="H83" s="5">
        <v>1</v>
      </c>
      <c r="I83" s="5">
        <v>0</v>
      </c>
      <c r="J83" s="5">
        <v>1</v>
      </c>
      <c r="K83" s="5">
        <v>0</v>
      </c>
      <c r="L83" s="5">
        <v>0</v>
      </c>
      <c r="M83" s="5">
        <v>0</v>
      </c>
    </row>
    <row r="85" spans="1:13" ht="18" customHeight="1">
      <c r="A85" s="5">
        <v>1</v>
      </c>
      <c r="B85" s="5">
        <v>1</v>
      </c>
      <c r="C85" s="5">
        <v>1</v>
      </c>
      <c r="D85" s="5">
        <v>1</v>
      </c>
      <c r="E85" s="5">
        <v>0</v>
      </c>
      <c r="F85" s="5">
        <v>1</v>
      </c>
      <c r="G85" s="5">
        <v>0</v>
      </c>
      <c r="H85" s="5">
        <v>1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</row>
    <row r="87" spans="1:13" ht="18" customHeight="1">
      <c r="A87" s="5">
        <v>1</v>
      </c>
      <c r="B87" s="5">
        <v>1</v>
      </c>
      <c r="C87" s="5">
        <v>2</v>
      </c>
      <c r="D87" s="5">
        <v>1</v>
      </c>
      <c r="E87" s="5">
        <v>0</v>
      </c>
      <c r="F87" s="5">
        <v>1</v>
      </c>
      <c r="G87" s="5">
        <v>0</v>
      </c>
      <c r="H87" s="5">
        <v>1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</row>
    <row r="89" spans="1:13" ht="18" customHeight="1">
      <c r="A89" s="5">
        <v>2</v>
      </c>
      <c r="B89" s="5">
        <v>1</v>
      </c>
      <c r="C89" s="5">
        <v>2</v>
      </c>
      <c r="D89" s="5">
        <v>1</v>
      </c>
      <c r="E89" s="5">
        <v>1</v>
      </c>
      <c r="F89" s="5">
        <v>1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1</v>
      </c>
      <c r="M89" s="5">
        <v>0</v>
      </c>
    </row>
    <row r="90" spans="1:13" ht="18" customHeight="1">
      <c r="A90" s="5">
        <v>1</v>
      </c>
      <c r="B90" s="5">
        <v>1</v>
      </c>
      <c r="C90" s="5">
        <v>1</v>
      </c>
      <c r="D90" s="5">
        <v>1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</row>
    <row r="91" spans="1:13" ht="18" customHeight="1">
      <c r="A91" s="5">
        <v>1</v>
      </c>
      <c r="B91" s="5">
        <v>1</v>
      </c>
      <c r="C91" s="5">
        <v>2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0</v>
      </c>
      <c r="J91" s="5">
        <v>1</v>
      </c>
      <c r="K91" s="5">
        <v>0</v>
      </c>
      <c r="L91" s="5">
        <v>1</v>
      </c>
      <c r="M91" s="5">
        <v>0</v>
      </c>
    </row>
    <row r="92" spans="1:13" ht="18" customHeight="1">
      <c r="A92" s="5">
        <v>1</v>
      </c>
      <c r="B92" s="5">
        <v>1</v>
      </c>
      <c r="C92" s="5">
        <v>2</v>
      </c>
      <c r="D92" s="5">
        <v>1</v>
      </c>
      <c r="E92" s="5">
        <v>0</v>
      </c>
      <c r="F92" s="5">
        <v>1</v>
      </c>
      <c r="G92" s="5">
        <v>0</v>
      </c>
      <c r="H92" s="5">
        <v>1</v>
      </c>
      <c r="I92" s="5">
        <v>0</v>
      </c>
      <c r="J92" s="5">
        <v>1</v>
      </c>
      <c r="K92" s="5">
        <v>0</v>
      </c>
      <c r="L92" s="5">
        <v>1</v>
      </c>
      <c r="M92" s="5">
        <v>0</v>
      </c>
    </row>
    <row r="94" spans="1:13" ht="18" customHeight="1">
      <c r="A94" s="5">
        <v>2</v>
      </c>
      <c r="B94" s="5">
        <v>1</v>
      </c>
      <c r="C94" s="5">
        <v>4</v>
      </c>
      <c r="D94" s="5">
        <v>4</v>
      </c>
      <c r="E94" s="5">
        <v>3</v>
      </c>
      <c r="F94" s="5">
        <v>3</v>
      </c>
      <c r="G94" s="5">
        <v>3</v>
      </c>
      <c r="H94" s="5">
        <v>4</v>
      </c>
      <c r="I94" s="5">
        <v>3</v>
      </c>
      <c r="J94" s="5">
        <v>4</v>
      </c>
      <c r="K94" s="5">
        <v>2</v>
      </c>
      <c r="L94" s="5">
        <v>4</v>
      </c>
      <c r="M94" s="5">
        <v>3</v>
      </c>
    </row>
    <row r="95" spans="1:13" ht="18" customHeight="1">
      <c r="A95" s="5">
        <v>1</v>
      </c>
      <c r="B95" s="5">
        <v>3</v>
      </c>
      <c r="C95" s="5">
        <v>4</v>
      </c>
      <c r="D95" s="5">
        <v>1</v>
      </c>
      <c r="E95" s="5">
        <v>2</v>
      </c>
      <c r="F95" s="5">
        <v>2</v>
      </c>
      <c r="G95" s="5">
        <v>3</v>
      </c>
      <c r="H95" s="5">
        <v>1</v>
      </c>
      <c r="I95" s="5">
        <v>0</v>
      </c>
      <c r="J95" s="5">
        <v>1</v>
      </c>
      <c r="K95" s="5">
        <v>0</v>
      </c>
      <c r="L95" s="5">
        <v>1</v>
      </c>
      <c r="M95" s="5">
        <v>0</v>
      </c>
    </row>
    <row r="96" spans="1:13" ht="18" customHeight="1">
      <c r="A96" s="5">
        <v>1</v>
      </c>
      <c r="B96" s="5">
        <v>1</v>
      </c>
      <c r="C96" s="5">
        <v>2</v>
      </c>
      <c r="D96" s="5">
        <v>1</v>
      </c>
      <c r="E96" s="5">
        <v>1</v>
      </c>
      <c r="F96" s="5">
        <v>1</v>
      </c>
      <c r="G96" s="5">
        <v>0</v>
      </c>
      <c r="H96" s="5">
        <v>1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</row>
    <row r="97" spans="1:13" ht="18" customHeight="1">
      <c r="A97" s="5">
        <v>2</v>
      </c>
      <c r="B97" s="5">
        <v>2</v>
      </c>
      <c r="C97" s="5">
        <v>4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0</v>
      </c>
      <c r="J97" s="5">
        <v>1</v>
      </c>
      <c r="K97" s="5">
        <v>0</v>
      </c>
      <c r="L97" s="5">
        <v>1</v>
      </c>
      <c r="M97" s="5">
        <v>0</v>
      </c>
    </row>
    <row r="98" spans="1:13" ht="18" customHeight="1">
      <c r="A98" s="5">
        <v>2</v>
      </c>
      <c r="B98" s="5">
        <v>1</v>
      </c>
      <c r="C98" s="5">
        <v>4</v>
      </c>
      <c r="D98" s="5">
        <v>1</v>
      </c>
      <c r="E98" s="5">
        <v>1</v>
      </c>
      <c r="F98" s="5">
        <v>1</v>
      </c>
      <c r="G98" s="5">
        <v>0</v>
      </c>
      <c r="H98" s="5">
        <v>1</v>
      </c>
      <c r="I98" s="5">
        <v>0</v>
      </c>
      <c r="J98" s="5">
        <v>1</v>
      </c>
      <c r="K98" s="5">
        <v>0</v>
      </c>
      <c r="L98" s="5">
        <v>0</v>
      </c>
      <c r="M98" s="5">
        <v>0</v>
      </c>
    </row>
    <row r="99" spans="1:13" ht="18" customHeight="1">
      <c r="A99" s="5">
        <v>2</v>
      </c>
      <c r="B99" s="5">
        <v>1</v>
      </c>
      <c r="C99" s="5">
        <v>2</v>
      </c>
      <c r="D99" s="5">
        <v>1</v>
      </c>
      <c r="E99" s="5">
        <v>0</v>
      </c>
      <c r="F99" s="5">
        <v>1</v>
      </c>
      <c r="G99" s="5">
        <v>0</v>
      </c>
      <c r="H99" s="5">
        <v>1</v>
      </c>
      <c r="I99" s="5">
        <v>0</v>
      </c>
      <c r="J99" s="5">
        <v>1</v>
      </c>
      <c r="K99" s="5">
        <v>0</v>
      </c>
      <c r="L99" s="5">
        <v>0</v>
      </c>
      <c r="M99" s="5">
        <v>0</v>
      </c>
    </row>
    <row r="100" spans="1:13" ht="18" customHeight="1">
      <c r="A100" s="5">
        <v>3</v>
      </c>
      <c r="B100" s="5">
        <v>1</v>
      </c>
      <c r="C100" s="5">
        <v>3</v>
      </c>
      <c r="D100" s="5">
        <v>3</v>
      </c>
      <c r="E100" s="5">
        <v>1</v>
      </c>
      <c r="F100" s="5">
        <v>2</v>
      </c>
      <c r="G100" s="5">
        <v>1</v>
      </c>
      <c r="H100" s="5">
        <v>2</v>
      </c>
      <c r="I100" s="5">
        <v>0</v>
      </c>
      <c r="J100" s="5">
        <v>2</v>
      </c>
      <c r="K100" s="5">
        <v>0</v>
      </c>
      <c r="L100" s="5">
        <v>2</v>
      </c>
      <c r="M100" s="5">
        <v>0</v>
      </c>
    </row>
    <row r="101" spans="1:13" ht="18" customHeight="1">
      <c r="A101" s="5">
        <v>2</v>
      </c>
      <c r="B101" s="5">
        <v>2</v>
      </c>
      <c r="C101" s="5">
        <v>2</v>
      </c>
      <c r="D101" s="5">
        <v>1</v>
      </c>
      <c r="E101" s="5">
        <v>1</v>
      </c>
      <c r="F101" s="5">
        <v>1</v>
      </c>
      <c r="G101" s="5">
        <v>0</v>
      </c>
      <c r="H101" s="5">
        <v>1</v>
      </c>
      <c r="I101" s="5">
        <v>0</v>
      </c>
      <c r="J101" s="5">
        <v>1</v>
      </c>
      <c r="K101" s="5">
        <v>0</v>
      </c>
      <c r="L101" s="5">
        <v>0</v>
      </c>
      <c r="M101" s="5">
        <v>0</v>
      </c>
    </row>
    <row r="102" spans="1:13" ht="18" customHeight="1">
      <c r="A102" s="5">
        <v>1</v>
      </c>
      <c r="B102" s="5">
        <v>1</v>
      </c>
      <c r="C102" s="5">
        <v>2</v>
      </c>
      <c r="D102" s="5">
        <v>0</v>
      </c>
      <c r="E102" s="5">
        <v>1</v>
      </c>
      <c r="F102" s="5">
        <v>1</v>
      </c>
      <c r="G102" s="5">
        <v>0</v>
      </c>
      <c r="H102" s="5">
        <v>1</v>
      </c>
      <c r="I102" s="5">
        <v>0</v>
      </c>
      <c r="J102" s="5">
        <v>1</v>
      </c>
      <c r="K102" s="5">
        <v>0</v>
      </c>
      <c r="L102" s="5">
        <v>1</v>
      </c>
      <c r="M102" s="5">
        <v>0</v>
      </c>
    </row>
    <row r="103" spans="1:13" ht="18" customHeight="1">
      <c r="A103" s="5">
        <v>2</v>
      </c>
      <c r="B103" s="5">
        <v>1</v>
      </c>
      <c r="C103" s="5">
        <v>1</v>
      </c>
      <c r="D103" s="5">
        <v>1</v>
      </c>
      <c r="E103" s="5">
        <v>0</v>
      </c>
      <c r="F103" s="5">
        <v>1</v>
      </c>
      <c r="G103" s="5">
        <v>0</v>
      </c>
      <c r="H103" s="5">
        <v>1</v>
      </c>
      <c r="I103" s="5">
        <v>0</v>
      </c>
      <c r="J103" s="5">
        <v>1</v>
      </c>
      <c r="K103" s="5">
        <v>0</v>
      </c>
      <c r="L103" s="5">
        <v>1</v>
      </c>
      <c r="M103" s="5">
        <v>0</v>
      </c>
    </row>
    <row r="104" spans="1:13" ht="18" customHeight="1">
      <c r="A104" s="5">
        <v>2</v>
      </c>
      <c r="B104" s="5">
        <v>2</v>
      </c>
      <c r="C104" s="5">
        <v>3</v>
      </c>
      <c r="D104" s="5">
        <v>1</v>
      </c>
      <c r="E104" s="5">
        <v>2</v>
      </c>
      <c r="F104" s="5">
        <v>1</v>
      </c>
      <c r="G104" s="5">
        <v>0</v>
      </c>
      <c r="H104" s="5">
        <v>1</v>
      </c>
      <c r="I104" s="5">
        <v>0</v>
      </c>
      <c r="J104" s="5">
        <v>1</v>
      </c>
      <c r="K104" s="5">
        <v>0</v>
      </c>
      <c r="L104" s="5">
        <v>1</v>
      </c>
      <c r="M104" s="5">
        <v>0</v>
      </c>
    </row>
    <row r="105" spans="1:13" ht="18" customHeight="1">
      <c r="A105" s="5">
        <v>2</v>
      </c>
      <c r="B105" s="5">
        <v>4</v>
      </c>
      <c r="C105" s="5">
        <v>4</v>
      </c>
      <c r="D105" s="5">
        <v>2</v>
      </c>
      <c r="E105" s="5">
        <v>4</v>
      </c>
      <c r="F105" s="5">
        <v>2</v>
      </c>
      <c r="G105" s="5">
        <v>0</v>
      </c>
      <c r="H105" s="5">
        <v>2</v>
      </c>
      <c r="I105" s="5">
        <v>4</v>
      </c>
      <c r="J105" s="5">
        <v>1</v>
      </c>
      <c r="K105" s="5">
        <v>4</v>
      </c>
      <c r="L105" s="5">
        <v>1</v>
      </c>
      <c r="M105" s="5">
        <v>4</v>
      </c>
    </row>
    <row r="106" spans="1:13" ht="18" customHeight="1">
      <c r="A106" s="5">
        <v>2</v>
      </c>
      <c r="B106" s="5">
        <v>4</v>
      </c>
      <c r="C106" s="5">
        <v>4</v>
      </c>
    </row>
    <row r="107" spans="1:13" ht="18" customHeight="1">
      <c r="A107" s="5">
        <v>1</v>
      </c>
      <c r="B107" s="5">
        <v>0</v>
      </c>
      <c r="C107" s="5">
        <v>2</v>
      </c>
      <c r="D107" s="5">
        <v>1</v>
      </c>
      <c r="E107" s="5">
        <v>0</v>
      </c>
      <c r="F107" s="5">
        <v>1</v>
      </c>
      <c r="G107" s="5">
        <v>0</v>
      </c>
      <c r="H107" s="5">
        <v>1</v>
      </c>
      <c r="I107" s="5">
        <v>0</v>
      </c>
      <c r="J107" s="5">
        <v>1</v>
      </c>
      <c r="K107" s="5">
        <v>0</v>
      </c>
      <c r="L107" s="5">
        <v>0</v>
      </c>
      <c r="M107" s="5">
        <v>0</v>
      </c>
    </row>
    <row r="108" spans="1:13" ht="18" customHeight="1">
      <c r="A108" s="5">
        <v>2</v>
      </c>
      <c r="B108" s="5">
        <v>4</v>
      </c>
      <c r="C108" s="5">
        <v>4</v>
      </c>
      <c r="D108" s="5">
        <v>1</v>
      </c>
      <c r="E108" s="5">
        <v>4</v>
      </c>
      <c r="F108" s="5">
        <v>1</v>
      </c>
      <c r="G108" s="5">
        <v>3</v>
      </c>
      <c r="H108" s="5">
        <v>1</v>
      </c>
      <c r="I108" s="5">
        <v>3</v>
      </c>
      <c r="J108" s="5">
        <v>1</v>
      </c>
      <c r="K108" s="5">
        <v>4</v>
      </c>
      <c r="L108" s="5">
        <v>1</v>
      </c>
      <c r="M108" s="5">
        <v>3</v>
      </c>
    </row>
    <row r="109" spans="1:13" ht="18" customHeight="1">
      <c r="A109" s="5">
        <v>2</v>
      </c>
      <c r="B109" s="5">
        <v>2</v>
      </c>
      <c r="C109" s="5">
        <v>2</v>
      </c>
      <c r="D109" s="5">
        <v>2</v>
      </c>
      <c r="E109" s="5">
        <v>2</v>
      </c>
      <c r="F109" s="5">
        <v>2</v>
      </c>
      <c r="G109" s="5">
        <v>1</v>
      </c>
      <c r="H109" s="5">
        <v>2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</row>
    <row r="110" spans="1:13" ht="18" customHeight="1">
      <c r="A110" s="5">
        <v>2</v>
      </c>
      <c r="B110" s="5">
        <v>2</v>
      </c>
      <c r="C110" s="5">
        <v>3</v>
      </c>
      <c r="D110" s="5">
        <v>1</v>
      </c>
      <c r="E110" s="5">
        <v>1</v>
      </c>
      <c r="F110" s="5">
        <v>1</v>
      </c>
      <c r="G110" s="5">
        <v>0</v>
      </c>
      <c r="H110" s="5">
        <v>1</v>
      </c>
      <c r="I110" s="5">
        <v>0</v>
      </c>
      <c r="J110" s="5">
        <v>1</v>
      </c>
      <c r="K110" s="5">
        <v>0</v>
      </c>
      <c r="L110" s="5">
        <v>1</v>
      </c>
      <c r="M110" s="5">
        <v>0</v>
      </c>
    </row>
    <row r="111" spans="1:13" ht="18" customHeight="1">
      <c r="A111" s="5">
        <v>2</v>
      </c>
      <c r="B111" s="5">
        <v>0</v>
      </c>
      <c r="C111" s="5">
        <v>3</v>
      </c>
      <c r="D111" s="5">
        <v>2</v>
      </c>
      <c r="E111" s="5">
        <v>0</v>
      </c>
      <c r="F111" s="5">
        <v>1</v>
      </c>
      <c r="G111" s="5">
        <v>0</v>
      </c>
      <c r="H111" s="5">
        <v>1</v>
      </c>
      <c r="I111" s="5">
        <v>0</v>
      </c>
      <c r="J111" s="5">
        <v>1</v>
      </c>
      <c r="K111" s="5">
        <v>0</v>
      </c>
      <c r="L111" s="5">
        <v>1</v>
      </c>
      <c r="M111" s="5">
        <v>0</v>
      </c>
    </row>
    <row r="112" spans="1:13" ht="18" customHeight="1">
      <c r="A112" s="5">
        <v>3</v>
      </c>
      <c r="B112" s="5">
        <v>1</v>
      </c>
      <c r="C112" s="5">
        <v>3</v>
      </c>
      <c r="D112" s="5">
        <v>2</v>
      </c>
      <c r="E112" s="5">
        <v>1</v>
      </c>
      <c r="F112" s="5">
        <v>1</v>
      </c>
      <c r="G112" s="5">
        <v>0</v>
      </c>
      <c r="H112" s="5">
        <v>1</v>
      </c>
      <c r="I112" s="5">
        <v>0</v>
      </c>
      <c r="J112" s="5">
        <v>1</v>
      </c>
      <c r="K112" s="5">
        <v>0</v>
      </c>
      <c r="L112" s="5">
        <v>1</v>
      </c>
      <c r="M112" s="5">
        <v>0</v>
      </c>
    </row>
    <row r="113" spans="1:13" ht="18" customHeight="1">
      <c r="A113" s="5">
        <v>2</v>
      </c>
      <c r="B113" s="5">
        <v>2</v>
      </c>
      <c r="C113" s="5">
        <v>4</v>
      </c>
      <c r="D113" s="5">
        <v>1</v>
      </c>
      <c r="E113" s="5">
        <v>1</v>
      </c>
      <c r="F113" s="5">
        <v>1</v>
      </c>
      <c r="G113" s="5">
        <v>0</v>
      </c>
      <c r="H113" s="5">
        <v>1</v>
      </c>
      <c r="I113" s="5">
        <v>0</v>
      </c>
      <c r="J113" s="5">
        <v>1</v>
      </c>
      <c r="K113" s="5">
        <v>0</v>
      </c>
      <c r="L113" s="5">
        <v>0</v>
      </c>
      <c r="M113" s="5">
        <v>0</v>
      </c>
    </row>
    <row r="114" spans="1:13" ht="18" customHeight="1">
      <c r="A114" s="5">
        <v>1</v>
      </c>
      <c r="B114" s="5">
        <v>0</v>
      </c>
      <c r="C114" s="5">
        <v>1</v>
      </c>
      <c r="D114" s="5">
        <v>1</v>
      </c>
      <c r="E114" s="5">
        <v>0</v>
      </c>
      <c r="F114" s="5">
        <v>1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</row>
    <row r="115" spans="1:13" ht="18" customHeight="1">
      <c r="A115" s="5"/>
      <c r="B115" s="5"/>
      <c r="C115" s="5"/>
    </row>
    <row r="116" spans="1:13" ht="18" customHeight="1">
      <c r="A116" s="5"/>
      <c r="B116" s="5"/>
      <c r="C116" s="5"/>
    </row>
    <row r="117" spans="1:13" ht="18" customHeight="1">
      <c r="A117" s="5"/>
      <c r="B117" s="5"/>
      <c r="C117" s="5"/>
    </row>
    <row r="118" spans="1:13" ht="18" customHeight="1">
      <c r="A118" s="5">
        <v>1</v>
      </c>
      <c r="B118" s="5">
        <v>1</v>
      </c>
      <c r="C118" s="5">
        <v>2</v>
      </c>
      <c r="D118" s="5">
        <v>1</v>
      </c>
      <c r="E118" s="5">
        <v>0</v>
      </c>
      <c r="F118" s="5">
        <v>1</v>
      </c>
      <c r="G118" s="5">
        <v>0</v>
      </c>
      <c r="H118" s="5">
        <v>0</v>
      </c>
      <c r="I118" s="5">
        <v>0</v>
      </c>
      <c r="J118" s="7">
        <v>0</v>
      </c>
      <c r="K118" s="7">
        <v>0</v>
      </c>
      <c r="L118" s="7">
        <v>0</v>
      </c>
      <c r="M118" s="7">
        <v>0</v>
      </c>
    </row>
    <row r="119" spans="1:13" ht="18" customHeight="1">
      <c r="A119" s="5">
        <v>2</v>
      </c>
      <c r="B119" s="5">
        <v>1</v>
      </c>
      <c r="C119" s="5">
        <v>2</v>
      </c>
      <c r="D119" s="5">
        <v>2</v>
      </c>
      <c r="E119" s="5">
        <v>1</v>
      </c>
      <c r="F119" s="5">
        <v>2</v>
      </c>
      <c r="G119" s="5">
        <v>0</v>
      </c>
      <c r="H119" s="5">
        <v>1</v>
      </c>
      <c r="I119" s="5">
        <v>0</v>
      </c>
      <c r="J119" s="7">
        <v>1</v>
      </c>
      <c r="K119" s="7">
        <v>0</v>
      </c>
      <c r="L119" s="7">
        <v>1</v>
      </c>
      <c r="M119" s="7">
        <v>0</v>
      </c>
    </row>
    <row r="120" spans="1:13" ht="18" customHeight="1">
      <c r="A120" s="5"/>
      <c r="B120" s="5"/>
      <c r="C120" s="5"/>
      <c r="J120" s="8"/>
      <c r="K120" s="8"/>
      <c r="L120" s="8"/>
      <c r="M120" s="8"/>
    </row>
    <row r="121" spans="1:13" ht="18" customHeight="1">
      <c r="A121" s="5">
        <v>1</v>
      </c>
      <c r="B121" s="5">
        <v>1</v>
      </c>
      <c r="C121" s="5">
        <v>1</v>
      </c>
      <c r="D121" s="5">
        <v>1</v>
      </c>
      <c r="E121" s="5">
        <v>0</v>
      </c>
      <c r="F121" s="5">
        <v>1</v>
      </c>
      <c r="G121" s="5">
        <v>0</v>
      </c>
      <c r="H121" s="5">
        <v>1</v>
      </c>
      <c r="I121" s="5">
        <v>0</v>
      </c>
      <c r="J121" s="7">
        <v>1</v>
      </c>
      <c r="K121" s="7">
        <v>0</v>
      </c>
      <c r="L121" s="7">
        <v>0</v>
      </c>
      <c r="M121" s="7">
        <v>0</v>
      </c>
    </row>
    <row r="122" spans="1:13" ht="18" customHeight="1">
      <c r="A122" s="5">
        <v>1</v>
      </c>
      <c r="B122" s="5">
        <v>3</v>
      </c>
      <c r="C122" s="5">
        <v>4</v>
      </c>
      <c r="D122" s="5">
        <v>1</v>
      </c>
      <c r="E122" s="5">
        <v>1</v>
      </c>
      <c r="F122" s="5">
        <v>1</v>
      </c>
      <c r="G122" s="5">
        <v>0</v>
      </c>
      <c r="H122" s="5">
        <v>1</v>
      </c>
      <c r="I122" s="5">
        <v>0</v>
      </c>
      <c r="J122" s="7">
        <v>1</v>
      </c>
      <c r="K122" s="7">
        <v>0</v>
      </c>
      <c r="L122" s="8">
        <v>1</v>
      </c>
      <c r="M122" s="8">
        <v>0</v>
      </c>
    </row>
    <row r="123" spans="1:13" ht="18" customHeight="1">
      <c r="A123" s="5">
        <v>2</v>
      </c>
      <c r="B123" s="5">
        <v>4</v>
      </c>
      <c r="C123" s="5">
        <v>3</v>
      </c>
      <c r="D123" s="5">
        <v>2</v>
      </c>
      <c r="E123" s="5">
        <v>1</v>
      </c>
      <c r="F123" s="5">
        <v>1</v>
      </c>
      <c r="G123" s="5">
        <v>0</v>
      </c>
      <c r="H123" s="5">
        <v>1</v>
      </c>
      <c r="I123" s="5">
        <v>0</v>
      </c>
      <c r="J123" s="7">
        <v>1</v>
      </c>
      <c r="K123" s="7">
        <v>0</v>
      </c>
      <c r="L123" s="7">
        <v>0</v>
      </c>
      <c r="M123" s="7">
        <v>0</v>
      </c>
    </row>
    <row r="124" spans="1:13" ht="18" customHeight="1">
      <c r="A124" s="5">
        <v>2</v>
      </c>
      <c r="B124" s="5">
        <v>3</v>
      </c>
      <c r="C124" s="5">
        <v>3</v>
      </c>
      <c r="D124" s="5">
        <v>1</v>
      </c>
      <c r="E124" s="5">
        <v>1</v>
      </c>
      <c r="F124" s="5">
        <v>1</v>
      </c>
      <c r="G124" s="5">
        <v>0</v>
      </c>
      <c r="H124" s="5">
        <v>1</v>
      </c>
      <c r="I124" s="5">
        <v>0</v>
      </c>
      <c r="J124" s="7">
        <v>0</v>
      </c>
      <c r="K124" s="7">
        <v>0</v>
      </c>
      <c r="L124" s="7">
        <v>0</v>
      </c>
      <c r="M124" s="7">
        <v>0</v>
      </c>
    </row>
    <row r="125" spans="1:13" ht="18" customHeight="1">
      <c r="A125" s="5"/>
      <c r="B125" s="5"/>
      <c r="C125" s="5"/>
      <c r="J125" s="8"/>
      <c r="K125" s="8"/>
      <c r="L125" s="8"/>
      <c r="M125" s="8"/>
    </row>
    <row r="126" spans="1:13" ht="18" customHeight="1">
      <c r="A126" s="5">
        <v>1</v>
      </c>
      <c r="B126" s="5">
        <v>1</v>
      </c>
      <c r="C126" s="5">
        <v>3</v>
      </c>
      <c r="D126" s="5">
        <v>1</v>
      </c>
      <c r="E126" s="5">
        <v>1</v>
      </c>
      <c r="F126" s="5">
        <v>1</v>
      </c>
      <c r="G126" s="5">
        <v>0</v>
      </c>
      <c r="H126" s="5">
        <v>0</v>
      </c>
      <c r="I126" s="5">
        <v>0</v>
      </c>
      <c r="J126" s="7">
        <v>0</v>
      </c>
      <c r="K126" s="7">
        <v>0</v>
      </c>
      <c r="L126" s="7">
        <v>0</v>
      </c>
      <c r="M126" s="7">
        <v>0</v>
      </c>
    </row>
    <row r="127" spans="1:13" ht="18" customHeight="1">
      <c r="A127" s="5"/>
      <c r="B127" s="5"/>
      <c r="C127" s="5"/>
      <c r="J127" s="8"/>
      <c r="K127" s="8"/>
      <c r="L127" s="8"/>
      <c r="M127" s="8"/>
    </row>
    <row r="128" spans="1:13" ht="18" customHeight="1">
      <c r="A128" s="5">
        <v>2</v>
      </c>
      <c r="B128" s="5">
        <v>1</v>
      </c>
      <c r="C128" s="5">
        <v>1</v>
      </c>
      <c r="D128" s="5">
        <v>1</v>
      </c>
      <c r="E128" s="5">
        <v>1</v>
      </c>
      <c r="F128" s="5">
        <v>1</v>
      </c>
      <c r="G128" s="5">
        <v>0</v>
      </c>
      <c r="H128" s="5">
        <v>1</v>
      </c>
      <c r="I128" s="5">
        <v>0</v>
      </c>
      <c r="J128" s="7">
        <v>0</v>
      </c>
      <c r="K128" s="7">
        <v>0</v>
      </c>
      <c r="L128" s="8">
        <v>0</v>
      </c>
      <c r="M128" s="8">
        <v>0</v>
      </c>
    </row>
    <row r="129" spans="1:14" ht="18" customHeight="1">
      <c r="A129" s="5">
        <v>1</v>
      </c>
      <c r="B129" s="5">
        <v>2</v>
      </c>
      <c r="C129" s="5">
        <v>2</v>
      </c>
      <c r="D129" s="5">
        <v>1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7">
        <v>0</v>
      </c>
      <c r="K129" s="7">
        <v>0</v>
      </c>
      <c r="L129" s="8">
        <v>0</v>
      </c>
      <c r="M129" s="8">
        <v>0</v>
      </c>
    </row>
    <row r="132" spans="1:14">
      <c r="A132" s="10" t="s">
        <v>59</v>
      </c>
      <c r="B132" s="10" t="s">
        <v>60</v>
      </c>
      <c r="C132" s="10" t="s">
        <v>61</v>
      </c>
      <c r="D132" s="10" t="s">
        <v>62</v>
      </c>
      <c r="E132" s="10" t="s">
        <v>63</v>
      </c>
      <c r="F132" s="10" t="s">
        <v>64</v>
      </c>
      <c r="G132" s="10" t="s">
        <v>65</v>
      </c>
      <c r="H132" s="10" t="s">
        <v>66</v>
      </c>
      <c r="I132" s="10" t="s">
        <v>67</v>
      </c>
      <c r="J132" s="10" t="s">
        <v>68</v>
      </c>
      <c r="K132" s="10" t="s">
        <v>69</v>
      </c>
      <c r="L132" s="10" t="s">
        <v>70</v>
      </c>
      <c r="M132" s="10" t="s">
        <v>71</v>
      </c>
      <c r="N132" s="1" t="s">
        <v>72</v>
      </c>
    </row>
    <row r="133" spans="1:14">
      <c r="A133" s="4">
        <f t="shared" ref="A133:M133" si="0">COUNTIF(A2:A129,0)</f>
        <v>0</v>
      </c>
      <c r="B133" s="4">
        <f t="shared" si="0"/>
        <v>4</v>
      </c>
      <c r="C133" s="4">
        <f t="shared" si="0"/>
        <v>0</v>
      </c>
      <c r="D133" s="4">
        <f t="shared" si="0"/>
        <v>2</v>
      </c>
      <c r="E133" s="4">
        <f t="shared" si="0"/>
        <v>23</v>
      </c>
      <c r="F133" s="4">
        <f t="shared" si="0"/>
        <v>3</v>
      </c>
      <c r="G133" s="4">
        <f t="shared" si="0"/>
        <v>45</v>
      </c>
      <c r="H133" s="4">
        <f t="shared" si="0"/>
        <v>9</v>
      </c>
      <c r="I133" s="4">
        <f t="shared" si="0"/>
        <v>58</v>
      </c>
      <c r="J133" s="4">
        <f t="shared" si="0"/>
        <v>26</v>
      </c>
      <c r="K133" s="4">
        <f t="shared" si="0"/>
        <v>64</v>
      </c>
      <c r="L133" s="4">
        <f t="shared" si="0"/>
        <v>41</v>
      </c>
      <c r="M133" s="4">
        <f t="shared" si="0"/>
        <v>65</v>
      </c>
      <c r="N133" s="4">
        <v>0</v>
      </c>
    </row>
    <row r="134" spans="1:14">
      <c r="A134" s="4">
        <f t="shared" ref="A134:M134" si="1">COUNTIF(A2:A129,1)</f>
        <v>32</v>
      </c>
      <c r="B134" s="4">
        <f t="shared" si="1"/>
        <v>40</v>
      </c>
      <c r="C134" s="4">
        <f t="shared" si="1"/>
        <v>12</v>
      </c>
      <c r="D134" s="4">
        <f t="shared" si="1"/>
        <v>54</v>
      </c>
      <c r="E134" s="4">
        <f t="shared" si="1"/>
        <v>35</v>
      </c>
      <c r="F134" s="4">
        <f t="shared" si="1"/>
        <v>60</v>
      </c>
      <c r="G134" s="4">
        <f t="shared" si="1"/>
        <v>19</v>
      </c>
      <c r="H134" s="4">
        <f t="shared" si="1"/>
        <v>59</v>
      </c>
      <c r="I134" s="4">
        <f t="shared" si="1"/>
        <v>9</v>
      </c>
      <c r="J134" s="4">
        <f t="shared" si="1"/>
        <v>46</v>
      </c>
      <c r="K134" s="4">
        <f t="shared" si="1"/>
        <v>8</v>
      </c>
      <c r="L134" s="4">
        <f t="shared" si="1"/>
        <v>33</v>
      </c>
      <c r="M134" s="4">
        <f t="shared" si="1"/>
        <v>6</v>
      </c>
      <c r="N134" s="1">
        <v>1</v>
      </c>
    </row>
    <row r="135" spans="1:14">
      <c r="A135" s="4">
        <f t="shared" ref="A135:M135" si="2">COUNTIF(A2:A129,2)</f>
        <v>32</v>
      </c>
      <c r="B135" s="4">
        <f t="shared" si="2"/>
        <v>17</v>
      </c>
      <c r="C135" s="4">
        <f t="shared" si="2"/>
        <v>23</v>
      </c>
      <c r="D135" s="4">
        <f t="shared" si="2"/>
        <v>16</v>
      </c>
      <c r="E135" s="4">
        <f t="shared" si="2"/>
        <v>9</v>
      </c>
      <c r="F135" s="4">
        <f t="shared" si="2"/>
        <v>8</v>
      </c>
      <c r="G135" s="4">
        <f t="shared" si="2"/>
        <v>6</v>
      </c>
      <c r="H135" s="4">
        <f t="shared" si="2"/>
        <v>8</v>
      </c>
      <c r="I135" s="4">
        <f t="shared" si="2"/>
        <v>4</v>
      </c>
      <c r="J135" s="4">
        <f t="shared" si="2"/>
        <v>3</v>
      </c>
      <c r="K135" s="4">
        <f t="shared" si="2"/>
        <v>2</v>
      </c>
      <c r="L135" s="4">
        <f t="shared" si="2"/>
        <v>2</v>
      </c>
      <c r="M135" s="4">
        <f t="shared" si="2"/>
        <v>1</v>
      </c>
      <c r="N135" s="1">
        <v>2</v>
      </c>
    </row>
    <row r="136" spans="1:14">
      <c r="A136" s="4">
        <f t="shared" ref="A136:M136" si="3">COUNTIF(A2:A129,3)</f>
        <v>9</v>
      </c>
      <c r="B136" s="4">
        <f t="shared" si="3"/>
        <v>8</v>
      </c>
      <c r="C136" s="4">
        <f t="shared" si="3"/>
        <v>19</v>
      </c>
      <c r="D136" s="4">
        <f t="shared" si="3"/>
        <v>5</v>
      </c>
      <c r="E136" s="4">
        <f t="shared" si="3"/>
        <v>5</v>
      </c>
      <c r="F136" s="4">
        <f t="shared" si="3"/>
        <v>5</v>
      </c>
      <c r="G136" s="4">
        <f t="shared" si="3"/>
        <v>3</v>
      </c>
      <c r="H136" s="4">
        <f t="shared" si="3"/>
        <v>0</v>
      </c>
      <c r="I136" s="4">
        <f t="shared" si="3"/>
        <v>3</v>
      </c>
      <c r="J136" s="4">
        <f t="shared" si="3"/>
        <v>0</v>
      </c>
      <c r="K136" s="4">
        <f t="shared" si="3"/>
        <v>0</v>
      </c>
      <c r="L136" s="4">
        <f t="shared" si="3"/>
        <v>0</v>
      </c>
      <c r="M136" s="4">
        <f t="shared" si="3"/>
        <v>3</v>
      </c>
      <c r="N136" s="1">
        <v>3</v>
      </c>
    </row>
    <row r="137" spans="1:14">
      <c r="A137" s="4">
        <f t="shared" ref="A137:M137" si="4">COUNTIF(A2:A129,4)</f>
        <v>8</v>
      </c>
      <c r="B137" s="4">
        <f t="shared" si="4"/>
        <v>12</v>
      </c>
      <c r="C137" s="4">
        <f t="shared" si="4"/>
        <v>27</v>
      </c>
      <c r="D137" s="4">
        <f t="shared" si="4"/>
        <v>3</v>
      </c>
      <c r="E137" s="4">
        <f t="shared" si="4"/>
        <v>8</v>
      </c>
      <c r="F137" s="4">
        <f t="shared" si="4"/>
        <v>1</v>
      </c>
      <c r="G137" s="4">
        <f t="shared" si="4"/>
        <v>4</v>
      </c>
      <c r="H137" s="4">
        <f t="shared" si="4"/>
        <v>1</v>
      </c>
      <c r="I137" s="4">
        <f t="shared" si="4"/>
        <v>3</v>
      </c>
      <c r="J137" s="4">
        <f t="shared" si="4"/>
        <v>2</v>
      </c>
      <c r="K137" s="4">
        <f t="shared" si="4"/>
        <v>3</v>
      </c>
      <c r="L137" s="4">
        <f t="shared" si="4"/>
        <v>1</v>
      </c>
      <c r="M137" s="4">
        <f t="shared" si="4"/>
        <v>2</v>
      </c>
      <c r="N137" s="1">
        <v>4</v>
      </c>
    </row>
    <row r="138" spans="1:14">
      <c r="A138" s="4">
        <f>SUM(A134:A137)</f>
        <v>81</v>
      </c>
      <c r="B138" s="4">
        <f t="shared" ref="B138:M138" si="5">SUM(A133:A137)</f>
        <v>81</v>
      </c>
      <c r="C138" s="4">
        <f t="shared" si="5"/>
        <v>81</v>
      </c>
      <c r="D138" s="4">
        <f t="shared" si="5"/>
        <v>81</v>
      </c>
      <c r="E138" s="4">
        <f t="shared" si="5"/>
        <v>80</v>
      </c>
      <c r="F138" s="4">
        <f t="shared" si="5"/>
        <v>80</v>
      </c>
      <c r="G138" s="4">
        <f t="shared" si="5"/>
        <v>77</v>
      </c>
      <c r="H138" s="4">
        <f t="shared" si="5"/>
        <v>77</v>
      </c>
      <c r="I138" s="4">
        <f t="shared" si="5"/>
        <v>77</v>
      </c>
      <c r="J138" s="4">
        <f t="shared" si="5"/>
        <v>77</v>
      </c>
      <c r="K138" s="4">
        <f t="shared" si="5"/>
        <v>77</v>
      </c>
      <c r="L138" s="4">
        <f t="shared" si="5"/>
        <v>77</v>
      </c>
      <c r="M138" s="4">
        <f t="shared" si="5"/>
        <v>77</v>
      </c>
      <c r="N138" s="1" t="s">
        <v>28</v>
      </c>
    </row>
    <row r="140" spans="1:14">
      <c r="A140" s="4" t="s">
        <v>59</v>
      </c>
      <c r="B140" s="4" t="s">
        <v>60</v>
      </c>
      <c r="C140" s="4" t="s">
        <v>61</v>
      </c>
      <c r="D140" s="4" t="s">
        <v>62</v>
      </c>
      <c r="E140" s="4" t="s">
        <v>63</v>
      </c>
      <c r="F140" s="4" t="s">
        <v>64</v>
      </c>
      <c r="G140" s="4" t="s">
        <v>65</v>
      </c>
      <c r="H140" s="4" t="s">
        <v>66</v>
      </c>
      <c r="I140" s="4" t="s">
        <v>67</v>
      </c>
      <c r="J140" s="4" t="s">
        <v>68</v>
      </c>
      <c r="K140" s="4" t="s">
        <v>69</v>
      </c>
      <c r="L140" s="4" t="s">
        <v>70</v>
      </c>
      <c r="M140" s="4" t="s">
        <v>71</v>
      </c>
      <c r="N140" s="1" t="s">
        <v>72</v>
      </c>
    </row>
    <row r="141" spans="1:14">
      <c r="A141" s="4">
        <v>0</v>
      </c>
      <c r="B141" s="4">
        <v>4</v>
      </c>
      <c r="C141" s="4">
        <v>0</v>
      </c>
      <c r="D141" s="4">
        <v>2</v>
      </c>
      <c r="E141" s="4">
        <v>23</v>
      </c>
      <c r="F141" s="4">
        <v>3</v>
      </c>
      <c r="G141" s="4">
        <v>45</v>
      </c>
      <c r="H141" s="4">
        <v>9</v>
      </c>
      <c r="I141" s="4">
        <v>58</v>
      </c>
      <c r="J141" s="4">
        <v>26</v>
      </c>
      <c r="K141" s="4">
        <v>64</v>
      </c>
      <c r="L141" s="4">
        <v>41</v>
      </c>
      <c r="M141" s="4">
        <v>65</v>
      </c>
      <c r="N141" s="1">
        <v>0</v>
      </c>
    </row>
    <row r="142" spans="1:14">
      <c r="A142" s="4">
        <v>32</v>
      </c>
      <c r="B142" s="4">
        <v>40</v>
      </c>
      <c r="C142" s="4">
        <v>12</v>
      </c>
      <c r="D142" s="4">
        <v>54</v>
      </c>
      <c r="E142" s="4">
        <v>35</v>
      </c>
      <c r="F142" s="4">
        <v>60</v>
      </c>
      <c r="G142" s="4">
        <v>19</v>
      </c>
      <c r="H142" s="4">
        <v>59</v>
      </c>
      <c r="I142" s="4">
        <v>9</v>
      </c>
      <c r="J142" s="4">
        <v>46</v>
      </c>
      <c r="K142" s="4">
        <v>8</v>
      </c>
      <c r="L142" s="4">
        <v>33</v>
      </c>
      <c r="M142" s="4">
        <v>6</v>
      </c>
      <c r="N142" s="1">
        <v>1</v>
      </c>
    </row>
    <row r="143" spans="1:14">
      <c r="A143" s="4">
        <v>32</v>
      </c>
      <c r="B143" s="4">
        <v>17</v>
      </c>
      <c r="C143" s="4">
        <v>23</v>
      </c>
      <c r="D143" s="4">
        <v>16</v>
      </c>
      <c r="E143" s="4">
        <v>9</v>
      </c>
      <c r="F143" s="4">
        <v>8</v>
      </c>
      <c r="G143" s="4">
        <v>6</v>
      </c>
      <c r="H143" s="4">
        <v>8</v>
      </c>
      <c r="I143" s="4">
        <v>4</v>
      </c>
      <c r="J143" s="4">
        <v>3</v>
      </c>
      <c r="K143" s="4">
        <v>2</v>
      </c>
      <c r="L143" s="4">
        <v>2</v>
      </c>
      <c r="M143" s="4">
        <v>1</v>
      </c>
      <c r="N143" s="1">
        <v>2</v>
      </c>
    </row>
    <row r="144" spans="1:14">
      <c r="A144" s="4">
        <v>9</v>
      </c>
      <c r="B144" s="4">
        <v>8</v>
      </c>
      <c r="C144" s="4">
        <v>19</v>
      </c>
      <c r="D144" s="4">
        <v>5</v>
      </c>
      <c r="E144" s="4">
        <v>5</v>
      </c>
      <c r="F144" s="4">
        <v>5</v>
      </c>
      <c r="G144" s="4">
        <v>3</v>
      </c>
      <c r="H144" s="4">
        <v>0</v>
      </c>
      <c r="I144" s="4">
        <v>3</v>
      </c>
      <c r="J144" s="4">
        <v>0</v>
      </c>
      <c r="K144" s="4">
        <v>0</v>
      </c>
      <c r="L144" s="4">
        <v>0</v>
      </c>
      <c r="M144" s="4">
        <v>3</v>
      </c>
      <c r="N144" s="1">
        <v>3</v>
      </c>
    </row>
    <row r="145" spans="1:18">
      <c r="A145" s="4">
        <v>8</v>
      </c>
      <c r="B145" s="4">
        <v>12</v>
      </c>
      <c r="C145" s="4">
        <v>27</v>
      </c>
      <c r="D145" s="4">
        <v>3</v>
      </c>
      <c r="E145" s="4">
        <v>8</v>
      </c>
      <c r="F145" s="4">
        <v>1</v>
      </c>
      <c r="G145" s="4">
        <v>4</v>
      </c>
      <c r="H145" s="4">
        <v>1</v>
      </c>
      <c r="I145" s="4">
        <v>3</v>
      </c>
      <c r="J145" s="4">
        <v>2</v>
      </c>
      <c r="K145" s="4">
        <v>3</v>
      </c>
      <c r="L145" s="4">
        <v>1</v>
      </c>
      <c r="M145" s="4">
        <v>2</v>
      </c>
      <c r="N145" s="1">
        <v>4</v>
      </c>
    </row>
    <row r="146" spans="1:18">
      <c r="A146" s="4">
        <v>81</v>
      </c>
      <c r="B146" s="4">
        <v>81</v>
      </c>
      <c r="C146" s="4">
        <v>81</v>
      </c>
      <c r="D146" s="4">
        <v>81</v>
      </c>
      <c r="E146" s="4">
        <v>80</v>
      </c>
      <c r="F146" s="4">
        <v>80</v>
      </c>
      <c r="G146" s="4">
        <v>77</v>
      </c>
      <c r="H146" s="4">
        <v>77</v>
      </c>
      <c r="I146" s="4">
        <v>77</v>
      </c>
      <c r="J146" s="4">
        <v>77</v>
      </c>
      <c r="K146" s="4">
        <v>77</v>
      </c>
      <c r="L146" s="4">
        <v>77</v>
      </c>
      <c r="M146" s="4">
        <v>77</v>
      </c>
      <c r="N146" s="1" t="s">
        <v>28</v>
      </c>
    </row>
    <row r="148" spans="1:18">
      <c r="A148" s="32" t="s">
        <v>72</v>
      </c>
      <c r="B148" s="33" t="s">
        <v>59</v>
      </c>
      <c r="C148" s="33" t="s">
        <v>60</v>
      </c>
      <c r="D148" s="33" t="s">
        <v>61</v>
      </c>
      <c r="E148" s="22"/>
      <c r="F148" s="32" t="s">
        <v>72</v>
      </c>
      <c r="G148" s="33" t="s">
        <v>62</v>
      </c>
      <c r="H148" s="33" t="s">
        <v>64</v>
      </c>
      <c r="I148" s="33" t="s">
        <v>66</v>
      </c>
      <c r="J148" s="33" t="s">
        <v>68</v>
      </c>
      <c r="K148" s="33" t="s">
        <v>70</v>
      </c>
      <c r="L148" s="22"/>
      <c r="M148" s="32" t="s">
        <v>72</v>
      </c>
      <c r="N148" s="33" t="s">
        <v>63</v>
      </c>
      <c r="O148" s="33" t="s">
        <v>65</v>
      </c>
      <c r="P148" s="33" t="s">
        <v>67</v>
      </c>
      <c r="Q148" s="33" t="s">
        <v>69</v>
      </c>
      <c r="R148" s="33" t="s">
        <v>71</v>
      </c>
    </row>
    <row r="149" spans="1:18">
      <c r="A149" s="30">
        <v>0</v>
      </c>
      <c r="B149" s="31">
        <v>0</v>
      </c>
      <c r="C149" s="31">
        <v>4</v>
      </c>
      <c r="D149" s="31">
        <v>0</v>
      </c>
      <c r="F149" s="30">
        <v>0</v>
      </c>
      <c r="G149" s="31">
        <v>2</v>
      </c>
      <c r="H149" s="31">
        <v>3</v>
      </c>
      <c r="I149" s="31">
        <v>9</v>
      </c>
      <c r="J149" s="31">
        <v>26</v>
      </c>
      <c r="K149" s="31">
        <v>41</v>
      </c>
      <c r="M149" s="30">
        <v>0</v>
      </c>
      <c r="N149" s="31">
        <v>23</v>
      </c>
      <c r="O149" s="31">
        <v>45</v>
      </c>
      <c r="P149" s="31">
        <v>58</v>
      </c>
      <c r="Q149" s="31">
        <v>64</v>
      </c>
      <c r="R149" s="31">
        <v>65</v>
      </c>
    </row>
    <row r="150" spans="1:18">
      <c r="A150" s="30">
        <v>1</v>
      </c>
      <c r="B150" s="31">
        <v>32</v>
      </c>
      <c r="C150" s="31">
        <v>40</v>
      </c>
      <c r="D150" s="31">
        <v>12</v>
      </c>
      <c r="F150" s="30">
        <v>1</v>
      </c>
      <c r="G150" s="31">
        <v>54</v>
      </c>
      <c r="H150" s="31">
        <v>60</v>
      </c>
      <c r="I150" s="31">
        <v>59</v>
      </c>
      <c r="J150" s="31">
        <v>46</v>
      </c>
      <c r="K150" s="31">
        <v>33</v>
      </c>
      <c r="M150" s="30">
        <v>1</v>
      </c>
      <c r="N150" s="31">
        <v>35</v>
      </c>
      <c r="O150" s="31">
        <v>19</v>
      </c>
      <c r="P150" s="31">
        <v>9</v>
      </c>
      <c r="Q150" s="31">
        <v>8</v>
      </c>
      <c r="R150" s="31">
        <v>6</v>
      </c>
    </row>
    <row r="151" spans="1:18">
      <c r="A151" s="30">
        <v>2</v>
      </c>
      <c r="B151" s="31">
        <v>32</v>
      </c>
      <c r="C151" s="31">
        <v>17</v>
      </c>
      <c r="D151" s="31">
        <v>23</v>
      </c>
      <c r="F151" s="30">
        <v>2</v>
      </c>
      <c r="G151" s="31">
        <v>16</v>
      </c>
      <c r="H151" s="31">
        <v>8</v>
      </c>
      <c r="I151" s="31">
        <v>8</v>
      </c>
      <c r="J151" s="31">
        <v>3</v>
      </c>
      <c r="K151" s="31">
        <v>2</v>
      </c>
      <c r="M151" s="30">
        <v>2</v>
      </c>
      <c r="N151" s="31">
        <v>9</v>
      </c>
      <c r="O151" s="31">
        <v>6</v>
      </c>
      <c r="P151" s="31">
        <v>4</v>
      </c>
      <c r="Q151" s="31">
        <v>2</v>
      </c>
      <c r="R151" s="31">
        <v>1</v>
      </c>
    </row>
    <row r="152" spans="1:18">
      <c r="A152" s="30">
        <v>3</v>
      </c>
      <c r="B152" s="31">
        <v>9</v>
      </c>
      <c r="C152" s="31">
        <v>8</v>
      </c>
      <c r="D152" s="31">
        <v>19</v>
      </c>
      <c r="F152" s="30">
        <v>3</v>
      </c>
      <c r="G152" s="31">
        <v>5</v>
      </c>
      <c r="H152" s="31">
        <v>5</v>
      </c>
      <c r="I152" s="31">
        <v>0</v>
      </c>
      <c r="J152" s="31">
        <v>0</v>
      </c>
      <c r="K152" s="31">
        <v>0</v>
      </c>
      <c r="M152" s="30">
        <v>3</v>
      </c>
      <c r="N152" s="31">
        <v>5</v>
      </c>
      <c r="O152" s="31">
        <v>3</v>
      </c>
      <c r="P152" s="31">
        <v>3</v>
      </c>
      <c r="Q152" s="31">
        <v>0</v>
      </c>
      <c r="R152" s="31">
        <v>3</v>
      </c>
    </row>
    <row r="153" spans="1:18">
      <c r="A153" s="30">
        <v>4</v>
      </c>
      <c r="B153" s="31">
        <v>8</v>
      </c>
      <c r="C153" s="31">
        <v>12</v>
      </c>
      <c r="D153" s="31">
        <v>27</v>
      </c>
      <c r="F153" s="30">
        <v>4</v>
      </c>
      <c r="G153" s="31">
        <v>3</v>
      </c>
      <c r="H153" s="31">
        <v>1</v>
      </c>
      <c r="I153" s="31">
        <v>1</v>
      </c>
      <c r="J153" s="31">
        <v>2</v>
      </c>
      <c r="K153" s="31">
        <v>1</v>
      </c>
      <c r="M153" s="30">
        <v>4</v>
      </c>
      <c r="N153" s="31">
        <v>8</v>
      </c>
      <c r="O153" s="31">
        <v>4</v>
      </c>
      <c r="P153" s="31">
        <v>3</v>
      </c>
      <c r="Q153" s="31">
        <v>3</v>
      </c>
      <c r="R153" s="31">
        <v>2</v>
      </c>
    </row>
    <row r="154" spans="1:18">
      <c r="A154" s="30" t="s">
        <v>28</v>
      </c>
      <c r="B154" s="31">
        <v>81</v>
      </c>
      <c r="C154" s="31">
        <v>81</v>
      </c>
      <c r="D154" s="31">
        <v>81</v>
      </c>
      <c r="F154" s="30" t="s">
        <v>28</v>
      </c>
      <c r="G154" s="31">
        <v>81</v>
      </c>
      <c r="H154" s="31">
        <v>80</v>
      </c>
      <c r="I154" s="31">
        <v>77</v>
      </c>
      <c r="J154" s="31">
        <v>77</v>
      </c>
      <c r="K154" s="31">
        <v>77</v>
      </c>
      <c r="M154" s="30" t="s">
        <v>28</v>
      </c>
      <c r="N154" s="31">
        <v>80</v>
      </c>
      <c r="O154" s="31">
        <v>77</v>
      </c>
      <c r="P154" s="31">
        <v>77</v>
      </c>
      <c r="Q154" s="31">
        <v>77</v>
      </c>
      <c r="R154" s="31">
        <v>77</v>
      </c>
    </row>
    <row r="156" spans="1:18">
      <c r="A156" s="32" t="s">
        <v>72</v>
      </c>
      <c r="B156" s="33" t="s">
        <v>59</v>
      </c>
      <c r="C156" s="33" t="s">
        <v>60</v>
      </c>
      <c r="D156" s="33" t="s">
        <v>61</v>
      </c>
      <c r="E156" s="22"/>
      <c r="F156" s="32" t="s">
        <v>72</v>
      </c>
      <c r="G156" s="33" t="s">
        <v>62</v>
      </c>
      <c r="H156" s="33" t="s">
        <v>64</v>
      </c>
      <c r="I156" s="33" t="s">
        <v>66</v>
      </c>
      <c r="J156" s="33" t="s">
        <v>68</v>
      </c>
      <c r="K156" s="33" t="s">
        <v>70</v>
      </c>
      <c r="L156" s="22"/>
      <c r="M156" s="32" t="s">
        <v>72</v>
      </c>
      <c r="N156" s="33" t="s">
        <v>63</v>
      </c>
      <c r="O156" s="33" t="s">
        <v>65</v>
      </c>
      <c r="P156" s="33" t="s">
        <v>67</v>
      </c>
      <c r="Q156" s="33" t="s">
        <v>69</v>
      </c>
      <c r="R156" s="33" t="s">
        <v>71</v>
      </c>
    </row>
    <row r="157" spans="1:18">
      <c r="A157" s="30">
        <v>0</v>
      </c>
      <c r="B157" s="31">
        <v>0</v>
      </c>
      <c r="C157" s="31">
        <f>4/81*100</f>
        <v>4.9382716049382713</v>
      </c>
      <c r="D157" s="31">
        <v>0</v>
      </c>
      <c r="F157" s="30">
        <v>0</v>
      </c>
      <c r="G157" s="34">
        <f>2/81*100</f>
        <v>2.4691358024691357</v>
      </c>
      <c r="H157" s="34">
        <f>3/80*100</f>
        <v>3.75</v>
      </c>
      <c r="I157" s="34">
        <f>9/77*100</f>
        <v>11.688311688311687</v>
      </c>
      <c r="J157" s="34">
        <f>26/77*100</f>
        <v>33.766233766233768</v>
      </c>
      <c r="K157" s="34">
        <f>41/77*100</f>
        <v>53.246753246753244</v>
      </c>
      <c r="M157" s="30">
        <v>0</v>
      </c>
      <c r="N157" s="34">
        <f>23/80*100</f>
        <v>28.749999999999996</v>
      </c>
      <c r="O157" s="34">
        <f>45/77*100</f>
        <v>58.441558441558442</v>
      </c>
      <c r="P157" s="34">
        <f>58/77*100</f>
        <v>75.324675324675326</v>
      </c>
      <c r="Q157" s="34">
        <f>64/77*100</f>
        <v>83.116883116883116</v>
      </c>
      <c r="R157" s="34">
        <f>65/77*100</f>
        <v>84.415584415584405</v>
      </c>
    </row>
    <row r="158" spans="1:18">
      <c r="A158" s="30">
        <v>1</v>
      </c>
      <c r="B158" s="34">
        <f>32/81*100</f>
        <v>39.506172839506171</v>
      </c>
      <c r="C158" s="31">
        <f>40/81*100</f>
        <v>49.382716049382715</v>
      </c>
      <c r="D158" s="31">
        <f>12/81*100</f>
        <v>14.814814814814813</v>
      </c>
      <c r="F158" s="30">
        <v>1</v>
      </c>
      <c r="G158" s="34">
        <f>54/81*100</f>
        <v>66.666666666666657</v>
      </c>
      <c r="H158" s="34">
        <f>60/80*100</f>
        <v>75</v>
      </c>
      <c r="I158" s="34">
        <f>59/77*100</f>
        <v>76.623376623376629</v>
      </c>
      <c r="J158" s="34">
        <f>46/77*100</f>
        <v>59.740259740259738</v>
      </c>
      <c r="K158" s="34">
        <f>33/77*100</f>
        <v>42.857142857142854</v>
      </c>
      <c r="M158" s="30">
        <v>1</v>
      </c>
      <c r="N158" s="34">
        <f>35/80*100</f>
        <v>43.75</v>
      </c>
      <c r="O158" s="34">
        <f>19/77*100</f>
        <v>24.675324675324674</v>
      </c>
      <c r="P158" s="34">
        <f>9/77*100</f>
        <v>11.688311688311687</v>
      </c>
      <c r="Q158" s="34">
        <f>8/77*100</f>
        <v>10.38961038961039</v>
      </c>
      <c r="R158" s="34">
        <f>6/77*100</f>
        <v>7.7922077922077921</v>
      </c>
    </row>
    <row r="159" spans="1:18">
      <c r="A159" s="30">
        <v>2</v>
      </c>
      <c r="B159" s="31">
        <f>32/81*100</f>
        <v>39.506172839506171</v>
      </c>
      <c r="C159" s="31">
        <f>17/81*100</f>
        <v>20.987654320987652</v>
      </c>
      <c r="D159" s="31">
        <f>23/81*100</f>
        <v>28.39506172839506</v>
      </c>
      <c r="F159" s="30">
        <v>2</v>
      </c>
      <c r="G159" s="34">
        <f>16/81*100</f>
        <v>19.753086419753085</v>
      </c>
      <c r="H159" s="34">
        <f>8/80*100</f>
        <v>10</v>
      </c>
      <c r="I159" s="34">
        <f>8/77*100</f>
        <v>10.38961038961039</v>
      </c>
      <c r="J159" s="34">
        <f>3/77*100</f>
        <v>3.8961038961038961</v>
      </c>
      <c r="K159" s="34">
        <f>2/77*100</f>
        <v>2.5974025974025974</v>
      </c>
      <c r="M159" s="30">
        <v>2</v>
      </c>
      <c r="N159" s="34">
        <f>9/80*100</f>
        <v>11.25</v>
      </c>
      <c r="O159" s="34">
        <f>6/77*100</f>
        <v>7.7922077922077921</v>
      </c>
      <c r="P159" s="34">
        <f>4/77*100</f>
        <v>5.1948051948051948</v>
      </c>
      <c r="Q159" s="34">
        <f>2/77*100</f>
        <v>2.5974025974025974</v>
      </c>
      <c r="R159" s="34">
        <f>1/77*100</f>
        <v>1.2987012987012987</v>
      </c>
    </row>
    <row r="160" spans="1:18">
      <c r="A160" s="30">
        <v>3</v>
      </c>
      <c r="B160" s="31">
        <f>9/81*100</f>
        <v>11.111111111111111</v>
      </c>
      <c r="C160" s="31">
        <f>8/81*100</f>
        <v>9.8765432098765427</v>
      </c>
      <c r="D160" s="31">
        <f>19/81*100</f>
        <v>23.456790123456788</v>
      </c>
      <c r="F160" s="30">
        <v>3</v>
      </c>
      <c r="G160" s="34">
        <f>5/81*100</f>
        <v>6.1728395061728394</v>
      </c>
      <c r="H160" s="34">
        <f>5/80*100</f>
        <v>6.25</v>
      </c>
      <c r="I160" s="34">
        <f>0/77*100</f>
        <v>0</v>
      </c>
      <c r="J160" s="34">
        <f>0/77*100</f>
        <v>0</v>
      </c>
      <c r="K160" s="34">
        <f>0/77*100</f>
        <v>0</v>
      </c>
      <c r="M160" s="30">
        <v>3</v>
      </c>
      <c r="N160" s="34">
        <f>5/80*100</f>
        <v>6.25</v>
      </c>
      <c r="O160" s="34">
        <f>3/77*100</f>
        <v>3.8961038961038961</v>
      </c>
      <c r="P160" s="34">
        <f>3/77*100</f>
        <v>3.8961038961038961</v>
      </c>
      <c r="Q160" s="34">
        <f>0/77*100</f>
        <v>0</v>
      </c>
      <c r="R160" s="34">
        <f>3/77*100</f>
        <v>3.8961038961038961</v>
      </c>
    </row>
    <row r="161" spans="1:18">
      <c r="A161" s="30">
        <v>4</v>
      </c>
      <c r="B161" s="31">
        <f>8/81*100</f>
        <v>9.8765432098765427</v>
      </c>
      <c r="C161" s="31">
        <f>12/81*100</f>
        <v>14.814814814814813</v>
      </c>
      <c r="D161" s="31">
        <f>27/81*100</f>
        <v>33.333333333333329</v>
      </c>
      <c r="F161" s="30">
        <v>4</v>
      </c>
      <c r="G161" s="34">
        <f>3/81*100</f>
        <v>3.7037037037037033</v>
      </c>
      <c r="H161" s="34">
        <f>1/80*100</f>
        <v>1.25</v>
      </c>
      <c r="I161" s="34">
        <f>1/77*100</f>
        <v>1.2987012987012987</v>
      </c>
      <c r="J161" s="34">
        <f>2/77*100</f>
        <v>2.5974025974025974</v>
      </c>
      <c r="K161" s="34">
        <f>1/77*100</f>
        <v>1.2987012987012987</v>
      </c>
      <c r="M161" s="30">
        <v>4</v>
      </c>
      <c r="N161" s="34">
        <f>8/80*100</f>
        <v>10</v>
      </c>
      <c r="O161" s="34">
        <f>4/77*100</f>
        <v>5.1948051948051948</v>
      </c>
      <c r="P161" s="34">
        <f>3/77*100</f>
        <v>3.8961038961038961</v>
      </c>
      <c r="Q161" s="34">
        <f>3/77*100</f>
        <v>3.8961038961038961</v>
      </c>
      <c r="R161" s="34">
        <f>2/77*100</f>
        <v>2.5974025974025974</v>
      </c>
    </row>
    <row r="162" spans="1:18">
      <c r="A162" s="30" t="s">
        <v>28</v>
      </c>
      <c r="B162" s="31">
        <v>81</v>
      </c>
      <c r="C162" s="31">
        <v>81</v>
      </c>
      <c r="D162" s="31">
        <v>81</v>
      </c>
      <c r="F162" s="30" t="s">
        <v>28</v>
      </c>
      <c r="G162" s="31">
        <v>81</v>
      </c>
      <c r="H162" s="31">
        <v>80</v>
      </c>
      <c r="I162" s="31">
        <v>77</v>
      </c>
      <c r="J162" s="31">
        <v>77</v>
      </c>
      <c r="K162" s="31">
        <v>77</v>
      </c>
      <c r="M162" s="30" t="s">
        <v>28</v>
      </c>
      <c r="N162" s="31">
        <v>80</v>
      </c>
      <c r="O162" s="31">
        <v>77</v>
      </c>
      <c r="P162" s="31">
        <v>77</v>
      </c>
      <c r="Q162" s="31">
        <v>77</v>
      </c>
      <c r="R162" s="31">
        <v>77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cols>
    <col min="1" max="1025" width="11.5703125"/>
  </cols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N1109"/>
  <sheetViews>
    <sheetView topLeftCell="A128" workbookViewId="0">
      <selection activeCell="F147" sqref="F147"/>
    </sheetView>
  </sheetViews>
  <sheetFormatPr defaultColWidth="10" defaultRowHeight="12.75"/>
  <cols>
    <col min="1" max="1" width="10" style="4"/>
    <col min="2" max="2" width="11.140625" style="4" customWidth="1"/>
    <col min="3" max="7" width="10" style="4"/>
    <col min="8" max="8" width="10" style="2"/>
    <col min="9" max="9" width="14.28515625" style="2" customWidth="1"/>
    <col min="10" max="10" width="15.85546875" style="2" customWidth="1"/>
    <col min="11" max="11" width="19.85546875" style="2" customWidth="1"/>
    <col min="12" max="16384" width="10" style="2"/>
  </cols>
  <sheetData>
    <row r="1" spans="1:7">
      <c r="A1" s="19" t="s">
        <v>14</v>
      </c>
      <c r="B1" s="19" t="s">
        <v>15</v>
      </c>
      <c r="C1" s="19" t="s">
        <v>16</v>
      </c>
      <c r="D1" s="19" t="s">
        <v>17</v>
      </c>
      <c r="E1" s="19" t="s">
        <v>18</v>
      </c>
      <c r="F1" s="19" t="s">
        <v>19</v>
      </c>
      <c r="G1" s="19" t="s">
        <v>20</v>
      </c>
    </row>
    <row r="2" spans="1:7">
      <c r="A2" s="14">
        <v>0</v>
      </c>
      <c r="B2" s="14">
        <v>3</v>
      </c>
      <c r="C2" s="14">
        <v>4</v>
      </c>
      <c r="D2" s="14">
        <v>4</v>
      </c>
      <c r="E2" s="14">
        <v>4</v>
      </c>
      <c r="F2" s="14">
        <v>4</v>
      </c>
      <c r="G2" s="14">
        <v>4</v>
      </c>
    </row>
    <row r="3" spans="1:7">
      <c r="A3" s="14">
        <v>2</v>
      </c>
      <c r="B3" s="14">
        <v>13</v>
      </c>
      <c r="C3" s="14">
        <v>13</v>
      </c>
      <c r="D3" s="14">
        <v>13</v>
      </c>
      <c r="E3" s="14">
        <v>19</v>
      </c>
      <c r="F3" s="14">
        <v>20</v>
      </c>
      <c r="G3" s="14">
        <v>20</v>
      </c>
    </row>
    <row r="4" spans="1:7">
      <c r="A4" s="14">
        <v>0</v>
      </c>
      <c r="B4" s="14">
        <v>4</v>
      </c>
      <c r="C4" s="14">
        <v>15</v>
      </c>
      <c r="D4" s="14">
        <v>15</v>
      </c>
      <c r="E4" s="14">
        <v>20</v>
      </c>
      <c r="F4" s="14">
        <v>20</v>
      </c>
      <c r="G4" s="14">
        <v>20</v>
      </c>
    </row>
    <row r="5" spans="1:7">
      <c r="A5" s="14">
        <v>2</v>
      </c>
      <c r="B5" s="8"/>
      <c r="C5" s="8"/>
      <c r="D5" s="8"/>
      <c r="E5" s="8"/>
      <c r="F5" s="8"/>
      <c r="G5" s="8"/>
    </row>
    <row r="6" spans="1:7">
      <c r="A6" s="14">
        <v>2</v>
      </c>
      <c r="B6" s="8"/>
      <c r="C6" s="8"/>
      <c r="D6" s="8"/>
      <c r="E6" s="8"/>
      <c r="F6" s="8"/>
      <c r="G6" s="8"/>
    </row>
    <row r="7" spans="1:7">
      <c r="A7" s="14">
        <v>2</v>
      </c>
      <c r="B7" s="8"/>
      <c r="C7" s="8"/>
      <c r="D7" s="8"/>
      <c r="E7" s="8"/>
      <c r="F7" s="8"/>
      <c r="G7" s="8"/>
    </row>
    <row r="8" spans="1:7">
      <c r="A8" s="14">
        <v>2</v>
      </c>
      <c r="B8" s="14">
        <v>4</v>
      </c>
      <c r="C8" s="14">
        <v>6</v>
      </c>
      <c r="D8" s="14">
        <v>9</v>
      </c>
      <c r="E8" s="14">
        <v>11</v>
      </c>
      <c r="F8" s="14">
        <v>12</v>
      </c>
      <c r="G8" s="14">
        <v>12</v>
      </c>
    </row>
    <row r="9" spans="1:7">
      <c r="A9" s="14">
        <v>2</v>
      </c>
      <c r="B9" s="14">
        <v>20</v>
      </c>
      <c r="C9" s="14">
        <v>15</v>
      </c>
      <c r="D9" s="14">
        <v>15</v>
      </c>
      <c r="E9" s="14">
        <v>20</v>
      </c>
      <c r="F9" s="14">
        <v>20</v>
      </c>
      <c r="G9" s="14">
        <v>20</v>
      </c>
    </row>
    <row r="10" spans="1:7">
      <c r="A10" s="14">
        <v>4</v>
      </c>
      <c r="B10" s="8"/>
      <c r="C10" s="14">
        <v>8</v>
      </c>
      <c r="D10" s="14">
        <v>10</v>
      </c>
      <c r="E10" s="14">
        <v>13</v>
      </c>
      <c r="F10" s="14">
        <v>12</v>
      </c>
      <c r="G10" s="14">
        <v>13</v>
      </c>
    </row>
    <row r="11" spans="1:7">
      <c r="A11" s="14">
        <v>1</v>
      </c>
      <c r="B11" s="14">
        <v>2</v>
      </c>
      <c r="C11" s="14">
        <v>4</v>
      </c>
      <c r="D11" s="14">
        <v>6</v>
      </c>
      <c r="E11" s="14">
        <v>5</v>
      </c>
      <c r="F11" s="14">
        <v>6</v>
      </c>
      <c r="G11" s="14">
        <v>6</v>
      </c>
    </row>
    <row r="12" spans="1:7">
      <c r="A12" s="14">
        <v>0</v>
      </c>
      <c r="B12" s="8"/>
      <c r="C12" s="8"/>
      <c r="D12" s="8"/>
      <c r="E12" s="8"/>
      <c r="F12" s="8"/>
      <c r="G12" s="8"/>
    </row>
    <row r="13" spans="1:7">
      <c r="A13" s="14">
        <v>4</v>
      </c>
      <c r="B13" s="14">
        <v>13</v>
      </c>
      <c r="C13" s="14">
        <v>20</v>
      </c>
      <c r="D13" s="14">
        <v>20</v>
      </c>
      <c r="E13" s="14">
        <v>20</v>
      </c>
      <c r="F13" s="14">
        <v>20</v>
      </c>
      <c r="G13" s="14">
        <v>20</v>
      </c>
    </row>
    <row r="14" spans="1:7">
      <c r="A14" s="15">
        <v>2</v>
      </c>
      <c r="B14" s="15">
        <v>6</v>
      </c>
      <c r="C14" s="15">
        <v>9</v>
      </c>
      <c r="D14" s="14">
        <v>16</v>
      </c>
      <c r="E14" s="14">
        <v>20</v>
      </c>
      <c r="F14" s="14">
        <v>20</v>
      </c>
      <c r="G14" s="14">
        <v>20</v>
      </c>
    </row>
    <row r="15" spans="1:7">
      <c r="A15" s="14">
        <v>4</v>
      </c>
      <c r="B15" s="8"/>
      <c r="C15" s="8"/>
      <c r="D15" s="8"/>
      <c r="E15" s="8"/>
      <c r="F15" s="8"/>
      <c r="G15" s="8"/>
    </row>
    <row r="16" spans="1:7">
      <c r="A16" s="14">
        <v>4</v>
      </c>
      <c r="B16" s="14">
        <v>4</v>
      </c>
      <c r="C16" s="14">
        <v>13</v>
      </c>
      <c r="D16" s="14">
        <v>20</v>
      </c>
      <c r="E16" s="14">
        <v>20</v>
      </c>
      <c r="F16" s="14">
        <v>20</v>
      </c>
      <c r="G16" s="14">
        <v>20</v>
      </c>
    </row>
    <row r="17" spans="1:7">
      <c r="A17" s="14">
        <v>2</v>
      </c>
      <c r="B17" s="14">
        <v>6</v>
      </c>
      <c r="C17" s="14">
        <v>4</v>
      </c>
      <c r="D17" s="14">
        <v>17</v>
      </c>
      <c r="E17" s="14">
        <v>20</v>
      </c>
      <c r="F17" s="14">
        <v>20</v>
      </c>
      <c r="G17" s="14">
        <v>20</v>
      </c>
    </row>
    <row r="18" spans="1:7">
      <c r="A18" s="14">
        <v>4</v>
      </c>
      <c r="B18" s="8"/>
      <c r="C18" s="8"/>
      <c r="D18" s="8"/>
      <c r="E18" s="8"/>
      <c r="F18" s="8"/>
      <c r="G18" s="8"/>
    </row>
    <row r="19" spans="1:7">
      <c r="A19" s="14">
        <v>2</v>
      </c>
      <c r="B19" s="8"/>
      <c r="C19" s="8"/>
      <c r="D19" s="8"/>
      <c r="E19" s="8"/>
      <c r="F19" s="8"/>
      <c r="G19" s="8"/>
    </row>
    <row r="20" spans="1:7">
      <c r="A20" s="14">
        <v>2</v>
      </c>
      <c r="B20" s="8"/>
      <c r="C20" s="8"/>
      <c r="D20" s="8"/>
      <c r="E20" s="8"/>
      <c r="F20" s="8"/>
      <c r="G20" s="8"/>
    </row>
    <row r="21" spans="1:7">
      <c r="A21" s="14">
        <v>2</v>
      </c>
      <c r="B21" s="14">
        <v>6</v>
      </c>
      <c r="C21" s="14">
        <v>9</v>
      </c>
      <c r="D21" s="14">
        <v>20</v>
      </c>
      <c r="E21" s="14">
        <v>20</v>
      </c>
      <c r="F21" s="14">
        <v>20</v>
      </c>
      <c r="G21" s="14">
        <v>20</v>
      </c>
    </row>
    <row r="22" spans="1:7">
      <c r="A22" s="14">
        <v>2</v>
      </c>
      <c r="B22" s="8"/>
      <c r="C22" s="8"/>
      <c r="D22" s="8"/>
      <c r="E22" s="8"/>
      <c r="F22" s="8"/>
      <c r="G22" s="8"/>
    </row>
    <row r="23" spans="1:7">
      <c r="A23" s="14">
        <v>2</v>
      </c>
      <c r="B23" s="8"/>
      <c r="C23" s="8"/>
      <c r="D23" s="8"/>
      <c r="E23" s="8"/>
      <c r="F23" s="8"/>
      <c r="G23" s="8"/>
    </row>
    <row r="24" spans="1:7">
      <c r="A24" s="14">
        <v>2</v>
      </c>
      <c r="B24" s="8"/>
      <c r="C24" s="8"/>
      <c r="D24" s="8"/>
      <c r="E24" s="8"/>
      <c r="F24" s="8"/>
      <c r="G24" s="8"/>
    </row>
    <row r="25" spans="1:7">
      <c r="A25" s="14">
        <v>2</v>
      </c>
      <c r="B25" s="14">
        <v>4</v>
      </c>
      <c r="C25" s="14">
        <v>4</v>
      </c>
      <c r="D25" s="14">
        <v>4</v>
      </c>
      <c r="E25" s="14">
        <v>7</v>
      </c>
      <c r="F25" s="14">
        <v>9</v>
      </c>
      <c r="G25" s="14">
        <v>9</v>
      </c>
    </row>
    <row r="26" spans="1:7">
      <c r="A26" s="14">
        <v>2</v>
      </c>
      <c r="B26" s="8"/>
      <c r="C26" s="8"/>
      <c r="D26" s="8"/>
      <c r="E26" s="8"/>
      <c r="F26" s="8"/>
      <c r="G26" s="14" t="s">
        <v>13</v>
      </c>
    </row>
    <row r="27" spans="1:7">
      <c r="A27" s="14">
        <v>2</v>
      </c>
      <c r="B27" s="14">
        <v>11</v>
      </c>
      <c r="C27" s="14">
        <v>20</v>
      </c>
      <c r="D27" s="14">
        <v>20</v>
      </c>
      <c r="E27" s="14">
        <v>20</v>
      </c>
      <c r="F27" s="14">
        <v>20</v>
      </c>
      <c r="G27" s="14">
        <v>20</v>
      </c>
    </row>
    <row r="28" spans="1:7">
      <c r="A28" s="14">
        <v>4</v>
      </c>
      <c r="B28" s="8"/>
      <c r="C28" s="8"/>
      <c r="D28" s="8"/>
      <c r="E28" s="8"/>
      <c r="F28" s="8"/>
      <c r="G28" s="8"/>
    </row>
    <row r="29" spans="1:7">
      <c r="A29" s="14">
        <v>4</v>
      </c>
      <c r="B29" s="8"/>
      <c r="C29" s="8"/>
      <c r="D29" s="8"/>
      <c r="E29" s="8"/>
      <c r="F29" s="8"/>
      <c r="G29" s="8"/>
    </row>
    <row r="30" spans="1:7">
      <c r="A30" s="14">
        <v>2</v>
      </c>
      <c r="B30" s="14">
        <v>4</v>
      </c>
      <c r="C30" s="14">
        <v>6</v>
      </c>
      <c r="D30" s="14">
        <v>8</v>
      </c>
      <c r="E30" s="14">
        <v>8</v>
      </c>
      <c r="F30" s="14">
        <v>10</v>
      </c>
      <c r="G30" s="14">
        <v>12</v>
      </c>
    </row>
    <row r="31" spans="1:7">
      <c r="A31" s="14">
        <v>4</v>
      </c>
      <c r="B31" s="8"/>
      <c r="C31" s="8"/>
      <c r="D31" s="8"/>
      <c r="E31" s="8"/>
      <c r="F31" s="8"/>
      <c r="G31" s="8"/>
    </row>
    <row r="32" spans="1:7">
      <c r="A32" s="14">
        <v>0</v>
      </c>
      <c r="B32" s="8"/>
      <c r="C32" s="8"/>
      <c r="D32" s="8"/>
      <c r="E32" s="8"/>
      <c r="F32" s="8"/>
      <c r="G32" s="8"/>
    </row>
    <row r="33" spans="1:7">
      <c r="A33" s="14">
        <v>0</v>
      </c>
      <c r="B33" s="8"/>
      <c r="C33" s="8"/>
      <c r="D33" s="8"/>
      <c r="E33" s="8"/>
      <c r="F33" s="8"/>
      <c r="G33" s="8"/>
    </row>
    <row r="34" spans="1:7">
      <c r="A34" s="14">
        <v>0</v>
      </c>
      <c r="B34" s="14">
        <v>5</v>
      </c>
      <c r="C34" s="14">
        <v>6</v>
      </c>
      <c r="D34" s="14">
        <v>6</v>
      </c>
      <c r="E34" s="14">
        <v>7</v>
      </c>
      <c r="F34" s="14">
        <v>9</v>
      </c>
      <c r="G34" s="14">
        <v>11</v>
      </c>
    </row>
    <row r="35" spans="1:7">
      <c r="A35" s="14">
        <v>2</v>
      </c>
      <c r="B35" s="8"/>
      <c r="C35" s="8"/>
      <c r="D35" s="8"/>
      <c r="E35" s="8"/>
      <c r="F35" s="8"/>
      <c r="G35" s="8"/>
    </row>
    <row r="36" spans="1:7">
      <c r="A36" s="14">
        <v>2</v>
      </c>
      <c r="B36" s="14">
        <v>4</v>
      </c>
      <c r="C36" s="14">
        <v>8</v>
      </c>
      <c r="D36" s="14">
        <v>20</v>
      </c>
      <c r="E36" s="14">
        <v>20</v>
      </c>
      <c r="F36" s="14">
        <v>20</v>
      </c>
      <c r="G36" s="14">
        <v>20</v>
      </c>
    </row>
    <row r="37" spans="1:7">
      <c r="A37" s="14">
        <v>1</v>
      </c>
      <c r="B37" s="14">
        <v>6</v>
      </c>
      <c r="C37" s="14">
        <v>10</v>
      </c>
      <c r="D37" s="14">
        <v>20</v>
      </c>
      <c r="E37" s="14">
        <v>20</v>
      </c>
      <c r="F37" s="14">
        <v>20</v>
      </c>
      <c r="G37" s="14">
        <v>20</v>
      </c>
    </row>
    <row r="38" spans="1:7">
      <c r="A38" s="14">
        <v>2</v>
      </c>
      <c r="B38" s="8"/>
      <c r="C38" s="8"/>
      <c r="D38" s="8"/>
      <c r="E38" s="8"/>
      <c r="F38" s="8"/>
      <c r="G38" s="8"/>
    </row>
    <row r="39" spans="1:7">
      <c r="A39" s="14">
        <v>0</v>
      </c>
      <c r="B39" s="8"/>
      <c r="C39" s="8"/>
      <c r="D39" s="8"/>
      <c r="E39" s="8"/>
      <c r="F39" s="8"/>
      <c r="G39" s="8"/>
    </row>
    <row r="40" spans="1:7">
      <c r="A40" s="14">
        <v>2</v>
      </c>
      <c r="B40" s="14">
        <v>4</v>
      </c>
      <c r="C40" s="14">
        <v>8</v>
      </c>
      <c r="D40" s="14">
        <v>20</v>
      </c>
      <c r="E40" s="14">
        <v>20</v>
      </c>
      <c r="F40" s="14">
        <v>20</v>
      </c>
      <c r="G40" s="14">
        <v>20</v>
      </c>
    </row>
    <row r="41" spans="1:7">
      <c r="A41" s="14">
        <v>2</v>
      </c>
      <c r="B41" s="14">
        <v>7</v>
      </c>
      <c r="C41" s="14">
        <v>17</v>
      </c>
      <c r="D41" s="14">
        <v>20</v>
      </c>
      <c r="E41" s="14">
        <v>20</v>
      </c>
      <c r="F41" s="14">
        <v>20</v>
      </c>
      <c r="G41" s="14">
        <v>20</v>
      </c>
    </row>
    <row r="42" spans="1:7">
      <c r="A42" s="14">
        <v>0</v>
      </c>
      <c r="B42" s="8"/>
      <c r="C42" s="8"/>
      <c r="D42" s="8"/>
      <c r="E42" s="8"/>
      <c r="F42" s="8"/>
      <c r="G42" s="8"/>
    </row>
    <row r="43" spans="1:7">
      <c r="A43" s="14">
        <v>0</v>
      </c>
      <c r="B43" s="14">
        <v>9</v>
      </c>
      <c r="C43" s="14">
        <v>18</v>
      </c>
      <c r="D43" s="14">
        <v>20</v>
      </c>
      <c r="E43" s="14">
        <v>20</v>
      </c>
      <c r="F43" s="14">
        <v>20</v>
      </c>
      <c r="G43" s="14">
        <v>20</v>
      </c>
    </row>
    <row r="44" spans="1:7">
      <c r="A44" s="8">
        <v>2</v>
      </c>
      <c r="B44" s="8"/>
      <c r="C44" s="8"/>
      <c r="D44" s="8"/>
      <c r="E44" s="8"/>
      <c r="F44" s="8"/>
      <c r="G44" s="8"/>
    </row>
    <row r="45" spans="1:7">
      <c r="A45" s="14">
        <v>2</v>
      </c>
      <c r="B45" s="14">
        <v>7</v>
      </c>
      <c r="C45" s="14">
        <v>11</v>
      </c>
      <c r="D45" s="14">
        <v>20</v>
      </c>
      <c r="E45" s="14">
        <v>20</v>
      </c>
      <c r="F45" s="14">
        <v>20</v>
      </c>
      <c r="G45" s="14">
        <v>20</v>
      </c>
    </row>
    <row r="46" spans="1:7">
      <c r="A46" s="14">
        <v>2</v>
      </c>
      <c r="B46" s="14">
        <v>5</v>
      </c>
      <c r="C46" s="14">
        <v>9</v>
      </c>
      <c r="D46" s="14">
        <v>20</v>
      </c>
      <c r="E46" s="14">
        <v>14</v>
      </c>
      <c r="F46" s="14">
        <v>20</v>
      </c>
      <c r="G46" s="14">
        <v>20</v>
      </c>
    </row>
    <row r="47" spans="1:7">
      <c r="A47" s="14">
        <v>2</v>
      </c>
      <c r="B47" s="14">
        <v>6</v>
      </c>
      <c r="C47" s="14">
        <v>9</v>
      </c>
      <c r="D47" s="14">
        <v>13</v>
      </c>
      <c r="E47" s="14">
        <v>13</v>
      </c>
      <c r="F47" s="14">
        <v>20</v>
      </c>
      <c r="G47" s="14">
        <v>20</v>
      </c>
    </row>
    <row r="48" spans="1:7">
      <c r="A48" s="14">
        <v>0</v>
      </c>
      <c r="B48" s="8"/>
      <c r="C48" s="8"/>
      <c r="D48" s="8"/>
      <c r="E48" s="8"/>
      <c r="F48" s="8"/>
      <c r="G48" s="8"/>
    </row>
    <row r="49" spans="1:7">
      <c r="A49" s="14">
        <v>2</v>
      </c>
      <c r="B49" s="14">
        <v>20</v>
      </c>
      <c r="C49" s="14">
        <v>20</v>
      </c>
      <c r="D49" s="14">
        <v>20</v>
      </c>
      <c r="E49" s="14">
        <v>20</v>
      </c>
      <c r="F49" s="14">
        <v>20</v>
      </c>
      <c r="G49" s="14">
        <v>20</v>
      </c>
    </row>
    <row r="50" spans="1:7">
      <c r="A50" s="14">
        <v>2</v>
      </c>
      <c r="B50" s="14">
        <v>4</v>
      </c>
      <c r="C50" s="14">
        <v>13</v>
      </c>
      <c r="D50" s="14">
        <v>15</v>
      </c>
      <c r="E50" s="14">
        <v>20</v>
      </c>
      <c r="F50" s="14">
        <v>20</v>
      </c>
      <c r="G50" s="14">
        <v>20</v>
      </c>
    </row>
    <row r="51" spans="1:7">
      <c r="A51" s="14">
        <v>2</v>
      </c>
      <c r="B51" s="14">
        <v>11</v>
      </c>
      <c r="C51" s="14">
        <v>15</v>
      </c>
      <c r="D51" s="14">
        <v>20</v>
      </c>
      <c r="E51" s="14">
        <v>20</v>
      </c>
      <c r="F51" s="14">
        <v>20</v>
      </c>
      <c r="G51" s="14">
        <v>20</v>
      </c>
    </row>
    <row r="52" spans="1:7">
      <c r="A52" s="14">
        <v>2</v>
      </c>
      <c r="B52" s="14">
        <v>20</v>
      </c>
      <c r="C52" s="14">
        <v>20</v>
      </c>
      <c r="D52" s="14">
        <v>20</v>
      </c>
      <c r="E52" s="14">
        <v>20</v>
      </c>
      <c r="F52" s="14">
        <v>20</v>
      </c>
      <c r="G52" s="14">
        <v>20</v>
      </c>
    </row>
    <row r="53" spans="1:7">
      <c r="A53" s="14">
        <v>0</v>
      </c>
      <c r="B53" s="14">
        <v>5</v>
      </c>
      <c r="C53" s="14">
        <v>6</v>
      </c>
      <c r="D53" s="14">
        <v>11</v>
      </c>
      <c r="E53" s="14">
        <v>11</v>
      </c>
      <c r="F53" s="14">
        <v>12</v>
      </c>
      <c r="G53" s="14">
        <v>12</v>
      </c>
    </row>
    <row r="54" spans="1:7">
      <c r="A54" s="14">
        <v>0</v>
      </c>
      <c r="B54" s="8"/>
      <c r="C54" s="8"/>
      <c r="D54" s="8"/>
      <c r="E54" s="8"/>
      <c r="F54" s="8"/>
      <c r="G54" s="8"/>
    </row>
    <row r="55" spans="1:7">
      <c r="A55" s="14">
        <v>0</v>
      </c>
      <c r="B55" s="8"/>
      <c r="C55" s="8"/>
      <c r="D55" s="8"/>
      <c r="E55" s="8"/>
      <c r="F55" s="8"/>
      <c r="G55" s="8"/>
    </row>
    <row r="56" spans="1:7">
      <c r="A56" s="14">
        <v>2</v>
      </c>
      <c r="B56" s="14">
        <v>4</v>
      </c>
      <c r="C56" s="14">
        <v>5</v>
      </c>
      <c r="D56" s="14">
        <v>6</v>
      </c>
      <c r="E56" s="14">
        <v>7</v>
      </c>
      <c r="F56" s="14">
        <v>10</v>
      </c>
      <c r="G56" s="14">
        <v>11</v>
      </c>
    </row>
    <row r="57" spans="1:7">
      <c r="A57" s="14">
        <v>2</v>
      </c>
      <c r="B57" s="14">
        <v>4</v>
      </c>
      <c r="C57" s="14">
        <v>4</v>
      </c>
      <c r="D57" s="8"/>
      <c r="E57" s="8"/>
      <c r="F57" s="8"/>
      <c r="G57" s="8"/>
    </row>
    <row r="58" spans="1:7">
      <c r="A58" s="14">
        <v>0</v>
      </c>
      <c r="B58" s="14">
        <v>4</v>
      </c>
      <c r="C58" s="14">
        <v>4</v>
      </c>
      <c r="D58" s="8"/>
      <c r="E58" s="8"/>
      <c r="F58" s="8"/>
      <c r="G58" s="8"/>
    </row>
    <row r="59" spans="1:7">
      <c r="A59" s="14">
        <v>0</v>
      </c>
      <c r="B59" s="8"/>
      <c r="C59" s="8"/>
      <c r="D59" s="8"/>
      <c r="E59" s="8"/>
      <c r="F59" s="8"/>
      <c r="G59" s="8"/>
    </row>
    <row r="60" spans="1:7">
      <c r="A60" s="14">
        <v>4</v>
      </c>
      <c r="B60" s="8"/>
      <c r="C60" s="8"/>
      <c r="D60" s="8"/>
      <c r="E60" s="8"/>
      <c r="F60" s="8"/>
      <c r="G60" s="8"/>
    </row>
    <row r="61" spans="1:7">
      <c r="A61" s="14">
        <v>2</v>
      </c>
      <c r="B61" s="8"/>
      <c r="C61" s="8"/>
      <c r="D61" s="8"/>
      <c r="E61" s="8"/>
      <c r="F61" s="8"/>
      <c r="G61" s="8"/>
    </row>
    <row r="62" spans="1:7">
      <c r="A62" s="14">
        <v>2</v>
      </c>
      <c r="B62" s="8"/>
      <c r="C62" s="8"/>
      <c r="D62" s="8"/>
      <c r="E62" s="8"/>
      <c r="F62" s="8"/>
      <c r="G62" s="8"/>
    </row>
    <row r="63" spans="1:7">
      <c r="A63" s="14">
        <v>2</v>
      </c>
      <c r="B63" s="8"/>
      <c r="C63" s="8"/>
      <c r="D63" s="8"/>
      <c r="E63" s="8"/>
      <c r="F63" s="8"/>
      <c r="G63" s="8"/>
    </row>
    <row r="64" spans="1:7">
      <c r="A64" s="14">
        <v>0</v>
      </c>
      <c r="B64" s="14">
        <v>2</v>
      </c>
      <c r="C64" s="14">
        <v>2</v>
      </c>
      <c r="D64" s="14">
        <v>4</v>
      </c>
      <c r="E64" s="14">
        <v>4</v>
      </c>
      <c r="F64" s="14">
        <v>4</v>
      </c>
      <c r="G64" s="14">
        <v>4</v>
      </c>
    </row>
    <row r="65" spans="1:7">
      <c r="A65" s="8"/>
      <c r="B65" s="14">
        <v>20</v>
      </c>
      <c r="C65" s="14">
        <v>20</v>
      </c>
      <c r="D65" s="14">
        <v>20</v>
      </c>
      <c r="E65" s="14">
        <v>20</v>
      </c>
      <c r="F65" s="14">
        <v>20</v>
      </c>
      <c r="G65" s="14">
        <v>20</v>
      </c>
    </row>
    <row r="66" spans="1:7">
      <c r="A66" s="14">
        <v>2</v>
      </c>
      <c r="B66" s="8"/>
      <c r="C66" s="8"/>
      <c r="D66" s="8"/>
      <c r="E66" s="8"/>
      <c r="F66" s="8"/>
      <c r="G66" s="8"/>
    </row>
    <row r="67" spans="1:7">
      <c r="A67" s="14">
        <v>1</v>
      </c>
      <c r="B67" s="14">
        <v>4</v>
      </c>
      <c r="C67" s="14">
        <v>5</v>
      </c>
      <c r="D67" s="14">
        <v>5</v>
      </c>
      <c r="E67" s="14">
        <v>6</v>
      </c>
      <c r="F67" s="14">
        <v>8</v>
      </c>
      <c r="G67" s="14">
        <v>8</v>
      </c>
    </row>
    <row r="68" spans="1:7">
      <c r="A68" s="14">
        <v>0</v>
      </c>
      <c r="B68" s="8"/>
      <c r="C68" s="8"/>
      <c r="D68" s="8"/>
      <c r="E68" s="8"/>
      <c r="F68" s="8"/>
      <c r="G68" s="8"/>
    </row>
    <row r="69" spans="1:7">
      <c r="A69" s="8"/>
      <c r="B69" s="14">
        <v>8</v>
      </c>
      <c r="C69" s="14">
        <v>9</v>
      </c>
      <c r="D69" s="14">
        <v>13</v>
      </c>
      <c r="E69" s="14">
        <v>20</v>
      </c>
      <c r="F69" s="14">
        <v>20</v>
      </c>
      <c r="G69" s="14">
        <v>20</v>
      </c>
    </row>
    <row r="70" spans="1:7">
      <c r="A70" s="20">
        <v>2</v>
      </c>
      <c r="B70" s="8"/>
      <c r="C70" s="8"/>
      <c r="D70" s="8"/>
      <c r="E70" s="8"/>
      <c r="F70" s="8"/>
      <c r="G70" s="8"/>
    </row>
    <row r="71" spans="1:7">
      <c r="A71" s="14">
        <v>2</v>
      </c>
      <c r="B71" s="14">
        <v>11</v>
      </c>
      <c r="C71" s="14">
        <v>20</v>
      </c>
      <c r="D71" s="14">
        <v>20</v>
      </c>
      <c r="E71" s="14">
        <v>20</v>
      </c>
      <c r="F71" s="14">
        <v>20</v>
      </c>
      <c r="G71" s="14">
        <v>20</v>
      </c>
    </row>
    <row r="72" spans="1:7">
      <c r="A72" s="14">
        <v>2</v>
      </c>
      <c r="B72" s="8"/>
      <c r="C72" s="8"/>
      <c r="D72" s="8"/>
      <c r="E72" s="8"/>
      <c r="F72" s="8"/>
      <c r="G72" s="8"/>
    </row>
    <row r="73" spans="1:7">
      <c r="A73" s="8"/>
      <c r="B73" s="8"/>
      <c r="C73" s="8"/>
      <c r="D73" s="8"/>
      <c r="E73" s="8"/>
      <c r="F73" s="8"/>
      <c r="G73" s="8"/>
    </row>
    <row r="74" spans="1:7">
      <c r="A74" s="14">
        <v>1</v>
      </c>
      <c r="B74" s="14">
        <v>14</v>
      </c>
      <c r="C74" s="14">
        <v>20</v>
      </c>
      <c r="D74" s="14">
        <v>20</v>
      </c>
      <c r="E74" s="14">
        <v>20</v>
      </c>
      <c r="F74" s="14">
        <v>20</v>
      </c>
      <c r="G74" s="14">
        <v>20</v>
      </c>
    </row>
    <row r="75" spans="1:7">
      <c r="A75" s="14">
        <v>4</v>
      </c>
      <c r="B75" s="14">
        <v>14</v>
      </c>
      <c r="C75" s="14">
        <v>20</v>
      </c>
      <c r="D75" s="14">
        <v>20</v>
      </c>
      <c r="E75" s="14">
        <v>20</v>
      </c>
      <c r="F75" s="14">
        <v>20</v>
      </c>
      <c r="G75" s="14">
        <v>20</v>
      </c>
    </row>
    <row r="76" spans="1:7">
      <c r="A76" s="14">
        <v>2</v>
      </c>
      <c r="B76" s="8"/>
      <c r="C76" s="8"/>
      <c r="D76" s="8"/>
      <c r="E76" s="8"/>
      <c r="F76" s="8"/>
      <c r="G76" s="8"/>
    </row>
    <row r="77" spans="1:7">
      <c r="A77" s="14">
        <v>2</v>
      </c>
      <c r="B77" s="14">
        <v>4</v>
      </c>
      <c r="C77" s="14">
        <v>5</v>
      </c>
      <c r="D77" s="14">
        <v>7</v>
      </c>
      <c r="E77" s="14">
        <v>7</v>
      </c>
      <c r="F77" s="14">
        <v>8</v>
      </c>
      <c r="G77" s="14">
        <v>12</v>
      </c>
    </row>
    <row r="78" spans="1:7">
      <c r="A78" s="14">
        <v>2</v>
      </c>
      <c r="B78" s="8"/>
      <c r="C78" s="8"/>
      <c r="D78" s="8"/>
      <c r="E78" s="8"/>
      <c r="F78" s="8"/>
      <c r="G78" s="8"/>
    </row>
    <row r="79" spans="1:7">
      <c r="A79" s="14">
        <v>2</v>
      </c>
      <c r="B79" s="14">
        <v>20</v>
      </c>
      <c r="C79" s="14">
        <v>20</v>
      </c>
      <c r="D79" s="14">
        <v>20</v>
      </c>
      <c r="E79" s="14">
        <v>20</v>
      </c>
      <c r="F79" s="14">
        <v>20</v>
      </c>
      <c r="G79" s="14">
        <v>20</v>
      </c>
    </row>
    <row r="80" spans="1:7">
      <c r="A80" s="14">
        <v>3</v>
      </c>
      <c r="B80" s="14">
        <v>13</v>
      </c>
      <c r="C80" s="14">
        <v>17</v>
      </c>
      <c r="D80" s="14">
        <v>20</v>
      </c>
      <c r="E80" s="14">
        <v>20</v>
      </c>
      <c r="F80" s="14">
        <v>20</v>
      </c>
      <c r="G80" s="14">
        <v>20</v>
      </c>
    </row>
    <row r="81" spans="1:7">
      <c r="A81" s="14">
        <v>4</v>
      </c>
      <c r="B81" s="14">
        <v>9</v>
      </c>
      <c r="C81" s="14">
        <v>20</v>
      </c>
      <c r="D81" s="14">
        <v>20</v>
      </c>
      <c r="E81" s="14">
        <v>20</v>
      </c>
      <c r="F81" s="14">
        <v>20</v>
      </c>
      <c r="G81" s="14">
        <v>20</v>
      </c>
    </row>
    <row r="82" spans="1:7">
      <c r="A82" s="14">
        <v>2</v>
      </c>
      <c r="B82" s="14">
        <v>4</v>
      </c>
      <c r="C82" s="14">
        <v>5</v>
      </c>
      <c r="D82" s="8"/>
      <c r="E82" s="8"/>
      <c r="F82" s="8"/>
      <c r="G82" s="8"/>
    </row>
    <row r="83" spans="1:7">
      <c r="A83" s="14">
        <v>1</v>
      </c>
      <c r="B83" s="14">
        <v>9</v>
      </c>
      <c r="C83" s="14">
        <v>13</v>
      </c>
      <c r="D83" s="14">
        <v>14</v>
      </c>
      <c r="E83" s="14">
        <v>20</v>
      </c>
      <c r="F83" s="14">
        <v>20</v>
      </c>
      <c r="G83" s="14">
        <v>20</v>
      </c>
    </row>
    <row r="84" spans="1:7">
      <c r="A84" s="14">
        <v>0</v>
      </c>
      <c r="B84" s="8"/>
      <c r="C84" s="8"/>
      <c r="D84" s="8"/>
      <c r="E84" s="8"/>
      <c r="F84" s="8"/>
      <c r="G84" s="8"/>
    </row>
    <row r="85" spans="1:7">
      <c r="A85" s="14">
        <v>2</v>
      </c>
      <c r="B85" s="14">
        <v>14</v>
      </c>
      <c r="C85" s="14">
        <v>20</v>
      </c>
      <c r="D85" s="14">
        <v>20</v>
      </c>
      <c r="E85" s="14">
        <v>20</v>
      </c>
      <c r="F85" s="14">
        <v>20</v>
      </c>
      <c r="G85" s="14">
        <v>20</v>
      </c>
    </row>
    <row r="86" spans="1:7">
      <c r="A86" s="8">
        <v>2</v>
      </c>
      <c r="B86" s="8"/>
      <c r="C86" s="8"/>
      <c r="D86" s="8"/>
      <c r="E86" s="8"/>
      <c r="F86" s="8"/>
      <c r="G86" s="8"/>
    </row>
    <row r="87" spans="1:7">
      <c r="A87" s="14">
        <v>2</v>
      </c>
      <c r="B87" s="14">
        <v>15</v>
      </c>
      <c r="C87" s="14">
        <v>20</v>
      </c>
      <c r="D87" s="14">
        <v>20</v>
      </c>
      <c r="E87" s="14">
        <v>20</v>
      </c>
      <c r="F87" s="14">
        <v>20</v>
      </c>
      <c r="G87" s="14">
        <v>20</v>
      </c>
    </row>
    <row r="88" spans="1:7">
      <c r="A88" s="14">
        <v>0</v>
      </c>
      <c r="B88" s="8"/>
      <c r="C88" s="8"/>
      <c r="D88" s="8"/>
      <c r="E88" s="8"/>
      <c r="F88" s="8"/>
      <c r="G88" s="8"/>
    </row>
    <row r="89" spans="1:7">
      <c r="A89" s="15">
        <v>2</v>
      </c>
      <c r="B89" s="15">
        <v>13</v>
      </c>
      <c r="C89" s="15">
        <v>16</v>
      </c>
      <c r="D89" s="14">
        <v>20</v>
      </c>
      <c r="E89" s="14">
        <v>20</v>
      </c>
      <c r="F89" s="14">
        <v>20</v>
      </c>
      <c r="G89" s="14">
        <v>20</v>
      </c>
    </row>
    <row r="90" spans="1:7">
      <c r="A90" s="14">
        <v>2</v>
      </c>
      <c r="B90" s="14">
        <v>7</v>
      </c>
      <c r="C90" s="14">
        <v>20</v>
      </c>
      <c r="D90" s="14">
        <v>20</v>
      </c>
      <c r="E90" s="14">
        <v>20</v>
      </c>
      <c r="F90" s="14">
        <v>20</v>
      </c>
      <c r="G90" s="14">
        <v>20</v>
      </c>
    </row>
    <row r="91" spans="1:7">
      <c r="A91" s="14">
        <v>1</v>
      </c>
      <c r="B91" s="14">
        <v>17</v>
      </c>
      <c r="C91" s="14">
        <v>20</v>
      </c>
      <c r="D91" s="14">
        <v>20</v>
      </c>
      <c r="E91" s="14">
        <v>20</v>
      </c>
      <c r="F91" s="14">
        <v>20</v>
      </c>
      <c r="G91" s="14">
        <v>20</v>
      </c>
    </row>
    <row r="92" spans="1:7">
      <c r="A92" s="14">
        <v>2</v>
      </c>
      <c r="B92" s="14">
        <v>20</v>
      </c>
      <c r="C92" s="14">
        <v>20</v>
      </c>
      <c r="D92" s="14">
        <v>20</v>
      </c>
      <c r="E92" s="14">
        <v>20</v>
      </c>
      <c r="F92" s="14">
        <v>20</v>
      </c>
      <c r="G92" s="14">
        <v>20</v>
      </c>
    </row>
    <row r="93" spans="1:7">
      <c r="A93" s="14">
        <v>2</v>
      </c>
      <c r="B93" s="8"/>
      <c r="C93" s="8"/>
      <c r="D93" s="8"/>
      <c r="E93" s="8"/>
      <c r="F93" s="8"/>
      <c r="G93" s="8"/>
    </row>
    <row r="94" spans="1:7">
      <c r="A94" s="14">
        <v>2</v>
      </c>
      <c r="B94" s="14">
        <v>4</v>
      </c>
      <c r="C94" s="14">
        <v>4</v>
      </c>
      <c r="D94" s="14">
        <v>4</v>
      </c>
      <c r="E94" s="14">
        <v>4</v>
      </c>
      <c r="F94" s="14">
        <v>4</v>
      </c>
      <c r="G94" s="14">
        <v>4</v>
      </c>
    </row>
    <row r="95" spans="1:7">
      <c r="A95" s="14">
        <v>2</v>
      </c>
      <c r="B95" s="14">
        <v>4</v>
      </c>
      <c r="C95" s="14">
        <v>4</v>
      </c>
      <c r="D95" s="14">
        <v>4</v>
      </c>
      <c r="E95" s="14">
        <v>4</v>
      </c>
      <c r="F95" s="14">
        <v>4</v>
      </c>
      <c r="G95" s="14">
        <v>4</v>
      </c>
    </row>
    <row r="96" spans="1:7">
      <c r="A96" s="14">
        <v>2</v>
      </c>
      <c r="B96" s="14">
        <v>10</v>
      </c>
      <c r="C96" s="14">
        <v>20</v>
      </c>
      <c r="D96" s="14">
        <v>20</v>
      </c>
      <c r="E96" s="14">
        <v>20</v>
      </c>
      <c r="F96" s="14">
        <v>20</v>
      </c>
      <c r="G96" s="14">
        <v>20</v>
      </c>
    </row>
    <row r="97" spans="1:7">
      <c r="A97" s="14">
        <v>2</v>
      </c>
      <c r="B97" s="14">
        <v>5</v>
      </c>
      <c r="C97" s="14">
        <v>5</v>
      </c>
      <c r="D97" s="14">
        <v>5</v>
      </c>
      <c r="E97" s="14">
        <v>6</v>
      </c>
      <c r="F97" s="14">
        <v>6</v>
      </c>
      <c r="G97" s="14">
        <v>6</v>
      </c>
    </row>
    <row r="98" spans="1:7">
      <c r="A98" s="14">
        <v>2</v>
      </c>
      <c r="B98" s="14">
        <v>20</v>
      </c>
      <c r="C98" s="14">
        <v>20</v>
      </c>
      <c r="D98" s="14">
        <v>20</v>
      </c>
      <c r="E98" s="14">
        <v>20</v>
      </c>
      <c r="F98" s="14">
        <v>20</v>
      </c>
      <c r="G98" s="14">
        <v>20</v>
      </c>
    </row>
    <row r="99" spans="1:7">
      <c r="A99" s="14">
        <v>2</v>
      </c>
      <c r="B99" s="14">
        <v>20</v>
      </c>
      <c r="C99" s="14">
        <v>20</v>
      </c>
      <c r="D99" s="14">
        <v>20</v>
      </c>
      <c r="E99" s="14">
        <v>20</v>
      </c>
      <c r="F99" s="14">
        <v>20</v>
      </c>
      <c r="G99" s="14">
        <v>20</v>
      </c>
    </row>
    <row r="100" spans="1:7">
      <c r="A100" s="14">
        <v>2</v>
      </c>
      <c r="B100" s="14">
        <v>4</v>
      </c>
      <c r="C100" s="14">
        <v>5</v>
      </c>
      <c r="D100" s="14">
        <v>6</v>
      </c>
      <c r="E100" s="14">
        <v>10</v>
      </c>
      <c r="F100" s="14">
        <v>10</v>
      </c>
      <c r="G100" s="14">
        <v>11</v>
      </c>
    </row>
    <row r="101" spans="1:7">
      <c r="A101" s="14">
        <v>2</v>
      </c>
      <c r="B101" s="14">
        <v>13</v>
      </c>
      <c r="C101" s="14">
        <v>17</v>
      </c>
      <c r="D101" s="14">
        <v>20</v>
      </c>
      <c r="E101" s="14">
        <v>20</v>
      </c>
      <c r="F101" s="14">
        <v>20</v>
      </c>
      <c r="G101" s="14">
        <v>20</v>
      </c>
    </row>
    <row r="102" spans="1:7">
      <c r="A102" s="14">
        <v>2</v>
      </c>
      <c r="B102" s="14">
        <v>9</v>
      </c>
      <c r="C102" s="14">
        <v>12</v>
      </c>
      <c r="D102" s="14">
        <v>15</v>
      </c>
      <c r="E102" s="14">
        <v>20</v>
      </c>
      <c r="F102" s="14">
        <v>20</v>
      </c>
      <c r="G102" s="14">
        <v>20</v>
      </c>
    </row>
    <row r="103" spans="1:7">
      <c r="A103" s="14">
        <v>2</v>
      </c>
      <c r="B103" s="14">
        <v>9</v>
      </c>
      <c r="C103" s="14">
        <v>16</v>
      </c>
      <c r="D103" s="14">
        <v>20</v>
      </c>
      <c r="E103" s="14">
        <v>20</v>
      </c>
      <c r="F103" s="14">
        <v>20</v>
      </c>
      <c r="G103" s="14">
        <v>20</v>
      </c>
    </row>
    <row r="104" spans="1:7">
      <c r="A104" s="14">
        <v>2</v>
      </c>
      <c r="B104" s="14">
        <v>9</v>
      </c>
      <c r="C104" s="14">
        <v>10</v>
      </c>
      <c r="D104" s="14">
        <v>20</v>
      </c>
      <c r="E104" s="14">
        <v>19</v>
      </c>
      <c r="F104" s="14">
        <v>20</v>
      </c>
      <c r="G104" s="14">
        <v>20</v>
      </c>
    </row>
    <row r="105" spans="1:7">
      <c r="A105" s="14">
        <v>2</v>
      </c>
      <c r="B105" s="14">
        <v>4</v>
      </c>
      <c r="C105" s="14">
        <v>4</v>
      </c>
      <c r="D105" s="14">
        <v>4</v>
      </c>
      <c r="E105" s="14">
        <v>4</v>
      </c>
      <c r="F105" s="14">
        <v>4</v>
      </c>
      <c r="G105" s="14">
        <v>4</v>
      </c>
    </row>
    <row r="106" spans="1:7">
      <c r="A106" s="14">
        <v>2</v>
      </c>
      <c r="B106" s="14">
        <v>4</v>
      </c>
      <c r="C106" s="8"/>
      <c r="D106" s="8"/>
      <c r="E106" s="8"/>
      <c r="F106" s="8"/>
      <c r="G106" s="8"/>
    </row>
    <row r="107" spans="1:7">
      <c r="A107" s="14">
        <v>2</v>
      </c>
      <c r="B107" s="14">
        <v>15</v>
      </c>
      <c r="C107" s="14">
        <v>19</v>
      </c>
      <c r="D107" s="14">
        <v>20</v>
      </c>
      <c r="E107" s="14">
        <v>20</v>
      </c>
      <c r="F107" s="14">
        <v>20</v>
      </c>
      <c r="G107" s="14">
        <v>20</v>
      </c>
    </row>
    <row r="108" spans="1:7">
      <c r="A108" s="14">
        <v>2</v>
      </c>
      <c r="B108" s="14">
        <v>6</v>
      </c>
      <c r="C108" s="14">
        <v>9</v>
      </c>
      <c r="D108" s="14">
        <v>15</v>
      </c>
      <c r="E108" s="14">
        <v>16</v>
      </c>
      <c r="F108" s="14">
        <v>15</v>
      </c>
      <c r="G108" s="14">
        <v>16</v>
      </c>
    </row>
    <row r="109" spans="1:7">
      <c r="A109" s="14">
        <v>2</v>
      </c>
      <c r="B109" s="14">
        <v>4</v>
      </c>
      <c r="C109" s="14">
        <v>4</v>
      </c>
      <c r="D109" s="14">
        <v>4</v>
      </c>
      <c r="E109" s="14">
        <v>4</v>
      </c>
      <c r="F109" s="14">
        <v>4</v>
      </c>
      <c r="G109" s="14">
        <v>4</v>
      </c>
    </row>
    <row r="110" spans="1:7">
      <c r="A110" s="15">
        <v>2</v>
      </c>
      <c r="B110" s="15">
        <v>2</v>
      </c>
      <c r="C110" s="15">
        <v>4</v>
      </c>
      <c r="D110" s="14">
        <v>4</v>
      </c>
      <c r="E110" s="14">
        <v>5</v>
      </c>
      <c r="F110" s="14">
        <v>6</v>
      </c>
      <c r="G110" s="14">
        <v>6</v>
      </c>
    </row>
    <row r="111" spans="1:7">
      <c r="A111" s="14">
        <v>2</v>
      </c>
      <c r="B111" s="14">
        <v>11</v>
      </c>
      <c r="C111" s="14">
        <v>14</v>
      </c>
      <c r="D111" s="14">
        <v>17</v>
      </c>
      <c r="E111" s="14">
        <v>19</v>
      </c>
      <c r="F111" s="14">
        <v>20</v>
      </c>
      <c r="G111" s="14">
        <v>20</v>
      </c>
    </row>
    <row r="112" spans="1:7">
      <c r="A112" s="14">
        <v>3</v>
      </c>
      <c r="B112" s="14">
        <v>4</v>
      </c>
      <c r="C112" s="14">
        <v>6</v>
      </c>
      <c r="D112" s="14">
        <v>10</v>
      </c>
      <c r="E112" s="14">
        <v>11</v>
      </c>
      <c r="F112" s="14">
        <v>20</v>
      </c>
      <c r="G112" s="14">
        <v>20</v>
      </c>
    </row>
    <row r="113" spans="1:7">
      <c r="A113" s="14">
        <v>2</v>
      </c>
      <c r="B113" s="14">
        <v>8</v>
      </c>
      <c r="C113" s="14">
        <v>15</v>
      </c>
      <c r="D113" s="14">
        <v>20</v>
      </c>
      <c r="E113" s="14">
        <v>20</v>
      </c>
      <c r="F113" s="14">
        <v>20</v>
      </c>
      <c r="G113" s="14">
        <v>20</v>
      </c>
    </row>
    <row r="114" spans="1:7">
      <c r="A114" s="14">
        <v>2</v>
      </c>
      <c r="B114" s="14">
        <v>20</v>
      </c>
      <c r="C114" s="14">
        <v>20</v>
      </c>
      <c r="D114" s="14">
        <v>20</v>
      </c>
      <c r="E114" s="14">
        <v>20</v>
      </c>
      <c r="F114" s="14">
        <v>20</v>
      </c>
      <c r="G114" s="14">
        <v>20</v>
      </c>
    </row>
    <row r="115" spans="1:7">
      <c r="A115" s="14">
        <v>2</v>
      </c>
      <c r="B115" s="14"/>
      <c r="C115" s="8"/>
      <c r="D115" s="8"/>
      <c r="E115" s="8"/>
      <c r="F115" s="8"/>
      <c r="G115" s="8"/>
    </row>
    <row r="116" spans="1:7">
      <c r="A116" s="14">
        <v>2</v>
      </c>
      <c r="B116" s="14"/>
      <c r="C116" s="8"/>
      <c r="D116" s="8"/>
      <c r="E116" s="8"/>
      <c r="F116" s="8"/>
      <c r="G116" s="8"/>
    </row>
    <row r="117" spans="1:7">
      <c r="A117" s="14">
        <v>2</v>
      </c>
      <c r="B117" s="14"/>
      <c r="C117" s="8"/>
      <c r="D117" s="8"/>
      <c r="E117" s="8"/>
      <c r="F117" s="8"/>
      <c r="G117" s="8"/>
    </row>
    <row r="118" spans="1:7">
      <c r="A118" s="14">
        <v>4</v>
      </c>
      <c r="B118" s="14">
        <v>7</v>
      </c>
      <c r="C118" s="14">
        <v>12</v>
      </c>
      <c r="D118" s="14">
        <v>17</v>
      </c>
      <c r="E118" s="14">
        <v>20</v>
      </c>
      <c r="F118" s="16">
        <v>20</v>
      </c>
      <c r="G118" s="16">
        <v>20</v>
      </c>
    </row>
    <row r="119" spans="1:7">
      <c r="A119" s="14">
        <v>2</v>
      </c>
      <c r="B119" s="14">
        <v>7</v>
      </c>
      <c r="C119" s="14">
        <v>12</v>
      </c>
      <c r="D119" s="14">
        <v>15</v>
      </c>
      <c r="E119" s="14">
        <v>17</v>
      </c>
      <c r="F119" s="16">
        <v>20</v>
      </c>
      <c r="G119" s="16">
        <v>20</v>
      </c>
    </row>
    <row r="120" spans="1:7">
      <c r="A120" s="14">
        <v>2</v>
      </c>
      <c r="B120" s="14"/>
      <c r="C120" s="8"/>
      <c r="D120" s="8"/>
      <c r="E120" s="8"/>
      <c r="F120" s="8"/>
      <c r="G120" s="8"/>
    </row>
    <row r="121" spans="1:7">
      <c r="A121" s="14">
        <v>4</v>
      </c>
      <c r="B121" s="14">
        <v>18</v>
      </c>
      <c r="C121" s="14">
        <v>20</v>
      </c>
      <c r="D121" s="14">
        <v>20</v>
      </c>
      <c r="E121" s="14">
        <v>20</v>
      </c>
      <c r="F121" s="16">
        <v>20</v>
      </c>
      <c r="G121" s="16">
        <v>20</v>
      </c>
    </row>
    <row r="122" spans="1:7">
      <c r="A122" s="14">
        <v>4</v>
      </c>
      <c r="B122" s="14">
        <v>5</v>
      </c>
      <c r="C122" s="14">
        <v>5</v>
      </c>
      <c r="D122" s="14">
        <v>6</v>
      </c>
      <c r="E122" s="14">
        <v>6</v>
      </c>
      <c r="F122" s="16">
        <v>10</v>
      </c>
      <c r="G122" s="8">
        <v>10</v>
      </c>
    </row>
    <row r="123" spans="1:7">
      <c r="A123" s="14">
        <v>2</v>
      </c>
      <c r="B123" s="14">
        <v>6</v>
      </c>
      <c r="C123" s="14">
        <v>9</v>
      </c>
      <c r="D123" s="14">
        <v>11</v>
      </c>
      <c r="E123" s="14">
        <v>11</v>
      </c>
      <c r="F123" s="16">
        <v>12</v>
      </c>
      <c r="G123" s="16">
        <v>14</v>
      </c>
    </row>
    <row r="124" spans="1:7">
      <c r="A124" s="14">
        <v>2</v>
      </c>
      <c r="B124" s="14">
        <v>16</v>
      </c>
      <c r="C124" s="14">
        <v>19</v>
      </c>
      <c r="D124" s="14">
        <v>20</v>
      </c>
      <c r="E124" s="14">
        <v>20</v>
      </c>
      <c r="F124" s="16">
        <v>20</v>
      </c>
      <c r="G124" s="16">
        <v>20</v>
      </c>
    </row>
    <row r="125" spans="1:7">
      <c r="A125" s="14">
        <v>2</v>
      </c>
      <c r="B125" s="14"/>
      <c r="C125" s="8"/>
      <c r="D125" s="8"/>
      <c r="E125" s="8"/>
      <c r="F125" s="8"/>
      <c r="G125" s="8"/>
    </row>
    <row r="126" spans="1:7">
      <c r="A126" s="14">
        <v>4</v>
      </c>
      <c r="B126" s="14">
        <v>18</v>
      </c>
      <c r="C126" s="14">
        <v>20</v>
      </c>
      <c r="D126" s="14">
        <v>20</v>
      </c>
      <c r="E126" s="14">
        <v>20</v>
      </c>
      <c r="F126" s="16">
        <v>20</v>
      </c>
      <c r="G126" s="16">
        <v>20</v>
      </c>
    </row>
    <row r="127" spans="1:7">
      <c r="A127" s="14">
        <v>4</v>
      </c>
      <c r="B127" s="14"/>
      <c r="C127" s="8"/>
      <c r="D127" s="8"/>
      <c r="E127" s="8"/>
      <c r="F127" s="8"/>
      <c r="G127" s="8"/>
    </row>
    <row r="128" spans="1:7">
      <c r="A128" s="14">
        <v>2</v>
      </c>
      <c r="B128" s="14">
        <v>14</v>
      </c>
      <c r="C128" s="14">
        <v>19</v>
      </c>
      <c r="D128" s="14">
        <v>20</v>
      </c>
      <c r="E128" s="14">
        <v>20</v>
      </c>
      <c r="F128" s="16">
        <v>20</v>
      </c>
      <c r="G128" s="16">
        <v>20</v>
      </c>
    </row>
    <row r="129" spans="1:14">
      <c r="A129" s="14">
        <v>2</v>
      </c>
      <c r="B129" s="14">
        <v>20</v>
      </c>
      <c r="C129" s="14">
        <v>20</v>
      </c>
      <c r="D129" s="14">
        <v>20</v>
      </c>
      <c r="E129" s="14">
        <v>20</v>
      </c>
      <c r="F129" s="16">
        <v>20</v>
      </c>
      <c r="G129" s="16">
        <v>20</v>
      </c>
    </row>
    <row r="130" spans="1:14">
      <c r="A130" s="14"/>
      <c r="C130" s="8"/>
      <c r="D130" s="8"/>
      <c r="E130" s="8"/>
      <c r="F130" s="8"/>
      <c r="G130" s="8"/>
    </row>
    <row r="131" spans="1:14">
      <c r="A131" s="22" t="s">
        <v>45</v>
      </c>
      <c r="B131" s="14">
        <f t="shared" ref="B131:G131" si="0">COUNT(B2:B129)</f>
        <v>80</v>
      </c>
      <c r="C131" s="14">
        <f t="shared" si="0"/>
        <v>80</v>
      </c>
      <c r="D131" s="14">
        <f t="shared" si="0"/>
        <v>77</v>
      </c>
      <c r="E131" s="14">
        <f t="shared" si="0"/>
        <v>77</v>
      </c>
      <c r="F131" s="14">
        <f t="shared" si="0"/>
        <v>77</v>
      </c>
      <c r="G131" s="14">
        <f t="shared" si="0"/>
        <v>77</v>
      </c>
      <c r="H131" s="10"/>
      <c r="I131" s="10"/>
      <c r="J131" s="10"/>
      <c r="K131" s="10"/>
      <c r="L131" s="10"/>
      <c r="M131" s="10"/>
      <c r="N131" s="10"/>
    </row>
    <row r="132" spans="1:14">
      <c r="H132" s="10"/>
      <c r="I132" s="10"/>
      <c r="J132" s="10"/>
      <c r="K132" s="10"/>
      <c r="L132" s="10"/>
      <c r="M132" s="10"/>
      <c r="N132" s="10"/>
    </row>
    <row r="133" spans="1:14">
      <c r="A133" s="22" t="s">
        <v>44</v>
      </c>
      <c r="B133" s="22" t="s">
        <v>48</v>
      </c>
      <c r="C133" s="22" t="s">
        <v>47</v>
      </c>
      <c r="D133" s="22" t="s">
        <v>50</v>
      </c>
      <c r="E133" s="22" t="s">
        <v>52</v>
      </c>
      <c r="F133" s="22" t="s">
        <v>54</v>
      </c>
      <c r="G133" s="22" t="s">
        <v>56</v>
      </c>
      <c r="N133" s="10"/>
    </row>
    <row r="134" spans="1:14" ht="25.5">
      <c r="A134" s="21" t="s">
        <v>43</v>
      </c>
      <c r="B134" s="4">
        <f>COUNTIF(B2:B129,"&lt;5")/80*100</f>
        <v>31.25</v>
      </c>
      <c r="C134" s="4">
        <f>COUNTIF(C2:C129,"&lt;5")/80*100</f>
        <v>15</v>
      </c>
      <c r="D134" s="4">
        <f>COUNTIF(D2:D129,"&lt;5")/77*100</f>
        <v>10.38961038961039</v>
      </c>
      <c r="E134" s="4">
        <f>COUNTIF(E2:E129,"&lt;5")/77*100</f>
        <v>7.7922077922077921</v>
      </c>
      <c r="F134" s="4">
        <f>COUNTIF(F2:F129,"&lt;5")/77*100</f>
        <v>7.7922077922077921</v>
      </c>
      <c r="G134" s="4">
        <f>COUNTIF(G2:G129,"&lt;5")/77*100</f>
        <v>7.7922077922077921</v>
      </c>
      <c r="I134" s="24" t="s">
        <v>30</v>
      </c>
      <c r="J134" s="24" t="s">
        <v>58</v>
      </c>
      <c r="K134" s="25" t="s">
        <v>44</v>
      </c>
      <c r="N134" s="10"/>
    </row>
    <row r="135" spans="1:14" ht="25.5">
      <c r="A135" s="21" t="s">
        <v>40</v>
      </c>
      <c r="B135" s="3">
        <f>COUNTIFS(B2:B129,"&gt;=5",B2:B129,"&lt;=10")/80*100</f>
        <v>32.5</v>
      </c>
      <c r="C135" s="3">
        <f>COUNTIFS(C2:C129,"&gt;=5",C2:C129,"&lt;=10")/80*100</f>
        <v>30</v>
      </c>
      <c r="D135" s="3">
        <f>COUNTIFS(D2:D129,"&gt;=5",D2:D129,"&lt;=10")/77*100</f>
        <v>15.584415584415584</v>
      </c>
      <c r="E135" s="3">
        <f>COUNTIFS(E2:E129,"&gt;=5",E2:E129,"&lt;=10")/77*100</f>
        <v>14.285714285714285</v>
      </c>
      <c r="F135" s="3">
        <f>COUNTIFS(F2:F129,"&gt;=5",F2:F129,"&lt;=10")/77*100</f>
        <v>14.285714285714285</v>
      </c>
      <c r="G135" s="3">
        <f>COUNTIFS(G2:G129,"&gt;=5",G2:G129,"&lt;=10")/77*100</f>
        <v>7.7922077922077921</v>
      </c>
      <c r="I135" s="26" t="s">
        <v>31</v>
      </c>
      <c r="J135" s="27" t="s">
        <v>32</v>
      </c>
      <c r="K135" s="28" t="s">
        <v>43</v>
      </c>
      <c r="N135" s="10"/>
    </row>
    <row r="136" spans="1:14" ht="25.5">
      <c r="A136" s="21" t="s">
        <v>41</v>
      </c>
      <c r="B136" s="3">
        <f>COUNTIFS(B2:B129,"&gt;=11",B2:B129,"&lt;=15")/80*100</f>
        <v>18.75</v>
      </c>
      <c r="C136" s="3">
        <f>COUNTIFS(C2:C129,"&gt;=11",C2:C129,"&lt;=15")/80*100</f>
        <v>16.25</v>
      </c>
      <c r="D136" s="3">
        <f>COUNTIFS(D2:D129,"&gt;=11",D2:D129,"&lt;=15")/77*100</f>
        <v>15.584415584415584</v>
      </c>
      <c r="E136" s="3">
        <f>COUNTIFS(E2:E129,"&gt;=11",E2:E129,"&lt;=15")/77*100</f>
        <v>9.0909090909090917</v>
      </c>
      <c r="F136" s="3">
        <f>COUNTIFS(F2:F129,"&gt;=11",F2:F129,"&lt;=15")/77*100</f>
        <v>6.4935064935064926</v>
      </c>
      <c r="G136" s="3">
        <f>COUNTIFS(G2:G129,"&gt;=11",G2:G129,"&lt;=15")/77*100</f>
        <v>11.688311688311687</v>
      </c>
      <c r="I136" s="26" t="s">
        <v>36</v>
      </c>
      <c r="J136" s="26" t="s">
        <v>34</v>
      </c>
      <c r="K136" s="28" t="s">
        <v>40</v>
      </c>
      <c r="N136" s="10"/>
    </row>
    <row r="137" spans="1:14" ht="25.5">
      <c r="A137" s="21" t="s">
        <v>42</v>
      </c>
      <c r="B137" s="4">
        <f>COUNTIFS(B2:B129,"&gt;=16",B2:B129,"&lt;=19")/80*100</f>
        <v>5</v>
      </c>
      <c r="C137" s="4">
        <f>COUNTIFS(C2:C129,"&gt;=16",C2:C129,"&lt;=19")/80*100</f>
        <v>11.25</v>
      </c>
      <c r="D137" s="4">
        <f>COUNTIFS(D2:D129,"&gt;=16",D2:D129,"&lt;=19")/77*100</f>
        <v>5.1948051948051948</v>
      </c>
      <c r="E137" s="4">
        <f>COUNTIFS(E2:E129,"&gt;=16",E2:E129,"&lt;=19")/77*100</f>
        <v>6.4935064935064926</v>
      </c>
      <c r="F137" s="4">
        <f>COUNTIFS(F2:F129,"&gt;=16",F2:F129,"&lt;=19")/77*100</f>
        <v>0</v>
      </c>
      <c r="G137" s="4">
        <f>COUNTIFS(G2:G129,"&gt;=16",G2:G129,"&lt;=19")/77*100</f>
        <v>1.2987012987012987</v>
      </c>
      <c r="I137" s="26" t="s">
        <v>37</v>
      </c>
      <c r="J137" s="26" t="s">
        <v>33</v>
      </c>
      <c r="K137" s="28" t="s">
        <v>41</v>
      </c>
      <c r="N137" s="10"/>
    </row>
    <row r="138" spans="1:14" ht="38.25">
      <c r="A138" s="21" t="s">
        <v>39</v>
      </c>
      <c r="B138" s="4">
        <f>COUNTIF(B2:B129,20)/80*100</f>
        <v>12.5</v>
      </c>
      <c r="C138" s="4">
        <f>COUNTIF(C2:C129,20)/80*100</f>
        <v>27.500000000000004</v>
      </c>
      <c r="D138" s="4">
        <f>COUNTIF(D2:D129,20)/77*100</f>
        <v>53.246753246753244</v>
      </c>
      <c r="E138" s="4">
        <f>COUNTIF(E2:E129,20)/77*100</f>
        <v>62.337662337662337</v>
      </c>
      <c r="F138" s="4">
        <f>COUNTIF(F2:F129,20)/77*100</f>
        <v>71.428571428571431</v>
      </c>
      <c r="G138" s="4">
        <f>COUNTIF(G2:G129,20)/77*100</f>
        <v>71.428571428571431</v>
      </c>
      <c r="I138" s="26" t="s">
        <v>38</v>
      </c>
      <c r="J138" s="26" t="s">
        <v>35</v>
      </c>
      <c r="K138" s="28" t="s">
        <v>42</v>
      </c>
      <c r="N138" s="10"/>
    </row>
    <row r="139" spans="1:14">
      <c r="A139" s="21" t="s">
        <v>45</v>
      </c>
      <c r="B139" s="4">
        <f t="shared" ref="B139" si="1">SUM(B134:B138)</f>
        <v>100</v>
      </c>
      <c r="C139" s="4">
        <f>SUM(C134:C138)</f>
        <v>100</v>
      </c>
      <c r="D139" s="4">
        <f>SUM(D134:D138)</f>
        <v>100</v>
      </c>
      <c r="E139" s="4">
        <f>SUM(E134:E138)</f>
        <v>100</v>
      </c>
      <c r="F139" s="4">
        <f>SUM(F134:F138)</f>
        <v>100</v>
      </c>
      <c r="G139" s="4">
        <f>SUM(G134:G138)</f>
        <v>100</v>
      </c>
      <c r="I139" s="29">
        <v>100</v>
      </c>
      <c r="J139" s="29">
        <v>20</v>
      </c>
      <c r="K139" s="28" t="s">
        <v>39</v>
      </c>
      <c r="N139" s="10"/>
    </row>
    <row r="140" spans="1:14">
      <c r="A140" s="3"/>
      <c r="B140" s="3"/>
      <c r="H140" s="10"/>
      <c r="I140" s="10"/>
      <c r="J140" s="10"/>
      <c r="K140" s="10"/>
      <c r="L140" s="10"/>
      <c r="M140" s="10"/>
      <c r="N140" s="10"/>
    </row>
    <row r="141" spans="1:14">
      <c r="A141" s="3"/>
      <c r="B141" s="3"/>
      <c r="H141" s="10"/>
      <c r="I141" s="10"/>
      <c r="J141" s="10"/>
      <c r="K141" s="10"/>
      <c r="L141" s="10"/>
      <c r="M141" s="10"/>
      <c r="N141" s="10"/>
    </row>
    <row r="142" spans="1:14" ht="24.75" customHeight="1">
      <c r="A142" s="22" t="s">
        <v>44</v>
      </c>
      <c r="B142" s="22" t="s">
        <v>46</v>
      </c>
      <c r="C142" s="22" t="s">
        <v>49</v>
      </c>
      <c r="D142" s="22" t="s">
        <v>51</v>
      </c>
      <c r="E142" s="22" t="s">
        <v>53</v>
      </c>
      <c r="F142" s="22" t="s">
        <v>55</v>
      </c>
      <c r="G142" s="22" t="s">
        <v>57</v>
      </c>
      <c r="M142" s="10"/>
      <c r="N142" s="10"/>
    </row>
    <row r="143" spans="1:14" ht="25.5">
      <c r="A143" s="21" t="s">
        <v>43</v>
      </c>
      <c r="B143" s="4">
        <f t="shared" ref="B143:G143" si="2">COUNTIF(B2:B129,"&lt;5")</f>
        <v>25</v>
      </c>
      <c r="C143" s="4">
        <f t="shared" si="2"/>
        <v>12</v>
      </c>
      <c r="D143" s="4">
        <f t="shared" si="2"/>
        <v>8</v>
      </c>
      <c r="E143" s="10">
        <f t="shared" si="2"/>
        <v>6</v>
      </c>
      <c r="F143" s="10">
        <f t="shared" si="2"/>
        <v>6</v>
      </c>
      <c r="G143" s="10">
        <f t="shared" si="2"/>
        <v>6</v>
      </c>
      <c r="M143" s="10"/>
      <c r="N143" s="10"/>
    </row>
    <row r="144" spans="1:14" ht="25.5">
      <c r="A144" s="21" t="s">
        <v>40</v>
      </c>
      <c r="B144" s="4">
        <f t="shared" ref="B144:G144" si="3">COUNTIFS(B2:B129,"&gt;=5",B2:B129,"&lt;=10")</f>
        <v>26</v>
      </c>
      <c r="C144" s="4">
        <f t="shared" si="3"/>
        <v>24</v>
      </c>
      <c r="D144" s="4">
        <f t="shared" si="3"/>
        <v>12</v>
      </c>
      <c r="E144" s="10">
        <f t="shared" si="3"/>
        <v>11</v>
      </c>
      <c r="F144" s="10">
        <f t="shared" si="3"/>
        <v>11</v>
      </c>
      <c r="G144" s="10">
        <f t="shared" si="3"/>
        <v>6</v>
      </c>
      <c r="M144" s="10"/>
      <c r="N144" s="10"/>
    </row>
    <row r="145" spans="1:14" ht="25.5">
      <c r="A145" s="21" t="s">
        <v>41</v>
      </c>
      <c r="B145" s="4">
        <f t="shared" ref="B145:G145" si="4">COUNTIFS(B2:B129,"&gt;=11",B2:B129,"&lt;=15")</f>
        <v>15</v>
      </c>
      <c r="C145" s="4">
        <f t="shared" si="4"/>
        <v>13</v>
      </c>
      <c r="D145" s="4">
        <f t="shared" si="4"/>
        <v>12</v>
      </c>
      <c r="E145" s="10">
        <f t="shared" si="4"/>
        <v>7</v>
      </c>
      <c r="F145" s="10">
        <f t="shared" si="4"/>
        <v>5</v>
      </c>
      <c r="G145" s="10">
        <f t="shared" si="4"/>
        <v>9</v>
      </c>
      <c r="M145" s="10"/>
      <c r="N145" s="10"/>
    </row>
    <row r="146" spans="1:14" ht="25.5">
      <c r="A146" s="21" t="s">
        <v>42</v>
      </c>
      <c r="B146" s="4">
        <f t="shared" ref="B146:G146" si="5">COUNTIFS(B2:B129,"&gt;=16",B2:B129,"&lt;=19")</f>
        <v>4</v>
      </c>
      <c r="C146" s="4">
        <f t="shared" si="5"/>
        <v>9</v>
      </c>
      <c r="D146" s="4">
        <f t="shared" si="5"/>
        <v>4</v>
      </c>
      <c r="E146" s="10">
        <f t="shared" si="5"/>
        <v>5</v>
      </c>
      <c r="F146" s="10">
        <f t="shared" si="5"/>
        <v>0</v>
      </c>
      <c r="G146" s="10">
        <f t="shared" si="5"/>
        <v>1</v>
      </c>
      <c r="M146" s="10"/>
      <c r="N146" s="10"/>
    </row>
    <row r="147" spans="1:14" ht="38.25">
      <c r="A147" s="21" t="s">
        <v>39</v>
      </c>
      <c r="B147" s="4">
        <f t="shared" ref="B147:G147" si="6">COUNTIF(B2:B129,20)</f>
        <v>10</v>
      </c>
      <c r="C147" s="4">
        <f t="shared" si="6"/>
        <v>22</v>
      </c>
      <c r="D147" s="4">
        <f t="shared" si="6"/>
        <v>41</v>
      </c>
      <c r="E147" s="10">
        <f t="shared" si="6"/>
        <v>48</v>
      </c>
      <c r="F147" s="10">
        <f t="shared" si="6"/>
        <v>55</v>
      </c>
      <c r="G147" s="10">
        <f t="shared" si="6"/>
        <v>55</v>
      </c>
      <c r="M147" s="10"/>
      <c r="N147" s="10"/>
    </row>
    <row r="148" spans="1:14">
      <c r="A148" s="21" t="s">
        <v>45</v>
      </c>
      <c r="B148" s="21">
        <f t="shared" ref="B148:G148" si="7">SUM(B143:B147)</f>
        <v>80</v>
      </c>
      <c r="C148" s="4">
        <f t="shared" si="7"/>
        <v>80</v>
      </c>
      <c r="D148" s="4">
        <f t="shared" si="7"/>
        <v>77</v>
      </c>
      <c r="E148" s="10">
        <f t="shared" si="7"/>
        <v>77</v>
      </c>
      <c r="F148" s="10">
        <f t="shared" si="7"/>
        <v>77</v>
      </c>
      <c r="G148" s="10">
        <f t="shared" si="7"/>
        <v>77</v>
      </c>
      <c r="M148" s="10"/>
      <c r="N148" s="10"/>
    </row>
    <row r="149" spans="1:14">
      <c r="A149" s="3"/>
      <c r="B149" s="3"/>
      <c r="H149" s="10"/>
      <c r="I149" s="10"/>
      <c r="J149" s="10"/>
      <c r="K149" s="10"/>
      <c r="L149" s="10"/>
      <c r="M149" s="10"/>
      <c r="N149" s="10"/>
    </row>
    <row r="150" spans="1:14">
      <c r="A150" s="3"/>
      <c r="B150" s="3"/>
    </row>
    <row r="151" spans="1:14">
      <c r="A151" s="3"/>
      <c r="B151" s="3"/>
    </row>
    <row r="152" spans="1:14">
      <c r="A152" s="3"/>
      <c r="B152" s="3"/>
    </row>
    <row r="153" spans="1:14">
      <c r="A153" s="3"/>
      <c r="B153" s="3"/>
    </row>
    <row r="154" spans="1:14">
      <c r="A154" s="3"/>
      <c r="B154" s="3"/>
    </row>
    <row r="155" spans="1:14">
      <c r="A155" s="3"/>
      <c r="B155" s="3"/>
    </row>
    <row r="156" spans="1:14">
      <c r="A156" s="3"/>
      <c r="B156" s="3"/>
    </row>
    <row r="157" spans="1:14">
      <c r="A157" s="3"/>
      <c r="B157" s="3"/>
    </row>
    <row r="158" spans="1:14">
      <c r="A158" s="3"/>
      <c r="B158" s="3"/>
    </row>
    <row r="159" spans="1:14">
      <c r="A159" s="3"/>
      <c r="B159" s="3"/>
    </row>
    <row r="160" spans="1:14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3"/>
      <c r="B178" s="3"/>
    </row>
    <row r="179" spans="1:2">
      <c r="A179" s="3"/>
      <c r="B179" s="3"/>
    </row>
    <row r="180" spans="1:2">
      <c r="A180" s="3"/>
      <c r="B180" s="3"/>
    </row>
    <row r="181" spans="1:2">
      <c r="A181" s="3"/>
      <c r="B181" s="3"/>
    </row>
    <row r="182" spans="1:2">
      <c r="A182" s="3"/>
      <c r="B182" s="3"/>
    </row>
    <row r="183" spans="1:2">
      <c r="A183" s="3"/>
      <c r="B183" s="3"/>
    </row>
    <row r="184" spans="1:2">
      <c r="A184" s="3"/>
      <c r="B184" s="3"/>
    </row>
    <row r="185" spans="1:2">
      <c r="A185" s="3"/>
      <c r="B185" s="3"/>
    </row>
    <row r="186" spans="1:2">
      <c r="A186" s="3"/>
      <c r="B186" s="3"/>
    </row>
    <row r="187" spans="1:2">
      <c r="A187" s="3"/>
      <c r="B187" s="3"/>
    </row>
    <row r="188" spans="1:2">
      <c r="A188" s="3"/>
      <c r="B188" s="3"/>
    </row>
    <row r="189" spans="1:2">
      <c r="A189" s="3"/>
      <c r="B189" s="3"/>
    </row>
    <row r="190" spans="1:2">
      <c r="A190" s="3"/>
      <c r="B190" s="3"/>
    </row>
    <row r="191" spans="1:2">
      <c r="A191" s="3"/>
      <c r="B191" s="3"/>
    </row>
    <row r="192" spans="1:2">
      <c r="A192" s="3"/>
      <c r="B192" s="3"/>
    </row>
    <row r="193" spans="1:2">
      <c r="A193" s="3"/>
      <c r="B193" s="3"/>
    </row>
    <row r="194" spans="1:2">
      <c r="A194" s="3"/>
      <c r="B194" s="3"/>
    </row>
    <row r="195" spans="1:2">
      <c r="A195" s="3"/>
      <c r="B195" s="3"/>
    </row>
    <row r="196" spans="1:2">
      <c r="A196" s="3"/>
      <c r="B196" s="3"/>
    </row>
    <row r="197" spans="1:2">
      <c r="A197" s="3"/>
      <c r="B197" s="3"/>
    </row>
    <row r="198" spans="1:2">
      <c r="A198" s="3"/>
      <c r="B198" s="3"/>
    </row>
    <row r="199" spans="1:2">
      <c r="A199" s="3"/>
      <c r="B199" s="3"/>
    </row>
    <row r="200" spans="1:2">
      <c r="A200" s="3"/>
      <c r="B200" s="3"/>
    </row>
    <row r="201" spans="1:2">
      <c r="A201" s="3"/>
      <c r="B201" s="3"/>
    </row>
    <row r="202" spans="1:2">
      <c r="A202" s="3"/>
      <c r="B202" s="3"/>
    </row>
    <row r="203" spans="1:2">
      <c r="A203" s="3"/>
      <c r="B203" s="3"/>
    </row>
    <row r="204" spans="1:2">
      <c r="A204" s="3"/>
      <c r="B204" s="3"/>
    </row>
    <row r="205" spans="1:2">
      <c r="A205" s="3"/>
      <c r="B205" s="3"/>
    </row>
    <row r="206" spans="1:2">
      <c r="A206" s="3"/>
      <c r="B206" s="3"/>
    </row>
    <row r="207" spans="1:2">
      <c r="A207" s="3"/>
      <c r="B207" s="3"/>
    </row>
    <row r="208" spans="1:2">
      <c r="A208" s="3"/>
      <c r="B208" s="3"/>
    </row>
    <row r="209" spans="1:2">
      <c r="A209" s="3"/>
      <c r="B209" s="3"/>
    </row>
    <row r="210" spans="1:2">
      <c r="A210" s="3"/>
      <c r="B210" s="3"/>
    </row>
    <row r="211" spans="1:2">
      <c r="A211" s="3"/>
      <c r="B211" s="3"/>
    </row>
    <row r="212" spans="1:2">
      <c r="A212" s="3"/>
      <c r="B212" s="3"/>
    </row>
    <row r="213" spans="1:2">
      <c r="A213" s="3"/>
      <c r="B213" s="3"/>
    </row>
    <row r="214" spans="1:2">
      <c r="A214" s="3"/>
      <c r="B214" s="3"/>
    </row>
    <row r="215" spans="1:2">
      <c r="A215" s="3"/>
      <c r="B215" s="3"/>
    </row>
    <row r="216" spans="1:2">
      <c r="A216" s="3"/>
      <c r="B216" s="3"/>
    </row>
    <row r="217" spans="1:2">
      <c r="A217" s="3"/>
      <c r="B217" s="3"/>
    </row>
    <row r="218" spans="1:2">
      <c r="A218" s="3"/>
      <c r="B218" s="3"/>
    </row>
    <row r="219" spans="1:2">
      <c r="A219" s="3"/>
      <c r="B219" s="3"/>
    </row>
    <row r="220" spans="1:2">
      <c r="A220" s="3"/>
      <c r="B220" s="3"/>
    </row>
    <row r="221" spans="1:2">
      <c r="A221" s="3"/>
      <c r="B221" s="3"/>
    </row>
    <row r="222" spans="1:2">
      <c r="A222" s="3"/>
      <c r="B222" s="3"/>
    </row>
    <row r="223" spans="1:2">
      <c r="A223" s="3"/>
      <c r="B223" s="3"/>
    </row>
    <row r="224" spans="1:2">
      <c r="A224" s="3"/>
      <c r="B224" s="3"/>
    </row>
    <row r="225" spans="1:2">
      <c r="A225" s="3"/>
      <c r="B225" s="3"/>
    </row>
    <row r="226" spans="1:2">
      <c r="A226" s="3"/>
      <c r="B226" s="3"/>
    </row>
    <row r="227" spans="1:2">
      <c r="A227" s="3"/>
      <c r="B227" s="3"/>
    </row>
    <row r="228" spans="1:2">
      <c r="A228" s="3"/>
      <c r="B228" s="3"/>
    </row>
    <row r="229" spans="1:2">
      <c r="A229" s="3"/>
      <c r="B229" s="3"/>
    </row>
    <row r="230" spans="1:2">
      <c r="A230" s="3"/>
      <c r="B230" s="3"/>
    </row>
    <row r="231" spans="1:2">
      <c r="A231" s="3"/>
      <c r="B231" s="3"/>
    </row>
    <row r="232" spans="1:2">
      <c r="A232" s="3"/>
      <c r="B232" s="3"/>
    </row>
    <row r="233" spans="1:2">
      <c r="A233" s="3"/>
      <c r="B233" s="3"/>
    </row>
    <row r="234" spans="1:2">
      <c r="A234" s="3"/>
      <c r="B234" s="3"/>
    </row>
    <row r="235" spans="1:2">
      <c r="A235" s="3"/>
      <c r="B235" s="3"/>
    </row>
    <row r="236" spans="1:2">
      <c r="A236" s="3"/>
      <c r="B236" s="3"/>
    </row>
    <row r="237" spans="1:2">
      <c r="A237" s="3"/>
      <c r="B237" s="3"/>
    </row>
    <row r="238" spans="1:2">
      <c r="A238" s="3"/>
      <c r="B238" s="3"/>
    </row>
    <row r="239" spans="1:2">
      <c r="A239" s="3"/>
      <c r="B239" s="3"/>
    </row>
    <row r="240" spans="1:2">
      <c r="A240" s="3"/>
      <c r="B240" s="3"/>
    </row>
    <row r="241" spans="1:2">
      <c r="A241" s="3"/>
      <c r="B241" s="3"/>
    </row>
    <row r="242" spans="1:2">
      <c r="A242" s="3"/>
      <c r="B242" s="3"/>
    </row>
    <row r="243" spans="1:2">
      <c r="A243" s="3"/>
      <c r="B243" s="3"/>
    </row>
    <row r="244" spans="1:2">
      <c r="A244" s="3"/>
      <c r="B244" s="3"/>
    </row>
    <row r="245" spans="1:2">
      <c r="A245" s="3"/>
      <c r="B245" s="3"/>
    </row>
    <row r="246" spans="1:2">
      <c r="A246" s="3"/>
      <c r="B246" s="3"/>
    </row>
    <row r="247" spans="1:2">
      <c r="A247" s="3"/>
      <c r="B247" s="3"/>
    </row>
    <row r="248" spans="1:2">
      <c r="A248" s="3"/>
      <c r="B248" s="3"/>
    </row>
    <row r="249" spans="1:2">
      <c r="A249" s="3"/>
      <c r="B249" s="3"/>
    </row>
    <row r="250" spans="1:2">
      <c r="A250" s="3"/>
      <c r="B250" s="3"/>
    </row>
    <row r="251" spans="1:2">
      <c r="A251" s="3"/>
      <c r="B251" s="3"/>
    </row>
    <row r="252" spans="1:2">
      <c r="A252" s="3"/>
      <c r="B252" s="3"/>
    </row>
    <row r="253" spans="1:2">
      <c r="A253" s="3"/>
      <c r="B253" s="3"/>
    </row>
    <row r="254" spans="1:2">
      <c r="A254" s="3"/>
      <c r="B254" s="3"/>
    </row>
    <row r="255" spans="1:2">
      <c r="A255" s="3"/>
      <c r="B255" s="3"/>
    </row>
    <row r="256" spans="1:2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3"/>
      <c r="B260" s="3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3"/>
      <c r="B266" s="3"/>
    </row>
    <row r="267" spans="1:2">
      <c r="A267" s="3"/>
      <c r="B267" s="3"/>
    </row>
    <row r="268" spans="1:2">
      <c r="A268" s="3"/>
      <c r="B268" s="3"/>
    </row>
    <row r="269" spans="1:2">
      <c r="A269" s="3"/>
      <c r="B269" s="3"/>
    </row>
    <row r="270" spans="1:2">
      <c r="A270" s="3"/>
      <c r="B270" s="3"/>
    </row>
    <row r="271" spans="1:2">
      <c r="A271" s="3"/>
      <c r="B271" s="3"/>
    </row>
    <row r="272" spans="1:2">
      <c r="A272" s="3"/>
      <c r="B272" s="3"/>
    </row>
    <row r="273" spans="1:2">
      <c r="A273" s="3"/>
      <c r="B273" s="3"/>
    </row>
    <row r="274" spans="1:2">
      <c r="A274" s="3"/>
      <c r="B274" s="3"/>
    </row>
    <row r="275" spans="1:2">
      <c r="A275" s="3"/>
      <c r="B275" s="3"/>
    </row>
    <row r="276" spans="1:2">
      <c r="A276" s="3"/>
      <c r="B276" s="3"/>
    </row>
    <row r="277" spans="1:2">
      <c r="A277" s="3"/>
      <c r="B277" s="3"/>
    </row>
    <row r="278" spans="1:2">
      <c r="A278" s="3"/>
      <c r="B278" s="3"/>
    </row>
    <row r="279" spans="1:2">
      <c r="A279" s="3"/>
      <c r="B279" s="3"/>
    </row>
    <row r="280" spans="1:2">
      <c r="A280" s="3"/>
      <c r="B280" s="3"/>
    </row>
    <row r="281" spans="1:2">
      <c r="A281" s="3"/>
      <c r="B281" s="3"/>
    </row>
    <row r="282" spans="1:2">
      <c r="A282" s="3"/>
      <c r="B282" s="3"/>
    </row>
    <row r="283" spans="1:2">
      <c r="A283" s="3"/>
      <c r="B283" s="3"/>
    </row>
    <row r="284" spans="1:2">
      <c r="A284" s="3"/>
      <c r="B284" s="3"/>
    </row>
    <row r="285" spans="1:2">
      <c r="A285" s="3"/>
      <c r="B285" s="3"/>
    </row>
    <row r="286" spans="1:2">
      <c r="A286" s="3"/>
      <c r="B286" s="3"/>
    </row>
    <row r="287" spans="1:2">
      <c r="A287" s="3"/>
      <c r="B287" s="3"/>
    </row>
    <row r="288" spans="1:2">
      <c r="A288" s="3"/>
      <c r="B288" s="3"/>
    </row>
    <row r="289" spans="1:2">
      <c r="A289" s="3"/>
      <c r="B289" s="3"/>
    </row>
    <row r="290" spans="1:2">
      <c r="A290" s="3"/>
      <c r="B290" s="3"/>
    </row>
    <row r="291" spans="1:2">
      <c r="A291" s="3"/>
      <c r="B291" s="3"/>
    </row>
    <row r="292" spans="1:2">
      <c r="A292" s="3"/>
      <c r="B292" s="3"/>
    </row>
    <row r="293" spans="1:2">
      <c r="A293" s="3"/>
      <c r="B293" s="3"/>
    </row>
    <row r="294" spans="1:2">
      <c r="A294" s="3"/>
      <c r="B294" s="3"/>
    </row>
    <row r="295" spans="1:2">
      <c r="A295" s="3"/>
      <c r="B295" s="3"/>
    </row>
    <row r="296" spans="1:2">
      <c r="A296" s="3"/>
      <c r="B296" s="3"/>
    </row>
    <row r="297" spans="1:2">
      <c r="A297" s="3"/>
      <c r="B297" s="3"/>
    </row>
    <row r="298" spans="1:2">
      <c r="A298" s="3"/>
      <c r="B298" s="3"/>
    </row>
    <row r="299" spans="1:2">
      <c r="A299" s="3"/>
      <c r="B299" s="3"/>
    </row>
    <row r="300" spans="1:2">
      <c r="A300" s="3"/>
      <c r="B300" s="3"/>
    </row>
    <row r="301" spans="1:2">
      <c r="A301" s="3"/>
      <c r="B301" s="3"/>
    </row>
    <row r="302" spans="1:2">
      <c r="A302" s="3"/>
      <c r="B302" s="3"/>
    </row>
    <row r="303" spans="1:2">
      <c r="A303" s="3"/>
      <c r="B303" s="3"/>
    </row>
    <row r="304" spans="1:2">
      <c r="A304" s="3"/>
      <c r="B304" s="3"/>
    </row>
    <row r="305" spans="1:2">
      <c r="A305" s="3"/>
      <c r="B305" s="3"/>
    </row>
    <row r="306" spans="1:2">
      <c r="A306" s="3"/>
      <c r="B306" s="3"/>
    </row>
    <row r="307" spans="1:2">
      <c r="A307" s="3"/>
      <c r="B307" s="3"/>
    </row>
    <row r="308" spans="1:2">
      <c r="A308" s="3"/>
      <c r="B308" s="3"/>
    </row>
    <row r="309" spans="1:2">
      <c r="A309" s="3"/>
      <c r="B309" s="3"/>
    </row>
    <row r="310" spans="1:2">
      <c r="A310" s="3"/>
      <c r="B310" s="3"/>
    </row>
    <row r="311" spans="1:2">
      <c r="A311" s="3"/>
      <c r="B311" s="3"/>
    </row>
    <row r="312" spans="1:2">
      <c r="A312" s="3"/>
      <c r="B312" s="3"/>
    </row>
    <row r="313" spans="1:2">
      <c r="A313" s="3"/>
      <c r="B313" s="3"/>
    </row>
    <row r="314" spans="1:2">
      <c r="A314" s="3"/>
      <c r="B314" s="3"/>
    </row>
    <row r="315" spans="1:2">
      <c r="A315" s="3"/>
      <c r="B315" s="3"/>
    </row>
    <row r="316" spans="1:2">
      <c r="A316" s="3"/>
      <c r="B316" s="3"/>
    </row>
    <row r="317" spans="1:2">
      <c r="A317" s="3"/>
      <c r="B317" s="3"/>
    </row>
    <row r="318" spans="1:2">
      <c r="A318" s="3"/>
      <c r="B318" s="3"/>
    </row>
    <row r="319" spans="1:2">
      <c r="A319" s="3"/>
      <c r="B319" s="3"/>
    </row>
    <row r="320" spans="1:2">
      <c r="A320" s="3"/>
      <c r="B320" s="3"/>
    </row>
    <row r="321" spans="1:2">
      <c r="A321" s="3"/>
      <c r="B321" s="3"/>
    </row>
    <row r="322" spans="1:2">
      <c r="A322" s="3"/>
      <c r="B322" s="3"/>
    </row>
    <row r="323" spans="1:2">
      <c r="A323" s="3"/>
      <c r="B323" s="3"/>
    </row>
    <row r="324" spans="1:2">
      <c r="A324" s="3"/>
      <c r="B324" s="3"/>
    </row>
    <row r="325" spans="1:2">
      <c r="A325" s="3"/>
      <c r="B325" s="3"/>
    </row>
    <row r="326" spans="1:2">
      <c r="A326" s="3"/>
      <c r="B326" s="3"/>
    </row>
    <row r="327" spans="1:2">
      <c r="A327" s="3"/>
      <c r="B327" s="3"/>
    </row>
    <row r="328" spans="1:2">
      <c r="A328" s="3"/>
      <c r="B328" s="3"/>
    </row>
    <row r="329" spans="1:2">
      <c r="A329" s="3"/>
      <c r="B329" s="3"/>
    </row>
    <row r="330" spans="1:2">
      <c r="A330" s="3"/>
      <c r="B330" s="3"/>
    </row>
    <row r="331" spans="1:2">
      <c r="A331" s="3"/>
      <c r="B331" s="3"/>
    </row>
    <row r="332" spans="1:2">
      <c r="A332" s="3"/>
      <c r="B332" s="3"/>
    </row>
    <row r="333" spans="1:2">
      <c r="A333" s="3"/>
      <c r="B333" s="3"/>
    </row>
    <row r="334" spans="1:2">
      <c r="A334" s="3"/>
      <c r="B334" s="3"/>
    </row>
    <row r="335" spans="1:2">
      <c r="A335" s="3"/>
      <c r="B335" s="3"/>
    </row>
    <row r="336" spans="1:2">
      <c r="A336" s="3"/>
      <c r="B336" s="3"/>
    </row>
    <row r="337" spans="1:2">
      <c r="A337" s="3"/>
      <c r="B337" s="3"/>
    </row>
    <row r="338" spans="1:2">
      <c r="A338" s="3"/>
      <c r="B338" s="3"/>
    </row>
    <row r="339" spans="1:2">
      <c r="A339" s="3"/>
      <c r="B339" s="3"/>
    </row>
    <row r="340" spans="1:2">
      <c r="A340" s="3"/>
      <c r="B340" s="3"/>
    </row>
    <row r="341" spans="1:2">
      <c r="A341" s="3"/>
      <c r="B341" s="3"/>
    </row>
    <row r="342" spans="1:2">
      <c r="A342" s="3"/>
      <c r="B342" s="3"/>
    </row>
    <row r="343" spans="1:2">
      <c r="A343" s="3"/>
      <c r="B343" s="3"/>
    </row>
    <row r="344" spans="1:2">
      <c r="A344" s="3"/>
      <c r="B344" s="3"/>
    </row>
    <row r="345" spans="1:2">
      <c r="A345" s="3"/>
      <c r="B345" s="3"/>
    </row>
    <row r="346" spans="1:2">
      <c r="A346" s="3"/>
      <c r="B346" s="3"/>
    </row>
    <row r="347" spans="1:2">
      <c r="A347" s="3"/>
      <c r="B347" s="3"/>
    </row>
    <row r="348" spans="1:2">
      <c r="A348" s="3"/>
      <c r="B348" s="3"/>
    </row>
    <row r="349" spans="1:2">
      <c r="A349" s="3"/>
      <c r="B349" s="3"/>
    </row>
    <row r="350" spans="1:2">
      <c r="A350" s="3"/>
      <c r="B350" s="3"/>
    </row>
    <row r="351" spans="1:2">
      <c r="A351" s="3"/>
      <c r="B351" s="3"/>
    </row>
    <row r="352" spans="1:2">
      <c r="A352" s="3"/>
      <c r="B352" s="3"/>
    </row>
    <row r="353" spans="1:2">
      <c r="A353" s="3"/>
      <c r="B353" s="3"/>
    </row>
    <row r="354" spans="1:2">
      <c r="A354" s="3"/>
      <c r="B354" s="3"/>
    </row>
    <row r="355" spans="1:2">
      <c r="A355" s="3"/>
      <c r="B355" s="3"/>
    </row>
    <row r="356" spans="1:2">
      <c r="A356" s="3"/>
      <c r="B356" s="3"/>
    </row>
    <row r="357" spans="1:2">
      <c r="A357" s="3"/>
      <c r="B357" s="3"/>
    </row>
    <row r="358" spans="1:2">
      <c r="A358" s="3"/>
      <c r="B358" s="3"/>
    </row>
    <row r="359" spans="1:2">
      <c r="A359" s="3"/>
      <c r="B359" s="3"/>
    </row>
    <row r="360" spans="1:2">
      <c r="A360" s="3"/>
      <c r="B360" s="3"/>
    </row>
    <row r="361" spans="1:2">
      <c r="A361" s="3"/>
      <c r="B361" s="3"/>
    </row>
    <row r="362" spans="1:2">
      <c r="A362" s="3"/>
      <c r="B362" s="3"/>
    </row>
    <row r="363" spans="1:2">
      <c r="A363" s="3"/>
      <c r="B363" s="3"/>
    </row>
    <row r="364" spans="1:2">
      <c r="A364" s="3"/>
      <c r="B364" s="3"/>
    </row>
    <row r="365" spans="1:2">
      <c r="A365" s="3"/>
      <c r="B365" s="3"/>
    </row>
    <row r="366" spans="1:2">
      <c r="A366" s="3"/>
      <c r="B366" s="3"/>
    </row>
    <row r="367" spans="1:2">
      <c r="A367" s="3"/>
      <c r="B367" s="3"/>
    </row>
    <row r="368" spans="1:2">
      <c r="A368" s="3"/>
      <c r="B368" s="3"/>
    </row>
    <row r="369" spans="1:2">
      <c r="A369" s="3"/>
      <c r="B369" s="3"/>
    </row>
    <row r="370" spans="1:2">
      <c r="A370" s="3"/>
      <c r="B370" s="3"/>
    </row>
    <row r="371" spans="1:2">
      <c r="A371" s="3"/>
      <c r="B371" s="3"/>
    </row>
    <row r="372" spans="1:2">
      <c r="A372" s="3"/>
      <c r="B372" s="3"/>
    </row>
    <row r="373" spans="1:2">
      <c r="A373" s="3"/>
      <c r="B373" s="3"/>
    </row>
    <row r="374" spans="1:2">
      <c r="A374" s="3"/>
      <c r="B374" s="3"/>
    </row>
    <row r="375" spans="1:2">
      <c r="A375" s="3"/>
      <c r="B375" s="3"/>
    </row>
    <row r="376" spans="1:2">
      <c r="A376" s="3"/>
      <c r="B376" s="3"/>
    </row>
    <row r="377" spans="1:2">
      <c r="A377" s="3"/>
      <c r="B377" s="3"/>
    </row>
    <row r="378" spans="1:2">
      <c r="A378" s="3"/>
      <c r="B378" s="3"/>
    </row>
    <row r="379" spans="1:2">
      <c r="A379" s="3"/>
      <c r="B379" s="3"/>
    </row>
    <row r="380" spans="1:2">
      <c r="A380" s="3"/>
      <c r="B380" s="3"/>
    </row>
    <row r="381" spans="1:2">
      <c r="A381" s="3"/>
      <c r="B381" s="3"/>
    </row>
    <row r="382" spans="1:2">
      <c r="A382" s="3"/>
      <c r="B382" s="3"/>
    </row>
    <row r="383" spans="1:2">
      <c r="A383" s="3"/>
      <c r="B383" s="3"/>
    </row>
    <row r="384" spans="1:2">
      <c r="A384" s="3"/>
      <c r="B384" s="3"/>
    </row>
    <row r="385" spans="1:2">
      <c r="A385" s="3"/>
      <c r="B385" s="3"/>
    </row>
    <row r="386" spans="1:2">
      <c r="A386" s="3"/>
      <c r="B386" s="3"/>
    </row>
    <row r="387" spans="1:2">
      <c r="A387" s="3"/>
      <c r="B387" s="3"/>
    </row>
    <row r="388" spans="1:2">
      <c r="A388" s="3"/>
      <c r="B388" s="3"/>
    </row>
    <row r="389" spans="1:2">
      <c r="A389" s="3"/>
      <c r="B389" s="3"/>
    </row>
    <row r="390" spans="1:2">
      <c r="A390" s="3"/>
      <c r="B390" s="3"/>
    </row>
    <row r="391" spans="1:2">
      <c r="A391" s="3"/>
      <c r="B391" s="3"/>
    </row>
    <row r="392" spans="1:2">
      <c r="A392" s="3"/>
      <c r="B392" s="3"/>
    </row>
    <row r="393" spans="1:2">
      <c r="A393" s="3"/>
      <c r="B393" s="3"/>
    </row>
    <row r="394" spans="1:2">
      <c r="A394" s="3"/>
      <c r="B394" s="3"/>
    </row>
    <row r="395" spans="1:2">
      <c r="A395" s="3"/>
      <c r="B395" s="3"/>
    </row>
    <row r="396" spans="1:2">
      <c r="A396" s="3"/>
      <c r="B396" s="3"/>
    </row>
    <row r="397" spans="1:2">
      <c r="A397" s="3"/>
      <c r="B397" s="3"/>
    </row>
    <row r="398" spans="1:2">
      <c r="A398" s="3"/>
      <c r="B398" s="3"/>
    </row>
    <row r="399" spans="1:2">
      <c r="A399" s="3"/>
      <c r="B399" s="3"/>
    </row>
    <row r="400" spans="1:2">
      <c r="A400" s="3"/>
      <c r="B400" s="3"/>
    </row>
    <row r="401" spans="1:2">
      <c r="A401" s="3"/>
      <c r="B401" s="3"/>
    </row>
    <row r="402" spans="1:2">
      <c r="A402" s="3"/>
      <c r="B402" s="3"/>
    </row>
    <row r="403" spans="1:2">
      <c r="A403" s="3"/>
      <c r="B403" s="3"/>
    </row>
    <row r="404" spans="1:2">
      <c r="A404" s="3"/>
      <c r="B404" s="3"/>
    </row>
    <row r="405" spans="1:2">
      <c r="A405" s="3"/>
      <c r="B405" s="3"/>
    </row>
    <row r="406" spans="1:2">
      <c r="A406" s="3"/>
      <c r="B406" s="3"/>
    </row>
    <row r="407" spans="1:2">
      <c r="A407" s="3"/>
      <c r="B407" s="3"/>
    </row>
    <row r="408" spans="1:2">
      <c r="A408" s="3"/>
      <c r="B408" s="3"/>
    </row>
    <row r="409" spans="1:2">
      <c r="A409" s="3"/>
      <c r="B409" s="3"/>
    </row>
    <row r="410" spans="1:2">
      <c r="A410" s="3"/>
      <c r="B410" s="3"/>
    </row>
    <row r="411" spans="1:2">
      <c r="A411" s="3"/>
      <c r="B411" s="3"/>
    </row>
    <row r="412" spans="1:2">
      <c r="A412" s="3"/>
      <c r="B412" s="3"/>
    </row>
    <row r="413" spans="1:2">
      <c r="A413" s="3"/>
      <c r="B413" s="3"/>
    </row>
    <row r="414" spans="1:2">
      <c r="A414" s="3"/>
      <c r="B414" s="3"/>
    </row>
    <row r="415" spans="1:2">
      <c r="A415" s="3"/>
      <c r="B415" s="3"/>
    </row>
    <row r="416" spans="1:2">
      <c r="A416" s="3"/>
      <c r="B416" s="3"/>
    </row>
    <row r="417" spans="1:2">
      <c r="A417" s="3"/>
      <c r="B417" s="3"/>
    </row>
    <row r="418" spans="1:2">
      <c r="A418" s="3"/>
      <c r="B418" s="3"/>
    </row>
    <row r="419" spans="1:2">
      <c r="A419" s="3"/>
      <c r="B419" s="3"/>
    </row>
    <row r="420" spans="1:2">
      <c r="A420" s="3"/>
      <c r="B420" s="3"/>
    </row>
    <row r="421" spans="1:2">
      <c r="A421" s="3"/>
      <c r="B421" s="3"/>
    </row>
    <row r="422" spans="1:2">
      <c r="A422" s="3"/>
      <c r="B422" s="3"/>
    </row>
    <row r="423" spans="1:2">
      <c r="A423" s="3"/>
      <c r="B423" s="3"/>
    </row>
    <row r="424" spans="1:2">
      <c r="A424" s="3"/>
      <c r="B424" s="3"/>
    </row>
    <row r="425" spans="1:2">
      <c r="A425" s="3"/>
      <c r="B425" s="3"/>
    </row>
    <row r="426" spans="1:2">
      <c r="A426" s="3"/>
      <c r="B426" s="3"/>
    </row>
    <row r="427" spans="1:2">
      <c r="A427" s="3"/>
      <c r="B427" s="3"/>
    </row>
    <row r="428" spans="1:2">
      <c r="A428" s="3"/>
      <c r="B428" s="3"/>
    </row>
    <row r="429" spans="1:2">
      <c r="A429" s="3"/>
      <c r="B429" s="3"/>
    </row>
    <row r="430" spans="1:2">
      <c r="A430" s="3"/>
      <c r="B430" s="3"/>
    </row>
    <row r="431" spans="1:2">
      <c r="A431" s="3"/>
      <c r="B431" s="3"/>
    </row>
    <row r="432" spans="1:2">
      <c r="A432" s="3"/>
      <c r="B432" s="3"/>
    </row>
    <row r="433" spans="1:2">
      <c r="A433" s="3"/>
      <c r="B433" s="3"/>
    </row>
    <row r="434" spans="1:2">
      <c r="A434" s="3"/>
      <c r="B434" s="3"/>
    </row>
    <row r="435" spans="1:2">
      <c r="A435" s="3"/>
      <c r="B435" s="3"/>
    </row>
    <row r="436" spans="1:2">
      <c r="A436" s="3"/>
      <c r="B436" s="3"/>
    </row>
    <row r="437" spans="1:2">
      <c r="A437" s="3"/>
      <c r="B437" s="3"/>
    </row>
    <row r="438" spans="1:2">
      <c r="A438" s="3"/>
      <c r="B438" s="3"/>
    </row>
    <row r="439" spans="1:2">
      <c r="A439" s="3"/>
      <c r="B439" s="3"/>
    </row>
    <row r="440" spans="1:2">
      <c r="A440" s="3"/>
      <c r="B440" s="3"/>
    </row>
    <row r="441" spans="1:2">
      <c r="A441" s="3"/>
      <c r="B441" s="3"/>
    </row>
    <row r="442" spans="1:2">
      <c r="A442" s="3"/>
      <c r="B442" s="3"/>
    </row>
    <row r="443" spans="1:2">
      <c r="A443" s="3"/>
      <c r="B443" s="3"/>
    </row>
    <row r="444" spans="1:2">
      <c r="A444" s="3"/>
      <c r="B444" s="3"/>
    </row>
    <row r="445" spans="1:2">
      <c r="A445" s="3"/>
      <c r="B445" s="3"/>
    </row>
    <row r="446" spans="1:2">
      <c r="A446" s="3"/>
      <c r="B446" s="3"/>
    </row>
    <row r="447" spans="1:2">
      <c r="A447" s="3"/>
      <c r="B447" s="3"/>
    </row>
    <row r="448" spans="1:2">
      <c r="A448" s="3"/>
      <c r="B448" s="3"/>
    </row>
    <row r="449" spans="1:2">
      <c r="A449" s="3"/>
      <c r="B449" s="3"/>
    </row>
    <row r="450" spans="1:2">
      <c r="A450" s="3"/>
      <c r="B450" s="3"/>
    </row>
    <row r="451" spans="1:2">
      <c r="A451" s="3"/>
      <c r="B451" s="3"/>
    </row>
    <row r="452" spans="1:2">
      <c r="A452" s="3"/>
      <c r="B452" s="3"/>
    </row>
    <row r="453" spans="1:2">
      <c r="A453" s="3"/>
      <c r="B453" s="3"/>
    </row>
    <row r="454" spans="1:2">
      <c r="A454" s="3"/>
      <c r="B454" s="3"/>
    </row>
    <row r="455" spans="1:2">
      <c r="A455" s="3"/>
      <c r="B455" s="3"/>
    </row>
    <row r="456" spans="1:2">
      <c r="A456" s="3"/>
      <c r="B456" s="3"/>
    </row>
    <row r="457" spans="1:2">
      <c r="A457" s="3"/>
      <c r="B457" s="3"/>
    </row>
    <row r="458" spans="1:2">
      <c r="A458" s="3"/>
      <c r="B458" s="3"/>
    </row>
    <row r="459" spans="1:2">
      <c r="A459" s="3"/>
      <c r="B459" s="3"/>
    </row>
    <row r="460" spans="1:2">
      <c r="A460" s="3"/>
      <c r="B460" s="3"/>
    </row>
    <row r="461" spans="1:2">
      <c r="A461" s="3"/>
      <c r="B461" s="3"/>
    </row>
    <row r="462" spans="1:2">
      <c r="A462" s="3"/>
      <c r="B462" s="3"/>
    </row>
    <row r="463" spans="1:2">
      <c r="A463" s="3"/>
      <c r="B463" s="3"/>
    </row>
    <row r="464" spans="1:2">
      <c r="A464" s="3"/>
      <c r="B464" s="3"/>
    </row>
    <row r="465" spans="1:2">
      <c r="A465" s="3"/>
      <c r="B465" s="3"/>
    </row>
    <row r="466" spans="1:2">
      <c r="A466" s="3"/>
      <c r="B466" s="3"/>
    </row>
    <row r="467" spans="1:2">
      <c r="A467" s="3"/>
      <c r="B467" s="3"/>
    </row>
    <row r="468" spans="1:2">
      <c r="A468" s="3"/>
      <c r="B468" s="3"/>
    </row>
    <row r="469" spans="1:2">
      <c r="A469" s="3"/>
      <c r="B469" s="3"/>
    </row>
    <row r="470" spans="1:2">
      <c r="A470" s="3"/>
      <c r="B470" s="3"/>
    </row>
    <row r="471" spans="1:2">
      <c r="A471" s="3"/>
      <c r="B471" s="3"/>
    </row>
    <row r="472" spans="1:2">
      <c r="A472" s="3"/>
      <c r="B472" s="3"/>
    </row>
    <row r="473" spans="1:2">
      <c r="A473" s="3"/>
      <c r="B473" s="3"/>
    </row>
    <row r="474" spans="1:2">
      <c r="A474" s="3"/>
      <c r="B474" s="3"/>
    </row>
    <row r="475" spans="1:2">
      <c r="A475" s="3"/>
      <c r="B475" s="3"/>
    </row>
    <row r="476" spans="1:2">
      <c r="A476" s="3"/>
      <c r="B476" s="3"/>
    </row>
    <row r="477" spans="1:2">
      <c r="A477" s="3"/>
      <c r="B477" s="3"/>
    </row>
    <row r="478" spans="1:2">
      <c r="A478" s="3"/>
      <c r="B478" s="3"/>
    </row>
    <row r="479" spans="1:2">
      <c r="A479" s="3"/>
      <c r="B479" s="3"/>
    </row>
    <row r="480" spans="1:2">
      <c r="A480" s="3"/>
      <c r="B480" s="3"/>
    </row>
    <row r="481" spans="1:2">
      <c r="A481" s="3"/>
      <c r="B481" s="3"/>
    </row>
    <row r="482" spans="1:2">
      <c r="A482" s="3"/>
      <c r="B482" s="3"/>
    </row>
    <row r="483" spans="1:2">
      <c r="A483" s="3"/>
      <c r="B483" s="3"/>
    </row>
    <row r="484" spans="1:2">
      <c r="A484" s="3"/>
      <c r="B484" s="3"/>
    </row>
    <row r="485" spans="1:2">
      <c r="A485" s="3"/>
      <c r="B485" s="3"/>
    </row>
    <row r="486" spans="1:2">
      <c r="A486" s="3"/>
      <c r="B486" s="3"/>
    </row>
    <row r="487" spans="1:2">
      <c r="A487" s="3"/>
      <c r="B487" s="3"/>
    </row>
    <row r="488" spans="1:2">
      <c r="A488" s="3"/>
      <c r="B488" s="3"/>
    </row>
    <row r="489" spans="1:2">
      <c r="A489" s="3"/>
      <c r="B489" s="3"/>
    </row>
    <row r="490" spans="1:2">
      <c r="A490" s="3"/>
      <c r="B490" s="3"/>
    </row>
    <row r="491" spans="1:2">
      <c r="A491" s="3"/>
      <c r="B491" s="3"/>
    </row>
    <row r="492" spans="1:2">
      <c r="A492" s="3"/>
      <c r="B492" s="3"/>
    </row>
    <row r="493" spans="1:2">
      <c r="A493" s="3"/>
      <c r="B493" s="3"/>
    </row>
    <row r="494" spans="1:2">
      <c r="A494" s="3"/>
      <c r="B494" s="3"/>
    </row>
    <row r="495" spans="1:2">
      <c r="A495" s="3"/>
      <c r="B495" s="3"/>
    </row>
    <row r="496" spans="1:2">
      <c r="A496" s="3"/>
      <c r="B496" s="3"/>
    </row>
    <row r="497" spans="1:2">
      <c r="A497" s="3"/>
      <c r="B497" s="3"/>
    </row>
    <row r="498" spans="1:2">
      <c r="A498" s="3"/>
      <c r="B498" s="3"/>
    </row>
    <row r="499" spans="1:2">
      <c r="A499" s="3"/>
      <c r="B499" s="3"/>
    </row>
    <row r="500" spans="1:2">
      <c r="A500" s="3"/>
      <c r="B500" s="3"/>
    </row>
    <row r="501" spans="1:2">
      <c r="A501" s="3"/>
      <c r="B501" s="3"/>
    </row>
    <row r="502" spans="1:2">
      <c r="A502" s="3"/>
      <c r="B502" s="3"/>
    </row>
    <row r="503" spans="1:2">
      <c r="A503" s="3"/>
      <c r="B503" s="3"/>
    </row>
    <row r="504" spans="1:2">
      <c r="A504" s="3"/>
      <c r="B504" s="3"/>
    </row>
    <row r="505" spans="1:2">
      <c r="A505" s="3"/>
      <c r="B505" s="3"/>
    </row>
    <row r="506" spans="1:2">
      <c r="A506" s="3"/>
      <c r="B506" s="3"/>
    </row>
    <row r="507" spans="1:2">
      <c r="A507" s="3"/>
      <c r="B507" s="3"/>
    </row>
    <row r="508" spans="1:2">
      <c r="A508" s="3"/>
      <c r="B508" s="3"/>
    </row>
    <row r="509" spans="1:2">
      <c r="A509" s="3"/>
      <c r="B509" s="3"/>
    </row>
    <row r="510" spans="1:2">
      <c r="A510" s="3"/>
      <c r="B510" s="3"/>
    </row>
    <row r="511" spans="1:2">
      <c r="A511" s="3"/>
      <c r="B511" s="3"/>
    </row>
    <row r="512" spans="1:2">
      <c r="A512" s="3"/>
      <c r="B512" s="3"/>
    </row>
    <row r="513" spans="1:2">
      <c r="A513" s="3"/>
      <c r="B513" s="3"/>
    </row>
    <row r="514" spans="1:2">
      <c r="A514" s="3"/>
      <c r="B514" s="3"/>
    </row>
    <row r="515" spans="1:2">
      <c r="A515" s="3"/>
      <c r="B515" s="3"/>
    </row>
    <row r="516" spans="1:2">
      <c r="A516" s="3"/>
      <c r="B516" s="3"/>
    </row>
    <row r="517" spans="1:2">
      <c r="A517" s="3"/>
      <c r="B517" s="3"/>
    </row>
    <row r="518" spans="1:2">
      <c r="A518" s="3"/>
      <c r="B518" s="3"/>
    </row>
    <row r="519" spans="1:2">
      <c r="A519" s="3"/>
      <c r="B519" s="3"/>
    </row>
    <row r="520" spans="1:2">
      <c r="A520" s="3"/>
      <c r="B520" s="3"/>
    </row>
    <row r="521" spans="1:2">
      <c r="A521" s="3"/>
      <c r="B521" s="3"/>
    </row>
    <row r="522" spans="1:2">
      <c r="A522" s="3"/>
      <c r="B522" s="3"/>
    </row>
    <row r="523" spans="1:2">
      <c r="A523" s="3"/>
      <c r="B523" s="3"/>
    </row>
    <row r="524" spans="1:2">
      <c r="A524" s="3"/>
      <c r="B524" s="3"/>
    </row>
    <row r="525" spans="1:2">
      <c r="A525" s="3"/>
      <c r="B525" s="3"/>
    </row>
    <row r="526" spans="1:2">
      <c r="A526" s="3"/>
      <c r="B526" s="3"/>
    </row>
    <row r="527" spans="1:2">
      <c r="A527" s="3"/>
      <c r="B527" s="3"/>
    </row>
    <row r="528" spans="1:2">
      <c r="A528" s="3"/>
      <c r="B528" s="3"/>
    </row>
    <row r="529" spans="1:2">
      <c r="A529" s="3"/>
      <c r="B529" s="3"/>
    </row>
    <row r="530" spans="1:2">
      <c r="A530" s="3"/>
      <c r="B530" s="3"/>
    </row>
    <row r="531" spans="1:2">
      <c r="A531" s="3"/>
      <c r="B531" s="3"/>
    </row>
    <row r="532" spans="1:2">
      <c r="A532" s="3"/>
      <c r="B532" s="3"/>
    </row>
    <row r="533" spans="1:2">
      <c r="A533" s="3"/>
      <c r="B533" s="3"/>
    </row>
    <row r="534" spans="1:2">
      <c r="A534" s="3"/>
      <c r="B534" s="3"/>
    </row>
    <row r="535" spans="1:2">
      <c r="A535" s="3"/>
      <c r="B535" s="3"/>
    </row>
    <row r="536" spans="1:2">
      <c r="A536" s="3"/>
      <c r="B536" s="3"/>
    </row>
    <row r="537" spans="1:2">
      <c r="A537" s="3"/>
      <c r="B537" s="3"/>
    </row>
    <row r="538" spans="1:2">
      <c r="A538" s="3"/>
      <c r="B538" s="3"/>
    </row>
    <row r="539" spans="1:2">
      <c r="A539" s="3"/>
      <c r="B539" s="3"/>
    </row>
    <row r="540" spans="1:2">
      <c r="A540" s="3"/>
      <c r="B540" s="3"/>
    </row>
    <row r="541" spans="1:2">
      <c r="A541" s="3"/>
      <c r="B541" s="3"/>
    </row>
    <row r="542" spans="1:2">
      <c r="A542" s="3"/>
      <c r="B542" s="3"/>
    </row>
    <row r="543" spans="1:2">
      <c r="A543" s="3"/>
      <c r="B543" s="3"/>
    </row>
    <row r="544" spans="1:2">
      <c r="A544" s="3"/>
      <c r="B544" s="3"/>
    </row>
    <row r="545" spans="1:2">
      <c r="A545" s="3"/>
      <c r="B545" s="3"/>
    </row>
    <row r="546" spans="1:2">
      <c r="A546" s="3"/>
      <c r="B546" s="3"/>
    </row>
    <row r="547" spans="1:2">
      <c r="A547" s="3"/>
      <c r="B547" s="3"/>
    </row>
    <row r="548" spans="1:2">
      <c r="A548" s="3"/>
      <c r="B548" s="3"/>
    </row>
    <row r="549" spans="1:2">
      <c r="A549" s="3"/>
      <c r="B549" s="3"/>
    </row>
    <row r="550" spans="1:2">
      <c r="A550" s="3"/>
      <c r="B550" s="3"/>
    </row>
    <row r="551" spans="1:2">
      <c r="A551" s="3"/>
      <c r="B551" s="3"/>
    </row>
    <row r="552" spans="1:2">
      <c r="A552" s="3"/>
      <c r="B552" s="3"/>
    </row>
    <row r="553" spans="1:2">
      <c r="A553" s="3"/>
      <c r="B553" s="3"/>
    </row>
    <row r="554" spans="1:2">
      <c r="A554" s="3"/>
      <c r="B554" s="3"/>
    </row>
    <row r="555" spans="1:2">
      <c r="A555" s="3"/>
      <c r="B555" s="3"/>
    </row>
    <row r="556" spans="1:2">
      <c r="A556" s="3"/>
      <c r="B556" s="3"/>
    </row>
    <row r="557" spans="1:2">
      <c r="A557" s="3"/>
      <c r="B557" s="3"/>
    </row>
    <row r="558" spans="1:2">
      <c r="A558" s="3"/>
      <c r="B558" s="3"/>
    </row>
    <row r="559" spans="1:2">
      <c r="A559" s="3"/>
      <c r="B559" s="3"/>
    </row>
    <row r="560" spans="1:2">
      <c r="A560" s="3"/>
      <c r="B560" s="3"/>
    </row>
    <row r="561" spans="1:2">
      <c r="A561" s="3"/>
      <c r="B561" s="3"/>
    </row>
    <row r="562" spans="1:2">
      <c r="A562" s="3"/>
      <c r="B562" s="3"/>
    </row>
    <row r="563" spans="1:2">
      <c r="A563" s="3"/>
      <c r="B563" s="3"/>
    </row>
    <row r="564" spans="1:2">
      <c r="A564" s="3"/>
      <c r="B564" s="3"/>
    </row>
    <row r="565" spans="1:2">
      <c r="A565" s="3"/>
      <c r="B565" s="3"/>
    </row>
    <row r="566" spans="1:2">
      <c r="A566" s="3"/>
      <c r="B566" s="3"/>
    </row>
    <row r="567" spans="1:2">
      <c r="A567" s="3"/>
      <c r="B567" s="3"/>
    </row>
    <row r="568" spans="1:2">
      <c r="A568" s="3"/>
      <c r="B568" s="3"/>
    </row>
    <row r="569" spans="1:2">
      <c r="A569" s="3"/>
      <c r="B569" s="3"/>
    </row>
    <row r="570" spans="1:2">
      <c r="A570" s="3"/>
      <c r="B570" s="3"/>
    </row>
    <row r="571" spans="1:2">
      <c r="A571" s="3"/>
      <c r="B571" s="3"/>
    </row>
    <row r="572" spans="1:2">
      <c r="A572" s="3"/>
      <c r="B572" s="3"/>
    </row>
    <row r="573" spans="1:2">
      <c r="A573" s="3"/>
      <c r="B573" s="3"/>
    </row>
    <row r="574" spans="1:2">
      <c r="A574" s="3"/>
      <c r="B574" s="3"/>
    </row>
    <row r="575" spans="1:2">
      <c r="A575" s="3"/>
      <c r="B575" s="3"/>
    </row>
    <row r="576" spans="1:2">
      <c r="A576" s="3"/>
      <c r="B576" s="3"/>
    </row>
    <row r="577" spans="1:2">
      <c r="A577" s="3"/>
      <c r="B577" s="3"/>
    </row>
    <row r="578" spans="1:2">
      <c r="A578" s="3"/>
      <c r="B578" s="3"/>
    </row>
    <row r="579" spans="1:2">
      <c r="A579" s="3"/>
      <c r="B579" s="3"/>
    </row>
    <row r="580" spans="1:2">
      <c r="A580" s="3"/>
      <c r="B580" s="3"/>
    </row>
    <row r="581" spans="1:2">
      <c r="A581" s="3"/>
      <c r="B581" s="3"/>
    </row>
    <row r="582" spans="1:2">
      <c r="A582" s="3"/>
      <c r="B582" s="3"/>
    </row>
    <row r="583" spans="1:2">
      <c r="A583" s="3"/>
      <c r="B583" s="3"/>
    </row>
    <row r="584" spans="1:2">
      <c r="A584" s="3"/>
      <c r="B584" s="3"/>
    </row>
    <row r="585" spans="1:2">
      <c r="A585" s="3"/>
      <c r="B585" s="3"/>
    </row>
    <row r="586" spans="1:2">
      <c r="A586" s="3"/>
      <c r="B586" s="3"/>
    </row>
    <row r="587" spans="1:2">
      <c r="A587" s="3"/>
      <c r="B587" s="3"/>
    </row>
    <row r="588" spans="1:2">
      <c r="A588" s="3"/>
      <c r="B588" s="3"/>
    </row>
    <row r="589" spans="1:2">
      <c r="A589" s="3"/>
      <c r="B589" s="3"/>
    </row>
    <row r="590" spans="1:2">
      <c r="A590" s="3"/>
      <c r="B590" s="3"/>
    </row>
    <row r="591" spans="1:2">
      <c r="A591" s="3"/>
      <c r="B591" s="3"/>
    </row>
    <row r="592" spans="1:2">
      <c r="A592" s="3"/>
      <c r="B592" s="3"/>
    </row>
    <row r="593" spans="1:2">
      <c r="A593" s="3"/>
      <c r="B593" s="3"/>
    </row>
    <row r="594" spans="1:2">
      <c r="A594" s="3"/>
      <c r="B594" s="3"/>
    </row>
    <row r="595" spans="1:2">
      <c r="A595" s="3"/>
      <c r="B595" s="3"/>
    </row>
    <row r="596" spans="1:2">
      <c r="A596" s="3"/>
      <c r="B596" s="3"/>
    </row>
    <row r="597" spans="1:2">
      <c r="A597" s="3"/>
      <c r="B597" s="3"/>
    </row>
    <row r="598" spans="1:2">
      <c r="A598" s="3"/>
      <c r="B598" s="3"/>
    </row>
    <row r="599" spans="1:2">
      <c r="A599" s="3"/>
      <c r="B599" s="3"/>
    </row>
    <row r="600" spans="1:2">
      <c r="A600" s="3"/>
      <c r="B600" s="3"/>
    </row>
    <row r="601" spans="1:2">
      <c r="A601" s="3"/>
      <c r="B601" s="3"/>
    </row>
    <row r="602" spans="1:2">
      <c r="A602" s="3"/>
      <c r="B602" s="3"/>
    </row>
    <row r="603" spans="1:2">
      <c r="A603" s="3"/>
      <c r="B603" s="3"/>
    </row>
    <row r="604" spans="1:2">
      <c r="A604" s="3"/>
      <c r="B604" s="3"/>
    </row>
    <row r="605" spans="1:2">
      <c r="A605" s="3"/>
      <c r="B605" s="3"/>
    </row>
    <row r="606" spans="1:2">
      <c r="A606" s="3"/>
      <c r="B606" s="3"/>
    </row>
    <row r="607" spans="1:2">
      <c r="A607" s="3"/>
      <c r="B607" s="3"/>
    </row>
    <row r="608" spans="1:2">
      <c r="A608" s="3"/>
      <c r="B608" s="3"/>
    </row>
    <row r="609" spans="1:2">
      <c r="A609" s="3"/>
      <c r="B609" s="3"/>
    </row>
    <row r="610" spans="1:2">
      <c r="A610" s="3"/>
      <c r="B610" s="3"/>
    </row>
    <row r="611" spans="1:2">
      <c r="A611" s="3"/>
      <c r="B611" s="3"/>
    </row>
    <row r="612" spans="1:2">
      <c r="A612" s="3"/>
      <c r="B612" s="3"/>
    </row>
    <row r="613" spans="1:2">
      <c r="A613" s="3"/>
      <c r="B613" s="3"/>
    </row>
    <row r="614" spans="1:2">
      <c r="A614" s="3"/>
      <c r="B614" s="3"/>
    </row>
    <row r="615" spans="1:2">
      <c r="A615" s="3"/>
      <c r="B615" s="3"/>
    </row>
    <row r="616" spans="1:2">
      <c r="A616" s="3"/>
      <c r="B616" s="3"/>
    </row>
    <row r="617" spans="1:2">
      <c r="A617" s="3"/>
      <c r="B617" s="3"/>
    </row>
    <row r="618" spans="1:2">
      <c r="A618" s="3"/>
      <c r="B618" s="3"/>
    </row>
    <row r="619" spans="1:2">
      <c r="A619" s="3"/>
      <c r="B619" s="3"/>
    </row>
    <row r="620" spans="1:2">
      <c r="A620" s="3"/>
      <c r="B620" s="3"/>
    </row>
    <row r="621" spans="1:2">
      <c r="A621" s="3"/>
      <c r="B621" s="3"/>
    </row>
    <row r="622" spans="1:2">
      <c r="A622" s="3"/>
      <c r="B622" s="3"/>
    </row>
    <row r="623" spans="1:2">
      <c r="A623" s="3"/>
      <c r="B623" s="3"/>
    </row>
    <row r="624" spans="1:2">
      <c r="A624" s="3"/>
      <c r="B624" s="3"/>
    </row>
    <row r="625" spans="1:2">
      <c r="A625" s="3"/>
      <c r="B625" s="3"/>
    </row>
    <row r="626" spans="1:2">
      <c r="A626" s="3"/>
      <c r="B626" s="3"/>
    </row>
    <row r="627" spans="1:2">
      <c r="A627" s="3"/>
      <c r="B627" s="3"/>
    </row>
    <row r="628" spans="1:2">
      <c r="A628" s="3"/>
      <c r="B628" s="3"/>
    </row>
    <row r="629" spans="1:2">
      <c r="A629" s="3"/>
      <c r="B629" s="3"/>
    </row>
    <row r="630" spans="1:2">
      <c r="A630" s="3"/>
      <c r="B630" s="3"/>
    </row>
    <row r="631" spans="1:2">
      <c r="A631" s="3"/>
      <c r="B631" s="3"/>
    </row>
    <row r="632" spans="1:2">
      <c r="A632" s="3"/>
      <c r="B632" s="3"/>
    </row>
    <row r="633" spans="1:2">
      <c r="A633" s="3"/>
      <c r="B633" s="3"/>
    </row>
    <row r="634" spans="1:2">
      <c r="A634" s="3"/>
      <c r="B634" s="3"/>
    </row>
    <row r="635" spans="1:2">
      <c r="A635" s="3"/>
      <c r="B635" s="3"/>
    </row>
    <row r="636" spans="1:2">
      <c r="A636" s="3"/>
      <c r="B636" s="3"/>
    </row>
    <row r="637" spans="1:2">
      <c r="A637" s="3"/>
      <c r="B637" s="3"/>
    </row>
    <row r="638" spans="1:2">
      <c r="A638" s="3"/>
      <c r="B638" s="3"/>
    </row>
    <row r="639" spans="1:2">
      <c r="A639" s="3"/>
      <c r="B639" s="3"/>
    </row>
    <row r="640" spans="1:2">
      <c r="A640" s="3"/>
      <c r="B640" s="3"/>
    </row>
    <row r="641" spans="1:2">
      <c r="A641" s="3"/>
      <c r="B641" s="3"/>
    </row>
    <row r="642" spans="1:2">
      <c r="A642" s="3"/>
      <c r="B642" s="3"/>
    </row>
    <row r="643" spans="1:2">
      <c r="A643" s="3"/>
      <c r="B643" s="3"/>
    </row>
    <row r="644" spans="1:2">
      <c r="A644" s="3"/>
      <c r="B644" s="3"/>
    </row>
    <row r="645" spans="1:2">
      <c r="A645" s="3"/>
      <c r="B645" s="3"/>
    </row>
    <row r="646" spans="1:2">
      <c r="A646" s="3"/>
      <c r="B646" s="3"/>
    </row>
    <row r="647" spans="1:2">
      <c r="A647" s="3"/>
      <c r="B647" s="3"/>
    </row>
    <row r="648" spans="1:2">
      <c r="A648" s="3"/>
      <c r="B648" s="3"/>
    </row>
    <row r="649" spans="1:2">
      <c r="A649" s="3"/>
      <c r="B649" s="3"/>
    </row>
    <row r="650" spans="1:2">
      <c r="A650" s="3"/>
      <c r="B650" s="3"/>
    </row>
    <row r="651" spans="1:2">
      <c r="A651" s="3"/>
      <c r="B651" s="3"/>
    </row>
    <row r="652" spans="1:2">
      <c r="A652" s="3"/>
      <c r="B652" s="3"/>
    </row>
    <row r="653" spans="1:2">
      <c r="A653" s="3"/>
      <c r="B653" s="3"/>
    </row>
    <row r="654" spans="1:2">
      <c r="A654" s="3"/>
      <c r="B654" s="3"/>
    </row>
    <row r="655" spans="1:2">
      <c r="A655" s="3"/>
      <c r="B655" s="3"/>
    </row>
    <row r="656" spans="1:2">
      <c r="A656" s="3"/>
      <c r="B656" s="3"/>
    </row>
    <row r="657" spans="1:2">
      <c r="A657" s="3"/>
      <c r="B657" s="3"/>
    </row>
    <row r="658" spans="1:2">
      <c r="A658" s="3"/>
      <c r="B658" s="3"/>
    </row>
    <row r="659" spans="1:2">
      <c r="A659" s="3"/>
      <c r="B659" s="3"/>
    </row>
    <row r="660" spans="1:2">
      <c r="A660" s="3"/>
      <c r="B660" s="3"/>
    </row>
    <row r="661" spans="1:2">
      <c r="A661" s="3"/>
      <c r="B661" s="3"/>
    </row>
    <row r="662" spans="1:2">
      <c r="A662" s="3"/>
      <c r="B662" s="3"/>
    </row>
    <row r="663" spans="1:2">
      <c r="A663" s="3"/>
      <c r="B663" s="3"/>
    </row>
    <row r="664" spans="1:2">
      <c r="A664" s="3"/>
      <c r="B664" s="3"/>
    </row>
    <row r="665" spans="1:2">
      <c r="A665" s="3"/>
      <c r="B665" s="3"/>
    </row>
    <row r="666" spans="1:2">
      <c r="A666" s="3"/>
      <c r="B666" s="3"/>
    </row>
    <row r="667" spans="1:2">
      <c r="A667" s="3"/>
      <c r="B667" s="3"/>
    </row>
    <row r="668" spans="1:2">
      <c r="A668" s="3"/>
      <c r="B668" s="3"/>
    </row>
    <row r="669" spans="1:2">
      <c r="A669" s="3"/>
      <c r="B669" s="3"/>
    </row>
    <row r="670" spans="1:2">
      <c r="A670" s="3"/>
      <c r="B670" s="3"/>
    </row>
    <row r="671" spans="1:2">
      <c r="A671" s="3"/>
      <c r="B671" s="3"/>
    </row>
    <row r="672" spans="1:2">
      <c r="A672" s="3"/>
      <c r="B672" s="3"/>
    </row>
    <row r="673" spans="1:2">
      <c r="A673" s="3"/>
      <c r="B673" s="3"/>
    </row>
    <row r="674" spans="1:2">
      <c r="A674" s="3"/>
      <c r="B674" s="3"/>
    </row>
    <row r="675" spans="1:2">
      <c r="A675" s="3"/>
      <c r="B675" s="3"/>
    </row>
    <row r="676" spans="1:2">
      <c r="A676" s="3"/>
      <c r="B676" s="3"/>
    </row>
    <row r="677" spans="1:2">
      <c r="A677" s="3"/>
      <c r="B677" s="3"/>
    </row>
    <row r="678" spans="1:2">
      <c r="A678" s="3"/>
      <c r="B678" s="3"/>
    </row>
    <row r="679" spans="1:2">
      <c r="A679" s="3"/>
      <c r="B679" s="3"/>
    </row>
    <row r="680" spans="1:2">
      <c r="A680" s="3"/>
      <c r="B680" s="3"/>
    </row>
    <row r="681" spans="1:2">
      <c r="A681" s="3"/>
      <c r="B681" s="3"/>
    </row>
    <row r="682" spans="1:2">
      <c r="A682" s="3"/>
      <c r="B682" s="3"/>
    </row>
    <row r="683" spans="1:2">
      <c r="A683" s="3"/>
      <c r="B683" s="3"/>
    </row>
    <row r="684" spans="1:2">
      <c r="A684" s="3"/>
      <c r="B684" s="3"/>
    </row>
    <row r="685" spans="1:2">
      <c r="A685" s="3"/>
      <c r="B685" s="3"/>
    </row>
    <row r="686" spans="1:2">
      <c r="A686" s="3"/>
      <c r="B686" s="3"/>
    </row>
    <row r="687" spans="1:2">
      <c r="A687" s="3"/>
      <c r="B687" s="3"/>
    </row>
    <row r="688" spans="1:2">
      <c r="A688" s="3"/>
      <c r="B688" s="3"/>
    </row>
    <row r="689" spans="1:2">
      <c r="A689" s="3"/>
      <c r="B689" s="3"/>
    </row>
    <row r="690" spans="1:2">
      <c r="A690" s="3"/>
      <c r="B690" s="3"/>
    </row>
    <row r="691" spans="1:2">
      <c r="A691" s="3"/>
      <c r="B691" s="3"/>
    </row>
    <row r="692" spans="1:2">
      <c r="A692" s="3"/>
      <c r="B692" s="3"/>
    </row>
    <row r="693" spans="1:2">
      <c r="A693" s="3"/>
      <c r="B693" s="3"/>
    </row>
    <row r="694" spans="1:2">
      <c r="A694" s="3"/>
      <c r="B694" s="3"/>
    </row>
    <row r="695" spans="1:2">
      <c r="A695" s="3"/>
      <c r="B695" s="3"/>
    </row>
    <row r="696" spans="1:2">
      <c r="A696" s="3"/>
      <c r="B696" s="3"/>
    </row>
    <row r="697" spans="1:2">
      <c r="A697" s="3"/>
      <c r="B697" s="3"/>
    </row>
    <row r="698" spans="1:2">
      <c r="A698" s="3"/>
      <c r="B698" s="3"/>
    </row>
    <row r="699" spans="1:2">
      <c r="A699" s="3"/>
      <c r="B699" s="3"/>
    </row>
    <row r="700" spans="1:2">
      <c r="A700" s="3"/>
      <c r="B700" s="3"/>
    </row>
    <row r="701" spans="1:2">
      <c r="A701" s="3"/>
      <c r="B701" s="3"/>
    </row>
    <row r="702" spans="1:2">
      <c r="A702" s="3"/>
      <c r="B702" s="3"/>
    </row>
    <row r="703" spans="1:2">
      <c r="A703" s="3"/>
      <c r="B703" s="3"/>
    </row>
    <row r="704" spans="1:2">
      <c r="A704" s="3"/>
      <c r="B704" s="3"/>
    </row>
    <row r="705" spans="1:2">
      <c r="A705" s="3"/>
      <c r="B705" s="3"/>
    </row>
    <row r="706" spans="1:2">
      <c r="A706" s="3"/>
      <c r="B706" s="3"/>
    </row>
    <row r="707" spans="1:2">
      <c r="A707" s="3"/>
      <c r="B707" s="3"/>
    </row>
    <row r="708" spans="1:2">
      <c r="A708" s="3"/>
      <c r="B708" s="3"/>
    </row>
    <row r="709" spans="1:2">
      <c r="A709" s="3"/>
      <c r="B709" s="3"/>
    </row>
    <row r="710" spans="1:2">
      <c r="A710" s="3"/>
      <c r="B710" s="3"/>
    </row>
    <row r="711" spans="1:2">
      <c r="A711" s="3"/>
      <c r="B711" s="3"/>
    </row>
    <row r="712" spans="1:2">
      <c r="A712" s="3"/>
      <c r="B712" s="3"/>
    </row>
    <row r="713" spans="1:2">
      <c r="A713" s="3"/>
      <c r="B713" s="3"/>
    </row>
    <row r="714" spans="1:2">
      <c r="A714" s="3"/>
      <c r="B714" s="3"/>
    </row>
    <row r="715" spans="1:2">
      <c r="A715" s="3"/>
      <c r="B715" s="3"/>
    </row>
    <row r="716" spans="1:2">
      <c r="A716" s="3"/>
      <c r="B716" s="3"/>
    </row>
    <row r="717" spans="1:2">
      <c r="A717" s="3"/>
      <c r="B717" s="3"/>
    </row>
    <row r="718" spans="1:2">
      <c r="A718" s="3"/>
      <c r="B718" s="3"/>
    </row>
    <row r="719" spans="1:2">
      <c r="A719" s="3"/>
      <c r="B719" s="3"/>
    </row>
    <row r="720" spans="1:2">
      <c r="A720" s="3"/>
      <c r="B720" s="3"/>
    </row>
    <row r="721" spans="1:2">
      <c r="A721" s="3"/>
      <c r="B721" s="3"/>
    </row>
    <row r="722" spans="1:2">
      <c r="A722" s="3"/>
      <c r="B722" s="3"/>
    </row>
    <row r="723" spans="1:2">
      <c r="A723" s="3"/>
      <c r="B723" s="3"/>
    </row>
    <row r="724" spans="1:2">
      <c r="A724" s="3"/>
      <c r="B724" s="3"/>
    </row>
    <row r="725" spans="1:2">
      <c r="A725" s="3"/>
      <c r="B725" s="3"/>
    </row>
    <row r="726" spans="1:2">
      <c r="A726" s="3"/>
      <c r="B726" s="3"/>
    </row>
    <row r="727" spans="1:2">
      <c r="A727" s="3"/>
      <c r="B727" s="3"/>
    </row>
    <row r="728" spans="1:2">
      <c r="A728" s="3"/>
      <c r="B728" s="3"/>
    </row>
    <row r="729" spans="1:2">
      <c r="A729" s="3"/>
      <c r="B729" s="3"/>
    </row>
    <row r="730" spans="1:2">
      <c r="A730" s="3"/>
      <c r="B730" s="3"/>
    </row>
    <row r="731" spans="1:2">
      <c r="A731" s="3"/>
      <c r="B731" s="3"/>
    </row>
    <row r="732" spans="1:2">
      <c r="A732" s="3"/>
      <c r="B732" s="3"/>
    </row>
    <row r="733" spans="1:2">
      <c r="A733" s="3"/>
      <c r="B733" s="3"/>
    </row>
    <row r="734" spans="1:2">
      <c r="A734" s="3"/>
      <c r="B734" s="3"/>
    </row>
    <row r="735" spans="1:2">
      <c r="A735" s="3"/>
      <c r="B735" s="3"/>
    </row>
    <row r="736" spans="1:2">
      <c r="A736" s="3"/>
      <c r="B736" s="3"/>
    </row>
    <row r="737" spans="1:2">
      <c r="A737" s="3"/>
      <c r="B737" s="3"/>
    </row>
    <row r="738" spans="1:2">
      <c r="A738" s="3"/>
      <c r="B738" s="3"/>
    </row>
    <row r="739" spans="1:2">
      <c r="A739" s="3"/>
      <c r="B739" s="3"/>
    </row>
    <row r="740" spans="1:2">
      <c r="A740" s="3"/>
      <c r="B740" s="3"/>
    </row>
    <row r="741" spans="1:2">
      <c r="A741" s="3"/>
      <c r="B741" s="3"/>
    </row>
    <row r="742" spans="1:2">
      <c r="A742" s="3"/>
      <c r="B742" s="3"/>
    </row>
    <row r="743" spans="1:2">
      <c r="A743" s="3"/>
      <c r="B743" s="3"/>
    </row>
    <row r="744" spans="1:2">
      <c r="A744" s="3"/>
      <c r="B744" s="3"/>
    </row>
    <row r="745" spans="1:2">
      <c r="A745" s="3"/>
      <c r="B745" s="3"/>
    </row>
    <row r="746" spans="1:2">
      <c r="A746" s="3"/>
      <c r="B746" s="3"/>
    </row>
    <row r="747" spans="1:2">
      <c r="A747" s="3"/>
      <c r="B747" s="3"/>
    </row>
    <row r="748" spans="1:2">
      <c r="A748" s="3"/>
      <c r="B748" s="3"/>
    </row>
    <row r="749" spans="1:2">
      <c r="A749" s="3"/>
      <c r="B749" s="3"/>
    </row>
    <row r="750" spans="1:2">
      <c r="A750" s="3"/>
      <c r="B750" s="3"/>
    </row>
    <row r="751" spans="1:2">
      <c r="A751" s="3"/>
      <c r="B751" s="3"/>
    </row>
    <row r="752" spans="1:2">
      <c r="A752" s="3"/>
      <c r="B752" s="3"/>
    </row>
    <row r="753" spans="1:2">
      <c r="A753" s="3"/>
      <c r="B753" s="3"/>
    </row>
    <row r="754" spans="1:2">
      <c r="A754" s="3"/>
      <c r="B754" s="3"/>
    </row>
    <row r="755" spans="1:2">
      <c r="A755" s="3"/>
      <c r="B755" s="3"/>
    </row>
    <row r="756" spans="1:2">
      <c r="A756" s="3"/>
      <c r="B756" s="3"/>
    </row>
    <row r="757" spans="1:2">
      <c r="A757" s="3"/>
      <c r="B757" s="3"/>
    </row>
    <row r="758" spans="1:2">
      <c r="A758" s="3"/>
      <c r="B758" s="3"/>
    </row>
    <row r="759" spans="1:2">
      <c r="A759" s="3"/>
      <c r="B759" s="3"/>
    </row>
    <row r="760" spans="1:2">
      <c r="A760" s="3"/>
      <c r="B760" s="3"/>
    </row>
    <row r="761" spans="1:2">
      <c r="A761" s="3"/>
      <c r="B761" s="3"/>
    </row>
    <row r="762" spans="1:2">
      <c r="A762" s="3"/>
      <c r="B762" s="3"/>
    </row>
    <row r="763" spans="1:2">
      <c r="A763" s="3"/>
      <c r="B763" s="3"/>
    </row>
    <row r="764" spans="1:2">
      <c r="A764" s="3"/>
      <c r="B764" s="3"/>
    </row>
    <row r="765" spans="1:2">
      <c r="A765" s="3"/>
      <c r="B765" s="3"/>
    </row>
    <row r="766" spans="1:2">
      <c r="A766" s="3"/>
      <c r="B766" s="3"/>
    </row>
    <row r="767" spans="1:2">
      <c r="A767" s="3"/>
      <c r="B767" s="3"/>
    </row>
    <row r="768" spans="1:2">
      <c r="A768" s="3"/>
      <c r="B768" s="3"/>
    </row>
    <row r="769" spans="1:2">
      <c r="A769" s="3"/>
      <c r="B769" s="3"/>
    </row>
    <row r="770" spans="1:2">
      <c r="A770" s="3"/>
      <c r="B770" s="3"/>
    </row>
    <row r="771" spans="1:2">
      <c r="A771" s="3"/>
      <c r="B771" s="3"/>
    </row>
    <row r="772" spans="1:2">
      <c r="A772" s="3"/>
      <c r="B772" s="3"/>
    </row>
    <row r="773" spans="1:2">
      <c r="A773" s="3"/>
      <c r="B773" s="3"/>
    </row>
    <row r="774" spans="1:2">
      <c r="A774" s="3"/>
      <c r="B774" s="3"/>
    </row>
    <row r="775" spans="1:2">
      <c r="A775" s="3"/>
      <c r="B775" s="3"/>
    </row>
    <row r="776" spans="1:2">
      <c r="A776" s="3"/>
      <c r="B776" s="3"/>
    </row>
    <row r="777" spans="1:2">
      <c r="A777" s="3"/>
      <c r="B777" s="3"/>
    </row>
    <row r="778" spans="1:2">
      <c r="A778" s="3"/>
      <c r="B778" s="3"/>
    </row>
    <row r="779" spans="1:2">
      <c r="A779" s="3"/>
      <c r="B779" s="3"/>
    </row>
    <row r="780" spans="1:2">
      <c r="A780" s="3"/>
      <c r="B780" s="3"/>
    </row>
    <row r="781" spans="1:2">
      <c r="A781" s="3"/>
      <c r="B781" s="3"/>
    </row>
    <row r="782" spans="1:2">
      <c r="A782" s="3"/>
      <c r="B782" s="3"/>
    </row>
    <row r="783" spans="1:2">
      <c r="A783" s="3"/>
      <c r="B783" s="3"/>
    </row>
    <row r="784" spans="1:2">
      <c r="A784" s="3"/>
      <c r="B784" s="3"/>
    </row>
    <row r="785" spans="1:2">
      <c r="A785" s="3"/>
      <c r="B785" s="3"/>
    </row>
    <row r="786" spans="1:2">
      <c r="A786" s="3"/>
      <c r="B786" s="3"/>
    </row>
    <row r="787" spans="1:2">
      <c r="A787" s="3"/>
      <c r="B787" s="3"/>
    </row>
    <row r="788" spans="1:2">
      <c r="A788" s="3"/>
      <c r="B788" s="3"/>
    </row>
    <row r="789" spans="1:2">
      <c r="A789" s="3"/>
      <c r="B789" s="3"/>
    </row>
    <row r="790" spans="1:2">
      <c r="A790" s="3"/>
      <c r="B790" s="3"/>
    </row>
    <row r="791" spans="1:2">
      <c r="A791" s="3"/>
      <c r="B791" s="3"/>
    </row>
    <row r="792" spans="1:2">
      <c r="A792" s="3"/>
      <c r="B792" s="3"/>
    </row>
    <row r="793" spans="1:2">
      <c r="A793" s="3"/>
      <c r="B793" s="3"/>
    </row>
    <row r="794" spans="1:2">
      <c r="A794" s="3"/>
      <c r="B794" s="3"/>
    </row>
    <row r="795" spans="1:2">
      <c r="A795" s="3"/>
      <c r="B795" s="3"/>
    </row>
    <row r="796" spans="1:2">
      <c r="A796" s="3"/>
      <c r="B796" s="3"/>
    </row>
    <row r="797" spans="1:2">
      <c r="A797" s="3"/>
      <c r="B797" s="3"/>
    </row>
    <row r="798" spans="1:2">
      <c r="A798" s="3"/>
      <c r="B798" s="3"/>
    </row>
    <row r="799" spans="1:2">
      <c r="A799" s="3"/>
      <c r="B799" s="3"/>
    </row>
    <row r="800" spans="1:2">
      <c r="A800" s="3"/>
      <c r="B800" s="3"/>
    </row>
    <row r="801" spans="1:2">
      <c r="A801" s="3"/>
      <c r="B801" s="3"/>
    </row>
    <row r="802" spans="1:2">
      <c r="A802" s="3"/>
      <c r="B802" s="3"/>
    </row>
    <row r="803" spans="1:2">
      <c r="A803" s="3"/>
      <c r="B803" s="3"/>
    </row>
    <row r="804" spans="1:2">
      <c r="A804" s="3"/>
      <c r="B804" s="3"/>
    </row>
    <row r="805" spans="1:2">
      <c r="A805" s="3"/>
      <c r="B805" s="3"/>
    </row>
    <row r="806" spans="1:2">
      <c r="A806" s="3"/>
      <c r="B806" s="3"/>
    </row>
    <row r="807" spans="1:2">
      <c r="A807" s="3"/>
      <c r="B807" s="3"/>
    </row>
    <row r="808" spans="1:2">
      <c r="A808" s="3"/>
      <c r="B808" s="3"/>
    </row>
    <row r="809" spans="1:2">
      <c r="A809" s="3"/>
      <c r="B809" s="3"/>
    </row>
    <row r="810" spans="1:2">
      <c r="A810" s="3"/>
      <c r="B810" s="3"/>
    </row>
    <row r="811" spans="1:2">
      <c r="A811" s="3"/>
      <c r="B811" s="3"/>
    </row>
    <row r="812" spans="1:2">
      <c r="A812" s="3"/>
      <c r="B812" s="3"/>
    </row>
    <row r="813" spans="1:2">
      <c r="A813" s="3"/>
      <c r="B813" s="3"/>
    </row>
    <row r="814" spans="1:2">
      <c r="A814" s="3"/>
      <c r="B814" s="3"/>
    </row>
    <row r="815" spans="1:2">
      <c r="A815" s="3"/>
      <c r="B815" s="3"/>
    </row>
    <row r="816" spans="1:2">
      <c r="A816" s="3"/>
      <c r="B816" s="3"/>
    </row>
    <row r="817" spans="1:2">
      <c r="A817" s="3"/>
      <c r="B817" s="3"/>
    </row>
    <row r="818" spans="1:2">
      <c r="A818" s="3"/>
      <c r="B818" s="3"/>
    </row>
    <row r="819" spans="1:2">
      <c r="A819" s="3"/>
      <c r="B819" s="3"/>
    </row>
    <row r="820" spans="1:2">
      <c r="A820" s="3"/>
      <c r="B820" s="3"/>
    </row>
    <row r="821" spans="1:2">
      <c r="A821" s="3"/>
      <c r="B821" s="3"/>
    </row>
    <row r="822" spans="1:2">
      <c r="A822" s="3"/>
      <c r="B822" s="3"/>
    </row>
    <row r="823" spans="1:2">
      <c r="A823" s="3"/>
      <c r="B823" s="3"/>
    </row>
    <row r="824" spans="1:2">
      <c r="A824" s="3"/>
      <c r="B824" s="3"/>
    </row>
    <row r="825" spans="1:2">
      <c r="A825" s="3"/>
      <c r="B825" s="3"/>
    </row>
    <row r="826" spans="1:2">
      <c r="A826" s="3"/>
      <c r="B826" s="3"/>
    </row>
    <row r="827" spans="1:2">
      <c r="A827" s="3"/>
      <c r="B827" s="3"/>
    </row>
    <row r="828" spans="1:2">
      <c r="A828" s="3"/>
      <c r="B828" s="3"/>
    </row>
    <row r="829" spans="1:2">
      <c r="A829" s="3"/>
      <c r="B829" s="3"/>
    </row>
    <row r="830" spans="1:2">
      <c r="A830" s="3"/>
      <c r="B830" s="3"/>
    </row>
    <row r="831" spans="1:2">
      <c r="A831" s="3"/>
      <c r="B831" s="3"/>
    </row>
    <row r="832" spans="1:2">
      <c r="A832" s="3"/>
      <c r="B832" s="3"/>
    </row>
    <row r="833" spans="1:2">
      <c r="A833" s="3"/>
      <c r="B833" s="3"/>
    </row>
    <row r="834" spans="1:2">
      <c r="A834" s="3"/>
      <c r="B834" s="3"/>
    </row>
    <row r="835" spans="1:2">
      <c r="A835" s="3"/>
      <c r="B835" s="3"/>
    </row>
    <row r="836" spans="1:2">
      <c r="A836" s="3"/>
      <c r="B836" s="3"/>
    </row>
    <row r="837" spans="1:2">
      <c r="A837" s="3"/>
      <c r="B837" s="3"/>
    </row>
    <row r="838" spans="1:2">
      <c r="A838" s="3"/>
      <c r="B838" s="3"/>
    </row>
    <row r="839" spans="1:2">
      <c r="A839" s="3"/>
      <c r="B839" s="3"/>
    </row>
    <row r="840" spans="1:2">
      <c r="A840" s="3"/>
      <c r="B840" s="3"/>
    </row>
    <row r="841" spans="1:2">
      <c r="A841" s="3"/>
      <c r="B841" s="3"/>
    </row>
    <row r="842" spans="1:2">
      <c r="A842" s="3"/>
      <c r="B842" s="3"/>
    </row>
    <row r="843" spans="1:2">
      <c r="A843" s="3"/>
      <c r="B843" s="3"/>
    </row>
    <row r="844" spans="1:2">
      <c r="A844" s="3"/>
      <c r="B844" s="3"/>
    </row>
    <row r="845" spans="1:2">
      <c r="A845" s="3"/>
      <c r="B845" s="3"/>
    </row>
    <row r="846" spans="1:2">
      <c r="A846" s="3"/>
      <c r="B846" s="3"/>
    </row>
    <row r="847" spans="1:2">
      <c r="A847" s="3"/>
      <c r="B847" s="3"/>
    </row>
    <row r="848" spans="1:2">
      <c r="A848" s="3"/>
      <c r="B848" s="3"/>
    </row>
    <row r="849" spans="1:2">
      <c r="A849" s="3"/>
      <c r="B849" s="3"/>
    </row>
    <row r="850" spans="1:2">
      <c r="A850" s="3"/>
      <c r="B850" s="3"/>
    </row>
    <row r="851" spans="1:2">
      <c r="A851" s="3"/>
      <c r="B851" s="3"/>
    </row>
    <row r="852" spans="1:2">
      <c r="A852" s="3"/>
      <c r="B852" s="3"/>
    </row>
    <row r="853" spans="1:2">
      <c r="A853" s="3"/>
      <c r="B853" s="3"/>
    </row>
    <row r="854" spans="1:2">
      <c r="A854" s="3"/>
      <c r="B854" s="3"/>
    </row>
    <row r="855" spans="1:2">
      <c r="A855" s="3"/>
      <c r="B855" s="3"/>
    </row>
    <row r="856" spans="1:2">
      <c r="A856" s="3"/>
      <c r="B856" s="3"/>
    </row>
    <row r="857" spans="1:2">
      <c r="A857" s="3"/>
      <c r="B857" s="3"/>
    </row>
    <row r="858" spans="1:2">
      <c r="A858" s="3"/>
      <c r="B858" s="3"/>
    </row>
    <row r="859" spans="1:2">
      <c r="A859" s="3"/>
      <c r="B859" s="3"/>
    </row>
    <row r="860" spans="1:2">
      <c r="A860" s="3"/>
      <c r="B860" s="3"/>
    </row>
    <row r="861" spans="1:2">
      <c r="A861" s="3"/>
      <c r="B861" s="3"/>
    </row>
    <row r="862" spans="1:2">
      <c r="A862" s="3"/>
      <c r="B862" s="3"/>
    </row>
    <row r="863" spans="1:2">
      <c r="A863" s="3"/>
      <c r="B863" s="3"/>
    </row>
    <row r="864" spans="1:2">
      <c r="A864" s="3"/>
      <c r="B864" s="3"/>
    </row>
    <row r="865" spans="1:2">
      <c r="A865" s="3"/>
      <c r="B865" s="3"/>
    </row>
    <row r="866" spans="1:2">
      <c r="A866" s="3"/>
      <c r="B866" s="3"/>
    </row>
    <row r="867" spans="1:2">
      <c r="A867" s="3"/>
      <c r="B867" s="3"/>
    </row>
    <row r="868" spans="1:2">
      <c r="A868" s="3"/>
      <c r="B868" s="3"/>
    </row>
    <row r="869" spans="1:2">
      <c r="A869" s="3"/>
      <c r="B869" s="3"/>
    </row>
    <row r="870" spans="1:2">
      <c r="A870" s="3"/>
      <c r="B870" s="3"/>
    </row>
    <row r="871" spans="1:2">
      <c r="A871" s="3"/>
      <c r="B871" s="3"/>
    </row>
    <row r="872" spans="1:2">
      <c r="A872" s="3"/>
      <c r="B872" s="3"/>
    </row>
    <row r="873" spans="1:2">
      <c r="A873" s="3"/>
      <c r="B873" s="3"/>
    </row>
    <row r="874" spans="1:2">
      <c r="A874" s="3"/>
      <c r="B874" s="3"/>
    </row>
    <row r="875" spans="1:2">
      <c r="A875" s="3"/>
      <c r="B875" s="3"/>
    </row>
    <row r="876" spans="1:2">
      <c r="A876" s="3"/>
      <c r="B876" s="3"/>
    </row>
    <row r="877" spans="1:2">
      <c r="A877" s="3"/>
      <c r="B877" s="3"/>
    </row>
    <row r="878" spans="1:2">
      <c r="A878" s="3"/>
      <c r="B878" s="3"/>
    </row>
    <row r="879" spans="1:2">
      <c r="A879" s="3"/>
      <c r="B879" s="3"/>
    </row>
    <row r="880" spans="1:2">
      <c r="A880" s="3"/>
      <c r="B880" s="3"/>
    </row>
    <row r="881" spans="1:2">
      <c r="A881" s="3"/>
      <c r="B881" s="3"/>
    </row>
    <row r="882" spans="1:2">
      <c r="A882" s="3"/>
      <c r="B882" s="3"/>
    </row>
    <row r="883" spans="1:2">
      <c r="A883" s="3"/>
      <c r="B883" s="3"/>
    </row>
    <row r="884" spans="1:2">
      <c r="A884" s="3"/>
      <c r="B884" s="3"/>
    </row>
    <row r="885" spans="1:2">
      <c r="A885" s="3"/>
      <c r="B885" s="3"/>
    </row>
    <row r="886" spans="1:2">
      <c r="A886" s="3"/>
      <c r="B886" s="3"/>
    </row>
    <row r="887" spans="1:2">
      <c r="A887" s="3"/>
      <c r="B887" s="3"/>
    </row>
    <row r="888" spans="1:2">
      <c r="A888" s="3"/>
      <c r="B888" s="3"/>
    </row>
    <row r="889" spans="1:2">
      <c r="A889" s="3"/>
      <c r="B889" s="3"/>
    </row>
    <row r="890" spans="1:2">
      <c r="A890" s="3"/>
      <c r="B890" s="3"/>
    </row>
    <row r="891" spans="1:2">
      <c r="A891" s="3"/>
      <c r="B891" s="3"/>
    </row>
    <row r="892" spans="1:2">
      <c r="A892" s="3"/>
      <c r="B892" s="3"/>
    </row>
    <row r="893" spans="1:2">
      <c r="A893" s="3"/>
      <c r="B893" s="3"/>
    </row>
    <row r="894" spans="1:2">
      <c r="A894" s="3"/>
      <c r="B894" s="3"/>
    </row>
    <row r="895" spans="1:2">
      <c r="A895" s="3"/>
      <c r="B895" s="3"/>
    </row>
    <row r="896" spans="1:2">
      <c r="A896" s="3"/>
      <c r="B896" s="3"/>
    </row>
    <row r="897" spans="1:2">
      <c r="A897" s="3"/>
      <c r="B897" s="3"/>
    </row>
    <row r="898" spans="1:2">
      <c r="A898" s="3"/>
      <c r="B898" s="3"/>
    </row>
    <row r="899" spans="1:2">
      <c r="A899" s="3"/>
      <c r="B899" s="3"/>
    </row>
    <row r="900" spans="1:2">
      <c r="A900" s="3"/>
      <c r="B900" s="3"/>
    </row>
    <row r="901" spans="1:2">
      <c r="A901" s="3"/>
      <c r="B901" s="3"/>
    </row>
    <row r="902" spans="1:2">
      <c r="A902" s="3"/>
      <c r="B902" s="3"/>
    </row>
    <row r="903" spans="1:2">
      <c r="A903" s="3"/>
      <c r="B903" s="3"/>
    </row>
    <row r="904" spans="1:2">
      <c r="A904" s="3"/>
      <c r="B904" s="3"/>
    </row>
    <row r="905" spans="1:2">
      <c r="A905" s="3"/>
      <c r="B905" s="3"/>
    </row>
    <row r="906" spans="1:2">
      <c r="A906" s="3"/>
      <c r="B906" s="3"/>
    </row>
    <row r="907" spans="1:2">
      <c r="A907" s="3"/>
      <c r="B907" s="3"/>
    </row>
    <row r="908" spans="1:2">
      <c r="A908" s="3"/>
      <c r="B908" s="3"/>
    </row>
    <row r="909" spans="1:2">
      <c r="A909" s="3"/>
      <c r="B909" s="3"/>
    </row>
    <row r="910" spans="1:2">
      <c r="A910" s="3"/>
      <c r="B910" s="3"/>
    </row>
    <row r="911" spans="1:2">
      <c r="A911" s="3"/>
      <c r="B911" s="3"/>
    </row>
    <row r="912" spans="1:2">
      <c r="A912" s="3"/>
      <c r="B912" s="3"/>
    </row>
    <row r="913" spans="1:2">
      <c r="A913" s="3"/>
      <c r="B913" s="3"/>
    </row>
    <row r="914" spans="1:2">
      <c r="A914" s="3"/>
      <c r="B914" s="3"/>
    </row>
    <row r="915" spans="1:2">
      <c r="A915" s="3"/>
      <c r="B915" s="3"/>
    </row>
    <row r="916" spans="1:2">
      <c r="A916" s="3"/>
      <c r="B916" s="3"/>
    </row>
    <row r="917" spans="1:2">
      <c r="A917" s="3"/>
      <c r="B917" s="3"/>
    </row>
    <row r="918" spans="1:2">
      <c r="A918" s="3"/>
      <c r="B918" s="3"/>
    </row>
    <row r="919" spans="1:2">
      <c r="A919" s="3"/>
      <c r="B919" s="3"/>
    </row>
    <row r="920" spans="1:2">
      <c r="A920" s="3"/>
      <c r="B920" s="3"/>
    </row>
    <row r="921" spans="1:2">
      <c r="A921" s="3"/>
      <c r="B921" s="3"/>
    </row>
    <row r="922" spans="1:2">
      <c r="A922" s="3"/>
      <c r="B922" s="3"/>
    </row>
    <row r="923" spans="1:2">
      <c r="A923" s="3"/>
      <c r="B923" s="3"/>
    </row>
    <row r="924" spans="1:2">
      <c r="A924" s="3"/>
      <c r="B924" s="3"/>
    </row>
    <row r="925" spans="1:2">
      <c r="A925" s="3"/>
      <c r="B925" s="3"/>
    </row>
    <row r="926" spans="1:2">
      <c r="A926" s="3"/>
      <c r="B926" s="3"/>
    </row>
    <row r="927" spans="1:2">
      <c r="A927" s="3"/>
      <c r="B927" s="3"/>
    </row>
    <row r="928" spans="1:2">
      <c r="A928" s="3"/>
      <c r="B928" s="3"/>
    </row>
    <row r="929" spans="1:2">
      <c r="A929" s="3"/>
      <c r="B929" s="3"/>
    </row>
    <row r="930" spans="1:2">
      <c r="A930" s="3"/>
      <c r="B930" s="3"/>
    </row>
    <row r="931" spans="1:2">
      <c r="A931" s="3"/>
      <c r="B931" s="3"/>
    </row>
    <row r="932" spans="1:2">
      <c r="A932" s="3"/>
      <c r="B932" s="3"/>
    </row>
    <row r="933" spans="1:2">
      <c r="A933" s="3"/>
      <c r="B933" s="3"/>
    </row>
    <row r="934" spans="1:2">
      <c r="A934" s="3"/>
      <c r="B934" s="3"/>
    </row>
    <row r="935" spans="1:2">
      <c r="A935" s="3"/>
      <c r="B935" s="3"/>
    </row>
    <row r="936" spans="1:2">
      <c r="A936" s="3"/>
      <c r="B936" s="3"/>
    </row>
    <row r="937" spans="1:2">
      <c r="A937" s="3"/>
      <c r="B937" s="3"/>
    </row>
    <row r="938" spans="1:2">
      <c r="A938" s="3"/>
      <c r="B938" s="3"/>
    </row>
    <row r="939" spans="1:2">
      <c r="A939" s="3"/>
      <c r="B939" s="3"/>
    </row>
    <row r="940" spans="1:2">
      <c r="A940" s="3"/>
      <c r="B940" s="3"/>
    </row>
    <row r="941" spans="1:2">
      <c r="A941" s="3"/>
      <c r="B941" s="3"/>
    </row>
    <row r="942" spans="1:2">
      <c r="A942" s="3"/>
      <c r="B942" s="3"/>
    </row>
    <row r="943" spans="1:2">
      <c r="A943" s="3"/>
      <c r="B943" s="3"/>
    </row>
    <row r="944" spans="1:2">
      <c r="A944" s="3"/>
      <c r="B944" s="3"/>
    </row>
    <row r="945" spans="1:2">
      <c r="A945" s="3"/>
      <c r="B945" s="3"/>
    </row>
    <row r="946" spans="1:2">
      <c r="A946" s="3"/>
      <c r="B946" s="3"/>
    </row>
    <row r="947" spans="1:2">
      <c r="A947" s="3"/>
      <c r="B947" s="3"/>
    </row>
    <row r="948" spans="1:2">
      <c r="A948" s="3"/>
      <c r="B948" s="3"/>
    </row>
    <row r="949" spans="1:2">
      <c r="A949" s="3"/>
      <c r="B949" s="3"/>
    </row>
    <row r="950" spans="1:2">
      <c r="A950" s="3"/>
      <c r="B950" s="3"/>
    </row>
    <row r="951" spans="1:2">
      <c r="A951" s="3"/>
      <c r="B951" s="3"/>
    </row>
    <row r="952" spans="1:2">
      <c r="A952" s="3"/>
      <c r="B952" s="3"/>
    </row>
    <row r="953" spans="1:2">
      <c r="A953" s="3"/>
      <c r="B953" s="3"/>
    </row>
    <row r="954" spans="1:2">
      <c r="A954" s="3"/>
      <c r="B954" s="3"/>
    </row>
    <row r="955" spans="1:2">
      <c r="A955" s="3"/>
      <c r="B955" s="3"/>
    </row>
    <row r="956" spans="1:2">
      <c r="A956" s="3"/>
      <c r="B956" s="3"/>
    </row>
    <row r="957" spans="1:2">
      <c r="A957" s="3"/>
      <c r="B957" s="3"/>
    </row>
    <row r="958" spans="1:2">
      <c r="A958" s="3"/>
      <c r="B958" s="3"/>
    </row>
    <row r="959" spans="1:2">
      <c r="A959" s="3"/>
      <c r="B959" s="3"/>
    </row>
    <row r="960" spans="1:2">
      <c r="A960" s="3"/>
      <c r="B960" s="3"/>
    </row>
    <row r="961" spans="1:2">
      <c r="A961" s="3"/>
      <c r="B961" s="3"/>
    </row>
    <row r="962" spans="1:2">
      <c r="A962" s="3"/>
      <c r="B962" s="3"/>
    </row>
    <row r="963" spans="1:2">
      <c r="A963" s="3"/>
      <c r="B963" s="3"/>
    </row>
    <row r="964" spans="1:2">
      <c r="A964" s="3"/>
      <c r="B964" s="3"/>
    </row>
    <row r="965" spans="1:2">
      <c r="A965" s="3"/>
      <c r="B965" s="3"/>
    </row>
    <row r="966" spans="1:2">
      <c r="A966" s="3"/>
      <c r="B966" s="3"/>
    </row>
    <row r="967" spans="1:2">
      <c r="A967" s="3"/>
      <c r="B967" s="3"/>
    </row>
    <row r="968" spans="1:2">
      <c r="A968" s="3"/>
      <c r="B968" s="3"/>
    </row>
    <row r="969" spans="1:2">
      <c r="A969" s="3"/>
      <c r="B969" s="3"/>
    </row>
    <row r="970" spans="1:2">
      <c r="A970" s="3"/>
      <c r="B970" s="3"/>
    </row>
    <row r="971" spans="1:2">
      <c r="A971" s="3"/>
      <c r="B971" s="3"/>
    </row>
    <row r="972" spans="1:2">
      <c r="A972" s="3"/>
      <c r="B972" s="3"/>
    </row>
    <row r="973" spans="1:2">
      <c r="A973" s="3"/>
      <c r="B973" s="3"/>
    </row>
    <row r="974" spans="1:2">
      <c r="A974" s="3"/>
      <c r="B974" s="3"/>
    </row>
    <row r="975" spans="1:2">
      <c r="A975" s="3"/>
      <c r="B975" s="3"/>
    </row>
    <row r="976" spans="1:2">
      <c r="A976" s="3"/>
      <c r="B976" s="3"/>
    </row>
    <row r="977" spans="1:2">
      <c r="A977" s="3"/>
      <c r="B977" s="3"/>
    </row>
    <row r="978" spans="1:2">
      <c r="A978" s="3"/>
      <c r="B978" s="3"/>
    </row>
    <row r="979" spans="1:2">
      <c r="A979" s="3"/>
      <c r="B979" s="3"/>
    </row>
    <row r="980" spans="1:2">
      <c r="A980" s="3"/>
      <c r="B980" s="3"/>
    </row>
    <row r="981" spans="1:2">
      <c r="A981" s="3"/>
      <c r="B981" s="3"/>
    </row>
    <row r="982" spans="1:2">
      <c r="A982" s="3"/>
      <c r="B982" s="3"/>
    </row>
    <row r="983" spans="1:2">
      <c r="A983" s="3"/>
      <c r="B983" s="3"/>
    </row>
    <row r="984" spans="1:2">
      <c r="A984" s="3"/>
      <c r="B984" s="3"/>
    </row>
    <row r="985" spans="1:2">
      <c r="A985" s="3"/>
      <c r="B985" s="3"/>
    </row>
    <row r="986" spans="1:2">
      <c r="A986" s="3"/>
      <c r="B986" s="3"/>
    </row>
    <row r="987" spans="1:2">
      <c r="A987" s="3"/>
      <c r="B987" s="3"/>
    </row>
    <row r="988" spans="1:2">
      <c r="A988" s="3"/>
      <c r="B988" s="3"/>
    </row>
    <row r="989" spans="1:2">
      <c r="A989" s="3"/>
      <c r="B989" s="3"/>
    </row>
    <row r="990" spans="1:2">
      <c r="A990" s="3"/>
      <c r="B990" s="3"/>
    </row>
    <row r="991" spans="1:2">
      <c r="A991" s="3"/>
      <c r="B991" s="3"/>
    </row>
    <row r="992" spans="1:2">
      <c r="A992" s="3"/>
      <c r="B992" s="3"/>
    </row>
    <row r="993" spans="1:2">
      <c r="A993" s="3"/>
      <c r="B993" s="3"/>
    </row>
    <row r="994" spans="1:2">
      <c r="A994" s="3"/>
      <c r="B994" s="3"/>
    </row>
    <row r="995" spans="1:2">
      <c r="A995" s="3"/>
      <c r="B995" s="3"/>
    </row>
    <row r="996" spans="1:2">
      <c r="A996" s="3"/>
      <c r="B996" s="3"/>
    </row>
    <row r="997" spans="1:2">
      <c r="A997" s="3"/>
      <c r="B997" s="3"/>
    </row>
    <row r="998" spans="1:2">
      <c r="A998" s="3"/>
      <c r="B998" s="3"/>
    </row>
    <row r="999" spans="1:2">
      <c r="A999" s="3"/>
      <c r="B999" s="3"/>
    </row>
    <row r="1000" spans="1:2">
      <c r="A1000" s="3"/>
      <c r="B1000" s="3"/>
    </row>
    <row r="1001" spans="1:2">
      <c r="A1001" s="3"/>
      <c r="B1001" s="3"/>
    </row>
    <row r="1002" spans="1:2">
      <c r="A1002" s="3"/>
      <c r="B1002" s="3"/>
    </row>
    <row r="1003" spans="1:2">
      <c r="A1003" s="3"/>
      <c r="B1003" s="3"/>
    </row>
    <row r="1004" spans="1:2">
      <c r="A1004" s="3"/>
      <c r="B1004" s="3"/>
    </row>
    <row r="1005" spans="1:2">
      <c r="A1005" s="3"/>
      <c r="B1005" s="3"/>
    </row>
    <row r="1006" spans="1:2">
      <c r="A1006" s="3"/>
      <c r="B1006" s="3"/>
    </row>
    <row r="1007" spans="1:2">
      <c r="A1007" s="3"/>
      <c r="B1007" s="3"/>
    </row>
    <row r="1008" spans="1:2">
      <c r="A1008" s="3"/>
      <c r="B1008" s="3"/>
    </row>
    <row r="1009" spans="1:2">
      <c r="A1009" s="3"/>
      <c r="B1009" s="3"/>
    </row>
    <row r="1010" spans="1:2">
      <c r="A1010" s="3"/>
      <c r="B1010" s="3"/>
    </row>
    <row r="1011" spans="1:2">
      <c r="A1011" s="3"/>
      <c r="B1011" s="3"/>
    </row>
    <row r="1012" spans="1:2">
      <c r="A1012" s="3"/>
      <c r="B1012" s="3"/>
    </row>
    <row r="1013" spans="1:2">
      <c r="A1013" s="3"/>
      <c r="B1013" s="3"/>
    </row>
    <row r="1014" spans="1:2">
      <c r="A1014" s="3"/>
      <c r="B1014" s="3"/>
    </row>
    <row r="1015" spans="1:2">
      <c r="A1015" s="3"/>
      <c r="B1015" s="3"/>
    </row>
    <row r="1016" spans="1:2">
      <c r="A1016" s="3"/>
      <c r="B1016" s="3"/>
    </row>
    <row r="1017" spans="1:2">
      <c r="A1017" s="3"/>
      <c r="B1017" s="3"/>
    </row>
    <row r="1018" spans="1:2">
      <c r="A1018" s="3"/>
      <c r="B1018" s="3"/>
    </row>
    <row r="1019" spans="1:2">
      <c r="A1019" s="3"/>
      <c r="B1019" s="3"/>
    </row>
    <row r="1020" spans="1:2">
      <c r="A1020" s="3"/>
      <c r="B1020" s="3"/>
    </row>
    <row r="1021" spans="1:2">
      <c r="A1021" s="3"/>
      <c r="B1021" s="3"/>
    </row>
    <row r="1022" spans="1:2">
      <c r="A1022" s="3"/>
      <c r="B1022" s="3"/>
    </row>
    <row r="1023" spans="1:2">
      <c r="A1023" s="3"/>
      <c r="B1023" s="3"/>
    </row>
    <row r="1024" spans="1:2">
      <c r="A1024" s="3"/>
      <c r="B1024" s="3"/>
    </row>
    <row r="1025" spans="1:2">
      <c r="A1025" s="3"/>
      <c r="B1025" s="3"/>
    </row>
    <row r="1026" spans="1:2">
      <c r="A1026" s="3"/>
      <c r="B1026" s="3"/>
    </row>
    <row r="1027" spans="1:2">
      <c r="A1027" s="3"/>
      <c r="B1027" s="3"/>
    </row>
    <row r="1028" spans="1:2">
      <c r="A1028" s="3"/>
      <c r="B1028" s="3"/>
    </row>
    <row r="1029" spans="1:2">
      <c r="A1029" s="3"/>
      <c r="B1029" s="3"/>
    </row>
    <row r="1030" spans="1:2">
      <c r="A1030" s="3"/>
      <c r="B1030" s="3"/>
    </row>
    <row r="1031" spans="1:2">
      <c r="A1031" s="3"/>
      <c r="B1031" s="3"/>
    </row>
    <row r="1032" spans="1:2">
      <c r="A1032" s="3"/>
      <c r="B1032" s="3"/>
    </row>
    <row r="1033" spans="1:2">
      <c r="A1033" s="3"/>
      <c r="B1033" s="3"/>
    </row>
    <row r="1034" spans="1:2">
      <c r="A1034" s="3"/>
      <c r="B1034" s="3"/>
    </row>
    <row r="1035" spans="1:2">
      <c r="A1035" s="3"/>
      <c r="B1035" s="3"/>
    </row>
    <row r="1036" spans="1:2">
      <c r="A1036" s="3"/>
      <c r="B1036" s="3"/>
    </row>
    <row r="1037" spans="1:2">
      <c r="A1037" s="3"/>
      <c r="B1037" s="3"/>
    </row>
    <row r="1038" spans="1:2">
      <c r="A1038" s="3"/>
      <c r="B1038" s="3"/>
    </row>
    <row r="1039" spans="1:2">
      <c r="A1039" s="3"/>
      <c r="B1039" s="3"/>
    </row>
    <row r="1040" spans="1:2">
      <c r="A1040" s="3"/>
      <c r="B1040" s="3"/>
    </row>
    <row r="1041" spans="1:2">
      <c r="A1041" s="3"/>
      <c r="B1041" s="3"/>
    </row>
    <row r="1042" spans="1:2">
      <c r="A1042" s="3"/>
      <c r="B1042" s="3"/>
    </row>
    <row r="1043" spans="1:2">
      <c r="A1043" s="3"/>
      <c r="B1043" s="3"/>
    </row>
    <row r="1044" spans="1:2">
      <c r="A1044" s="3"/>
      <c r="B1044" s="3"/>
    </row>
    <row r="1045" spans="1:2">
      <c r="A1045" s="3"/>
      <c r="B1045" s="3"/>
    </row>
    <row r="1046" spans="1:2">
      <c r="A1046" s="3"/>
      <c r="B1046" s="3"/>
    </row>
    <row r="1047" spans="1:2">
      <c r="A1047" s="3"/>
      <c r="B1047" s="3"/>
    </row>
    <row r="1048" spans="1:2">
      <c r="A1048" s="3"/>
      <c r="B1048" s="3"/>
    </row>
    <row r="1049" spans="1:2">
      <c r="A1049" s="3"/>
      <c r="B1049" s="3"/>
    </row>
    <row r="1050" spans="1:2">
      <c r="A1050" s="3"/>
      <c r="B1050" s="3"/>
    </row>
    <row r="1051" spans="1:2">
      <c r="A1051" s="3"/>
      <c r="B1051" s="3"/>
    </row>
    <row r="1052" spans="1:2">
      <c r="A1052" s="3"/>
      <c r="B1052" s="3"/>
    </row>
    <row r="1053" spans="1:2">
      <c r="A1053" s="3"/>
      <c r="B1053" s="3"/>
    </row>
    <row r="1054" spans="1:2">
      <c r="A1054" s="3"/>
      <c r="B1054" s="3"/>
    </row>
    <row r="1055" spans="1:2">
      <c r="A1055" s="3"/>
      <c r="B1055" s="3"/>
    </row>
    <row r="1056" spans="1:2">
      <c r="A1056" s="3"/>
      <c r="B1056" s="3"/>
    </row>
    <row r="1057" spans="1:2">
      <c r="A1057" s="3"/>
      <c r="B1057" s="3"/>
    </row>
    <row r="1058" spans="1:2">
      <c r="A1058" s="3"/>
      <c r="B1058" s="3"/>
    </row>
    <row r="1059" spans="1:2">
      <c r="A1059" s="3"/>
      <c r="B1059" s="3"/>
    </row>
    <row r="1060" spans="1:2">
      <c r="A1060" s="3"/>
      <c r="B1060" s="3"/>
    </row>
    <row r="1061" spans="1:2">
      <c r="A1061" s="3"/>
      <c r="B1061" s="3"/>
    </row>
    <row r="1062" spans="1:2">
      <c r="A1062" s="3"/>
      <c r="B1062" s="3"/>
    </row>
    <row r="1063" spans="1:2">
      <c r="A1063" s="3"/>
      <c r="B1063" s="3"/>
    </row>
    <row r="1064" spans="1:2">
      <c r="A1064" s="3"/>
      <c r="B1064" s="3"/>
    </row>
    <row r="1065" spans="1:2">
      <c r="A1065" s="3"/>
      <c r="B1065" s="3"/>
    </row>
    <row r="1066" spans="1:2">
      <c r="A1066" s="3"/>
      <c r="B1066" s="3"/>
    </row>
    <row r="1067" spans="1:2">
      <c r="A1067" s="3"/>
      <c r="B1067" s="3"/>
    </row>
    <row r="1068" spans="1:2">
      <c r="A1068" s="3"/>
      <c r="B1068" s="3"/>
    </row>
    <row r="1069" spans="1:2">
      <c r="A1069" s="3"/>
      <c r="B1069" s="3"/>
    </row>
    <row r="1070" spans="1:2">
      <c r="A1070" s="3"/>
      <c r="B1070" s="3"/>
    </row>
    <row r="1071" spans="1:2">
      <c r="A1071" s="3"/>
      <c r="B1071" s="3"/>
    </row>
    <row r="1072" spans="1:2">
      <c r="A1072" s="3"/>
      <c r="B1072" s="3"/>
    </row>
    <row r="1073" spans="1:2">
      <c r="A1073" s="3"/>
      <c r="B1073" s="3"/>
    </row>
    <row r="1074" spans="1:2">
      <c r="A1074" s="3"/>
      <c r="B1074" s="3"/>
    </row>
    <row r="1075" spans="1:2">
      <c r="A1075" s="3"/>
      <c r="B1075" s="3"/>
    </row>
    <row r="1076" spans="1:2">
      <c r="A1076" s="3"/>
      <c r="B1076" s="3"/>
    </row>
    <row r="1077" spans="1:2">
      <c r="A1077" s="3"/>
      <c r="B1077" s="3"/>
    </row>
    <row r="1078" spans="1:2">
      <c r="A1078" s="3"/>
      <c r="B1078" s="3"/>
    </row>
    <row r="1079" spans="1:2">
      <c r="A1079" s="3"/>
      <c r="B1079" s="3"/>
    </row>
    <row r="1080" spans="1:2">
      <c r="A1080" s="3"/>
      <c r="B1080" s="3"/>
    </row>
    <row r="1081" spans="1:2">
      <c r="A1081" s="3"/>
      <c r="B1081" s="3"/>
    </row>
    <row r="1082" spans="1:2">
      <c r="A1082" s="3"/>
      <c r="B1082" s="3"/>
    </row>
    <row r="1083" spans="1:2">
      <c r="A1083" s="3"/>
      <c r="B1083" s="3"/>
    </row>
    <row r="1084" spans="1:2">
      <c r="A1084" s="3"/>
      <c r="B1084" s="3"/>
    </row>
    <row r="1085" spans="1:2">
      <c r="A1085" s="3"/>
      <c r="B1085" s="3"/>
    </row>
    <row r="1086" spans="1:2">
      <c r="A1086" s="3"/>
      <c r="B1086" s="3"/>
    </row>
    <row r="1087" spans="1:2">
      <c r="A1087" s="3"/>
      <c r="B1087" s="3"/>
    </row>
    <row r="1088" spans="1:2">
      <c r="A1088" s="3"/>
      <c r="B1088" s="3"/>
    </row>
    <row r="1089" spans="1:2">
      <c r="A1089" s="3"/>
      <c r="B1089" s="3"/>
    </row>
    <row r="1090" spans="1:2">
      <c r="A1090" s="3"/>
      <c r="B1090" s="3"/>
    </row>
    <row r="1091" spans="1:2">
      <c r="A1091" s="3"/>
      <c r="B1091" s="3"/>
    </row>
    <row r="1092" spans="1:2">
      <c r="A1092" s="3"/>
      <c r="B1092" s="3"/>
    </row>
    <row r="1093" spans="1:2">
      <c r="A1093" s="3"/>
      <c r="B1093" s="3"/>
    </row>
    <row r="1094" spans="1:2">
      <c r="A1094" s="3"/>
      <c r="B1094" s="3"/>
    </row>
    <row r="1095" spans="1:2">
      <c r="A1095" s="3"/>
      <c r="B1095" s="3"/>
    </row>
    <row r="1096" spans="1:2">
      <c r="A1096" s="3"/>
      <c r="B1096" s="3"/>
    </row>
    <row r="1097" spans="1:2">
      <c r="A1097" s="3"/>
      <c r="B1097" s="3"/>
    </row>
    <row r="1098" spans="1:2">
      <c r="A1098" s="3"/>
      <c r="B1098" s="3"/>
    </row>
    <row r="1099" spans="1:2">
      <c r="A1099" s="3"/>
      <c r="B1099" s="3"/>
    </row>
    <row r="1100" spans="1:2">
      <c r="A1100" s="3"/>
      <c r="B1100" s="3"/>
    </row>
    <row r="1101" spans="1:2">
      <c r="A1101" s="3"/>
      <c r="B1101" s="3"/>
    </row>
    <row r="1102" spans="1:2">
      <c r="A1102" s="3"/>
      <c r="B1102" s="3"/>
    </row>
    <row r="1103" spans="1:2">
      <c r="A1103" s="3"/>
      <c r="B1103" s="3"/>
    </row>
    <row r="1104" spans="1:2">
      <c r="A1104" s="3"/>
      <c r="B1104" s="3"/>
    </row>
    <row r="1105" spans="1:2">
      <c r="A1105" s="3"/>
      <c r="B1105" s="3"/>
    </row>
    <row r="1106" spans="1:2">
      <c r="A1106" s="3"/>
      <c r="B1106" s="3"/>
    </row>
    <row r="1107" spans="1:2">
      <c r="A1107" s="3"/>
      <c r="B1107" s="3"/>
    </row>
    <row r="1108" spans="1:2">
      <c r="A1108" s="3"/>
      <c r="B1108" s="3"/>
    </row>
    <row r="1109" spans="1:2">
      <c r="A1109" s="3"/>
      <c r="B1109" s="3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54"/>
  <sheetViews>
    <sheetView topLeftCell="A138" workbookViewId="0">
      <selection activeCell="D149" sqref="D149"/>
    </sheetView>
  </sheetViews>
  <sheetFormatPr defaultColWidth="8" defaultRowHeight="12.75"/>
  <cols>
    <col min="1" max="1" width="8" style="4"/>
    <col min="2" max="6" width="10.5703125" style="4" bestFit="1" customWidth="1"/>
  </cols>
  <sheetData>
    <row r="1" spans="1:7">
      <c r="A1" s="12" t="s">
        <v>26</v>
      </c>
      <c r="B1" s="12" t="s">
        <v>25</v>
      </c>
      <c r="C1" s="12" t="s">
        <v>24</v>
      </c>
      <c r="D1" s="12" t="s">
        <v>23</v>
      </c>
      <c r="E1" s="12" t="s">
        <v>22</v>
      </c>
      <c r="F1" s="12" t="s">
        <v>21</v>
      </c>
      <c r="G1" s="13"/>
    </row>
    <row r="2" spans="1:7">
      <c r="A2" s="14">
        <v>2</v>
      </c>
      <c r="B2" s="14">
        <v>2</v>
      </c>
      <c r="C2" s="14">
        <v>2</v>
      </c>
      <c r="D2" s="14">
        <v>2</v>
      </c>
      <c r="E2" s="14">
        <v>2</v>
      </c>
      <c r="F2" s="14">
        <v>2</v>
      </c>
      <c r="G2" s="13"/>
    </row>
    <row r="3" spans="1:7">
      <c r="A3" s="14">
        <v>3</v>
      </c>
      <c r="B3" s="14">
        <v>3</v>
      </c>
      <c r="C3" s="14">
        <v>4</v>
      </c>
      <c r="D3" s="14">
        <v>7</v>
      </c>
      <c r="E3" s="14">
        <v>8</v>
      </c>
      <c r="F3" s="14">
        <v>8</v>
      </c>
      <c r="G3" s="13"/>
    </row>
    <row r="4" spans="1:7">
      <c r="A4" s="14">
        <v>2</v>
      </c>
      <c r="B4" s="14">
        <v>6</v>
      </c>
      <c r="C4" s="14">
        <v>6</v>
      </c>
      <c r="D4" s="14">
        <v>8</v>
      </c>
      <c r="E4" s="14">
        <v>8</v>
      </c>
      <c r="F4" s="14">
        <v>8</v>
      </c>
      <c r="G4" s="13"/>
    </row>
    <row r="5" spans="1:7">
      <c r="A5" s="8"/>
      <c r="B5" s="8"/>
      <c r="C5" s="8"/>
      <c r="D5" s="8"/>
      <c r="E5" s="8"/>
      <c r="F5" s="8"/>
      <c r="G5" s="13"/>
    </row>
    <row r="6" spans="1:7">
      <c r="A6" s="8"/>
      <c r="B6" s="8"/>
      <c r="C6" s="8"/>
      <c r="D6" s="8"/>
      <c r="E6" s="8"/>
      <c r="F6" s="8"/>
      <c r="G6" s="13"/>
    </row>
    <row r="7" spans="1:7">
      <c r="A7" s="8"/>
      <c r="B7" s="8"/>
      <c r="C7" s="8"/>
      <c r="D7" s="8"/>
      <c r="E7" s="8"/>
      <c r="F7" s="8"/>
      <c r="G7" s="13"/>
    </row>
    <row r="8" spans="1:7">
      <c r="A8" s="14">
        <v>2</v>
      </c>
      <c r="B8" s="14">
        <v>3</v>
      </c>
      <c r="C8" s="14">
        <v>3</v>
      </c>
      <c r="D8" s="14">
        <v>3</v>
      </c>
      <c r="E8" s="14">
        <v>3</v>
      </c>
      <c r="F8" s="14">
        <v>3</v>
      </c>
      <c r="G8" s="13"/>
    </row>
    <row r="9" spans="1:7">
      <c r="A9" s="14">
        <v>4</v>
      </c>
      <c r="B9" s="14">
        <v>4</v>
      </c>
      <c r="C9" s="14">
        <v>4</v>
      </c>
      <c r="D9" s="14">
        <v>4</v>
      </c>
      <c r="E9" s="14">
        <v>5</v>
      </c>
      <c r="F9" s="14">
        <v>6</v>
      </c>
      <c r="G9" s="13"/>
    </row>
    <row r="10" spans="1:7">
      <c r="A10" s="14">
        <v>3</v>
      </c>
      <c r="B10" s="14">
        <v>3</v>
      </c>
      <c r="C10" s="14">
        <v>3</v>
      </c>
      <c r="D10" s="14">
        <v>3</v>
      </c>
      <c r="E10" s="14">
        <v>3</v>
      </c>
      <c r="F10" s="14">
        <v>3</v>
      </c>
      <c r="G10" s="13"/>
    </row>
    <row r="11" spans="1:7">
      <c r="A11" s="14">
        <v>2</v>
      </c>
      <c r="B11" s="14">
        <v>2</v>
      </c>
      <c r="C11" s="14">
        <v>3</v>
      </c>
      <c r="D11" s="14">
        <v>3</v>
      </c>
      <c r="E11" s="14">
        <v>3</v>
      </c>
      <c r="F11" s="14">
        <v>3</v>
      </c>
      <c r="G11" s="13"/>
    </row>
    <row r="12" spans="1:7">
      <c r="A12" s="8"/>
      <c r="B12" s="8"/>
      <c r="C12" s="8"/>
      <c r="D12" s="8"/>
      <c r="E12" s="8"/>
      <c r="F12" s="8"/>
      <c r="G12" s="13"/>
    </row>
    <row r="13" spans="1:7">
      <c r="A13" s="14">
        <v>3</v>
      </c>
      <c r="B13" s="14">
        <v>4</v>
      </c>
      <c r="C13" s="14">
        <v>4</v>
      </c>
      <c r="D13" s="14">
        <v>4</v>
      </c>
      <c r="E13" s="14">
        <v>6</v>
      </c>
      <c r="F13" s="14">
        <v>8</v>
      </c>
      <c r="G13" s="13"/>
    </row>
    <row r="14" spans="1:7">
      <c r="A14" s="15">
        <v>3</v>
      </c>
      <c r="B14" s="15">
        <v>3</v>
      </c>
      <c r="C14" s="14">
        <v>3</v>
      </c>
      <c r="D14" s="14">
        <v>3</v>
      </c>
      <c r="E14" s="14">
        <v>4</v>
      </c>
      <c r="F14" s="14">
        <v>6</v>
      </c>
      <c r="G14" s="13"/>
    </row>
    <row r="15" spans="1:7">
      <c r="A15" s="8"/>
      <c r="B15" s="8"/>
      <c r="C15" s="8"/>
      <c r="D15" s="8"/>
      <c r="E15" s="8"/>
      <c r="F15" s="8"/>
      <c r="G15" s="13"/>
    </row>
    <row r="16" spans="1:7">
      <c r="A16" s="14">
        <v>3</v>
      </c>
      <c r="B16" s="14">
        <v>4</v>
      </c>
      <c r="C16" s="14">
        <v>4</v>
      </c>
      <c r="D16" s="14">
        <v>4</v>
      </c>
      <c r="E16" s="14">
        <v>4</v>
      </c>
      <c r="F16" s="14">
        <v>6</v>
      </c>
      <c r="G16" s="13"/>
    </row>
    <row r="17" spans="1:7">
      <c r="A17" s="14">
        <v>3</v>
      </c>
      <c r="B17" s="14">
        <v>3</v>
      </c>
      <c r="C17" s="14">
        <v>4</v>
      </c>
      <c r="D17" s="14">
        <v>4</v>
      </c>
      <c r="E17" s="14">
        <v>4</v>
      </c>
      <c r="F17" s="14">
        <v>6</v>
      </c>
      <c r="G17" s="13"/>
    </row>
    <row r="18" spans="1:7">
      <c r="A18" s="8"/>
      <c r="B18" s="8"/>
      <c r="C18" s="8"/>
      <c r="D18" s="8"/>
      <c r="E18" s="8"/>
      <c r="F18" s="8"/>
      <c r="G18" s="13"/>
    </row>
    <row r="19" spans="1:7">
      <c r="A19" s="8"/>
      <c r="B19" s="8"/>
      <c r="C19" s="8"/>
      <c r="D19" s="8"/>
      <c r="E19" s="8"/>
      <c r="F19" s="8"/>
      <c r="G19" s="13"/>
    </row>
    <row r="20" spans="1:7">
      <c r="A20" s="8"/>
      <c r="B20" s="8"/>
      <c r="C20" s="8"/>
      <c r="D20" s="8"/>
      <c r="E20" s="8"/>
      <c r="F20" s="8"/>
      <c r="G20" s="13"/>
    </row>
    <row r="21" spans="1:7">
      <c r="A21" s="14">
        <v>3</v>
      </c>
      <c r="B21" s="14">
        <v>3</v>
      </c>
      <c r="C21" s="14">
        <v>3</v>
      </c>
      <c r="D21" s="14">
        <v>4</v>
      </c>
      <c r="E21" s="14">
        <v>6</v>
      </c>
      <c r="F21" s="14">
        <v>6</v>
      </c>
      <c r="G21" s="13"/>
    </row>
    <row r="22" spans="1:7">
      <c r="A22" s="8"/>
      <c r="B22" s="8"/>
      <c r="C22" s="8"/>
      <c r="D22" s="8"/>
      <c r="E22" s="8"/>
      <c r="F22" s="8"/>
      <c r="G22" s="13"/>
    </row>
    <row r="23" spans="1:7">
      <c r="A23" s="8"/>
      <c r="B23" s="8"/>
      <c r="C23" s="8"/>
      <c r="D23" s="8"/>
      <c r="E23" s="8"/>
      <c r="F23" s="8"/>
      <c r="G23" s="13"/>
    </row>
    <row r="24" spans="1:7">
      <c r="A24" s="8"/>
      <c r="B24" s="8"/>
      <c r="C24" s="8"/>
      <c r="D24" s="8"/>
      <c r="E24" s="8"/>
      <c r="F24" s="8"/>
      <c r="G24" s="13"/>
    </row>
    <row r="25" spans="1:7">
      <c r="A25" s="14">
        <v>2</v>
      </c>
      <c r="B25" s="14">
        <v>2</v>
      </c>
      <c r="C25" s="14">
        <v>2</v>
      </c>
      <c r="D25" s="14">
        <v>3</v>
      </c>
      <c r="E25" s="14">
        <v>3</v>
      </c>
      <c r="F25" s="14">
        <v>3</v>
      </c>
      <c r="G25" s="13"/>
    </row>
    <row r="26" spans="1:7">
      <c r="A26" s="8"/>
      <c r="B26" s="8"/>
      <c r="C26" s="8"/>
      <c r="D26" s="8"/>
      <c r="E26" s="8"/>
      <c r="F26" s="8"/>
      <c r="G26" s="13"/>
    </row>
    <row r="27" spans="1:7">
      <c r="A27" s="14">
        <v>3</v>
      </c>
      <c r="B27" s="14">
        <v>6</v>
      </c>
      <c r="C27" s="14">
        <v>6</v>
      </c>
      <c r="D27" s="14">
        <v>8</v>
      </c>
      <c r="E27" s="14">
        <v>8</v>
      </c>
      <c r="F27" s="14">
        <v>8</v>
      </c>
      <c r="G27" s="13"/>
    </row>
    <row r="28" spans="1:7">
      <c r="A28" s="8"/>
      <c r="B28" s="8"/>
      <c r="C28" s="8"/>
      <c r="D28" s="8"/>
      <c r="E28" s="8"/>
      <c r="F28" s="8"/>
      <c r="G28" s="13"/>
    </row>
    <row r="29" spans="1:7">
      <c r="A29" s="8"/>
      <c r="B29" s="8"/>
      <c r="C29" s="8"/>
      <c r="D29" s="8"/>
      <c r="E29" s="8"/>
      <c r="F29" s="8"/>
      <c r="G29" s="13"/>
    </row>
    <row r="30" spans="1:7">
      <c r="A30" s="14">
        <v>2</v>
      </c>
      <c r="B30" s="14">
        <v>3</v>
      </c>
      <c r="C30" s="14">
        <v>3</v>
      </c>
      <c r="D30" s="14">
        <v>3</v>
      </c>
      <c r="E30" s="14">
        <v>3</v>
      </c>
      <c r="F30" s="14">
        <v>3</v>
      </c>
      <c r="G30" s="13"/>
    </row>
    <row r="31" spans="1:7">
      <c r="A31" s="8"/>
      <c r="B31" s="8"/>
      <c r="C31" s="8"/>
      <c r="D31" s="8"/>
      <c r="E31" s="8"/>
      <c r="F31" s="8"/>
      <c r="G31" s="13"/>
    </row>
    <row r="32" spans="1:7">
      <c r="A32" s="8"/>
      <c r="B32" s="8"/>
      <c r="C32" s="8"/>
      <c r="D32" s="8"/>
      <c r="E32" s="8"/>
      <c r="F32" s="8"/>
      <c r="G32" s="13"/>
    </row>
    <row r="33" spans="1:7">
      <c r="A33" s="8"/>
      <c r="B33" s="8"/>
      <c r="C33" s="8"/>
      <c r="D33" s="8"/>
      <c r="E33" s="8"/>
      <c r="F33" s="8"/>
      <c r="G33" s="13"/>
    </row>
    <row r="34" spans="1:7">
      <c r="A34" s="14">
        <v>3</v>
      </c>
      <c r="B34" s="14">
        <v>3</v>
      </c>
      <c r="C34" s="14">
        <v>3</v>
      </c>
      <c r="D34" s="14">
        <v>3</v>
      </c>
      <c r="E34" s="14">
        <v>3</v>
      </c>
      <c r="F34" s="14">
        <v>3</v>
      </c>
      <c r="G34" s="13"/>
    </row>
    <row r="35" spans="1:7">
      <c r="A35" s="8"/>
      <c r="B35" s="8"/>
      <c r="C35" s="8"/>
      <c r="D35" s="8"/>
      <c r="E35" s="8"/>
      <c r="F35" s="8"/>
      <c r="G35" s="13"/>
    </row>
    <row r="36" spans="1:7">
      <c r="A36" s="14">
        <v>2</v>
      </c>
      <c r="B36" s="14">
        <v>3</v>
      </c>
      <c r="C36" s="14">
        <v>6</v>
      </c>
      <c r="D36" s="14">
        <v>8</v>
      </c>
      <c r="E36" s="14">
        <v>8</v>
      </c>
      <c r="F36" s="14">
        <v>8</v>
      </c>
      <c r="G36" s="13"/>
    </row>
    <row r="37" spans="1:7">
      <c r="A37" s="14">
        <v>3</v>
      </c>
      <c r="B37" s="14">
        <v>3</v>
      </c>
      <c r="C37" s="14">
        <v>4</v>
      </c>
      <c r="D37" s="14">
        <v>6</v>
      </c>
      <c r="E37" s="14">
        <v>6</v>
      </c>
      <c r="F37" s="14">
        <v>6</v>
      </c>
      <c r="G37" s="13"/>
    </row>
    <row r="38" spans="1:7">
      <c r="A38" s="8"/>
      <c r="B38" s="8"/>
      <c r="C38" s="8"/>
      <c r="D38" s="8"/>
      <c r="E38" s="8"/>
      <c r="F38" s="8"/>
      <c r="G38" s="13"/>
    </row>
    <row r="39" spans="1:7">
      <c r="A39" s="8"/>
      <c r="B39" s="8"/>
      <c r="C39" s="8"/>
      <c r="D39" s="8"/>
      <c r="E39" s="8"/>
      <c r="F39" s="8"/>
      <c r="G39" s="13"/>
    </row>
    <row r="40" spans="1:7">
      <c r="A40" s="14">
        <v>3</v>
      </c>
      <c r="B40" s="14">
        <v>3</v>
      </c>
      <c r="C40" s="14">
        <v>6</v>
      </c>
      <c r="D40" s="14">
        <v>6</v>
      </c>
      <c r="E40" s="14">
        <v>6</v>
      </c>
      <c r="F40" s="14">
        <v>8</v>
      </c>
      <c r="G40" s="13"/>
    </row>
    <row r="41" spans="1:7">
      <c r="A41" s="14">
        <v>3</v>
      </c>
      <c r="B41" s="14">
        <v>3</v>
      </c>
      <c r="C41" s="14">
        <v>4</v>
      </c>
      <c r="D41" s="14">
        <v>8</v>
      </c>
      <c r="E41" s="14">
        <v>8</v>
      </c>
      <c r="F41" s="14">
        <v>8</v>
      </c>
      <c r="G41" s="13"/>
    </row>
    <row r="42" spans="1:7">
      <c r="A42" s="8"/>
      <c r="B42" s="8"/>
      <c r="C42" s="8"/>
      <c r="D42" s="8"/>
      <c r="E42" s="8"/>
      <c r="F42" s="8"/>
      <c r="G42" s="13"/>
    </row>
    <row r="43" spans="1:7">
      <c r="A43" s="14">
        <v>4</v>
      </c>
      <c r="B43" s="14">
        <v>4</v>
      </c>
      <c r="C43" s="14">
        <v>6</v>
      </c>
      <c r="D43" s="14">
        <v>6</v>
      </c>
      <c r="E43" s="14">
        <v>6</v>
      </c>
      <c r="F43" s="14">
        <v>6</v>
      </c>
      <c r="G43" s="13"/>
    </row>
    <row r="44" spans="1:7">
      <c r="A44" s="8"/>
      <c r="B44" s="8"/>
      <c r="C44" s="8"/>
      <c r="D44" s="8"/>
      <c r="E44" s="8"/>
      <c r="F44" s="8"/>
      <c r="G44" s="13"/>
    </row>
    <row r="45" spans="1:7">
      <c r="A45" s="14">
        <v>3</v>
      </c>
      <c r="B45" s="14">
        <v>3</v>
      </c>
      <c r="C45" s="14">
        <v>4</v>
      </c>
      <c r="D45" s="14">
        <v>4</v>
      </c>
      <c r="E45" s="14">
        <v>5</v>
      </c>
      <c r="F45" s="14">
        <v>6</v>
      </c>
      <c r="G45" s="13"/>
    </row>
    <row r="46" spans="1:7">
      <c r="A46" s="14">
        <v>3</v>
      </c>
      <c r="B46" s="14">
        <v>3</v>
      </c>
      <c r="C46" s="14">
        <v>3</v>
      </c>
      <c r="D46" s="14">
        <v>3</v>
      </c>
      <c r="E46" s="14">
        <v>5</v>
      </c>
      <c r="F46" s="14">
        <v>6</v>
      </c>
      <c r="G46" s="13"/>
    </row>
    <row r="47" spans="1:7">
      <c r="A47" s="14">
        <v>3</v>
      </c>
      <c r="B47" s="14">
        <v>3</v>
      </c>
      <c r="C47" s="14">
        <v>3</v>
      </c>
      <c r="D47" s="14">
        <v>3</v>
      </c>
      <c r="E47" s="14">
        <v>3</v>
      </c>
      <c r="F47" s="14">
        <v>6</v>
      </c>
      <c r="G47" s="13"/>
    </row>
    <row r="48" spans="1:7">
      <c r="A48" s="8"/>
      <c r="B48" s="8"/>
      <c r="C48" s="8"/>
      <c r="D48" s="8"/>
      <c r="E48" s="8"/>
      <c r="F48" s="8"/>
      <c r="G48" s="13"/>
    </row>
    <row r="49" spans="1:7">
      <c r="A49" s="14">
        <v>8</v>
      </c>
      <c r="B49" s="14">
        <v>8</v>
      </c>
      <c r="C49" s="14">
        <v>8</v>
      </c>
      <c r="D49" s="14">
        <v>8</v>
      </c>
      <c r="E49" s="14">
        <v>8</v>
      </c>
      <c r="F49" s="14">
        <v>8</v>
      </c>
      <c r="G49" s="13"/>
    </row>
    <row r="50" spans="1:7">
      <c r="A50" s="14">
        <v>2</v>
      </c>
      <c r="B50" s="14">
        <v>3</v>
      </c>
      <c r="C50" s="14">
        <v>3</v>
      </c>
      <c r="D50" s="14">
        <v>4</v>
      </c>
      <c r="E50" s="14">
        <v>6</v>
      </c>
      <c r="F50" s="14">
        <v>6</v>
      </c>
      <c r="G50" s="13"/>
    </row>
    <row r="51" spans="1:7">
      <c r="A51" s="14">
        <v>3</v>
      </c>
      <c r="B51" s="14">
        <v>3</v>
      </c>
      <c r="C51" s="14">
        <v>6</v>
      </c>
      <c r="D51" s="14">
        <v>8</v>
      </c>
      <c r="E51" s="14">
        <v>8</v>
      </c>
      <c r="F51" s="14">
        <v>8</v>
      </c>
      <c r="G51" s="13"/>
    </row>
    <row r="52" spans="1:7">
      <c r="A52" s="14">
        <v>4</v>
      </c>
      <c r="B52" s="14">
        <v>8</v>
      </c>
      <c r="C52" s="14">
        <v>8</v>
      </c>
      <c r="D52" s="14">
        <v>8</v>
      </c>
      <c r="E52" s="14">
        <v>8</v>
      </c>
      <c r="F52" s="14">
        <v>8</v>
      </c>
      <c r="G52" s="13"/>
    </row>
    <row r="53" spans="1:7">
      <c r="A53" s="14">
        <v>3</v>
      </c>
      <c r="B53" s="14">
        <v>3</v>
      </c>
      <c r="C53" s="14">
        <v>3</v>
      </c>
      <c r="D53" s="14">
        <v>3</v>
      </c>
      <c r="E53" s="14">
        <v>3</v>
      </c>
      <c r="F53" s="14">
        <v>3</v>
      </c>
      <c r="G53" s="13"/>
    </row>
    <row r="54" spans="1:7">
      <c r="A54" s="14"/>
      <c r="B54" s="8"/>
      <c r="C54" s="8"/>
      <c r="D54" s="8"/>
      <c r="E54" s="8"/>
      <c r="F54" s="8"/>
      <c r="G54" s="13"/>
    </row>
    <row r="55" spans="1:7">
      <c r="A55" s="8"/>
      <c r="B55" s="8"/>
      <c r="C55" s="8"/>
      <c r="D55" s="8"/>
      <c r="E55" s="8"/>
      <c r="F55" s="8"/>
      <c r="G55" s="13"/>
    </row>
    <row r="56" spans="1:7">
      <c r="A56" s="14">
        <v>2</v>
      </c>
      <c r="B56" s="14">
        <v>3</v>
      </c>
      <c r="C56" s="14">
        <v>3</v>
      </c>
      <c r="D56" s="14">
        <v>3</v>
      </c>
      <c r="E56" s="14">
        <v>3</v>
      </c>
      <c r="F56" s="14">
        <v>3</v>
      </c>
      <c r="G56" s="13"/>
    </row>
    <row r="57" spans="1:7">
      <c r="A57" s="14">
        <v>2</v>
      </c>
      <c r="B57" s="14">
        <v>2</v>
      </c>
      <c r="C57" s="8"/>
      <c r="D57" s="8"/>
      <c r="E57" s="8"/>
      <c r="F57" s="8"/>
      <c r="G57" s="13"/>
    </row>
    <row r="58" spans="1:7">
      <c r="A58" s="14">
        <v>2</v>
      </c>
      <c r="B58" s="14">
        <v>2</v>
      </c>
      <c r="C58" s="8"/>
      <c r="D58" s="8"/>
      <c r="E58" s="8"/>
      <c r="F58" s="8"/>
      <c r="G58" s="13"/>
    </row>
    <row r="59" spans="1:7">
      <c r="A59" s="8"/>
      <c r="B59" s="8"/>
      <c r="C59" s="8"/>
      <c r="D59" s="8"/>
      <c r="E59" s="8"/>
      <c r="F59" s="8"/>
      <c r="G59" s="13"/>
    </row>
    <row r="60" spans="1:7">
      <c r="A60" s="8"/>
      <c r="B60" s="8"/>
      <c r="C60" s="8"/>
      <c r="D60" s="8"/>
      <c r="E60" s="8"/>
      <c r="F60" s="8"/>
      <c r="G60" s="13"/>
    </row>
    <row r="61" spans="1:7">
      <c r="A61" s="8"/>
      <c r="B61" s="8"/>
      <c r="C61" s="8"/>
      <c r="D61" s="8"/>
      <c r="E61" s="8"/>
      <c r="F61" s="8"/>
      <c r="G61" s="13"/>
    </row>
    <row r="62" spans="1:7">
      <c r="A62" s="8"/>
      <c r="B62" s="8"/>
      <c r="C62" s="8"/>
      <c r="D62" s="8"/>
      <c r="E62" s="8"/>
      <c r="F62" s="8"/>
      <c r="G62" s="13"/>
    </row>
    <row r="63" spans="1:7">
      <c r="A63" s="8"/>
      <c r="B63" s="8"/>
      <c r="C63" s="8"/>
      <c r="D63" s="8"/>
      <c r="E63" s="8"/>
      <c r="F63" s="8"/>
      <c r="G63" s="13"/>
    </row>
    <row r="64" spans="1:7">
      <c r="A64" s="14">
        <v>2</v>
      </c>
      <c r="B64" s="14">
        <v>2</v>
      </c>
      <c r="C64" s="14">
        <v>2</v>
      </c>
      <c r="D64" s="14">
        <v>2</v>
      </c>
      <c r="E64" s="14">
        <v>2</v>
      </c>
      <c r="F64" s="14">
        <v>2</v>
      </c>
      <c r="G64" s="13"/>
    </row>
    <row r="65" spans="1:7">
      <c r="A65" s="14">
        <v>4</v>
      </c>
      <c r="B65" s="14">
        <v>4</v>
      </c>
      <c r="C65" s="14">
        <v>6</v>
      </c>
      <c r="D65" s="14">
        <v>6</v>
      </c>
      <c r="E65" s="14">
        <v>8</v>
      </c>
      <c r="F65" s="14">
        <v>8</v>
      </c>
      <c r="G65" s="13"/>
    </row>
    <row r="66" spans="1:7">
      <c r="A66" s="8"/>
      <c r="B66" s="8"/>
      <c r="C66" s="8"/>
      <c r="D66" s="8"/>
      <c r="E66" s="8"/>
      <c r="F66" s="8"/>
      <c r="G66" s="13"/>
    </row>
    <row r="67" spans="1:7">
      <c r="A67" s="14">
        <v>2</v>
      </c>
      <c r="B67" s="14">
        <v>2</v>
      </c>
      <c r="C67" s="14">
        <v>2</v>
      </c>
      <c r="D67" s="14">
        <v>3</v>
      </c>
      <c r="E67" s="14">
        <v>3</v>
      </c>
      <c r="F67" s="14">
        <v>3</v>
      </c>
      <c r="G67" s="13"/>
    </row>
    <row r="68" spans="1:7">
      <c r="A68" s="8"/>
      <c r="B68" s="8"/>
      <c r="C68" s="8"/>
      <c r="D68" s="8"/>
      <c r="E68" s="8"/>
      <c r="F68" s="8"/>
      <c r="G68" s="13"/>
    </row>
    <row r="69" spans="1:7">
      <c r="A69" s="14">
        <v>3</v>
      </c>
      <c r="B69" s="14">
        <v>3</v>
      </c>
      <c r="C69" s="14">
        <v>3</v>
      </c>
      <c r="D69" s="14">
        <v>4</v>
      </c>
      <c r="E69" s="14">
        <v>8</v>
      </c>
      <c r="F69" s="14">
        <v>8</v>
      </c>
      <c r="G69" s="13"/>
    </row>
    <row r="70" spans="1:7">
      <c r="A70" s="8"/>
      <c r="B70" s="8"/>
      <c r="C70" s="8"/>
      <c r="D70" s="8"/>
      <c r="E70" s="8"/>
      <c r="F70" s="8"/>
      <c r="G70" s="13"/>
    </row>
    <row r="71" spans="1:7">
      <c r="A71" s="14">
        <v>3</v>
      </c>
      <c r="B71" s="14">
        <v>3</v>
      </c>
      <c r="C71" s="14">
        <v>6</v>
      </c>
      <c r="D71" s="14">
        <v>6</v>
      </c>
      <c r="E71" s="14">
        <v>7</v>
      </c>
      <c r="F71" s="14">
        <v>7</v>
      </c>
      <c r="G71" s="13"/>
    </row>
    <row r="72" spans="1:7">
      <c r="A72" s="8"/>
      <c r="B72" s="8"/>
      <c r="C72" s="8"/>
      <c r="D72" s="8"/>
      <c r="E72" s="8"/>
      <c r="F72" s="8"/>
      <c r="G72" s="13"/>
    </row>
    <row r="73" spans="1:7">
      <c r="A73" s="8"/>
      <c r="B73" s="8"/>
      <c r="C73" s="8"/>
      <c r="D73" s="8"/>
      <c r="E73" s="8"/>
      <c r="F73" s="8"/>
      <c r="G73" s="13"/>
    </row>
    <row r="74" spans="1:7">
      <c r="A74" s="14">
        <v>3</v>
      </c>
      <c r="B74" s="14">
        <v>4</v>
      </c>
      <c r="C74" s="14">
        <v>4</v>
      </c>
      <c r="D74" s="14">
        <v>4</v>
      </c>
      <c r="E74" s="14">
        <v>6</v>
      </c>
      <c r="F74" s="14">
        <v>6</v>
      </c>
      <c r="G74" s="13"/>
    </row>
    <row r="75" spans="1:7">
      <c r="A75" s="14">
        <v>3</v>
      </c>
      <c r="B75" s="14">
        <v>4</v>
      </c>
      <c r="C75" s="14">
        <v>8</v>
      </c>
      <c r="D75" s="14">
        <v>8</v>
      </c>
      <c r="E75" s="14">
        <v>8</v>
      </c>
      <c r="F75" s="14">
        <v>8</v>
      </c>
      <c r="G75" s="13"/>
    </row>
    <row r="76" spans="1:7">
      <c r="A76" s="8"/>
      <c r="B76" s="8"/>
      <c r="C76" s="8"/>
      <c r="D76" s="8"/>
      <c r="E76" s="8"/>
      <c r="F76" s="8"/>
      <c r="G76" s="13"/>
    </row>
    <row r="77" spans="1:7">
      <c r="A77" s="14">
        <v>2</v>
      </c>
      <c r="B77" s="14">
        <v>3</v>
      </c>
      <c r="C77" s="14">
        <v>3</v>
      </c>
      <c r="D77" s="14">
        <v>3</v>
      </c>
      <c r="E77" s="14">
        <v>3</v>
      </c>
      <c r="F77" s="14">
        <v>3</v>
      </c>
      <c r="G77" s="13"/>
    </row>
    <row r="78" spans="1:7">
      <c r="A78" s="8"/>
      <c r="B78" s="8"/>
      <c r="C78" s="8"/>
      <c r="D78" s="8"/>
      <c r="E78" s="8"/>
      <c r="F78" s="8"/>
      <c r="G78" s="13"/>
    </row>
    <row r="79" spans="1:7">
      <c r="A79" s="14">
        <v>6</v>
      </c>
      <c r="B79" s="14">
        <v>6</v>
      </c>
      <c r="C79" s="14">
        <v>7</v>
      </c>
      <c r="D79" s="14">
        <v>8</v>
      </c>
      <c r="E79" s="14">
        <v>8</v>
      </c>
      <c r="F79" s="14">
        <v>8</v>
      </c>
      <c r="G79" s="13"/>
    </row>
    <row r="80" spans="1:7">
      <c r="A80" s="14">
        <v>3</v>
      </c>
      <c r="B80" s="14">
        <v>3</v>
      </c>
      <c r="C80" s="14">
        <v>3</v>
      </c>
      <c r="D80" s="14">
        <v>4</v>
      </c>
      <c r="E80" s="14">
        <v>5</v>
      </c>
      <c r="F80" s="14">
        <v>6</v>
      </c>
      <c r="G80" s="13"/>
    </row>
    <row r="81" spans="1:7">
      <c r="A81" s="14">
        <v>3</v>
      </c>
      <c r="B81" s="14">
        <v>3</v>
      </c>
      <c r="C81" s="14">
        <v>4</v>
      </c>
      <c r="D81" s="14">
        <v>4</v>
      </c>
      <c r="E81" s="14">
        <v>6</v>
      </c>
      <c r="F81" s="14">
        <v>6</v>
      </c>
      <c r="G81" s="13"/>
    </row>
    <row r="82" spans="1:7">
      <c r="A82" s="14">
        <v>2</v>
      </c>
      <c r="B82" s="14">
        <v>2</v>
      </c>
      <c r="C82" s="8"/>
      <c r="D82" s="8"/>
      <c r="E82" s="8"/>
      <c r="F82" s="8"/>
      <c r="G82" s="13"/>
    </row>
    <row r="83" spans="1:7">
      <c r="A83" s="14">
        <v>3</v>
      </c>
      <c r="B83" s="14">
        <v>3</v>
      </c>
      <c r="C83" s="14">
        <v>3</v>
      </c>
      <c r="D83" s="14">
        <v>6</v>
      </c>
      <c r="E83" s="14">
        <v>6</v>
      </c>
      <c r="F83" s="14">
        <v>8</v>
      </c>
      <c r="G83" s="13"/>
    </row>
    <row r="84" spans="1:7">
      <c r="A84" s="8"/>
      <c r="B84" s="8"/>
      <c r="C84" s="8"/>
      <c r="D84" s="8"/>
      <c r="E84" s="8"/>
      <c r="F84" s="8"/>
      <c r="G84" s="13"/>
    </row>
    <row r="85" spans="1:7">
      <c r="A85" s="14">
        <v>3</v>
      </c>
      <c r="B85" s="14">
        <v>4</v>
      </c>
      <c r="C85" s="14">
        <v>6</v>
      </c>
      <c r="D85" s="14">
        <v>8</v>
      </c>
      <c r="E85" s="14">
        <v>8</v>
      </c>
      <c r="F85" s="14">
        <v>8</v>
      </c>
      <c r="G85" s="13"/>
    </row>
    <row r="86" spans="1:7">
      <c r="A86" s="8"/>
      <c r="B86" s="8"/>
      <c r="C86" s="8"/>
      <c r="D86" s="8"/>
      <c r="E86" s="8"/>
      <c r="F86" s="8"/>
      <c r="G86" s="13"/>
    </row>
    <row r="87" spans="1:7">
      <c r="A87" s="14">
        <v>3</v>
      </c>
      <c r="B87" s="14">
        <v>4</v>
      </c>
      <c r="C87" s="14">
        <v>6</v>
      </c>
      <c r="D87" s="14">
        <v>6</v>
      </c>
      <c r="E87" s="14">
        <v>8</v>
      </c>
      <c r="F87" s="14">
        <v>8</v>
      </c>
      <c r="G87" s="13"/>
    </row>
    <row r="88" spans="1:7">
      <c r="A88" s="8"/>
      <c r="B88" s="8"/>
      <c r="C88" s="8"/>
      <c r="D88" s="8"/>
      <c r="E88" s="8"/>
      <c r="F88" s="8"/>
      <c r="G88" s="13"/>
    </row>
    <row r="89" spans="1:7">
      <c r="A89" s="14">
        <v>3</v>
      </c>
      <c r="B89" s="14">
        <v>3</v>
      </c>
      <c r="C89" s="14">
        <v>3</v>
      </c>
      <c r="D89" s="14">
        <v>6</v>
      </c>
      <c r="E89" s="14">
        <v>8</v>
      </c>
      <c r="F89" s="14">
        <v>8</v>
      </c>
      <c r="G89" s="13"/>
    </row>
    <row r="90" spans="1:7">
      <c r="A90" s="14">
        <v>3</v>
      </c>
      <c r="B90" s="14">
        <v>6</v>
      </c>
      <c r="C90" s="14">
        <v>8</v>
      </c>
      <c r="D90" s="14">
        <v>8</v>
      </c>
      <c r="E90" s="14">
        <v>8</v>
      </c>
      <c r="F90" s="14">
        <v>8</v>
      </c>
      <c r="G90" s="13"/>
    </row>
    <row r="91" spans="1:7">
      <c r="A91" s="14">
        <v>3</v>
      </c>
      <c r="B91" s="14">
        <v>4</v>
      </c>
      <c r="C91" s="14">
        <v>4</v>
      </c>
      <c r="D91" s="14">
        <v>6</v>
      </c>
      <c r="E91" s="14">
        <v>6</v>
      </c>
      <c r="F91" s="14">
        <v>6</v>
      </c>
      <c r="G91" s="13"/>
    </row>
    <row r="92" spans="1:7">
      <c r="A92" s="14">
        <v>4</v>
      </c>
      <c r="B92" s="14">
        <v>6</v>
      </c>
      <c r="C92" s="14">
        <v>6</v>
      </c>
      <c r="D92" s="14">
        <v>8</v>
      </c>
      <c r="E92" s="14">
        <v>8</v>
      </c>
      <c r="F92" s="14">
        <v>8</v>
      </c>
      <c r="G92" s="13"/>
    </row>
    <row r="93" spans="1:7">
      <c r="A93" s="8"/>
      <c r="B93" s="8"/>
      <c r="C93" s="8"/>
      <c r="D93" s="8"/>
      <c r="E93" s="8"/>
      <c r="F93" s="8"/>
      <c r="G93" s="13"/>
    </row>
    <row r="94" spans="1:7">
      <c r="A94" s="14">
        <v>2</v>
      </c>
      <c r="B94" s="14">
        <v>2</v>
      </c>
      <c r="C94" s="14">
        <v>2</v>
      </c>
      <c r="D94" s="14">
        <v>2</v>
      </c>
      <c r="E94" s="14">
        <v>2</v>
      </c>
      <c r="F94" s="14">
        <v>2</v>
      </c>
      <c r="G94" s="13"/>
    </row>
    <row r="95" spans="1:7">
      <c r="A95" s="14">
        <v>2</v>
      </c>
      <c r="B95" s="14">
        <v>2</v>
      </c>
      <c r="C95" s="14">
        <v>2</v>
      </c>
      <c r="D95" s="14">
        <v>2</v>
      </c>
      <c r="E95" s="14">
        <v>2</v>
      </c>
      <c r="F95" s="14">
        <v>2</v>
      </c>
      <c r="G95" s="13"/>
    </row>
    <row r="96" spans="1:7">
      <c r="A96" s="14">
        <v>2</v>
      </c>
      <c r="B96" s="14">
        <v>4</v>
      </c>
      <c r="C96" s="14">
        <v>8</v>
      </c>
      <c r="D96" s="14">
        <v>8</v>
      </c>
      <c r="E96" s="14">
        <v>8</v>
      </c>
      <c r="F96" s="14">
        <v>8</v>
      </c>
      <c r="G96" s="13"/>
    </row>
    <row r="97" spans="1:7">
      <c r="A97" s="14">
        <v>2</v>
      </c>
      <c r="B97" s="14">
        <v>2</v>
      </c>
      <c r="C97" s="14">
        <v>2</v>
      </c>
      <c r="D97" s="14">
        <v>3</v>
      </c>
      <c r="E97" s="14">
        <v>3</v>
      </c>
      <c r="F97" s="14">
        <v>3</v>
      </c>
      <c r="G97" s="13"/>
    </row>
    <row r="98" spans="1:7">
      <c r="A98" s="14">
        <v>6</v>
      </c>
      <c r="B98" s="14">
        <v>6</v>
      </c>
      <c r="C98" s="14">
        <v>6</v>
      </c>
      <c r="D98" s="14">
        <v>6</v>
      </c>
      <c r="E98" s="14">
        <v>8</v>
      </c>
      <c r="F98" s="14">
        <v>8</v>
      </c>
      <c r="G98" s="13"/>
    </row>
    <row r="99" spans="1:7">
      <c r="A99" s="14">
        <v>6</v>
      </c>
      <c r="B99" s="14">
        <v>8</v>
      </c>
      <c r="C99" s="14">
        <v>8</v>
      </c>
      <c r="D99" s="14">
        <v>8</v>
      </c>
      <c r="E99" s="14">
        <v>8</v>
      </c>
      <c r="F99" s="14">
        <v>8</v>
      </c>
      <c r="G99" s="13"/>
    </row>
    <row r="100" spans="1:7">
      <c r="A100" s="14">
        <v>3</v>
      </c>
      <c r="B100" s="14">
        <v>3</v>
      </c>
      <c r="C100" s="14">
        <v>3</v>
      </c>
      <c r="D100" s="14">
        <v>3</v>
      </c>
      <c r="E100" s="14">
        <v>3</v>
      </c>
      <c r="F100" s="14">
        <v>3</v>
      </c>
      <c r="G100" s="13"/>
    </row>
    <row r="101" spans="1:7">
      <c r="A101" s="14">
        <v>3</v>
      </c>
      <c r="B101" s="14">
        <v>3</v>
      </c>
      <c r="C101" s="14">
        <v>6</v>
      </c>
      <c r="D101" s="14">
        <v>8</v>
      </c>
      <c r="E101" s="14">
        <v>8</v>
      </c>
      <c r="F101" s="14">
        <v>8</v>
      </c>
      <c r="G101" s="13"/>
    </row>
    <row r="102" spans="1:7">
      <c r="A102" s="14">
        <v>3</v>
      </c>
      <c r="B102" s="14">
        <v>3</v>
      </c>
      <c r="C102" s="14">
        <v>3</v>
      </c>
      <c r="D102" s="14">
        <v>8</v>
      </c>
      <c r="E102" s="14">
        <v>8</v>
      </c>
      <c r="F102" s="14">
        <v>8</v>
      </c>
      <c r="G102" s="13"/>
    </row>
    <row r="103" spans="1:7">
      <c r="A103" s="14">
        <v>3</v>
      </c>
      <c r="B103" s="14">
        <v>3</v>
      </c>
      <c r="C103" s="14">
        <v>6</v>
      </c>
      <c r="D103" s="14">
        <v>6</v>
      </c>
      <c r="E103" s="14">
        <v>8</v>
      </c>
      <c r="F103" s="14">
        <v>8</v>
      </c>
      <c r="G103" s="13"/>
    </row>
    <row r="104" spans="1:7">
      <c r="A104" s="14">
        <v>3</v>
      </c>
      <c r="B104" s="14">
        <v>3</v>
      </c>
      <c r="C104" s="14">
        <v>6</v>
      </c>
      <c r="D104" s="14">
        <v>6</v>
      </c>
      <c r="E104" s="14">
        <v>6</v>
      </c>
      <c r="F104" s="14">
        <v>8</v>
      </c>
      <c r="G104" s="13"/>
    </row>
    <row r="105" spans="1:7">
      <c r="A105" s="14">
        <v>2</v>
      </c>
      <c r="B105" s="14">
        <v>2</v>
      </c>
      <c r="C105" s="14">
        <v>2</v>
      </c>
      <c r="D105" s="14">
        <v>2</v>
      </c>
      <c r="E105" s="14">
        <v>2</v>
      </c>
      <c r="F105" s="14">
        <v>2</v>
      </c>
      <c r="G105" s="13"/>
    </row>
    <row r="106" spans="1:7">
      <c r="A106" s="14">
        <v>2</v>
      </c>
      <c r="B106" s="8"/>
      <c r="C106" s="8"/>
      <c r="D106" s="8"/>
      <c r="E106" s="8"/>
      <c r="F106" s="8"/>
      <c r="G106" s="13"/>
    </row>
    <row r="107" spans="1:7">
      <c r="A107" s="14">
        <v>3</v>
      </c>
      <c r="B107" s="14">
        <v>3</v>
      </c>
      <c r="C107" s="14">
        <v>6</v>
      </c>
      <c r="D107" s="14">
        <v>8</v>
      </c>
      <c r="E107" s="14">
        <v>8</v>
      </c>
      <c r="F107" s="14">
        <v>8</v>
      </c>
      <c r="G107" s="13"/>
    </row>
    <row r="108" spans="1:7">
      <c r="A108" s="14">
        <v>3</v>
      </c>
      <c r="B108" s="14">
        <v>3</v>
      </c>
      <c r="C108" s="14">
        <v>3</v>
      </c>
      <c r="D108" s="14">
        <v>3</v>
      </c>
      <c r="E108" s="14">
        <v>6</v>
      </c>
      <c r="F108" s="14">
        <v>6</v>
      </c>
      <c r="G108" s="13"/>
    </row>
    <row r="109" spans="1:7">
      <c r="A109" s="14">
        <v>2</v>
      </c>
      <c r="B109" s="14">
        <v>2</v>
      </c>
      <c r="C109" s="14">
        <v>2</v>
      </c>
      <c r="D109" s="14">
        <v>2</v>
      </c>
      <c r="E109" s="14">
        <v>2</v>
      </c>
      <c r="F109" s="14">
        <v>2</v>
      </c>
      <c r="G109" s="13"/>
    </row>
    <row r="110" spans="1:7">
      <c r="A110" s="15">
        <v>2</v>
      </c>
      <c r="B110" s="15">
        <v>2</v>
      </c>
      <c r="C110" s="14">
        <v>2</v>
      </c>
      <c r="D110" s="14">
        <v>2</v>
      </c>
      <c r="E110" s="14">
        <v>2</v>
      </c>
      <c r="F110" s="14">
        <v>2</v>
      </c>
      <c r="G110" s="13"/>
    </row>
    <row r="111" spans="1:7">
      <c r="A111" s="14">
        <v>3</v>
      </c>
      <c r="B111" s="14">
        <v>3</v>
      </c>
      <c r="C111" s="14">
        <v>3</v>
      </c>
      <c r="D111" s="14">
        <v>3</v>
      </c>
      <c r="E111" s="14">
        <v>8</v>
      </c>
      <c r="F111" s="14">
        <v>8</v>
      </c>
      <c r="G111" s="13"/>
    </row>
    <row r="112" spans="1:7">
      <c r="A112" s="14">
        <v>2</v>
      </c>
      <c r="B112" s="14">
        <v>3</v>
      </c>
      <c r="C112" s="14">
        <v>3</v>
      </c>
      <c r="D112" s="14">
        <v>3</v>
      </c>
      <c r="E112" s="14">
        <v>8</v>
      </c>
      <c r="F112" s="14">
        <v>8</v>
      </c>
      <c r="G112" s="13"/>
    </row>
    <row r="113" spans="1:7">
      <c r="A113" s="14">
        <v>3</v>
      </c>
      <c r="B113" s="14">
        <v>3</v>
      </c>
      <c r="C113" s="14">
        <v>6</v>
      </c>
      <c r="D113" s="14">
        <v>8</v>
      </c>
      <c r="E113" s="14">
        <v>8</v>
      </c>
      <c r="F113" s="14">
        <v>8</v>
      </c>
      <c r="G113" s="13"/>
    </row>
    <row r="114" spans="1:7">
      <c r="A114" s="14">
        <v>6</v>
      </c>
      <c r="B114" s="14">
        <v>8</v>
      </c>
      <c r="C114" s="14">
        <v>8</v>
      </c>
      <c r="D114" s="14">
        <v>8</v>
      </c>
      <c r="E114" s="14">
        <v>8</v>
      </c>
      <c r="F114" s="14">
        <v>8</v>
      </c>
      <c r="G114" s="13"/>
    </row>
    <row r="115" spans="1:7">
      <c r="A115" s="8"/>
      <c r="B115" s="8"/>
      <c r="C115" s="8"/>
      <c r="D115" s="8"/>
      <c r="E115" s="8"/>
      <c r="F115" s="8"/>
      <c r="G115" s="13"/>
    </row>
    <row r="116" spans="1:7">
      <c r="A116" s="8"/>
      <c r="B116" s="8"/>
      <c r="C116" s="8"/>
      <c r="D116" s="8"/>
      <c r="E116" s="8"/>
      <c r="F116" s="8"/>
      <c r="G116" s="13"/>
    </row>
    <row r="117" spans="1:7">
      <c r="A117" s="8"/>
      <c r="B117" s="8"/>
      <c r="C117" s="8"/>
      <c r="D117" s="8"/>
      <c r="E117" s="8"/>
      <c r="F117" s="8"/>
      <c r="G117" s="13"/>
    </row>
    <row r="118" spans="1:7">
      <c r="A118" s="14">
        <v>4</v>
      </c>
      <c r="B118" s="14">
        <v>6</v>
      </c>
      <c r="C118" s="14">
        <v>8</v>
      </c>
      <c r="D118" s="14">
        <v>8</v>
      </c>
      <c r="E118" s="16">
        <v>8</v>
      </c>
      <c r="F118" s="16">
        <v>8</v>
      </c>
      <c r="G118" s="13"/>
    </row>
    <row r="119" spans="1:7">
      <c r="A119" s="14">
        <v>4</v>
      </c>
      <c r="B119" s="14">
        <v>6</v>
      </c>
      <c r="C119" s="14">
        <v>6</v>
      </c>
      <c r="D119" s="14">
        <v>8</v>
      </c>
      <c r="E119" s="16">
        <v>8</v>
      </c>
      <c r="F119" s="16">
        <v>8</v>
      </c>
      <c r="G119" s="13"/>
    </row>
    <row r="120" spans="1:7">
      <c r="A120" s="8"/>
      <c r="B120" s="8"/>
      <c r="C120" s="8"/>
      <c r="D120" s="8"/>
      <c r="E120" s="8"/>
      <c r="F120" s="8"/>
      <c r="G120" s="13"/>
    </row>
    <row r="121" spans="1:7">
      <c r="A121" s="14">
        <v>6</v>
      </c>
      <c r="B121" s="14">
        <v>8</v>
      </c>
      <c r="C121" s="14">
        <v>8</v>
      </c>
      <c r="D121" s="14">
        <v>8</v>
      </c>
      <c r="E121" s="16">
        <v>8</v>
      </c>
      <c r="F121" s="16">
        <v>8</v>
      </c>
      <c r="G121" s="13"/>
    </row>
    <row r="122" spans="1:7">
      <c r="A122" s="14">
        <v>2</v>
      </c>
      <c r="B122" s="14">
        <v>4</v>
      </c>
      <c r="C122" s="14">
        <v>4</v>
      </c>
      <c r="D122" s="14">
        <v>4</v>
      </c>
      <c r="E122" s="16">
        <v>4</v>
      </c>
      <c r="F122" s="8">
        <v>4</v>
      </c>
      <c r="G122" s="13"/>
    </row>
    <row r="123" spans="1:7">
      <c r="A123" s="14">
        <v>4</v>
      </c>
      <c r="B123" s="14">
        <v>4</v>
      </c>
      <c r="C123" s="14">
        <v>6</v>
      </c>
      <c r="D123" s="14">
        <v>6</v>
      </c>
      <c r="E123" s="16">
        <v>6</v>
      </c>
      <c r="F123" s="16">
        <v>6</v>
      </c>
      <c r="G123" s="13"/>
    </row>
    <row r="124" spans="1:7">
      <c r="A124" s="14">
        <v>8</v>
      </c>
      <c r="B124" s="14">
        <v>8</v>
      </c>
      <c r="C124" s="14">
        <v>8</v>
      </c>
      <c r="D124" s="14">
        <v>8</v>
      </c>
      <c r="E124" s="16">
        <v>8</v>
      </c>
      <c r="F124" s="16">
        <v>8</v>
      </c>
      <c r="G124" s="13"/>
    </row>
    <row r="125" spans="1:7">
      <c r="A125" s="8"/>
      <c r="B125" s="8"/>
      <c r="C125" s="8"/>
      <c r="D125" s="8"/>
      <c r="E125" s="8"/>
      <c r="F125" s="8"/>
      <c r="G125" s="13"/>
    </row>
    <row r="126" spans="1:7">
      <c r="A126" s="14">
        <v>6</v>
      </c>
      <c r="B126" s="14">
        <v>8</v>
      </c>
      <c r="C126" s="14">
        <v>8</v>
      </c>
      <c r="D126" s="14">
        <v>8</v>
      </c>
      <c r="E126" s="16">
        <v>8</v>
      </c>
      <c r="F126" s="16">
        <v>8</v>
      </c>
      <c r="G126" s="13"/>
    </row>
    <row r="127" spans="1:7">
      <c r="A127" s="8"/>
      <c r="B127" s="8"/>
      <c r="C127" s="8"/>
      <c r="D127" s="8"/>
      <c r="E127" s="8"/>
      <c r="F127" s="8"/>
      <c r="G127" s="13"/>
    </row>
    <row r="128" spans="1:7">
      <c r="A128" s="14">
        <v>6</v>
      </c>
      <c r="B128" s="14">
        <v>8</v>
      </c>
      <c r="C128" s="14">
        <v>8</v>
      </c>
      <c r="D128" s="14">
        <v>8</v>
      </c>
      <c r="E128" s="16">
        <v>8</v>
      </c>
      <c r="F128" s="16">
        <v>8</v>
      </c>
      <c r="G128" s="13"/>
    </row>
    <row r="129" spans="1:13">
      <c r="A129" s="14">
        <v>8</v>
      </c>
      <c r="B129" s="14">
        <v>8</v>
      </c>
      <c r="C129" s="14">
        <v>8</v>
      </c>
      <c r="D129" s="14">
        <v>8</v>
      </c>
      <c r="E129" s="16">
        <v>4</v>
      </c>
      <c r="F129" s="16">
        <v>8</v>
      </c>
      <c r="G129" s="13"/>
    </row>
    <row r="130" spans="1:13">
      <c r="A130" s="8"/>
      <c r="B130" s="8"/>
      <c r="C130" s="8"/>
      <c r="D130" s="8"/>
      <c r="E130" s="8"/>
      <c r="F130" s="8"/>
      <c r="G130" s="13"/>
    </row>
    <row r="131" spans="1:13">
      <c r="A131" s="8">
        <f t="shared" ref="A131:F131" si="0">COUNT(A2:A129)</f>
        <v>81</v>
      </c>
      <c r="B131" s="8">
        <f t="shared" si="0"/>
        <v>80</v>
      </c>
      <c r="C131" s="8">
        <f t="shared" si="0"/>
        <v>77</v>
      </c>
      <c r="D131" s="8">
        <f t="shared" si="0"/>
        <v>77</v>
      </c>
      <c r="E131" s="8">
        <f t="shared" si="0"/>
        <v>77</v>
      </c>
      <c r="F131" s="8">
        <f t="shared" si="0"/>
        <v>77</v>
      </c>
      <c r="G131" s="23" t="s">
        <v>28</v>
      </c>
    </row>
    <row r="133" spans="1:13">
      <c r="A133" s="19" t="s">
        <v>27</v>
      </c>
      <c r="B133" s="22" t="s">
        <v>48</v>
      </c>
      <c r="C133" s="22" t="s">
        <v>47</v>
      </c>
      <c r="D133" s="22" t="s">
        <v>50</v>
      </c>
      <c r="E133" s="22" t="s">
        <v>52</v>
      </c>
      <c r="F133" s="22" t="s">
        <v>54</v>
      </c>
      <c r="G133" s="22" t="s">
        <v>56</v>
      </c>
    </row>
    <row r="134" spans="1:13">
      <c r="A134" s="17">
        <v>2</v>
      </c>
      <c r="B134" s="8">
        <f>COUNTIF(A2:A129,2)/81*100</f>
        <v>30.864197530864196</v>
      </c>
      <c r="C134" s="8">
        <f>COUNTIF(B2:B129,2)/80*100</f>
        <v>17.5</v>
      </c>
      <c r="D134" s="8">
        <f>COUNTIF(C2:C129,2)/77*100</f>
        <v>12.987012987012985</v>
      </c>
      <c r="E134" s="8">
        <f>COUNTIF(D2:D129,2)/77*100</f>
        <v>9.0909090909090917</v>
      </c>
      <c r="F134" s="8">
        <f>COUNTIF(E2:E129,2)/77*100</f>
        <v>9.0909090909090917</v>
      </c>
      <c r="G134" s="8">
        <f>COUNTIF(F2:F129,2)/77*100</f>
        <v>9.0909090909090917</v>
      </c>
    </row>
    <row r="135" spans="1:13">
      <c r="A135" s="17">
        <v>3</v>
      </c>
      <c r="B135" s="8">
        <f>COUNTIF(A2:A129,3)/81*100</f>
        <v>46.913580246913575</v>
      </c>
      <c r="C135" s="8">
        <f>COUNTIF(B2:B129,3)/80*100</f>
        <v>45</v>
      </c>
      <c r="D135" s="8">
        <f>COUNTIF(C2:C129,3)/77*100</f>
        <v>28.571428571428569</v>
      </c>
      <c r="E135" s="8">
        <f>COUNTIF(D2:D129,3)/77*100</f>
        <v>23.376623376623375</v>
      </c>
      <c r="F135" s="8">
        <f>COUNTIF(E2:E129,3)/77*100</f>
        <v>16.883116883116884</v>
      </c>
      <c r="G135" s="8">
        <f>COUNTIF(F2:F129,3)/77*100</f>
        <v>15.584415584415584</v>
      </c>
    </row>
    <row r="136" spans="1:13">
      <c r="A136" s="17">
        <v>4</v>
      </c>
      <c r="B136" s="8">
        <f>COUNTIF(A2:A129,4)/81*100</f>
        <v>9.8765432098765427</v>
      </c>
      <c r="C136" s="8">
        <f>COUNTIF(B2:B129,4)/80*100</f>
        <v>16.25</v>
      </c>
      <c r="D136" s="8">
        <f>COUNTIF(C2:C129,4)/77*100</f>
        <v>15.584415584415584</v>
      </c>
      <c r="E136" s="8">
        <f>COUNTIF(D2:D129,4)/77*100</f>
        <v>15.584415584415584</v>
      </c>
      <c r="F136" s="8">
        <f>COUNTIF(E2:E129,4)/77*100</f>
        <v>6.4935064935064926</v>
      </c>
      <c r="G136" s="8">
        <f>COUNTIF(F2:F129,4)/77*100</f>
        <v>1.2987012987012987</v>
      </c>
    </row>
    <row r="137" spans="1:13">
      <c r="A137" s="17">
        <v>5</v>
      </c>
      <c r="B137" s="4">
        <f>COUNTIF(A2:A129,5)/81*100</f>
        <v>0</v>
      </c>
      <c r="C137" s="8">
        <f>COUNTIF(B2:B129,5)/80*100</f>
        <v>0</v>
      </c>
      <c r="D137" s="8">
        <f>COUNTIF(C2:C129,5)/77*100</f>
        <v>0</v>
      </c>
      <c r="E137" s="8">
        <f>COUNTIF(D2:D129,5)/77*100</f>
        <v>0</v>
      </c>
      <c r="F137" s="8">
        <f>COUNTIF(E2:E129,5)/77*100</f>
        <v>5.1948051948051948</v>
      </c>
      <c r="G137" s="8">
        <f>COUNTIF(F2:F129,5)/77*100</f>
        <v>0</v>
      </c>
    </row>
    <row r="138" spans="1:13">
      <c r="A138" s="17">
        <v>6</v>
      </c>
      <c r="B138" s="4">
        <f>COUNTIF(A2:A129,6)/81*100</f>
        <v>8.6419753086419746</v>
      </c>
      <c r="C138" s="8">
        <f>COUNTIF(B2:B129,6)/80*100</f>
        <v>10</v>
      </c>
      <c r="D138" s="8">
        <f>COUNTIF(C2:C129,6)/77*100</f>
        <v>24.675324675324674</v>
      </c>
      <c r="E138" s="8">
        <f>COUNTIF(D2:D129,6)/77*100</f>
        <v>16.883116883116884</v>
      </c>
      <c r="F138" s="8">
        <f>COUNTIF(E2:E129,6)/77*100</f>
        <v>16.883116883116884</v>
      </c>
      <c r="G138" s="8">
        <f>COUNTIF(F2:F129,6)/77*100</f>
        <v>22.077922077922079</v>
      </c>
    </row>
    <row r="139" spans="1:13">
      <c r="A139" s="17">
        <v>7</v>
      </c>
      <c r="B139" s="4">
        <f>COUNTIF(A2:A129,7)/81*100</f>
        <v>0</v>
      </c>
      <c r="C139" s="8">
        <f>COUNTIF(B2:B129,7)/80*100</f>
        <v>0</v>
      </c>
      <c r="D139" s="8">
        <f>COUNTIF(C2:C129,7)/77*100</f>
        <v>1.2987012987012987</v>
      </c>
      <c r="E139" s="8">
        <f>COUNTIF(D2:D129,7)/77*100</f>
        <v>1.2987012987012987</v>
      </c>
      <c r="F139" s="8">
        <f>COUNTIF(E2:E129,7)/77*100</f>
        <v>1.2987012987012987</v>
      </c>
      <c r="G139" s="8">
        <f>COUNTIF(F2:F129,7)/77*100</f>
        <v>1.2987012987012987</v>
      </c>
    </row>
    <row r="140" spans="1:13" ht="12.75" customHeight="1">
      <c r="A140" s="17">
        <v>8</v>
      </c>
      <c r="B140" s="4">
        <f>COUNTIF(A2:A129,8)/81*100</f>
        <v>3.7037037037037033</v>
      </c>
      <c r="C140" s="8">
        <f>COUNTIF(B2:B129,8)/80*100</f>
        <v>11.25</v>
      </c>
      <c r="D140" s="8">
        <f>COUNTIF(C2:C129,8)/77*100</f>
        <v>16.883116883116884</v>
      </c>
      <c r="E140" s="8">
        <f>COUNTIF(D2:D129,8)/77*100</f>
        <v>33.766233766233768</v>
      </c>
      <c r="F140" s="8">
        <f>COUNTIF(E2:E129,8)/77*100</f>
        <v>44.155844155844157</v>
      </c>
      <c r="G140" s="8">
        <f>COUNTIF(F2:F129,8)/77*100</f>
        <v>50.649350649350644</v>
      </c>
    </row>
    <row r="141" spans="1:13">
      <c r="A141" s="17" t="s">
        <v>28</v>
      </c>
      <c r="B141" s="4">
        <f t="shared" ref="B141:G141" si="1">SUM(B134:B140)</f>
        <v>100</v>
      </c>
      <c r="C141" s="4">
        <f t="shared" si="1"/>
        <v>100</v>
      </c>
      <c r="D141" s="11">
        <f t="shared" si="1"/>
        <v>100</v>
      </c>
      <c r="E141" s="11">
        <f t="shared" si="1"/>
        <v>100</v>
      </c>
      <c r="F141" s="11">
        <f t="shared" si="1"/>
        <v>100</v>
      </c>
      <c r="G141" s="11">
        <f t="shared" si="1"/>
        <v>100</v>
      </c>
    </row>
    <row r="142" spans="1:13">
      <c r="A142" s="17" t="s">
        <v>29</v>
      </c>
      <c r="G142" s="11"/>
      <c r="I142" s="11"/>
      <c r="K142" s="11"/>
      <c r="M142" s="11"/>
    </row>
    <row r="145" spans="1:7">
      <c r="A145" s="19" t="s">
        <v>27</v>
      </c>
      <c r="B145" s="22" t="s">
        <v>46</v>
      </c>
      <c r="C145" s="22" t="s">
        <v>49</v>
      </c>
      <c r="D145" s="22" t="s">
        <v>51</v>
      </c>
      <c r="E145" s="22" t="s">
        <v>53</v>
      </c>
      <c r="F145" s="22" t="s">
        <v>55</v>
      </c>
      <c r="G145" s="22" t="s">
        <v>57</v>
      </c>
    </row>
    <row r="146" spans="1:7">
      <c r="A146" s="17">
        <v>2</v>
      </c>
      <c r="B146" s="8">
        <f t="shared" ref="B146:G146" si="2">COUNTIF(A2:A129,2)</f>
        <v>25</v>
      </c>
      <c r="C146" s="8">
        <f t="shared" si="2"/>
        <v>14</v>
      </c>
      <c r="D146" s="8">
        <f t="shared" si="2"/>
        <v>10</v>
      </c>
      <c r="E146" s="8">
        <f t="shared" si="2"/>
        <v>7</v>
      </c>
      <c r="F146" s="8">
        <f t="shared" si="2"/>
        <v>7</v>
      </c>
      <c r="G146" s="8">
        <f t="shared" si="2"/>
        <v>7</v>
      </c>
    </row>
    <row r="147" spans="1:7">
      <c r="A147" s="17">
        <v>3</v>
      </c>
      <c r="B147" s="8">
        <f t="shared" ref="B147:G147" si="3">COUNTIF(A2:A129,3)</f>
        <v>38</v>
      </c>
      <c r="C147" s="8">
        <f t="shared" si="3"/>
        <v>36</v>
      </c>
      <c r="D147" s="8">
        <f t="shared" si="3"/>
        <v>22</v>
      </c>
      <c r="E147" s="8">
        <f t="shared" si="3"/>
        <v>18</v>
      </c>
      <c r="F147" s="8">
        <f t="shared" si="3"/>
        <v>13</v>
      </c>
      <c r="G147" s="8">
        <f t="shared" si="3"/>
        <v>12</v>
      </c>
    </row>
    <row r="148" spans="1:7">
      <c r="A148" s="17">
        <v>4</v>
      </c>
      <c r="B148" s="8">
        <f t="shared" ref="B148:G148" si="4">COUNTIF(A2:A129,4)</f>
        <v>8</v>
      </c>
      <c r="C148" s="8">
        <f t="shared" si="4"/>
        <v>13</v>
      </c>
      <c r="D148" s="8">
        <f t="shared" si="4"/>
        <v>12</v>
      </c>
      <c r="E148" s="8">
        <f t="shared" si="4"/>
        <v>12</v>
      </c>
      <c r="F148" s="8">
        <f t="shared" si="4"/>
        <v>5</v>
      </c>
      <c r="G148" s="8">
        <f t="shared" si="4"/>
        <v>1</v>
      </c>
    </row>
    <row r="149" spans="1:7">
      <c r="A149" s="17">
        <v>5</v>
      </c>
      <c r="B149" s="8">
        <f t="shared" ref="B149:G149" si="5">COUNTIF(A2:A129,5)</f>
        <v>0</v>
      </c>
      <c r="C149" s="8">
        <f t="shared" si="5"/>
        <v>0</v>
      </c>
      <c r="D149" s="8">
        <f t="shared" si="5"/>
        <v>0</v>
      </c>
      <c r="E149" s="8">
        <f t="shared" si="5"/>
        <v>0</v>
      </c>
      <c r="F149" s="8">
        <f t="shared" si="5"/>
        <v>4</v>
      </c>
      <c r="G149" s="8">
        <f t="shared" si="5"/>
        <v>0</v>
      </c>
    </row>
    <row r="150" spans="1:7">
      <c r="A150" s="17">
        <v>6</v>
      </c>
      <c r="B150" s="8">
        <f t="shared" ref="B150:G150" si="6">COUNTIF(A2:A129,6)</f>
        <v>7</v>
      </c>
      <c r="C150" s="8">
        <f t="shared" si="6"/>
        <v>8</v>
      </c>
      <c r="D150" s="8">
        <f t="shared" si="6"/>
        <v>19</v>
      </c>
      <c r="E150" s="8">
        <f t="shared" si="6"/>
        <v>13</v>
      </c>
      <c r="F150" s="8">
        <f t="shared" si="6"/>
        <v>13</v>
      </c>
      <c r="G150" s="8">
        <f t="shared" si="6"/>
        <v>17</v>
      </c>
    </row>
    <row r="151" spans="1:7">
      <c r="A151" s="17">
        <v>7</v>
      </c>
      <c r="B151" s="8">
        <f t="shared" ref="B151:G151" si="7">COUNTIF(A2:A129,7)</f>
        <v>0</v>
      </c>
      <c r="C151" s="8">
        <f t="shared" si="7"/>
        <v>0</v>
      </c>
      <c r="D151" s="8">
        <f t="shared" si="7"/>
        <v>1</v>
      </c>
      <c r="E151" s="8">
        <f t="shared" si="7"/>
        <v>1</v>
      </c>
      <c r="F151" s="8">
        <f t="shared" si="7"/>
        <v>1</v>
      </c>
      <c r="G151" s="8">
        <f t="shared" si="7"/>
        <v>1</v>
      </c>
    </row>
    <row r="152" spans="1:7">
      <c r="A152" s="17">
        <v>8</v>
      </c>
      <c r="B152" s="8">
        <f t="shared" ref="B152:G152" si="8">COUNTIF(A2:A129,8)</f>
        <v>3</v>
      </c>
      <c r="C152" s="8">
        <f t="shared" si="8"/>
        <v>9</v>
      </c>
      <c r="D152" s="8">
        <f t="shared" si="8"/>
        <v>13</v>
      </c>
      <c r="E152" s="8">
        <f t="shared" si="8"/>
        <v>26</v>
      </c>
      <c r="F152" s="8">
        <f t="shared" si="8"/>
        <v>34</v>
      </c>
      <c r="G152" s="8">
        <f t="shared" si="8"/>
        <v>39</v>
      </c>
    </row>
    <row r="153" spans="1:7">
      <c r="A153" s="17" t="s">
        <v>28</v>
      </c>
      <c r="B153" s="8">
        <f t="shared" ref="B153:G153" si="9">SUM(B146:B152)</f>
        <v>81</v>
      </c>
      <c r="C153" s="8">
        <f t="shared" si="9"/>
        <v>80</v>
      </c>
      <c r="D153" s="8">
        <f t="shared" si="9"/>
        <v>77</v>
      </c>
      <c r="E153" s="8">
        <f t="shared" si="9"/>
        <v>77</v>
      </c>
      <c r="F153" s="8">
        <f t="shared" si="9"/>
        <v>77</v>
      </c>
      <c r="G153" s="8">
        <f t="shared" si="9"/>
        <v>77</v>
      </c>
    </row>
    <row r="154" spans="1:7">
      <c r="A154" s="17" t="s">
        <v>29</v>
      </c>
      <c r="B154" s="8">
        <f t="shared" ref="B154:G154" si="10">SUM(B146:B152)/81*100</f>
        <v>100</v>
      </c>
      <c r="C154" s="8">
        <f t="shared" si="10"/>
        <v>98.76543209876543</v>
      </c>
      <c r="D154" s="18">
        <f t="shared" si="10"/>
        <v>95.061728395061735</v>
      </c>
      <c r="E154" s="8">
        <f t="shared" si="10"/>
        <v>95.061728395061735</v>
      </c>
      <c r="F154" s="8">
        <f t="shared" si="10"/>
        <v>95.061728395061735</v>
      </c>
      <c r="G154" s="8">
        <f t="shared" si="10"/>
        <v>95.061728395061735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09"/>
  <sheetViews>
    <sheetView tabSelected="1" topLeftCell="A157" zoomScale="130" zoomScaleNormal="130" workbookViewId="0">
      <selection activeCell="E143" sqref="E143"/>
    </sheetView>
  </sheetViews>
  <sheetFormatPr defaultRowHeight="12.75"/>
  <cols>
    <col min="1" max="3" width="10.5703125" style="4" customWidth="1"/>
    <col min="4" max="4" width="12.42578125" style="4" customWidth="1"/>
    <col min="6" max="6" width="17.140625" customWidth="1"/>
    <col min="7" max="7" width="22" customWidth="1"/>
    <col min="8" max="8" width="21.140625" customWidth="1"/>
    <col min="9" max="9" width="22.140625" customWidth="1"/>
  </cols>
  <sheetData>
    <row r="1" spans="1:5">
      <c r="A1" s="9" t="s">
        <v>73</v>
      </c>
      <c r="B1" s="9" t="s">
        <v>74</v>
      </c>
      <c r="C1" s="9" t="s">
        <v>75</v>
      </c>
      <c r="D1" s="9" t="s">
        <v>76</v>
      </c>
      <c r="E1" s="91" t="s">
        <v>110</v>
      </c>
    </row>
    <row r="2" spans="1:5">
      <c r="A2" s="3">
        <v>1</v>
      </c>
      <c r="B2" s="3" t="s">
        <v>77</v>
      </c>
      <c r="C2" s="3">
        <v>1</v>
      </c>
      <c r="D2" s="3">
        <v>3</v>
      </c>
      <c r="E2" s="92" t="s">
        <v>111</v>
      </c>
    </row>
    <row r="3" spans="1:5">
      <c r="A3" s="3">
        <v>1</v>
      </c>
      <c r="B3" s="3" t="s">
        <v>77</v>
      </c>
      <c r="C3" s="3">
        <v>4</v>
      </c>
      <c r="D3" s="3">
        <v>6</v>
      </c>
      <c r="E3" s="92" t="s">
        <v>112</v>
      </c>
    </row>
    <row r="4" spans="1:5">
      <c r="A4" s="3">
        <v>1</v>
      </c>
      <c r="B4" s="14" t="s">
        <v>77</v>
      </c>
      <c r="C4" s="3">
        <v>5</v>
      </c>
      <c r="D4" s="3">
        <v>7</v>
      </c>
      <c r="E4" s="92" t="s">
        <v>113</v>
      </c>
    </row>
    <row r="5" spans="1:5">
      <c r="A5" s="3">
        <v>1</v>
      </c>
      <c r="B5" s="3" t="s">
        <v>77</v>
      </c>
      <c r="C5" s="3">
        <v>1</v>
      </c>
      <c r="D5" s="3">
        <v>3</v>
      </c>
      <c r="E5" s="92" t="s">
        <v>111</v>
      </c>
    </row>
    <row r="6" spans="1:5">
      <c r="A6" s="3">
        <v>1</v>
      </c>
      <c r="B6" s="3" t="s">
        <v>77</v>
      </c>
      <c r="C6" s="3">
        <v>5</v>
      </c>
      <c r="D6" s="3">
        <v>7</v>
      </c>
      <c r="E6" s="92" t="s">
        <v>113</v>
      </c>
    </row>
    <row r="7" spans="1:5">
      <c r="A7" s="3">
        <v>1</v>
      </c>
      <c r="B7" s="14" t="s">
        <v>77</v>
      </c>
      <c r="C7" s="14">
        <v>4</v>
      </c>
      <c r="D7" s="14">
        <v>6</v>
      </c>
      <c r="E7" s="92" t="s">
        <v>112</v>
      </c>
    </row>
    <row r="8" spans="1:5">
      <c r="A8" s="3">
        <v>1</v>
      </c>
      <c r="B8" s="14" t="s">
        <v>77</v>
      </c>
      <c r="C8" s="14">
        <v>4</v>
      </c>
      <c r="D8" s="14">
        <v>6</v>
      </c>
      <c r="E8" s="92" t="s">
        <v>112</v>
      </c>
    </row>
    <row r="9" spans="1:5">
      <c r="A9" s="3">
        <v>2</v>
      </c>
      <c r="B9" s="14" t="s">
        <v>77</v>
      </c>
      <c r="C9" s="14">
        <v>5</v>
      </c>
      <c r="D9" s="14">
        <v>8</v>
      </c>
      <c r="E9" s="92" t="s">
        <v>114</v>
      </c>
    </row>
    <row r="10" spans="1:5">
      <c r="A10" s="3">
        <v>1</v>
      </c>
      <c r="B10" s="14" t="s">
        <v>77</v>
      </c>
      <c r="C10" s="14">
        <v>2</v>
      </c>
      <c r="D10" s="14">
        <v>4</v>
      </c>
      <c r="E10" s="92" t="s">
        <v>115</v>
      </c>
    </row>
    <row r="11" spans="1:5">
      <c r="A11" s="3">
        <v>1</v>
      </c>
      <c r="B11" s="14" t="s">
        <v>77</v>
      </c>
      <c r="C11" s="14">
        <v>2</v>
      </c>
      <c r="D11" s="14">
        <v>4</v>
      </c>
      <c r="E11" s="92" t="s">
        <v>115</v>
      </c>
    </row>
    <row r="12" spans="1:5">
      <c r="A12" s="3">
        <v>1</v>
      </c>
      <c r="B12" s="14" t="s">
        <v>77</v>
      </c>
      <c r="C12" s="14">
        <v>5</v>
      </c>
      <c r="D12" s="14">
        <v>7</v>
      </c>
      <c r="E12" s="92" t="s">
        <v>113</v>
      </c>
    </row>
    <row r="13" spans="1:5">
      <c r="A13" s="3">
        <v>1</v>
      </c>
      <c r="B13" s="3" t="s">
        <v>77</v>
      </c>
      <c r="C13" s="14">
        <v>5</v>
      </c>
      <c r="D13" s="3">
        <v>7</v>
      </c>
      <c r="E13" s="92" t="s">
        <v>113</v>
      </c>
    </row>
    <row r="14" spans="1:5">
      <c r="A14" s="35">
        <v>1</v>
      </c>
      <c r="B14" s="35" t="s">
        <v>77</v>
      </c>
      <c r="C14" s="35">
        <v>4</v>
      </c>
      <c r="D14" s="35">
        <v>6</v>
      </c>
      <c r="E14" s="93" t="s">
        <v>112</v>
      </c>
    </row>
    <row r="15" spans="1:5">
      <c r="A15" s="3">
        <v>1</v>
      </c>
      <c r="B15" s="3" t="s">
        <v>77</v>
      </c>
      <c r="C15" s="3">
        <v>1</v>
      </c>
      <c r="D15" s="3">
        <v>3</v>
      </c>
      <c r="E15" s="92" t="s">
        <v>111</v>
      </c>
    </row>
    <row r="16" spans="1:5">
      <c r="A16" s="3">
        <v>1</v>
      </c>
      <c r="B16" s="3" t="s">
        <v>77</v>
      </c>
      <c r="C16" s="3">
        <v>5</v>
      </c>
      <c r="D16" s="3">
        <v>7</v>
      </c>
      <c r="E16" s="92" t="s">
        <v>113</v>
      </c>
    </row>
    <row r="17" spans="1:5">
      <c r="A17" s="3">
        <v>2</v>
      </c>
      <c r="B17" s="3" t="s">
        <v>77</v>
      </c>
      <c r="C17" s="3">
        <v>5</v>
      </c>
      <c r="D17" s="3">
        <v>8</v>
      </c>
      <c r="E17" s="92" t="s">
        <v>114</v>
      </c>
    </row>
    <row r="18" spans="1:5">
      <c r="A18" s="3">
        <v>1</v>
      </c>
      <c r="B18" s="3" t="s">
        <v>77</v>
      </c>
      <c r="C18" s="3">
        <v>5</v>
      </c>
      <c r="D18" s="3">
        <v>7</v>
      </c>
      <c r="E18" s="92" t="s">
        <v>113</v>
      </c>
    </row>
    <row r="19" spans="1:5">
      <c r="A19" s="3">
        <v>1</v>
      </c>
      <c r="B19" s="3" t="s">
        <v>77</v>
      </c>
      <c r="C19" s="3">
        <v>4</v>
      </c>
      <c r="D19" s="3">
        <v>6</v>
      </c>
      <c r="E19" s="92" t="s">
        <v>112</v>
      </c>
    </row>
    <row r="20" spans="1:5">
      <c r="A20" s="3">
        <v>1</v>
      </c>
      <c r="B20" s="3" t="s">
        <v>77</v>
      </c>
      <c r="C20" s="3">
        <v>2</v>
      </c>
      <c r="D20" s="3">
        <v>4</v>
      </c>
      <c r="E20" s="92" t="s">
        <v>115</v>
      </c>
    </row>
    <row r="21" spans="1:5">
      <c r="A21" s="3">
        <v>1</v>
      </c>
      <c r="B21" s="3" t="s">
        <v>77</v>
      </c>
      <c r="C21" s="3">
        <v>5</v>
      </c>
      <c r="D21" s="3">
        <v>7</v>
      </c>
      <c r="E21" s="92" t="s">
        <v>113</v>
      </c>
    </row>
    <row r="22" spans="1:5">
      <c r="A22" s="3">
        <v>1</v>
      </c>
      <c r="B22" s="3" t="s">
        <v>77</v>
      </c>
      <c r="C22" s="3">
        <v>5</v>
      </c>
      <c r="D22" s="3">
        <v>7</v>
      </c>
      <c r="E22" s="92" t="s">
        <v>113</v>
      </c>
    </row>
    <row r="23" spans="1:5">
      <c r="A23" s="3">
        <v>1</v>
      </c>
      <c r="B23" s="3" t="s">
        <v>77</v>
      </c>
      <c r="C23" s="3">
        <v>5</v>
      </c>
      <c r="D23" s="3">
        <v>7</v>
      </c>
      <c r="E23" s="92" t="s">
        <v>113</v>
      </c>
    </row>
    <row r="24" spans="1:5">
      <c r="A24" s="3">
        <v>1</v>
      </c>
      <c r="B24" s="3" t="s">
        <v>77</v>
      </c>
      <c r="C24" s="3">
        <v>1</v>
      </c>
      <c r="D24" s="3">
        <v>3</v>
      </c>
      <c r="E24" s="92" t="s">
        <v>111</v>
      </c>
    </row>
    <row r="25" spans="1:5">
      <c r="A25" s="3">
        <v>1</v>
      </c>
      <c r="B25" s="3" t="s">
        <v>77</v>
      </c>
      <c r="C25" s="3">
        <v>3</v>
      </c>
      <c r="D25" s="3">
        <v>5</v>
      </c>
      <c r="E25" s="92" t="s">
        <v>116</v>
      </c>
    </row>
    <row r="26" spans="1:5">
      <c r="A26" s="3">
        <v>1</v>
      </c>
      <c r="B26" s="3" t="s">
        <v>77</v>
      </c>
      <c r="C26" s="3">
        <v>1</v>
      </c>
      <c r="D26" s="3">
        <v>3</v>
      </c>
      <c r="E26" s="92" t="s">
        <v>111</v>
      </c>
    </row>
    <row r="27" spans="1:5">
      <c r="A27" s="3">
        <v>1</v>
      </c>
      <c r="B27" s="3" t="s">
        <v>77</v>
      </c>
      <c r="C27" s="3">
        <v>5</v>
      </c>
      <c r="D27" s="3">
        <v>7</v>
      </c>
      <c r="E27" s="92" t="s">
        <v>113</v>
      </c>
    </row>
    <row r="28" spans="1:5">
      <c r="A28" s="3">
        <v>1</v>
      </c>
      <c r="B28" s="3" t="s">
        <v>77</v>
      </c>
      <c r="C28" s="3">
        <v>4</v>
      </c>
      <c r="D28" s="3">
        <v>6</v>
      </c>
      <c r="E28" s="92" t="s">
        <v>112</v>
      </c>
    </row>
    <row r="29" spans="1:5">
      <c r="A29" s="3">
        <v>1</v>
      </c>
      <c r="B29" s="3" t="s">
        <v>77</v>
      </c>
      <c r="C29" s="3">
        <v>5</v>
      </c>
      <c r="D29" s="3">
        <v>7</v>
      </c>
      <c r="E29" s="92" t="s">
        <v>113</v>
      </c>
    </row>
    <row r="30" spans="1:5">
      <c r="A30" s="3">
        <v>1</v>
      </c>
      <c r="B30" s="3" t="s">
        <v>77</v>
      </c>
      <c r="C30" s="3">
        <v>5</v>
      </c>
      <c r="D30" s="3">
        <v>7</v>
      </c>
      <c r="E30" s="92" t="s">
        <v>113</v>
      </c>
    </row>
    <row r="31" spans="1:5">
      <c r="A31" s="3">
        <v>1</v>
      </c>
      <c r="B31" s="3" t="s">
        <v>77</v>
      </c>
      <c r="C31" s="3">
        <v>3</v>
      </c>
      <c r="D31" s="3">
        <v>5</v>
      </c>
      <c r="E31" s="92" t="s">
        <v>116</v>
      </c>
    </row>
    <row r="32" spans="1:5">
      <c r="A32" s="3">
        <v>1</v>
      </c>
      <c r="B32" s="3" t="s">
        <v>77</v>
      </c>
      <c r="C32" s="3">
        <v>1</v>
      </c>
      <c r="D32" s="3">
        <v>3</v>
      </c>
      <c r="E32" s="92" t="s">
        <v>111</v>
      </c>
    </row>
    <row r="33" spans="1:5">
      <c r="A33" s="3">
        <v>1</v>
      </c>
      <c r="B33" s="3" t="s">
        <v>77</v>
      </c>
      <c r="C33" s="3">
        <v>3</v>
      </c>
      <c r="D33" s="3">
        <v>5</v>
      </c>
      <c r="E33" s="92" t="s">
        <v>116</v>
      </c>
    </row>
    <row r="34" spans="1:5">
      <c r="A34" s="3">
        <v>1</v>
      </c>
      <c r="B34" s="3" t="s">
        <v>77</v>
      </c>
      <c r="C34" s="3">
        <v>2</v>
      </c>
      <c r="D34" s="3">
        <v>4</v>
      </c>
      <c r="E34" s="92" t="s">
        <v>115</v>
      </c>
    </row>
    <row r="35" spans="1:5">
      <c r="A35" s="3">
        <v>1</v>
      </c>
      <c r="B35" s="3" t="s">
        <v>77</v>
      </c>
      <c r="C35" s="3">
        <v>4</v>
      </c>
      <c r="D35" s="3">
        <v>6</v>
      </c>
      <c r="E35" s="92" t="s">
        <v>112</v>
      </c>
    </row>
    <row r="36" spans="1:5">
      <c r="A36" s="3">
        <v>1</v>
      </c>
      <c r="B36" s="3" t="s">
        <v>77</v>
      </c>
      <c r="C36" s="3">
        <v>5</v>
      </c>
      <c r="D36" s="3">
        <v>7</v>
      </c>
      <c r="E36" s="92" t="s">
        <v>113</v>
      </c>
    </row>
    <row r="37" spans="1:5">
      <c r="A37" s="3">
        <v>1</v>
      </c>
      <c r="B37" s="3" t="s">
        <v>77</v>
      </c>
      <c r="C37" s="3">
        <v>5</v>
      </c>
      <c r="D37" s="3">
        <v>7</v>
      </c>
      <c r="E37" s="92" t="s">
        <v>113</v>
      </c>
    </row>
    <row r="38" spans="1:5">
      <c r="A38" s="3">
        <v>1</v>
      </c>
      <c r="B38" s="3" t="s">
        <v>77</v>
      </c>
      <c r="C38" s="3">
        <v>2</v>
      </c>
      <c r="D38" s="3">
        <v>4</v>
      </c>
      <c r="E38" s="92" t="s">
        <v>115</v>
      </c>
    </row>
    <row r="39" spans="1:5">
      <c r="A39" s="3">
        <v>1</v>
      </c>
      <c r="B39" s="3" t="s">
        <v>77</v>
      </c>
      <c r="C39" s="3">
        <v>2</v>
      </c>
      <c r="D39" s="3">
        <v>4</v>
      </c>
      <c r="E39" s="92" t="s">
        <v>115</v>
      </c>
    </row>
    <row r="40" spans="1:5">
      <c r="A40" s="3">
        <v>1</v>
      </c>
      <c r="B40" s="3" t="s">
        <v>77</v>
      </c>
      <c r="C40" s="3">
        <v>2</v>
      </c>
      <c r="D40" s="3">
        <v>4</v>
      </c>
      <c r="E40" s="92" t="s">
        <v>115</v>
      </c>
    </row>
    <row r="41" spans="1:5">
      <c r="A41" s="3">
        <v>1</v>
      </c>
      <c r="B41" s="3" t="s">
        <v>77</v>
      </c>
      <c r="C41" s="3">
        <v>4</v>
      </c>
      <c r="D41" s="3">
        <v>6</v>
      </c>
      <c r="E41" s="92" t="s">
        <v>112</v>
      </c>
    </row>
    <row r="42" spans="1:5">
      <c r="A42" s="3">
        <v>1</v>
      </c>
      <c r="B42" s="3" t="s">
        <v>77</v>
      </c>
      <c r="C42" s="3">
        <v>2</v>
      </c>
      <c r="D42" s="3">
        <v>4</v>
      </c>
      <c r="E42" s="92" t="s">
        <v>115</v>
      </c>
    </row>
    <row r="43" spans="1:5">
      <c r="A43" s="3">
        <v>2</v>
      </c>
      <c r="B43" s="3" t="s">
        <v>77</v>
      </c>
      <c r="C43" s="3">
        <v>5</v>
      </c>
      <c r="D43" s="3">
        <v>8</v>
      </c>
      <c r="E43" s="92" t="s">
        <v>114</v>
      </c>
    </row>
    <row r="44" spans="1:5">
      <c r="A44" s="3">
        <v>1</v>
      </c>
      <c r="B44" s="3" t="s">
        <v>77</v>
      </c>
      <c r="C44" s="3">
        <v>5</v>
      </c>
      <c r="D44" s="3">
        <v>7</v>
      </c>
      <c r="E44" s="92" t="s">
        <v>113</v>
      </c>
    </row>
    <row r="45" spans="1:5">
      <c r="A45" s="3">
        <v>1</v>
      </c>
      <c r="B45" s="3" t="s">
        <v>77</v>
      </c>
      <c r="C45" s="3">
        <v>5</v>
      </c>
      <c r="D45" s="3">
        <v>7</v>
      </c>
      <c r="E45" s="92" t="s">
        <v>113</v>
      </c>
    </row>
    <row r="46" spans="1:5">
      <c r="A46" s="3">
        <v>1</v>
      </c>
      <c r="B46" s="3" t="s">
        <v>77</v>
      </c>
      <c r="C46" s="3">
        <v>4</v>
      </c>
      <c r="D46" s="3">
        <v>6</v>
      </c>
      <c r="E46" s="92" t="s">
        <v>112</v>
      </c>
    </row>
    <row r="47" spans="1:5">
      <c r="A47" s="3">
        <v>1</v>
      </c>
      <c r="B47" s="3" t="s">
        <v>77</v>
      </c>
      <c r="C47" s="3">
        <v>5</v>
      </c>
      <c r="D47" s="3">
        <v>7</v>
      </c>
      <c r="E47" s="92" t="s">
        <v>113</v>
      </c>
    </row>
    <row r="48" spans="1:5">
      <c r="A48" s="3">
        <v>1</v>
      </c>
      <c r="B48" s="3" t="s">
        <v>77</v>
      </c>
      <c r="C48" s="3">
        <v>2</v>
      </c>
      <c r="D48" s="3">
        <v>4</v>
      </c>
      <c r="E48" s="92" t="s">
        <v>115</v>
      </c>
    </row>
    <row r="49" spans="1:5">
      <c r="A49" s="3">
        <v>1</v>
      </c>
      <c r="B49" s="3" t="s">
        <v>77</v>
      </c>
      <c r="C49" s="3">
        <v>5</v>
      </c>
      <c r="D49" s="3">
        <v>7</v>
      </c>
      <c r="E49" s="92" t="s">
        <v>113</v>
      </c>
    </row>
    <row r="50" spans="1:5">
      <c r="A50" s="3">
        <v>1</v>
      </c>
      <c r="B50" s="3" t="s">
        <v>77</v>
      </c>
      <c r="C50" s="3">
        <v>3</v>
      </c>
      <c r="D50" s="3">
        <v>5</v>
      </c>
      <c r="E50" s="92" t="s">
        <v>116</v>
      </c>
    </row>
    <row r="51" spans="1:5">
      <c r="A51" s="3">
        <v>1</v>
      </c>
      <c r="B51" s="3" t="s">
        <v>77</v>
      </c>
      <c r="C51" s="3">
        <v>5</v>
      </c>
      <c r="D51" s="3">
        <v>7</v>
      </c>
      <c r="E51" s="92" t="s">
        <v>113</v>
      </c>
    </row>
    <row r="52" spans="1:5">
      <c r="A52" s="3">
        <v>1</v>
      </c>
      <c r="B52" s="3" t="s">
        <v>77</v>
      </c>
      <c r="C52" s="3">
        <v>5</v>
      </c>
      <c r="D52" s="3">
        <v>7</v>
      </c>
      <c r="E52" s="92" t="s">
        <v>113</v>
      </c>
    </row>
    <row r="53" spans="1:5">
      <c r="A53" s="3">
        <v>1</v>
      </c>
      <c r="B53" s="3" t="s">
        <v>77</v>
      </c>
      <c r="C53" s="3">
        <v>5</v>
      </c>
      <c r="D53" s="3">
        <v>7</v>
      </c>
      <c r="E53" s="92" t="s">
        <v>113</v>
      </c>
    </row>
    <row r="54" spans="1:5">
      <c r="A54" s="3">
        <v>1</v>
      </c>
      <c r="B54" s="3" t="s">
        <v>77</v>
      </c>
      <c r="C54" s="3">
        <v>1</v>
      </c>
      <c r="D54" s="3">
        <v>3</v>
      </c>
      <c r="E54" s="92" t="s">
        <v>111</v>
      </c>
    </row>
    <row r="55" spans="1:5">
      <c r="A55" s="3">
        <v>1</v>
      </c>
      <c r="B55" s="3" t="s">
        <v>77</v>
      </c>
      <c r="C55" s="3">
        <v>5</v>
      </c>
      <c r="D55" s="3">
        <v>7</v>
      </c>
      <c r="E55" s="92" t="s">
        <v>113</v>
      </c>
    </row>
    <row r="56" spans="1:5">
      <c r="A56" s="3">
        <v>1</v>
      </c>
      <c r="B56" s="3" t="s">
        <v>77</v>
      </c>
      <c r="C56" s="3">
        <v>5</v>
      </c>
      <c r="D56" s="3">
        <v>7</v>
      </c>
      <c r="E56" s="92" t="s">
        <v>113</v>
      </c>
    </row>
    <row r="57" spans="1:5">
      <c r="A57" s="3">
        <v>1</v>
      </c>
      <c r="B57" s="3" t="s">
        <v>77</v>
      </c>
      <c r="C57" s="3">
        <v>2</v>
      </c>
      <c r="D57" s="3">
        <v>4</v>
      </c>
      <c r="E57" s="92" t="s">
        <v>115</v>
      </c>
    </row>
    <row r="58" spans="1:5">
      <c r="A58" s="3">
        <v>1</v>
      </c>
      <c r="B58" s="3" t="s">
        <v>77</v>
      </c>
      <c r="C58" s="3">
        <v>5</v>
      </c>
      <c r="D58" s="3">
        <v>7</v>
      </c>
      <c r="E58" s="92" t="s">
        <v>113</v>
      </c>
    </row>
    <row r="59" spans="1:5">
      <c r="A59" s="3">
        <v>1</v>
      </c>
      <c r="B59" s="3" t="s">
        <v>77</v>
      </c>
      <c r="C59" s="3">
        <v>2</v>
      </c>
      <c r="D59" s="3">
        <v>4</v>
      </c>
      <c r="E59" s="92" t="s">
        <v>115</v>
      </c>
    </row>
    <row r="60" spans="1:5">
      <c r="A60" s="3">
        <v>1</v>
      </c>
      <c r="B60" s="3" t="s">
        <v>77</v>
      </c>
      <c r="C60" s="3">
        <v>1</v>
      </c>
      <c r="D60" s="3">
        <v>3</v>
      </c>
      <c r="E60" s="92" t="s">
        <v>111</v>
      </c>
    </row>
    <row r="61" spans="1:5">
      <c r="A61" s="3">
        <v>1</v>
      </c>
      <c r="B61" s="3" t="s">
        <v>77</v>
      </c>
      <c r="C61" s="3">
        <v>1</v>
      </c>
      <c r="D61" s="3">
        <v>3</v>
      </c>
      <c r="E61" s="92" t="s">
        <v>111</v>
      </c>
    </row>
    <row r="62" spans="1:5">
      <c r="A62" s="3">
        <v>1</v>
      </c>
      <c r="B62" s="3" t="s">
        <v>77</v>
      </c>
      <c r="C62" s="3">
        <v>1</v>
      </c>
      <c r="D62" s="3">
        <v>3</v>
      </c>
      <c r="E62" s="92" t="s">
        <v>111</v>
      </c>
    </row>
    <row r="63" spans="1:5">
      <c r="A63" s="3">
        <v>1</v>
      </c>
      <c r="B63" s="3" t="s">
        <v>77</v>
      </c>
      <c r="C63" s="3">
        <v>4</v>
      </c>
      <c r="D63" s="3">
        <v>6</v>
      </c>
      <c r="E63" s="92" t="s">
        <v>112</v>
      </c>
    </row>
    <row r="64" spans="1:5">
      <c r="A64" s="3">
        <v>1</v>
      </c>
      <c r="B64" s="3" t="s">
        <v>77</v>
      </c>
      <c r="C64" s="3">
        <v>2</v>
      </c>
      <c r="D64" s="3">
        <v>4</v>
      </c>
      <c r="E64" s="92" t="s">
        <v>115</v>
      </c>
    </row>
    <row r="65" spans="1:5">
      <c r="A65" s="3">
        <v>1</v>
      </c>
      <c r="B65" s="3" t="s">
        <v>77</v>
      </c>
      <c r="C65" s="3">
        <v>5</v>
      </c>
      <c r="D65" s="3">
        <v>7</v>
      </c>
      <c r="E65" s="92" t="s">
        <v>113</v>
      </c>
    </row>
    <row r="66" spans="1:5">
      <c r="A66" s="3">
        <v>1</v>
      </c>
      <c r="B66" s="3" t="s">
        <v>77</v>
      </c>
      <c r="C66" s="3">
        <v>1</v>
      </c>
      <c r="D66" s="3">
        <v>3</v>
      </c>
      <c r="E66" s="92" t="s">
        <v>111</v>
      </c>
    </row>
    <row r="67" spans="1:5">
      <c r="A67" s="3">
        <v>1</v>
      </c>
      <c r="B67" s="3" t="s">
        <v>77</v>
      </c>
      <c r="C67" s="3">
        <v>2</v>
      </c>
      <c r="D67" s="3">
        <v>4</v>
      </c>
      <c r="E67" s="92" t="s">
        <v>115</v>
      </c>
    </row>
    <row r="68" spans="1:5">
      <c r="A68" s="3">
        <v>1</v>
      </c>
      <c r="B68" s="3" t="s">
        <v>77</v>
      </c>
      <c r="C68" s="3">
        <v>2</v>
      </c>
      <c r="D68" s="3">
        <v>4</v>
      </c>
      <c r="E68" s="92" t="s">
        <v>115</v>
      </c>
    </row>
    <row r="69" spans="1:5">
      <c r="A69" s="3">
        <v>1</v>
      </c>
      <c r="B69" s="3" t="s">
        <v>77</v>
      </c>
      <c r="C69" s="3">
        <v>5</v>
      </c>
      <c r="D69" s="3">
        <v>7</v>
      </c>
      <c r="E69" s="92" t="s">
        <v>113</v>
      </c>
    </row>
    <row r="70" spans="1:5">
      <c r="A70" s="3">
        <v>1</v>
      </c>
      <c r="B70" s="3" t="s">
        <v>77</v>
      </c>
      <c r="C70" s="3">
        <v>5</v>
      </c>
      <c r="D70" s="3">
        <v>7</v>
      </c>
      <c r="E70" s="92" t="s">
        <v>113</v>
      </c>
    </row>
    <row r="71" spans="1:5">
      <c r="A71" s="3">
        <v>1</v>
      </c>
      <c r="B71" s="3" t="s">
        <v>77</v>
      </c>
      <c r="C71" s="3">
        <v>6</v>
      </c>
      <c r="D71" s="3">
        <v>8</v>
      </c>
      <c r="E71" s="92" t="s">
        <v>117</v>
      </c>
    </row>
    <row r="72" spans="1:5">
      <c r="A72" s="3">
        <v>1</v>
      </c>
      <c r="B72" s="3" t="s">
        <v>77</v>
      </c>
      <c r="C72" s="3">
        <v>1</v>
      </c>
      <c r="D72" s="3">
        <v>3</v>
      </c>
      <c r="E72" s="92" t="s">
        <v>111</v>
      </c>
    </row>
    <row r="73" spans="1:5">
      <c r="A73" s="3">
        <v>1</v>
      </c>
      <c r="B73" s="3" t="s">
        <v>77</v>
      </c>
      <c r="C73" s="3">
        <v>2</v>
      </c>
      <c r="D73" s="3">
        <v>4</v>
      </c>
      <c r="E73" s="92" t="s">
        <v>115</v>
      </c>
    </row>
    <row r="74" spans="1:5">
      <c r="A74" s="3">
        <v>1</v>
      </c>
      <c r="B74" s="3" t="s">
        <v>77</v>
      </c>
      <c r="C74" s="3">
        <v>5</v>
      </c>
      <c r="D74" s="3">
        <v>7</v>
      </c>
      <c r="E74" s="92" t="s">
        <v>113</v>
      </c>
    </row>
    <row r="75" spans="1:5">
      <c r="A75" s="3">
        <v>1</v>
      </c>
      <c r="B75" s="3" t="s">
        <v>77</v>
      </c>
      <c r="C75" s="3">
        <v>5</v>
      </c>
      <c r="D75" s="3">
        <v>7</v>
      </c>
      <c r="E75" s="92" t="s">
        <v>113</v>
      </c>
    </row>
    <row r="76" spans="1:5">
      <c r="A76" s="3">
        <v>1</v>
      </c>
      <c r="B76" s="3" t="s">
        <v>77</v>
      </c>
      <c r="C76" s="3">
        <v>2</v>
      </c>
      <c r="D76" s="3">
        <v>4</v>
      </c>
      <c r="E76" s="92" t="s">
        <v>115</v>
      </c>
    </row>
    <row r="77" spans="1:5">
      <c r="A77" s="3">
        <v>1</v>
      </c>
      <c r="B77" s="3" t="s">
        <v>77</v>
      </c>
      <c r="C77" s="3">
        <v>6</v>
      </c>
      <c r="D77" s="3">
        <v>8</v>
      </c>
      <c r="E77" s="92" t="s">
        <v>117</v>
      </c>
    </row>
    <row r="78" spans="1:5">
      <c r="A78" s="3">
        <v>1</v>
      </c>
      <c r="B78" s="3" t="s">
        <v>77</v>
      </c>
      <c r="C78" s="3">
        <v>2</v>
      </c>
      <c r="D78" s="3">
        <v>4</v>
      </c>
      <c r="E78" s="92" t="s">
        <v>115</v>
      </c>
    </row>
    <row r="79" spans="1:5">
      <c r="A79" s="3">
        <v>1</v>
      </c>
      <c r="B79" s="3" t="s">
        <v>77</v>
      </c>
      <c r="C79" s="3">
        <v>5</v>
      </c>
      <c r="D79" s="3">
        <v>7</v>
      </c>
      <c r="E79" s="92" t="s">
        <v>113</v>
      </c>
    </row>
    <row r="80" spans="1:5">
      <c r="A80" s="3">
        <v>1</v>
      </c>
      <c r="B80" s="3" t="s">
        <v>77</v>
      </c>
      <c r="C80" s="3">
        <v>5</v>
      </c>
      <c r="D80" s="3">
        <v>7</v>
      </c>
      <c r="E80" s="92" t="s">
        <v>113</v>
      </c>
    </row>
    <row r="81" spans="1:5">
      <c r="A81" s="3">
        <v>1</v>
      </c>
      <c r="B81" s="3" t="s">
        <v>77</v>
      </c>
      <c r="C81" s="3">
        <v>3</v>
      </c>
      <c r="D81" s="3">
        <v>5</v>
      </c>
      <c r="E81" s="92" t="s">
        <v>116</v>
      </c>
    </row>
    <row r="82" spans="1:5">
      <c r="A82" s="3">
        <v>1</v>
      </c>
      <c r="B82" s="3" t="s">
        <v>77</v>
      </c>
      <c r="C82" s="3">
        <v>4</v>
      </c>
      <c r="D82" s="3">
        <v>6</v>
      </c>
      <c r="E82" s="92" t="s">
        <v>112</v>
      </c>
    </row>
    <row r="83" spans="1:5">
      <c r="A83" s="3">
        <v>1</v>
      </c>
      <c r="B83" s="3" t="s">
        <v>77</v>
      </c>
      <c r="C83" s="3">
        <v>4</v>
      </c>
      <c r="D83" s="3">
        <v>6</v>
      </c>
      <c r="E83" s="92" t="s">
        <v>112</v>
      </c>
    </row>
    <row r="84" spans="1:5">
      <c r="A84" s="3">
        <v>1</v>
      </c>
      <c r="B84" s="3" t="s">
        <v>77</v>
      </c>
      <c r="C84" s="3">
        <v>2</v>
      </c>
      <c r="D84" s="3">
        <v>4</v>
      </c>
      <c r="E84" s="92" t="s">
        <v>115</v>
      </c>
    </row>
    <row r="85" spans="1:5">
      <c r="A85" s="3">
        <v>1</v>
      </c>
      <c r="B85" s="3" t="s">
        <v>77</v>
      </c>
      <c r="C85" s="3">
        <v>5</v>
      </c>
      <c r="D85" s="3">
        <v>7</v>
      </c>
      <c r="E85" s="92" t="s">
        <v>113</v>
      </c>
    </row>
    <row r="86" spans="1:5">
      <c r="A86" s="3">
        <v>1</v>
      </c>
      <c r="B86" s="3" t="s">
        <v>77</v>
      </c>
      <c r="C86" s="3">
        <v>5</v>
      </c>
      <c r="D86" s="3">
        <v>7</v>
      </c>
      <c r="E86" s="92" t="s">
        <v>113</v>
      </c>
    </row>
    <row r="87" spans="1:5">
      <c r="A87" s="3">
        <v>1</v>
      </c>
      <c r="B87" s="3" t="s">
        <v>77</v>
      </c>
      <c r="C87" s="3">
        <v>5</v>
      </c>
      <c r="D87" s="3">
        <v>7</v>
      </c>
      <c r="E87" s="92" t="s">
        <v>113</v>
      </c>
    </row>
    <row r="88" spans="1:5">
      <c r="A88" s="3">
        <v>1</v>
      </c>
      <c r="B88" s="3" t="s">
        <v>77</v>
      </c>
      <c r="C88" s="3">
        <v>1</v>
      </c>
      <c r="D88" s="3">
        <v>3</v>
      </c>
      <c r="E88" s="92" t="s">
        <v>111</v>
      </c>
    </row>
    <row r="89" spans="1:5">
      <c r="A89" s="35">
        <v>1</v>
      </c>
      <c r="B89" s="35" t="s">
        <v>77</v>
      </c>
      <c r="C89" s="35">
        <v>5</v>
      </c>
      <c r="D89" s="35">
        <v>7</v>
      </c>
      <c r="E89" s="93" t="s">
        <v>113</v>
      </c>
    </row>
    <row r="90" spans="1:5">
      <c r="A90" s="3">
        <v>1</v>
      </c>
      <c r="B90" s="3" t="s">
        <v>77</v>
      </c>
      <c r="C90" s="3">
        <v>5</v>
      </c>
      <c r="D90" s="3">
        <v>7</v>
      </c>
      <c r="E90" s="92" t="s">
        <v>113</v>
      </c>
    </row>
    <row r="91" spans="1:5">
      <c r="A91" s="3">
        <v>2</v>
      </c>
      <c r="B91" s="3" t="s">
        <v>77</v>
      </c>
      <c r="C91" s="3">
        <v>5</v>
      </c>
      <c r="D91" s="3">
        <v>8</v>
      </c>
      <c r="E91" s="92" t="s">
        <v>114</v>
      </c>
    </row>
    <row r="92" spans="1:5">
      <c r="A92" s="3">
        <v>1</v>
      </c>
      <c r="B92" s="3" t="s">
        <v>77</v>
      </c>
      <c r="C92" s="3">
        <v>5</v>
      </c>
      <c r="D92" s="3">
        <v>7</v>
      </c>
      <c r="E92" s="92" t="s">
        <v>113</v>
      </c>
    </row>
    <row r="93" spans="1:5">
      <c r="A93" s="3">
        <v>1</v>
      </c>
      <c r="B93" s="3" t="s">
        <v>77</v>
      </c>
      <c r="C93" s="3">
        <v>4</v>
      </c>
      <c r="D93" s="3">
        <v>6</v>
      </c>
      <c r="E93" s="92" t="s">
        <v>112</v>
      </c>
    </row>
    <row r="94" spans="1:5">
      <c r="A94" s="3">
        <v>1</v>
      </c>
      <c r="B94" s="3" t="s">
        <v>77</v>
      </c>
      <c r="C94" s="3">
        <v>1</v>
      </c>
      <c r="D94" s="3">
        <v>3</v>
      </c>
      <c r="E94" s="92" t="s">
        <v>111</v>
      </c>
    </row>
    <row r="95" spans="1:5">
      <c r="A95" s="3">
        <v>1</v>
      </c>
      <c r="B95" s="3" t="s">
        <v>77</v>
      </c>
      <c r="C95" s="3">
        <v>2</v>
      </c>
      <c r="D95" s="3">
        <v>4</v>
      </c>
      <c r="E95" s="92" t="s">
        <v>115</v>
      </c>
    </row>
    <row r="96" spans="1:5">
      <c r="A96" s="3">
        <v>1</v>
      </c>
      <c r="B96" s="3" t="s">
        <v>77</v>
      </c>
      <c r="C96" s="3">
        <v>5</v>
      </c>
      <c r="D96" s="3">
        <v>7</v>
      </c>
      <c r="E96" s="92" t="s">
        <v>113</v>
      </c>
    </row>
    <row r="97" spans="1:5">
      <c r="A97" s="3">
        <v>1</v>
      </c>
      <c r="B97" s="3" t="s">
        <v>77</v>
      </c>
      <c r="C97" s="3">
        <v>2</v>
      </c>
      <c r="D97" s="3">
        <v>4</v>
      </c>
      <c r="E97" s="92" t="s">
        <v>115</v>
      </c>
    </row>
    <row r="98" spans="1:5">
      <c r="A98" s="3">
        <v>1</v>
      </c>
      <c r="B98" s="3" t="s">
        <v>77</v>
      </c>
      <c r="C98" s="3">
        <v>5</v>
      </c>
      <c r="D98" s="3">
        <v>7</v>
      </c>
      <c r="E98" s="92" t="s">
        <v>113</v>
      </c>
    </row>
    <row r="99" spans="1:5">
      <c r="A99" s="3">
        <v>2</v>
      </c>
      <c r="B99" s="3" t="s">
        <v>77</v>
      </c>
      <c r="C99" s="3">
        <v>5</v>
      </c>
      <c r="D99" s="3">
        <v>8</v>
      </c>
      <c r="E99" s="92" t="s">
        <v>114</v>
      </c>
    </row>
    <row r="100" spans="1:5">
      <c r="A100" s="3">
        <v>1</v>
      </c>
      <c r="B100" s="3" t="s">
        <v>77</v>
      </c>
      <c r="C100" s="3">
        <v>2</v>
      </c>
      <c r="D100" s="3">
        <v>4</v>
      </c>
      <c r="E100" s="92" t="s">
        <v>115</v>
      </c>
    </row>
    <row r="101" spans="1:5">
      <c r="A101" s="3">
        <v>1</v>
      </c>
      <c r="B101" s="3" t="s">
        <v>77</v>
      </c>
      <c r="C101" s="3">
        <v>5</v>
      </c>
      <c r="D101" s="3">
        <v>7</v>
      </c>
      <c r="E101" s="92" t="s">
        <v>113</v>
      </c>
    </row>
    <row r="102" spans="1:5">
      <c r="A102" s="3">
        <v>1</v>
      </c>
      <c r="B102" s="3" t="s">
        <v>77</v>
      </c>
      <c r="C102" s="3">
        <v>2</v>
      </c>
      <c r="D102" s="3">
        <v>4</v>
      </c>
      <c r="E102" s="92" t="s">
        <v>115</v>
      </c>
    </row>
    <row r="103" spans="1:5">
      <c r="A103" s="3">
        <v>1</v>
      </c>
      <c r="B103" s="3" t="s">
        <v>77</v>
      </c>
      <c r="C103" s="3">
        <v>5</v>
      </c>
      <c r="D103" s="3">
        <v>7</v>
      </c>
      <c r="E103" s="92" t="s">
        <v>113</v>
      </c>
    </row>
    <row r="104" spans="1:5">
      <c r="A104" s="3">
        <v>1</v>
      </c>
      <c r="B104" s="3" t="s">
        <v>77</v>
      </c>
      <c r="C104" s="3">
        <v>1</v>
      </c>
      <c r="D104" s="3">
        <v>3</v>
      </c>
      <c r="E104" s="92" t="s">
        <v>111</v>
      </c>
    </row>
    <row r="105" spans="1:5">
      <c r="A105" s="3">
        <v>1</v>
      </c>
      <c r="B105" s="3" t="s">
        <v>77</v>
      </c>
      <c r="C105" s="3">
        <v>5</v>
      </c>
      <c r="D105" s="3">
        <v>7</v>
      </c>
      <c r="E105" s="92" t="s">
        <v>113</v>
      </c>
    </row>
    <row r="106" spans="1:5">
      <c r="A106" s="3">
        <v>1</v>
      </c>
      <c r="B106" s="3" t="s">
        <v>77</v>
      </c>
      <c r="C106" s="3">
        <v>2</v>
      </c>
      <c r="D106" s="3">
        <v>4</v>
      </c>
      <c r="E106" s="92" t="s">
        <v>115</v>
      </c>
    </row>
    <row r="107" spans="1:5">
      <c r="A107" s="3">
        <v>1</v>
      </c>
      <c r="B107" s="3" t="s">
        <v>77</v>
      </c>
      <c r="C107" s="3">
        <v>4</v>
      </c>
      <c r="D107" s="3">
        <v>6</v>
      </c>
      <c r="E107" s="92" t="s">
        <v>112</v>
      </c>
    </row>
    <row r="108" spans="1:5">
      <c r="A108" s="3">
        <v>1</v>
      </c>
      <c r="B108" s="3" t="s">
        <v>77</v>
      </c>
      <c r="C108" s="3">
        <v>4</v>
      </c>
      <c r="D108" s="3">
        <v>6</v>
      </c>
      <c r="E108" s="92" t="s">
        <v>112</v>
      </c>
    </row>
    <row r="109" spans="1:5">
      <c r="A109" s="3">
        <v>1</v>
      </c>
      <c r="B109" s="3" t="s">
        <v>77</v>
      </c>
      <c r="C109" s="3">
        <v>1</v>
      </c>
      <c r="D109" s="3">
        <v>3</v>
      </c>
      <c r="E109" s="92" t="s">
        <v>111</v>
      </c>
    </row>
    <row r="110" spans="1:5">
      <c r="A110" s="35">
        <v>1</v>
      </c>
      <c r="B110" s="35" t="s">
        <v>77</v>
      </c>
      <c r="C110" s="35">
        <v>3</v>
      </c>
      <c r="D110" s="35">
        <v>5</v>
      </c>
      <c r="E110" s="93" t="s">
        <v>116</v>
      </c>
    </row>
    <row r="111" spans="1:5">
      <c r="A111" s="3">
        <v>1</v>
      </c>
      <c r="B111" s="3" t="s">
        <v>77</v>
      </c>
      <c r="C111" s="3">
        <v>5</v>
      </c>
      <c r="D111" s="3">
        <v>7</v>
      </c>
      <c r="E111" s="92" t="s">
        <v>113</v>
      </c>
    </row>
    <row r="112" spans="1:5">
      <c r="A112" s="3">
        <v>1</v>
      </c>
      <c r="B112" s="3" t="s">
        <v>77</v>
      </c>
      <c r="C112" s="3">
        <v>5</v>
      </c>
      <c r="D112" s="3">
        <v>7</v>
      </c>
      <c r="E112" s="92" t="s">
        <v>113</v>
      </c>
    </row>
    <row r="113" spans="1:5">
      <c r="A113" s="3">
        <v>1</v>
      </c>
      <c r="B113" s="3" t="s">
        <v>77</v>
      </c>
      <c r="C113" s="3">
        <v>2</v>
      </c>
      <c r="D113" s="3">
        <v>4</v>
      </c>
      <c r="E113" s="92" t="s">
        <v>115</v>
      </c>
    </row>
    <row r="114" spans="1:5">
      <c r="A114" s="3">
        <v>1</v>
      </c>
      <c r="B114" s="3" t="s">
        <v>77</v>
      </c>
      <c r="C114" s="3">
        <v>4</v>
      </c>
      <c r="D114" s="3">
        <v>6</v>
      </c>
      <c r="E114" s="92" t="s">
        <v>112</v>
      </c>
    </row>
    <row r="115" spans="1:5">
      <c r="A115" s="3">
        <v>1</v>
      </c>
      <c r="B115" s="3" t="s">
        <v>77</v>
      </c>
      <c r="C115" s="3">
        <v>3</v>
      </c>
      <c r="D115" s="3">
        <v>5</v>
      </c>
      <c r="E115" s="92" t="s">
        <v>116</v>
      </c>
    </row>
    <row r="116" spans="1:5">
      <c r="A116" s="3">
        <v>1</v>
      </c>
      <c r="B116" s="3" t="s">
        <v>77</v>
      </c>
      <c r="C116" s="3">
        <v>3</v>
      </c>
      <c r="D116" s="3">
        <v>5</v>
      </c>
      <c r="E116" s="92" t="s">
        <v>116</v>
      </c>
    </row>
    <row r="117" spans="1:5">
      <c r="A117" s="3">
        <v>1</v>
      </c>
      <c r="B117" s="3" t="s">
        <v>77</v>
      </c>
      <c r="C117" s="3">
        <v>3</v>
      </c>
      <c r="D117" s="3">
        <v>5</v>
      </c>
      <c r="E117" s="92" t="s">
        <v>116</v>
      </c>
    </row>
    <row r="118" spans="1:5">
      <c r="A118" s="3">
        <v>1</v>
      </c>
      <c r="B118" s="3" t="s">
        <v>77</v>
      </c>
      <c r="C118" s="3">
        <v>5</v>
      </c>
      <c r="D118" s="3">
        <v>7</v>
      </c>
      <c r="E118" s="92" t="s">
        <v>113</v>
      </c>
    </row>
    <row r="119" spans="1:5">
      <c r="A119" s="3">
        <v>2</v>
      </c>
      <c r="B119" s="3" t="s">
        <v>77</v>
      </c>
      <c r="C119" s="3">
        <v>5</v>
      </c>
      <c r="D119" s="3">
        <v>8</v>
      </c>
      <c r="E119" s="92" t="s">
        <v>114</v>
      </c>
    </row>
    <row r="120" spans="1:5">
      <c r="A120" s="3">
        <v>1</v>
      </c>
      <c r="B120" s="3" t="s">
        <v>77</v>
      </c>
      <c r="C120" s="3">
        <v>4</v>
      </c>
      <c r="D120" s="3">
        <v>6</v>
      </c>
      <c r="E120" s="92" t="s">
        <v>112</v>
      </c>
    </row>
    <row r="121" spans="1:5">
      <c r="A121" s="3">
        <v>1</v>
      </c>
      <c r="B121" s="3" t="s">
        <v>77</v>
      </c>
      <c r="C121" s="3">
        <v>2</v>
      </c>
      <c r="D121" s="3">
        <v>4</v>
      </c>
      <c r="E121" s="92" t="s">
        <v>115</v>
      </c>
    </row>
    <row r="122" spans="1:5">
      <c r="A122" s="3">
        <v>1</v>
      </c>
      <c r="B122" s="3" t="s">
        <v>77</v>
      </c>
      <c r="C122" s="3">
        <v>2</v>
      </c>
      <c r="D122" s="3">
        <v>4</v>
      </c>
      <c r="E122" s="92" t="s">
        <v>115</v>
      </c>
    </row>
    <row r="123" spans="1:5">
      <c r="A123" s="3">
        <v>1</v>
      </c>
      <c r="B123" s="3" t="s">
        <v>77</v>
      </c>
      <c r="C123" s="3">
        <v>5</v>
      </c>
      <c r="D123" s="3">
        <v>7</v>
      </c>
      <c r="E123" s="92" t="s">
        <v>113</v>
      </c>
    </row>
    <row r="124" spans="1:5">
      <c r="A124" s="3">
        <v>1</v>
      </c>
      <c r="B124" s="3" t="s">
        <v>77</v>
      </c>
      <c r="C124" s="3">
        <v>5</v>
      </c>
      <c r="D124" s="3">
        <v>7</v>
      </c>
      <c r="E124" s="92" t="s">
        <v>113</v>
      </c>
    </row>
    <row r="125" spans="1:5">
      <c r="A125" s="3">
        <v>1</v>
      </c>
      <c r="B125" s="3" t="s">
        <v>77</v>
      </c>
      <c r="C125" s="3">
        <v>5</v>
      </c>
      <c r="D125" s="3">
        <v>7</v>
      </c>
      <c r="E125" s="92" t="s">
        <v>113</v>
      </c>
    </row>
    <row r="126" spans="1:5">
      <c r="A126" s="3">
        <v>1</v>
      </c>
      <c r="B126" s="3" t="s">
        <v>77</v>
      </c>
      <c r="C126" s="3">
        <v>4</v>
      </c>
      <c r="D126" s="3">
        <v>6</v>
      </c>
      <c r="E126" s="92" t="s">
        <v>112</v>
      </c>
    </row>
    <row r="127" spans="1:5">
      <c r="A127" s="3">
        <v>1</v>
      </c>
      <c r="B127" s="3" t="s">
        <v>77</v>
      </c>
      <c r="C127" s="3">
        <v>3</v>
      </c>
      <c r="D127" s="3">
        <v>5</v>
      </c>
      <c r="E127" s="92" t="s">
        <v>116</v>
      </c>
    </row>
    <row r="128" spans="1:5">
      <c r="A128" s="3">
        <v>2</v>
      </c>
      <c r="B128" s="3" t="s">
        <v>77</v>
      </c>
      <c r="C128" s="3">
        <v>5</v>
      </c>
      <c r="D128" s="3">
        <v>8</v>
      </c>
      <c r="E128" s="92" t="s">
        <v>114</v>
      </c>
    </row>
    <row r="129" spans="1:9">
      <c r="A129" s="3">
        <v>1</v>
      </c>
      <c r="B129" s="3" t="s">
        <v>77</v>
      </c>
      <c r="C129" s="3">
        <v>5</v>
      </c>
      <c r="D129" s="3">
        <v>7</v>
      </c>
      <c r="E129" s="92" t="s">
        <v>113</v>
      </c>
    </row>
    <row r="131" spans="1:9" ht="13.5" thickBot="1">
      <c r="A131" s="36" t="s">
        <v>98</v>
      </c>
      <c r="E131" s="11"/>
      <c r="F131" s="11"/>
      <c r="G131" s="11"/>
      <c r="H131" s="11"/>
      <c r="I131" s="11"/>
    </row>
    <row r="132" spans="1:9">
      <c r="A132" s="78" t="s">
        <v>73</v>
      </c>
      <c r="B132" s="79" t="s">
        <v>74</v>
      </c>
      <c r="C132" s="79" t="s">
        <v>75</v>
      </c>
      <c r="D132" s="79" t="s">
        <v>28</v>
      </c>
      <c r="E132" s="44" t="s">
        <v>110</v>
      </c>
      <c r="F132" s="95" t="s">
        <v>96</v>
      </c>
      <c r="G132" s="43" t="s">
        <v>73</v>
      </c>
      <c r="H132" s="44" t="s">
        <v>74</v>
      </c>
      <c r="I132" s="95" t="s">
        <v>75</v>
      </c>
    </row>
    <row r="133" spans="1:9">
      <c r="A133" s="80">
        <f>COUNTIF(A2:A129,1)</f>
        <v>121</v>
      </c>
      <c r="B133" s="14">
        <f>COUNTIF(B2:B129,"T")</f>
        <v>128</v>
      </c>
      <c r="C133" s="14">
        <f>COUNTIF(C2:C129,1)</f>
        <v>16</v>
      </c>
      <c r="D133" s="14">
        <f>COUNTIF(D2:D129,1)</f>
        <v>0</v>
      </c>
      <c r="E133" s="17">
        <f>COUNTIF(E2:E129,"E1VTM1")</f>
        <v>16</v>
      </c>
      <c r="F133" s="96">
        <v>1</v>
      </c>
      <c r="G133" s="84" t="s">
        <v>78</v>
      </c>
      <c r="H133" s="85" t="s">
        <v>79</v>
      </c>
      <c r="I133" s="86" t="s">
        <v>80</v>
      </c>
    </row>
    <row r="134" spans="1:9">
      <c r="A134" s="80">
        <f>COUNTIF(A2:A129,2)</f>
        <v>7</v>
      </c>
      <c r="B134" s="14"/>
      <c r="C134" s="14">
        <f>COUNTIF(C2:C129,2)</f>
        <v>26</v>
      </c>
      <c r="D134" s="14">
        <f>COUNTIF(D2:D129,2)</f>
        <v>0</v>
      </c>
      <c r="E134" s="17">
        <f>COUNTIF(E2:E129,"E1VTM2")</f>
        <v>26</v>
      </c>
      <c r="F134" s="96">
        <v>2</v>
      </c>
      <c r="G134" s="84">
        <v>4</v>
      </c>
      <c r="H134" s="85">
        <v>5</v>
      </c>
      <c r="I134" s="86">
        <v>6</v>
      </c>
    </row>
    <row r="135" spans="1:9">
      <c r="A135" s="80"/>
      <c r="B135" s="14"/>
      <c r="C135" s="14">
        <f>COUNTIF(C2:C129,3)</f>
        <v>10</v>
      </c>
      <c r="D135" s="14">
        <f>COUNTIF(D2:D129,3)</f>
        <v>16</v>
      </c>
      <c r="E135" s="17">
        <f>COUNTIF(E2:E129,"E1VTM3")</f>
        <v>10</v>
      </c>
      <c r="F135" s="96">
        <v>3</v>
      </c>
      <c r="G135" s="84" t="s">
        <v>81</v>
      </c>
      <c r="H135" s="85" t="s">
        <v>82</v>
      </c>
      <c r="I135" s="86" t="s">
        <v>83</v>
      </c>
    </row>
    <row r="136" spans="1:9">
      <c r="A136" s="80"/>
      <c r="B136" s="14"/>
      <c r="C136" s="14">
        <f>COUNTIF(C2:C129,4)</f>
        <v>18</v>
      </c>
      <c r="D136" s="14">
        <f>COUNTIF(D2:D129,4)</f>
        <v>26</v>
      </c>
      <c r="E136" s="17">
        <f>COUNTIF(E2:E129,"E1VTM4")</f>
        <v>18</v>
      </c>
      <c r="F136" s="96">
        <v>4</v>
      </c>
      <c r="G136" s="84">
        <v>3</v>
      </c>
      <c r="H136" s="85">
        <v>4</v>
      </c>
      <c r="I136" s="86">
        <v>5</v>
      </c>
    </row>
    <row r="137" spans="1:9">
      <c r="A137" s="80"/>
      <c r="B137" s="14"/>
      <c r="C137" s="14">
        <f>COUNTIF(C2:C129,5)</f>
        <v>56</v>
      </c>
      <c r="D137" s="14">
        <f>COUNTIF(D2:D129,5)</f>
        <v>10</v>
      </c>
      <c r="E137" s="17">
        <f>COUNTIF(E2:E129,"E1VTM5")</f>
        <v>49</v>
      </c>
      <c r="F137" s="96">
        <v>5</v>
      </c>
      <c r="G137" s="84" t="s">
        <v>84</v>
      </c>
      <c r="H137" s="85" t="s">
        <v>85</v>
      </c>
      <c r="I137" s="86" t="s">
        <v>86</v>
      </c>
    </row>
    <row r="138" spans="1:9">
      <c r="A138" s="80"/>
      <c r="B138" s="14"/>
      <c r="C138" s="14">
        <f>COUNTIF(C2:C129,6)</f>
        <v>2</v>
      </c>
      <c r="D138" s="14">
        <f>COUNTIF(D2:D129,6)</f>
        <v>18</v>
      </c>
      <c r="E138" s="17">
        <f>COUNTIF(E2:E129,"E1VTM6")</f>
        <v>2</v>
      </c>
      <c r="F138" s="96">
        <v>6</v>
      </c>
      <c r="G138" s="84">
        <v>2</v>
      </c>
      <c r="H138" s="85">
        <v>3</v>
      </c>
      <c r="I138" s="86">
        <v>4</v>
      </c>
    </row>
    <row r="139" spans="1:9">
      <c r="A139" s="80"/>
      <c r="B139" s="14"/>
      <c r="C139" s="14"/>
      <c r="D139" s="14">
        <f>COUNTIF(D2:D129,7)</f>
        <v>49</v>
      </c>
      <c r="E139" s="17">
        <f>COUNTIF(E2:E129,"E2VTM1")</f>
        <v>0</v>
      </c>
      <c r="F139" s="96">
        <v>7</v>
      </c>
      <c r="G139" s="84" t="s">
        <v>87</v>
      </c>
      <c r="H139" s="85" t="s">
        <v>88</v>
      </c>
      <c r="I139" s="86" t="s">
        <v>89</v>
      </c>
    </row>
    <row r="140" spans="1:9">
      <c r="A140" s="80"/>
      <c r="B140" s="14"/>
      <c r="C140" s="14"/>
      <c r="D140" s="14">
        <f>COUNTIF(D2:D129,8)</f>
        <v>9</v>
      </c>
      <c r="E140" s="17">
        <f>COUNTIF(E2:E129,"E2VTM2")</f>
        <v>0</v>
      </c>
      <c r="F140" s="96">
        <v>8</v>
      </c>
      <c r="G140" s="84">
        <v>1</v>
      </c>
      <c r="H140" s="87">
        <v>2</v>
      </c>
      <c r="I140" s="86">
        <v>3</v>
      </c>
    </row>
    <row r="141" spans="1:9">
      <c r="A141" s="81"/>
      <c r="B141" s="8"/>
      <c r="C141" s="8"/>
      <c r="D141" s="14">
        <f>COUNTIF(D2:D129,9)</f>
        <v>0</v>
      </c>
      <c r="E141" s="17">
        <f>COUNTIF(E2:E129,"E2VTM3")</f>
        <v>0</v>
      </c>
      <c r="F141" s="96">
        <v>9</v>
      </c>
      <c r="G141" s="84" t="s">
        <v>95</v>
      </c>
      <c r="H141" s="87" t="s">
        <v>90</v>
      </c>
      <c r="I141" s="86" t="s">
        <v>91</v>
      </c>
    </row>
    <row r="142" spans="1:9">
      <c r="A142" s="80"/>
      <c r="B142" s="14"/>
      <c r="C142" s="14"/>
      <c r="D142" s="8">
        <f>COUNTIF(D2:D129,10)</f>
        <v>0</v>
      </c>
      <c r="E142" s="17">
        <f>COUNTIF(E2:E129,"E2VTM4")</f>
        <v>0</v>
      </c>
      <c r="F142" s="96">
        <v>10</v>
      </c>
      <c r="G142" s="84" t="s">
        <v>92</v>
      </c>
      <c r="H142" s="87">
        <v>1</v>
      </c>
      <c r="I142" s="86">
        <v>2</v>
      </c>
    </row>
    <row r="143" spans="1:9">
      <c r="A143" s="80"/>
      <c r="B143" s="14"/>
      <c r="C143" s="14"/>
      <c r="D143" s="14">
        <f>COUNTIF(D2:D129,11)</f>
        <v>0</v>
      </c>
      <c r="E143" s="17">
        <f>COUNTIF(E2:E129,"E2VTM5")</f>
        <v>7</v>
      </c>
      <c r="F143" s="96">
        <v>11</v>
      </c>
      <c r="G143" s="84"/>
      <c r="H143" s="87" t="s">
        <v>93</v>
      </c>
      <c r="I143" s="86" t="s">
        <v>94</v>
      </c>
    </row>
    <row r="144" spans="1:9" ht="13.5" thickBot="1">
      <c r="A144" s="81"/>
      <c r="B144" s="8"/>
      <c r="C144" s="8"/>
      <c r="D144" s="14">
        <f>COUNTIF(D2:D129,12)</f>
        <v>0</v>
      </c>
      <c r="E144" s="17">
        <f>COUNTIF(E2:E129,"E2VTM6")</f>
        <v>0</v>
      </c>
      <c r="F144" s="96">
        <v>12</v>
      </c>
      <c r="G144" s="88"/>
      <c r="H144" s="89" t="s">
        <v>77</v>
      </c>
      <c r="I144" s="90">
        <v>1</v>
      </c>
    </row>
    <row r="145" spans="1:10">
      <c r="A145" s="81"/>
      <c r="B145" s="8"/>
      <c r="C145" s="8"/>
      <c r="D145" s="14">
        <f>COUNTIF(D2:D129,13)</f>
        <v>0</v>
      </c>
      <c r="E145" s="11"/>
      <c r="F145" s="96">
        <v>13</v>
      </c>
      <c r="G145" s="11"/>
      <c r="H145" s="11"/>
      <c r="I145" s="11"/>
    </row>
    <row r="146" spans="1:10">
      <c r="A146" s="81"/>
      <c r="B146" s="8"/>
      <c r="C146" s="8"/>
      <c r="D146" s="14">
        <f>COUNTIF(D2:D129,14)</f>
        <v>0</v>
      </c>
      <c r="E146" s="17"/>
      <c r="F146" s="96">
        <v>14</v>
      </c>
      <c r="G146" s="11"/>
      <c r="H146" s="11"/>
      <c r="I146" s="11"/>
    </row>
    <row r="147" spans="1:10">
      <c r="A147" s="81"/>
      <c r="B147" s="8"/>
      <c r="C147" s="8"/>
      <c r="D147" s="8">
        <f>COUNTIF(D2:D129,15)</f>
        <v>0</v>
      </c>
      <c r="E147" s="17"/>
      <c r="F147" s="96">
        <v>15</v>
      </c>
      <c r="G147" s="11"/>
      <c r="H147" s="11"/>
      <c r="I147" s="11"/>
    </row>
    <row r="148" spans="1:10" ht="13.5" thickBot="1">
      <c r="A148" s="82">
        <f>SUM(A133:A134)</f>
        <v>128</v>
      </c>
      <c r="B148" s="83">
        <f>SUM(B133)</f>
        <v>128</v>
      </c>
      <c r="C148" s="83">
        <f>SUM(C133:C138)</f>
        <v>128</v>
      </c>
      <c r="D148" s="83">
        <f>SUM(D133:D147)</f>
        <v>128</v>
      </c>
      <c r="E148" s="94">
        <v>128</v>
      </c>
      <c r="F148" s="97" t="s">
        <v>45</v>
      </c>
      <c r="G148" s="11"/>
      <c r="H148" s="11"/>
      <c r="I148" s="11"/>
    </row>
    <row r="149" spans="1:10" ht="12.75" customHeight="1" thickBot="1">
      <c r="D149" s="3"/>
    </row>
    <row r="150" spans="1:10" ht="54" customHeight="1" thickBot="1">
      <c r="A150" s="73" t="s">
        <v>108</v>
      </c>
      <c r="B150" s="74"/>
      <c r="C150" s="74"/>
      <c r="D150" s="74"/>
      <c r="E150" s="74"/>
      <c r="F150" s="74"/>
      <c r="G150" s="74"/>
      <c r="H150" s="74"/>
      <c r="I150" s="74"/>
      <c r="J150" s="75"/>
    </row>
    <row r="151" spans="1:10" ht="13.5" thickBot="1">
      <c r="A151" s="38" t="s">
        <v>97</v>
      </c>
      <c r="B151" s="39"/>
      <c r="C151" s="39"/>
      <c r="D151" s="39"/>
      <c r="E151" s="39"/>
      <c r="F151" s="42"/>
      <c r="G151" s="42"/>
      <c r="H151" s="42"/>
    </row>
    <row r="152" spans="1:10">
      <c r="A152" s="52" t="s">
        <v>73</v>
      </c>
      <c r="B152" s="53" t="s">
        <v>74</v>
      </c>
      <c r="C152" s="53" t="s">
        <v>75</v>
      </c>
      <c r="D152" s="53" t="s">
        <v>28</v>
      </c>
      <c r="E152" s="54" t="s">
        <v>96</v>
      </c>
      <c r="F152" s="44" t="s">
        <v>104</v>
      </c>
      <c r="G152" s="44" t="s">
        <v>105</v>
      </c>
      <c r="H152" s="45" t="s">
        <v>106</v>
      </c>
      <c r="I152" s="46" t="s">
        <v>107</v>
      </c>
    </row>
    <row r="153" spans="1:10">
      <c r="A153" s="55">
        <f>121/128*100</f>
        <v>94.53125</v>
      </c>
      <c r="B153" s="56">
        <f>128/128*100</f>
        <v>100</v>
      </c>
      <c r="C153" s="47">
        <f>16/128*100</f>
        <v>12.5</v>
      </c>
      <c r="D153" s="47">
        <v>0</v>
      </c>
      <c r="E153" s="57">
        <v>1</v>
      </c>
      <c r="F153" s="47" t="s">
        <v>99</v>
      </c>
      <c r="G153" s="47" t="s">
        <v>103</v>
      </c>
      <c r="H153" s="48">
        <f>SUM(D153:D159)</f>
        <v>92.96875</v>
      </c>
      <c r="I153" s="49">
        <f>SUM(D133:D139)</f>
        <v>119</v>
      </c>
    </row>
    <row r="154" spans="1:10">
      <c r="A154" s="55">
        <f>7/128*100</f>
        <v>5.46875</v>
      </c>
      <c r="B154" s="56"/>
      <c r="C154" s="47">
        <f>26/128*100</f>
        <v>20.3125</v>
      </c>
      <c r="D154" s="58">
        <v>0</v>
      </c>
      <c r="E154" s="57">
        <v>2</v>
      </c>
      <c r="F154" s="47" t="s">
        <v>100</v>
      </c>
      <c r="G154" s="50" t="s">
        <v>102</v>
      </c>
      <c r="H154" s="48">
        <f>SUM(D160)</f>
        <v>7.03125</v>
      </c>
      <c r="I154" s="49">
        <f>SUM(D140)</f>
        <v>9</v>
      </c>
    </row>
    <row r="155" spans="1:10" ht="17.25" customHeight="1" thickBot="1">
      <c r="A155" s="59"/>
      <c r="B155" s="60"/>
      <c r="C155" s="58">
        <f>10/128*100</f>
        <v>7.8125</v>
      </c>
      <c r="D155" s="58">
        <f>16/128*100</f>
        <v>12.5</v>
      </c>
      <c r="E155" s="57">
        <v>3</v>
      </c>
      <c r="F155" s="51" t="s">
        <v>101</v>
      </c>
      <c r="G155" s="51" t="s">
        <v>109</v>
      </c>
      <c r="H155" s="77">
        <v>0</v>
      </c>
      <c r="I155" s="76">
        <v>0</v>
      </c>
    </row>
    <row r="156" spans="1:10">
      <c r="A156" s="61"/>
      <c r="B156" s="62"/>
      <c r="C156" s="58">
        <f>18/128*100</f>
        <v>14.0625</v>
      </c>
      <c r="D156" s="58">
        <f>26/128*100</f>
        <v>20.3125</v>
      </c>
      <c r="E156" s="57">
        <v>4</v>
      </c>
      <c r="F156" s="40"/>
    </row>
    <row r="157" spans="1:10">
      <c r="A157" s="61"/>
      <c r="B157" s="62"/>
      <c r="C157" s="58">
        <f>56/128*100</f>
        <v>43.75</v>
      </c>
      <c r="D157" s="58">
        <f>10/128*100</f>
        <v>7.8125</v>
      </c>
      <c r="E157" s="57">
        <v>5</v>
      </c>
      <c r="F157" s="40"/>
    </row>
    <row r="158" spans="1:10">
      <c r="A158" s="61"/>
      <c r="B158" s="62"/>
      <c r="C158" s="58">
        <f>2/128*100</f>
        <v>1.5625</v>
      </c>
      <c r="D158" s="58">
        <f>18/128*100</f>
        <v>14.0625</v>
      </c>
      <c r="E158" s="57">
        <v>6</v>
      </c>
      <c r="F158" s="40"/>
    </row>
    <row r="159" spans="1:10">
      <c r="A159" s="61"/>
      <c r="B159" s="62"/>
      <c r="C159" s="62"/>
      <c r="D159" s="62">
        <f>49/128*100</f>
        <v>38.28125</v>
      </c>
      <c r="E159" s="63">
        <v>7</v>
      </c>
      <c r="F159" s="40"/>
    </row>
    <row r="160" spans="1:10">
      <c r="A160" s="61"/>
      <c r="B160" s="62"/>
      <c r="C160" s="62"/>
      <c r="D160" s="62">
        <f>9/128*100</f>
        <v>7.03125</v>
      </c>
      <c r="E160" s="63">
        <v>8</v>
      </c>
      <c r="F160" s="40"/>
    </row>
    <row r="161" spans="1:8">
      <c r="A161" s="61"/>
      <c r="B161" s="62"/>
      <c r="C161" s="62"/>
      <c r="D161" s="62">
        <v>0</v>
      </c>
      <c r="E161" s="63">
        <v>9</v>
      </c>
      <c r="F161" s="40"/>
    </row>
    <row r="162" spans="1:8">
      <c r="A162" s="61"/>
      <c r="B162" s="62"/>
      <c r="C162" s="62"/>
      <c r="D162" s="62">
        <v>0</v>
      </c>
      <c r="E162" s="63">
        <v>10</v>
      </c>
      <c r="F162" s="40"/>
      <c r="G162" s="40"/>
      <c r="H162" s="40"/>
    </row>
    <row r="163" spans="1:8">
      <c r="A163" s="61"/>
      <c r="B163" s="62"/>
      <c r="C163" s="62"/>
      <c r="D163" s="62">
        <v>0</v>
      </c>
      <c r="E163" s="63">
        <v>11</v>
      </c>
      <c r="F163" s="40"/>
      <c r="G163" s="40"/>
      <c r="H163" s="40"/>
    </row>
    <row r="164" spans="1:8">
      <c r="A164" s="55"/>
      <c r="B164" s="56"/>
      <c r="C164" s="56"/>
      <c r="D164" s="62">
        <v>0</v>
      </c>
      <c r="E164" s="63">
        <v>12</v>
      </c>
      <c r="F164" s="40"/>
      <c r="G164" s="40"/>
      <c r="H164" s="40"/>
    </row>
    <row r="165" spans="1:8">
      <c r="A165" s="61"/>
      <c r="B165" s="62"/>
      <c r="C165" s="62"/>
      <c r="D165" s="56">
        <v>0</v>
      </c>
      <c r="E165" s="63">
        <v>13</v>
      </c>
      <c r="F165" s="40"/>
      <c r="G165" s="40"/>
      <c r="H165" s="40"/>
    </row>
    <row r="166" spans="1:8">
      <c r="A166" s="64"/>
      <c r="B166" s="65"/>
      <c r="C166" s="65"/>
      <c r="D166" s="65">
        <v>0</v>
      </c>
      <c r="E166" s="66">
        <v>14</v>
      </c>
      <c r="F166" s="41"/>
      <c r="G166" s="41"/>
      <c r="H166" s="41"/>
    </row>
    <row r="167" spans="1:8">
      <c r="A167" s="67"/>
      <c r="B167" s="68"/>
      <c r="C167" s="68"/>
      <c r="D167" s="65">
        <v>0</v>
      </c>
      <c r="E167" s="66">
        <v>15</v>
      </c>
      <c r="F167" s="41"/>
      <c r="G167" s="41"/>
      <c r="H167" s="41"/>
    </row>
    <row r="168" spans="1:8" ht="13.5" thickBot="1">
      <c r="A168" s="69">
        <f>SUM(A153:A154)</f>
        <v>100</v>
      </c>
      <c r="B168" s="70">
        <f>SUM(B153)</f>
        <v>100</v>
      </c>
      <c r="C168" s="70">
        <f>SUM(C153:C158)</f>
        <v>100</v>
      </c>
      <c r="D168" s="71">
        <f>SUM(D155:D160)</f>
        <v>100</v>
      </c>
      <c r="E168" s="72" t="s">
        <v>45</v>
      </c>
      <c r="F168" s="41"/>
      <c r="G168" s="41"/>
      <c r="H168" s="41"/>
    </row>
    <row r="169" spans="1:8">
      <c r="D169" s="3"/>
    </row>
    <row r="171" spans="1:8">
      <c r="A171" s="9"/>
      <c r="B171" s="9"/>
      <c r="C171" s="9"/>
      <c r="D171" s="9"/>
      <c r="E171" s="37"/>
    </row>
    <row r="172" spans="1:8">
      <c r="A172" s="3"/>
      <c r="B172" s="3"/>
      <c r="C172" s="3"/>
      <c r="D172" s="3"/>
    </row>
    <row r="173" spans="1:8">
      <c r="A173" s="3"/>
      <c r="B173" s="3"/>
      <c r="C173" s="3"/>
      <c r="D173" s="3"/>
    </row>
    <row r="174" spans="1:8">
      <c r="A174" s="3"/>
      <c r="B174" s="3"/>
      <c r="C174" s="3"/>
      <c r="D174" s="3"/>
    </row>
    <row r="175" spans="1:8">
      <c r="A175" s="3"/>
      <c r="B175" s="3"/>
      <c r="C175" s="3"/>
      <c r="D175" s="3"/>
    </row>
    <row r="176" spans="1:8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  <row r="273" spans="1:4">
      <c r="A273" s="3"/>
      <c r="B273" s="3"/>
      <c r="C273" s="3"/>
      <c r="D273" s="3"/>
    </row>
    <row r="274" spans="1:4">
      <c r="A274" s="3"/>
      <c r="B274" s="3"/>
      <c r="C274" s="3"/>
      <c r="D274" s="3"/>
    </row>
    <row r="275" spans="1:4">
      <c r="A275" s="3"/>
      <c r="B275" s="3"/>
      <c r="C275" s="3"/>
      <c r="D275" s="3"/>
    </row>
    <row r="276" spans="1:4">
      <c r="A276" s="3"/>
      <c r="B276" s="3"/>
      <c r="C276" s="3"/>
      <c r="D276" s="3"/>
    </row>
    <row r="277" spans="1:4">
      <c r="A277" s="3"/>
      <c r="B277" s="3"/>
      <c r="C277" s="3"/>
      <c r="D277" s="3"/>
    </row>
    <row r="278" spans="1:4">
      <c r="A278" s="3"/>
      <c r="B278" s="3"/>
      <c r="C278" s="3"/>
      <c r="D278" s="3"/>
    </row>
    <row r="279" spans="1:4">
      <c r="A279" s="3"/>
      <c r="B279" s="3"/>
      <c r="C279" s="3"/>
      <c r="D279" s="3"/>
    </row>
    <row r="280" spans="1:4">
      <c r="A280" s="3"/>
      <c r="B280" s="3"/>
      <c r="C280" s="3"/>
      <c r="D280" s="3"/>
    </row>
    <row r="281" spans="1:4">
      <c r="A281" s="3"/>
      <c r="B281" s="3"/>
      <c r="C281" s="3"/>
      <c r="D281" s="3"/>
    </row>
    <row r="282" spans="1:4">
      <c r="A282" s="3"/>
      <c r="B282" s="3"/>
      <c r="C282" s="3"/>
      <c r="D282" s="3"/>
    </row>
    <row r="283" spans="1:4">
      <c r="A283" s="3"/>
      <c r="B283" s="3"/>
      <c r="C283" s="3"/>
      <c r="D283" s="3"/>
    </row>
    <row r="284" spans="1:4">
      <c r="A284" s="3"/>
      <c r="B284" s="3"/>
      <c r="C284" s="3"/>
      <c r="D284" s="3"/>
    </row>
    <row r="285" spans="1:4">
      <c r="A285" s="3"/>
      <c r="B285" s="3"/>
      <c r="C285" s="3"/>
      <c r="D285" s="3"/>
    </row>
    <row r="286" spans="1:4">
      <c r="A286" s="3"/>
      <c r="B286" s="3"/>
      <c r="C286" s="3"/>
      <c r="D286" s="3"/>
    </row>
    <row r="287" spans="1:4">
      <c r="A287" s="3"/>
      <c r="B287" s="3"/>
      <c r="C287" s="3"/>
      <c r="D287" s="3"/>
    </row>
    <row r="288" spans="1:4">
      <c r="A288" s="3"/>
      <c r="B288" s="3"/>
      <c r="C288" s="3"/>
      <c r="D288" s="3"/>
    </row>
    <row r="289" spans="1:4">
      <c r="A289" s="3"/>
      <c r="B289" s="3"/>
      <c r="C289" s="3"/>
      <c r="D289" s="3"/>
    </row>
    <row r="290" spans="1:4">
      <c r="A290" s="3"/>
      <c r="B290" s="3"/>
      <c r="C290" s="3"/>
      <c r="D290" s="3"/>
    </row>
    <row r="291" spans="1:4">
      <c r="A291" s="3"/>
      <c r="B291" s="3"/>
      <c r="C291" s="3"/>
      <c r="D291" s="3"/>
    </row>
    <row r="292" spans="1:4">
      <c r="A292" s="3"/>
      <c r="B292" s="3"/>
      <c r="C292" s="3"/>
      <c r="D292" s="3"/>
    </row>
    <row r="293" spans="1:4">
      <c r="A293" s="3"/>
      <c r="B293" s="3"/>
      <c r="C293" s="3"/>
      <c r="D293" s="3"/>
    </row>
    <row r="294" spans="1:4">
      <c r="A294" s="3"/>
      <c r="B294" s="3"/>
      <c r="C294" s="3"/>
      <c r="D294" s="3"/>
    </row>
    <row r="295" spans="1:4">
      <c r="A295" s="3"/>
      <c r="B295" s="3"/>
      <c r="C295" s="3"/>
      <c r="D295" s="3"/>
    </row>
    <row r="296" spans="1:4">
      <c r="A296" s="3"/>
      <c r="B296" s="3"/>
      <c r="C296" s="3"/>
      <c r="D296" s="3"/>
    </row>
    <row r="297" spans="1:4">
      <c r="A297" s="3"/>
      <c r="B297" s="3"/>
      <c r="C297" s="3"/>
      <c r="D297" s="3"/>
    </row>
    <row r="298" spans="1:4">
      <c r="A298" s="3"/>
      <c r="B298" s="3"/>
      <c r="C298" s="3"/>
      <c r="D298" s="3"/>
    </row>
    <row r="299" spans="1:4">
      <c r="A299" s="3"/>
      <c r="B299" s="3"/>
      <c r="C299" s="3"/>
      <c r="D299" s="3"/>
    </row>
    <row r="300" spans="1:4">
      <c r="A300" s="3"/>
      <c r="B300" s="3"/>
      <c r="C300" s="3"/>
      <c r="D300" s="3"/>
    </row>
    <row r="301" spans="1:4">
      <c r="A301" s="3"/>
      <c r="B301" s="3"/>
      <c r="C301" s="3"/>
      <c r="D301" s="3"/>
    </row>
    <row r="302" spans="1:4">
      <c r="A302" s="3"/>
      <c r="B302" s="3"/>
      <c r="C302" s="3"/>
      <c r="D302" s="3"/>
    </row>
    <row r="303" spans="1:4">
      <c r="A303" s="3"/>
      <c r="B303" s="3"/>
      <c r="C303" s="3"/>
      <c r="D303" s="3"/>
    </row>
    <row r="304" spans="1:4">
      <c r="A304" s="3"/>
      <c r="B304" s="3"/>
      <c r="C304" s="3"/>
      <c r="D304" s="3"/>
    </row>
    <row r="305" spans="1:4">
      <c r="A305" s="3"/>
      <c r="B305" s="3"/>
      <c r="C305" s="3"/>
      <c r="D305" s="3"/>
    </row>
    <row r="306" spans="1:4">
      <c r="A306" s="3"/>
      <c r="B306" s="3"/>
      <c r="C306" s="3"/>
      <c r="D306" s="3"/>
    </row>
    <row r="307" spans="1:4">
      <c r="A307" s="3"/>
      <c r="B307" s="3"/>
      <c r="C307" s="3"/>
      <c r="D307" s="3"/>
    </row>
    <row r="308" spans="1:4">
      <c r="A308" s="3"/>
      <c r="B308" s="3"/>
      <c r="C308" s="3"/>
      <c r="D308" s="3"/>
    </row>
    <row r="309" spans="1:4">
      <c r="A309" s="3"/>
      <c r="B309" s="3"/>
      <c r="C309" s="3"/>
      <c r="D309" s="3"/>
    </row>
    <row r="310" spans="1:4">
      <c r="A310" s="3"/>
      <c r="B310" s="3"/>
      <c r="C310" s="3"/>
      <c r="D310" s="3"/>
    </row>
    <row r="311" spans="1:4">
      <c r="A311" s="3"/>
      <c r="B311" s="3"/>
      <c r="C311" s="3"/>
      <c r="D311" s="3"/>
    </row>
    <row r="312" spans="1:4">
      <c r="A312" s="3"/>
      <c r="B312" s="3"/>
      <c r="C312" s="3"/>
      <c r="D312" s="3"/>
    </row>
    <row r="313" spans="1:4">
      <c r="A313" s="3"/>
      <c r="B313" s="3"/>
      <c r="C313" s="3"/>
      <c r="D313" s="3"/>
    </row>
    <row r="314" spans="1:4">
      <c r="A314" s="3"/>
      <c r="B314" s="3"/>
      <c r="C314" s="3"/>
      <c r="D314" s="3"/>
    </row>
    <row r="315" spans="1:4">
      <c r="A315" s="3"/>
      <c r="B315" s="3"/>
      <c r="C315" s="3"/>
      <c r="D315" s="3"/>
    </row>
    <row r="316" spans="1:4">
      <c r="A316" s="3"/>
      <c r="B316" s="3"/>
      <c r="C316" s="3"/>
      <c r="D316" s="3"/>
    </row>
    <row r="317" spans="1:4">
      <c r="A317" s="3"/>
      <c r="B317" s="3"/>
      <c r="C317" s="3"/>
      <c r="D317" s="3"/>
    </row>
    <row r="318" spans="1:4">
      <c r="A318" s="3"/>
      <c r="B318" s="3"/>
      <c r="C318" s="3"/>
      <c r="D318" s="3"/>
    </row>
    <row r="319" spans="1:4">
      <c r="A319" s="3"/>
      <c r="B319" s="3"/>
      <c r="C319" s="3"/>
      <c r="D319" s="3"/>
    </row>
    <row r="320" spans="1:4">
      <c r="A320" s="3"/>
      <c r="B320" s="3"/>
      <c r="C320" s="3"/>
      <c r="D320" s="3"/>
    </row>
    <row r="321" spans="1:4">
      <c r="A321" s="3"/>
      <c r="B321" s="3"/>
      <c r="C321" s="3"/>
      <c r="D321" s="3"/>
    </row>
    <row r="322" spans="1:4">
      <c r="A322" s="3"/>
      <c r="B322" s="3"/>
      <c r="C322" s="3"/>
      <c r="D322" s="3"/>
    </row>
    <row r="323" spans="1:4">
      <c r="A323" s="3"/>
      <c r="B323" s="3"/>
      <c r="C323" s="3"/>
      <c r="D323" s="3"/>
    </row>
    <row r="324" spans="1:4">
      <c r="A324" s="3"/>
      <c r="B324" s="3"/>
      <c r="C324" s="3"/>
      <c r="D324" s="3"/>
    </row>
    <row r="325" spans="1:4">
      <c r="A325" s="3"/>
      <c r="B325" s="3"/>
      <c r="C325" s="3"/>
      <c r="D325" s="3"/>
    </row>
    <row r="326" spans="1:4">
      <c r="A326" s="3"/>
      <c r="B326" s="3"/>
      <c r="C326" s="3"/>
      <c r="D326" s="3"/>
    </row>
    <row r="327" spans="1:4">
      <c r="A327" s="3"/>
      <c r="B327" s="3"/>
      <c r="C327" s="3"/>
      <c r="D327" s="3"/>
    </row>
    <row r="328" spans="1:4">
      <c r="A328" s="3"/>
      <c r="B328" s="3"/>
      <c r="C328" s="3"/>
      <c r="D328" s="3"/>
    </row>
    <row r="329" spans="1:4">
      <c r="A329" s="3"/>
      <c r="B329" s="3"/>
      <c r="C329" s="3"/>
      <c r="D329" s="3"/>
    </row>
    <row r="330" spans="1:4">
      <c r="A330" s="3"/>
      <c r="B330" s="3"/>
      <c r="C330" s="3"/>
      <c r="D330" s="3"/>
    </row>
    <row r="331" spans="1:4">
      <c r="A331" s="3"/>
      <c r="B331" s="3"/>
      <c r="C331" s="3"/>
      <c r="D331" s="3"/>
    </row>
    <row r="332" spans="1:4">
      <c r="A332" s="3"/>
      <c r="B332" s="3"/>
      <c r="C332" s="3"/>
      <c r="D332" s="3"/>
    </row>
    <row r="333" spans="1:4">
      <c r="A333" s="3"/>
      <c r="B333" s="3"/>
      <c r="C333" s="3"/>
      <c r="D333" s="3"/>
    </row>
    <row r="334" spans="1:4">
      <c r="A334" s="3"/>
      <c r="B334" s="3"/>
      <c r="C334" s="3"/>
      <c r="D334" s="3"/>
    </row>
    <row r="335" spans="1:4">
      <c r="A335" s="3"/>
      <c r="B335" s="3"/>
      <c r="C335" s="3"/>
      <c r="D335" s="3"/>
    </row>
    <row r="336" spans="1:4">
      <c r="A336" s="3"/>
      <c r="B336" s="3"/>
      <c r="C336" s="3"/>
      <c r="D336" s="3"/>
    </row>
    <row r="337" spans="1:4">
      <c r="A337" s="3"/>
      <c r="B337" s="3"/>
      <c r="C337" s="3"/>
      <c r="D337" s="3"/>
    </row>
    <row r="338" spans="1:4">
      <c r="A338" s="3"/>
      <c r="B338" s="3"/>
      <c r="C338" s="3"/>
      <c r="D338" s="3"/>
    </row>
    <row r="339" spans="1:4">
      <c r="A339" s="3"/>
      <c r="B339" s="3"/>
      <c r="C339" s="3"/>
      <c r="D339" s="3"/>
    </row>
    <row r="340" spans="1:4">
      <c r="A340" s="3"/>
      <c r="B340" s="3"/>
      <c r="C340" s="3"/>
      <c r="D340" s="3"/>
    </row>
    <row r="341" spans="1:4">
      <c r="A341" s="3"/>
      <c r="B341" s="3"/>
      <c r="C341" s="3"/>
      <c r="D341" s="3"/>
    </row>
    <row r="342" spans="1:4">
      <c r="A342" s="3"/>
      <c r="B342" s="3"/>
      <c r="C342" s="3"/>
      <c r="D342" s="3"/>
    </row>
    <row r="343" spans="1:4">
      <c r="A343" s="3"/>
      <c r="B343" s="3"/>
      <c r="C343" s="3"/>
      <c r="D343" s="3"/>
    </row>
    <row r="344" spans="1:4">
      <c r="A344" s="3"/>
      <c r="B344" s="3"/>
      <c r="C344" s="3"/>
      <c r="D344" s="3"/>
    </row>
    <row r="345" spans="1:4">
      <c r="A345" s="3"/>
      <c r="B345" s="3"/>
      <c r="C345" s="3"/>
      <c r="D345" s="3"/>
    </row>
    <row r="346" spans="1:4">
      <c r="A346" s="3"/>
      <c r="B346" s="3"/>
      <c r="C346" s="3"/>
      <c r="D346" s="3"/>
    </row>
    <row r="347" spans="1:4">
      <c r="A347" s="3"/>
      <c r="B347" s="3"/>
      <c r="C347" s="3"/>
      <c r="D347" s="3"/>
    </row>
    <row r="348" spans="1:4">
      <c r="A348" s="3"/>
      <c r="B348" s="3"/>
      <c r="C348" s="3"/>
      <c r="D348" s="3"/>
    </row>
    <row r="349" spans="1:4">
      <c r="A349" s="3"/>
      <c r="B349" s="3"/>
      <c r="C349" s="3"/>
      <c r="D349" s="3"/>
    </row>
    <row r="350" spans="1:4">
      <c r="A350" s="3"/>
      <c r="B350" s="3"/>
      <c r="C350" s="3"/>
      <c r="D350" s="3"/>
    </row>
    <row r="351" spans="1:4">
      <c r="A351" s="3"/>
      <c r="B351" s="3"/>
      <c r="C351" s="3"/>
      <c r="D351" s="3"/>
    </row>
    <row r="352" spans="1:4">
      <c r="A352" s="3"/>
      <c r="B352" s="3"/>
      <c r="C352" s="3"/>
      <c r="D352" s="3"/>
    </row>
    <row r="353" spans="1:4">
      <c r="A353" s="3"/>
      <c r="B353" s="3"/>
      <c r="C353" s="3"/>
      <c r="D353" s="3"/>
    </row>
    <row r="354" spans="1:4">
      <c r="A354" s="3"/>
      <c r="B354" s="3"/>
      <c r="C354" s="3"/>
      <c r="D354" s="3"/>
    </row>
    <row r="355" spans="1:4">
      <c r="A355" s="3"/>
      <c r="B355" s="3"/>
      <c r="C355" s="3"/>
      <c r="D355" s="3"/>
    </row>
    <row r="356" spans="1:4">
      <c r="A356" s="3"/>
      <c r="B356" s="3"/>
      <c r="C356" s="3"/>
      <c r="D356" s="3"/>
    </row>
    <row r="357" spans="1:4">
      <c r="A357" s="3"/>
      <c r="B357" s="3"/>
      <c r="C357" s="3"/>
      <c r="D357" s="3"/>
    </row>
    <row r="358" spans="1:4">
      <c r="A358" s="3"/>
      <c r="B358" s="3"/>
      <c r="C358" s="3"/>
      <c r="D358" s="3"/>
    </row>
    <row r="359" spans="1:4">
      <c r="A359" s="3"/>
      <c r="B359" s="3"/>
      <c r="C359" s="3"/>
      <c r="D359" s="3"/>
    </row>
    <row r="360" spans="1:4">
      <c r="A360" s="3"/>
      <c r="B360" s="3"/>
      <c r="C360" s="3"/>
      <c r="D360" s="3"/>
    </row>
    <row r="361" spans="1:4">
      <c r="A361" s="3"/>
      <c r="B361" s="3"/>
      <c r="C361" s="3"/>
      <c r="D361" s="3"/>
    </row>
    <row r="362" spans="1:4">
      <c r="A362" s="3"/>
      <c r="B362" s="3"/>
      <c r="C362" s="3"/>
      <c r="D362" s="3"/>
    </row>
    <row r="363" spans="1:4">
      <c r="A363" s="3"/>
      <c r="B363" s="3"/>
      <c r="C363" s="3"/>
      <c r="D363" s="3"/>
    </row>
    <row r="364" spans="1:4">
      <c r="A364" s="3"/>
      <c r="B364" s="3"/>
      <c r="C364" s="3"/>
      <c r="D364" s="3"/>
    </row>
    <row r="365" spans="1:4">
      <c r="A365" s="3"/>
      <c r="B365" s="3"/>
      <c r="C365" s="3"/>
      <c r="D365" s="3"/>
    </row>
    <row r="366" spans="1:4">
      <c r="A366" s="3"/>
      <c r="B366" s="3"/>
      <c r="C366" s="3"/>
      <c r="D366" s="3"/>
    </row>
    <row r="367" spans="1:4">
      <c r="A367" s="3"/>
      <c r="B367" s="3"/>
      <c r="C367" s="3"/>
      <c r="D367" s="3"/>
    </row>
    <row r="368" spans="1:4">
      <c r="A368" s="3"/>
      <c r="B368" s="3"/>
      <c r="C368" s="3"/>
      <c r="D368" s="3"/>
    </row>
    <row r="369" spans="1:4">
      <c r="A369" s="3"/>
      <c r="B369" s="3"/>
      <c r="C369" s="3"/>
      <c r="D369" s="3"/>
    </row>
    <row r="370" spans="1:4">
      <c r="A370" s="3"/>
      <c r="B370" s="3"/>
      <c r="C370" s="3"/>
      <c r="D370" s="3"/>
    </row>
    <row r="371" spans="1:4">
      <c r="A371" s="3"/>
      <c r="B371" s="3"/>
      <c r="C371" s="3"/>
      <c r="D371" s="3"/>
    </row>
    <row r="372" spans="1:4">
      <c r="A372" s="3"/>
      <c r="B372" s="3"/>
      <c r="C372" s="3"/>
      <c r="D372" s="3"/>
    </row>
    <row r="373" spans="1:4">
      <c r="A373" s="3"/>
      <c r="B373" s="3"/>
      <c r="C373" s="3"/>
      <c r="D373" s="3"/>
    </row>
    <row r="374" spans="1:4">
      <c r="A374" s="3"/>
      <c r="B374" s="3"/>
      <c r="C374" s="3"/>
      <c r="D374" s="3"/>
    </row>
    <row r="375" spans="1:4">
      <c r="A375" s="3"/>
      <c r="B375" s="3"/>
      <c r="C375" s="3"/>
      <c r="D375" s="3"/>
    </row>
    <row r="376" spans="1:4">
      <c r="A376" s="3"/>
      <c r="B376" s="3"/>
      <c r="C376" s="3"/>
      <c r="D376" s="3"/>
    </row>
    <row r="377" spans="1:4">
      <c r="A377" s="3"/>
      <c r="B377" s="3"/>
      <c r="C377" s="3"/>
      <c r="D377" s="3"/>
    </row>
    <row r="378" spans="1:4">
      <c r="A378" s="3"/>
      <c r="B378" s="3"/>
      <c r="C378" s="3"/>
      <c r="D378" s="3"/>
    </row>
    <row r="379" spans="1:4">
      <c r="A379" s="3"/>
      <c r="B379" s="3"/>
      <c r="C379" s="3"/>
      <c r="D379" s="3"/>
    </row>
    <row r="380" spans="1:4">
      <c r="A380" s="3"/>
      <c r="B380" s="3"/>
      <c r="C380" s="3"/>
      <c r="D380" s="3"/>
    </row>
    <row r="381" spans="1:4">
      <c r="A381" s="3"/>
      <c r="B381" s="3"/>
      <c r="C381" s="3"/>
      <c r="D381" s="3"/>
    </row>
    <row r="382" spans="1:4">
      <c r="A382" s="3"/>
      <c r="B382" s="3"/>
      <c r="C382" s="3"/>
      <c r="D382" s="3"/>
    </row>
    <row r="383" spans="1:4">
      <c r="A383" s="3"/>
      <c r="B383" s="3"/>
      <c r="C383" s="3"/>
      <c r="D383" s="3"/>
    </row>
    <row r="384" spans="1:4">
      <c r="A384" s="3"/>
      <c r="B384" s="3"/>
      <c r="C384" s="3"/>
      <c r="D384" s="3"/>
    </row>
    <row r="385" spans="1:4">
      <c r="A385" s="3"/>
      <c r="B385" s="3"/>
      <c r="C385" s="3"/>
      <c r="D385" s="3"/>
    </row>
    <row r="386" spans="1:4">
      <c r="A386" s="3"/>
      <c r="B386" s="3"/>
      <c r="C386" s="3"/>
      <c r="D386" s="3"/>
    </row>
    <row r="387" spans="1:4">
      <c r="A387" s="3"/>
      <c r="B387" s="3"/>
      <c r="C387" s="3"/>
      <c r="D387" s="3"/>
    </row>
    <row r="388" spans="1:4">
      <c r="A388" s="3"/>
      <c r="B388" s="3"/>
      <c r="C388" s="3"/>
      <c r="D388" s="3"/>
    </row>
    <row r="389" spans="1:4">
      <c r="A389" s="3"/>
      <c r="B389" s="3"/>
      <c r="C389" s="3"/>
      <c r="D389" s="3"/>
    </row>
    <row r="390" spans="1:4">
      <c r="A390" s="3"/>
      <c r="B390" s="3"/>
      <c r="C390" s="3"/>
      <c r="D390" s="3"/>
    </row>
    <row r="391" spans="1:4">
      <c r="A391" s="3"/>
      <c r="B391" s="3"/>
      <c r="C391" s="3"/>
      <c r="D391" s="3"/>
    </row>
    <row r="392" spans="1:4">
      <c r="A392" s="3"/>
      <c r="B392" s="3"/>
      <c r="C392" s="3"/>
      <c r="D392" s="3"/>
    </row>
    <row r="393" spans="1:4">
      <c r="A393" s="3"/>
      <c r="B393" s="3"/>
      <c r="C393" s="3"/>
      <c r="D393" s="3"/>
    </row>
    <row r="394" spans="1:4">
      <c r="A394" s="3"/>
      <c r="B394" s="3"/>
      <c r="C394" s="3"/>
      <c r="D394" s="3"/>
    </row>
    <row r="395" spans="1:4">
      <c r="A395" s="3"/>
      <c r="B395" s="3"/>
      <c r="C395" s="3"/>
      <c r="D395" s="3"/>
    </row>
    <row r="396" spans="1:4">
      <c r="A396" s="3"/>
      <c r="B396" s="3"/>
      <c r="C396" s="3"/>
      <c r="D396" s="3"/>
    </row>
    <row r="397" spans="1:4">
      <c r="A397" s="3"/>
      <c r="B397" s="3"/>
      <c r="C397" s="3"/>
      <c r="D397" s="3"/>
    </row>
    <row r="398" spans="1:4">
      <c r="A398" s="3"/>
      <c r="B398" s="3"/>
      <c r="C398" s="3"/>
      <c r="D398" s="3"/>
    </row>
    <row r="399" spans="1:4">
      <c r="A399" s="3"/>
      <c r="B399" s="3"/>
      <c r="C399" s="3"/>
      <c r="D399" s="3"/>
    </row>
    <row r="400" spans="1:4">
      <c r="A400" s="3"/>
      <c r="B400" s="3"/>
      <c r="C400" s="3"/>
      <c r="D400" s="3"/>
    </row>
    <row r="401" spans="1:4">
      <c r="A401" s="3"/>
      <c r="B401" s="3"/>
      <c r="C401" s="3"/>
      <c r="D401" s="3"/>
    </row>
    <row r="402" spans="1:4">
      <c r="A402" s="3"/>
      <c r="B402" s="3"/>
      <c r="C402" s="3"/>
      <c r="D402" s="3"/>
    </row>
    <row r="403" spans="1:4">
      <c r="A403" s="3"/>
      <c r="B403" s="3"/>
      <c r="C403" s="3"/>
      <c r="D403" s="3"/>
    </row>
    <row r="404" spans="1:4">
      <c r="A404" s="3"/>
      <c r="B404" s="3"/>
      <c r="C404" s="3"/>
      <c r="D404" s="3"/>
    </row>
    <row r="405" spans="1:4">
      <c r="A405" s="3"/>
      <c r="B405" s="3"/>
      <c r="C405" s="3"/>
      <c r="D405" s="3"/>
    </row>
    <row r="406" spans="1:4">
      <c r="A406" s="3"/>
      <c r="B406" s="3"/>
      <c r="C406" s="3"/>
      <c r="D406" s="3"/>
    </row>
    <row r="407" spans="1:4">
      <c r="A407" s="3"/>
      <c r="B407" s="3"/>
      <c r="C407" s="3"/>
      <c r="D407" s="3"/>
    </row>
    <row r="408" spans="1:4">
      <c r="A408" s="3"/>
      <c r="B408" s="3"/>
      <c r="C408" s="3"/>
      <c r="D408" s="3"/>
    </row>
    <row r="409" spans="1:4">
      <c r="A409" s="3"/>
      <c r="B409" s="3"/>
      <c r="C409" s="3"/>
      <c r="D409" s="3"/>
    </row>
    <row r="410" spans="1:4">
      <c r="A410" s="3"/>
      <c r="B410" s="3"/>
      <c r="C410" s="3"/>
      <c r="D410" s="3"/>
    </row>
    <row r="411" spans="1:4">
      <c r="A411" s="3"/>
      <c r="B411" s="3"/>
      <c r="C411" s="3"/>
      <c r="D411" s="3"/>
    </row>
    <row r="412" spans="1:4">
      <c r="A412" s="3"/>
      <c r="B412" s="3"/>
      <c r="C412" s="3"/>
      <c r="D412" s="3"/>
    </row>
    <row r="413" spans="1:4">
      <c r="A413" s="3"/>
      <c r="B413" s="3"/>
      <c r="C413" s="3"/>
      <c r="D413" s="3"/>
    </row>
    <row r="414" spans="1:4">
      <c r="A414" s="3"/>
      <c r="B414" s="3"/>
      <c r="C414" s="3"/>
      <c r="D414" s="3"/>
    </row>
    <row r="415" spans="1:4">
      <c r="A415" s="3"/>
      <c r="B415" s="3"/>
      <c r="C415" s="3"/>
      <c r="D415" s="3"/>
    </row>
    <row r="416" spans="1:4">
      <c r="A416" s="3"/>
      <c r="B416" s="3"/>
      <c r="C416" s="3"/>
      <c r="D416" s="3"/>
    </row>
    <row r="417" spans="1:4">
      <c r="A417" s="3"/>
      <c r="B417" s="3"/>
      <c r="C417" s="3"/>
      <c r="D417" s="3"/>
    </row>
    <row r="418" spans="1:4">
      <c r="A418" s="3"/>
      <c r="B418" s="3"/>
      <c r="C418" s="3"/>
      <c r="D418" s="3"/>
    </row>
    <row r="419" spans="1:4">
      <c r="A419" s="3"/>
      <c r="B419" s="3"/>
      <c r="C419" s="3"/>
      <c r="D419" s="3"/>
    </row>
    <row r="420" spans="1:4">
      <c r="A420" s="3"/>
      <c r="B420" s="3"/>
      <c r="C420" s="3"/>
      <c r="D420" s="3"/>
    </row>
    <row r="421" spans="1:4">
      <c r="A421" s="3"/>
      <c r="B421" s="3"/>
      <c r="C421" s="3"/>
      <c r="D421" s="3"/>
    </row>
    <row r="422" spans="1:4">
      <c r="A422" s="3"/>
      <c r="B422" s="3"/>
      <c r="C422" s="3"/>
      <c r="D422" s="3"/>
    </row>
    <row r="423" spans="1:4">
      <c r="A423" s="3"/>
      <c r="B423" s="3"/>
      <c r="C423" s="3"/>
      <c r="D423" s="3"/>
    </row>
    <row r="424" spans="1:4">
      <c r="A424" s="3"/>
      <c r="B424" s="3"/>
      <c r="C424" s="3"/>
      <c r="D424" s="3"/>
    </row>
    <row r="425" spans="1:4">
      <c r="A425" s="3"/>
      <c r="B425" s="3"/>
      <c r="C425" s="3"/>
      <c r="D425" s="3"/>
    </row>
    <row r="426" spans="1:4">
      <c r="A426" s="3"/>
      <c r="B426" s="3"/>
      <c r="C426" s="3"/>
      <c r="D426" s="3"/>
    </row>
    <row r="427" spans="1:4">
      <c r="A427" s="3"/>
      <c r="B427" s="3"/>
      <c r="C427" s="3"/>
      <c r="D427" s="3"/>
    </row>
    <row r="428" spans="1:4">
      <c r="A428" s="3"/>
      <c r="B428" s="3"/>
      <c r="C428" s="3"/>
      <c r="D428" s="3"/>
    </row>
    <row r="429" spans="1:4">
      <c r="A429" s="3"/>
      <c r="B429" s="3"/>
      <c r="C429" s="3"/>
      <c r="D429" s="3"/>
    </row>
    <row r="430" spans="1:4">
      <c r="A430" s="3"/>
      <c r="B430" s="3"/>
      <c r="C430" s="3"/>
      <c r="D430" s="3"/>
    </row>
    <row r="431" spans="1:4">
      <c r="A431" s="3"/>
      <c r="B431" s="3"/>
      <c r="C431" s="3"/>
      <c r="D431" s="3"/>
    </row>
    <row r="432" spans="1:4">
      <c r="A432" s="3"/>
      <c r="B432" s="3"/>
      <c r="C432" s="3"/>
      <c r="D432" s="3"/>
    </row>
    <row r="433" spans="1:4">
      <c r="A433" s="3"/>
      <c r="B433" s="3"/>
      <c r="C433" s="3"/>
      <c r="D433" s="3"/>
    </row>
    <row r="434" spans="1:4">
      <c r="A434" s="3"/>
      <c r="B434" s="3"/>
      <c r="C434" s="3"/>
      <c r="D434" s="3"/>
    </row>
    <row r="435" spans="1:4">
      <c r="A435" s="3"/>
      <c r="B435" s="3"/>
      <c r="C435" s="3"/>
      <c r="D435" s="3"/>
    </row>
    <row r="436" spans="1:4">
      <c r="A436" s="3"/>
      <c r="B436" s="3"/>
      <c r="C436" s="3"/>
      <c r="D436" s="3"/>
    </row>
    <row r="437" spans="1:4">
      <c r="A437" s="3"/>
      <c r="B437" s="3"/>
      <c r="C437" s="3"/>
      <c r="D437" s="3"/>
    </row>
    <row r="438" spans="1:4">
      <c r="A438" s="3"/>
      <c r="B438" s="3"/>
      <c r="C438" s="3"/>
      <c r="D438" s="3"/>
    </row>
    <row r="439" spans="1:4">
      <c r="A439" s="3"/>
      <c r="B439" s="3"/>
      <c r="C439" s="3"/>
      <c r="D439" s="3"/>
    </row>
    <row r="440" spans="1:4">
      <c r="A440" s="3"/>
      <c r="B440" s="3"/>
      <c r="C440" s="3"/>
      <c r="D440" s="3"/>
    </row>
    <row r="441" spans="1:4">
      <c r="A441" s="3"/>
      <c r="B441" s="3"/>
      <c r="C441" s="3"/>
      <c r="D441" s="3"/>
    </row>
    <row r="442" spans="1:4">
      <c r="A442" s="3"/>
      <c r="B442" s="3"/>
      <c r="C442" s="3"/>
      <c r="D442" s="3"/>
    </row>
    <row r="443" spans="1:4">
      <c r="A443" s="3"/>
      <c r="B443" s="3"/>
      <c r="C443" s="3"/>
      <c r="D443" s="3"/>
    </row>
    <row r="444" spans="1:4">
      <c r="A444" s="3"/>
      <c r="B444" s="3"/>
      <c r="C444" s="3"/>
      <c r="D444" s="3"/>
    </row>
    <row r="445" spans="1:4">
      <c r="A445" s="3"/>
      <c r="B445" s="3"/>
      <c r="C445" s="3"/>
      <c r="D445" s="3"/>
    </row>
    <row r="446" spans="1:4">
      <c r="A446" s="3"/>
      <c r="B446" s="3"/>
      <c r="C446" s="3"/>
      <c r="D446" s="3"/>
    </row>
    <row r="447" spans="1:4">
      <c r="A447" s="3"/>
      <c r="B447" s="3"/>
      <c r="C447" s="3"/>
      <c r="D447" s="3"/>
    </row>
    <row r="448" spans="1:4">
      <c r="A448" s="3"/>
      <c r="B448" s="3"/>
      <c r="C448" s="3"/>
      <c r="D448" s="3"/>
    </row>
    <row r="449" spans="1:4">
      <c r="A449" s="3"/>
      <c r="B449" s="3"/>
      <c r="C449" s="3"/>
      <c r="D449" s="3"/>
    </row>
    <row r="450" spans="1:4">
      <c r="A450" s="3"/>
      <c r="B450" s="3"/>
      <c r="C450" s="3"/>
      <c r="D450" s="3"/>
    </row>
    <row r="451" spans="1:4">
      <c r="A451" s="3"/>
      <c r="B451" s="3"/>
      <c r="C451" s="3"/>
      <c r="D451" s="3"/>
    </row>
    <row r="452" spans="1:4">
      <c r="A452" s="3"/>
      <c r="B452" s="3"/>
      <c r="C452" s="3"/>
      <c r="D452" s="3"/>
    </row>
    <row r="453" spans="1:4">
      <c r="A453" s="3"/>
      <c r="B453" s="3"/>
      <c r="C453" s="3"/>
      <c r="D453" s="3"/>
    </row>
    <row r="454" spans="1:4">
      <c r="A454" s="3"/>
      <c r="B454" s="3"/>
      <c r="C454" s="3"/>
      <c r="D454" s="3"/>
    </row>
    <row r="455" spans="1:4">
      <c r="A455" s="3"/>
      <c r="B455" s="3"/>
      <c r="C455" s="3"/>
      <c r="D455" s="3"/>
    </row>
    <row r="456" spans="1:4">
      <c r="A456" s="3"/>
      <c r="B456" s="3"/>
      <c r="C456" s="3"/>
      <c r="D456" s="3"/>
    </row>
    <row r="457" spans="1:4">
      <c r="A457" s="3"/>
      <c r="B457" s="3"/>
      <c r="C457" s="3"/>
      <c r="D457" s="3"/>
    </row>
    <row r="458" spans="1:4">
      <c r="A458" s="3"/>
      <c r="B458" s="3"/>
      <c r="C458" s="3"/>
      <c r="D458" s="3"/>
    </row>
    <row r="459" spans="1:4">
      <c r="A459" s="3"/>
      <c r="B459" s="3"/>
      <c r="C459" s="3"/>
      <c r="D459" s="3"/>
    </row>
    <row r="460" spans="1:4">
      <c r="A460" s="3"/>
      <c r="B460" s="3"/>
      <c r="C460" s="3"/>
      <c r="D460" s="3"/>
    </row>
    <row r="461" spans="1:4">
      <c r="A461" s="3"/>
      <c r="B461" s="3"/>
      <c r="C461" s="3"/>
      <c r="D461" s="3"/>
    </row>
    <row r="462" spans="1:4">
      <c r="A462" s="3"/>
      <c r="B462" s="3"/>
      <c r="C462" s="3"/>
      <c r="D462" s="3"/>
    </row>
    <row r="463" spans="1:4">
      <c r="A463" s="3"/>
      <c r="B463" s="3"/>
      <c r="C463" s="3"/>
      <c r="D463" s="3"/>
    </row>
    <row r="464" spans="1:4">
      <c r="A464" s="3"/>
      <c r="B464" s="3"/>
      <c r="C464" s="3"/>
      <c r="D464" s="3"/>
    </row>
    <row r="465" spans="1:4">
      <c r="A465" s="3"/>
      <c r="B465" s="3"/>
      <c r="C465" s="3"/>
      <c r="D465" s="3"/>
    </row>
    <row r="466" spans="1:4">
      <c r="A466" s="3"/>
      <c r="B466" s="3"/>
      <c r="C466" s="3"/>
      <c r="D466" s="3"/>
    </row>
    <row r="467" spans="1:4">
      <c r="A467" s="3"/>
      <c r="B467" s="3"/>
      <c r="C467" s="3"/>
      <c r="D467" s="3"/>
    </row>
    <row r="468" spans="1:4">
      <c r="A468" s="3"/>
      <c r="B468" s="3"/>
      <c r="C468" s="3"/>
      <c r="D468" s="3"/>
    </row>
    <row r="469" spans="1:4">
      <c r="A469" s="3"/>
      <c r="B469" s="3"/>
      <c r="C469" s="3"/>
      <c r="D469" s="3"/>
    </row>
    <row r="470" spans="1:4">
      <c r="A470" s="3"/>
      <c r="B470" s="3"/>
      <c r="C470" s="3"/>
      <c r="D470" s="3"/>
    </row>
    <row r="471" spans="1:4">
      <c r="A471" s="3"/>
      <c r="B471" s="3"/>
      <c r="C471" s="3"/>
      <c r="D471" s="3"/>
    </row>
    <row r="472" spans="1:4">
      <c r="A472" s="3"/>
      <c r="B472" s="3"/>
      <c r="C472" s="3"/>
      <c r="D472" s="3"/>
    </row>
    <row r="473" spans="1:4">
      <c r="A473" s="3"/>
      <c r="B473" s="3"/>
      <c r="C473" s="3"/>
      <c r="D473" s="3"/>
    </row>
    <row r="474" spans="1:4">
      <c r="A474" s="3"/>
      <c r="B474" s="3"/>
      <c r="C474" s="3"/>
      <c r="D474" s="3"/>
    </row>
    <row r="475" spans="1:4">
      <c r="A475" s="3"/>
      <c r="B475" s="3"/>
      <c r="C475" s="3"/>
      <c r="D475" s="3"/>
    </row>
    <row r="476" spans="1:4">
      <c r="A476" s="3"/>
      <c r="B476" s="3"/>
      <c r="C476" s="3"/>
      <c r="D476" s="3"/>
    </row>
    <row r="477" spans="1:4">
      <c r="A477" s="3"/>
      <c r="B477" s="3"/>
      <c r="C477" s="3"/>
      <c r="D477" s="3"/>
    </row>
    <row r="478" spans="1:4">
      <c r="A478" s="3"/>
      <c r="B478" s="3"/>
      <c r="C478" s="3"/>
      <c r="D478" s="3"/>
    </row>
    <row r="479" spans="1:4">
      <c r="A479" s="3"/>
      <c r="B479" s="3"/>
      <c r="C479" s="3"/>
      <c r="D479" s="3"/>
    </row>
    <row r="480" spans="1:4">
      <c r="A480" s="3"/>
      <c r="B480" s="3"/>
      <c r="C480" s="3"/>
      <c r="D480" s="3"/>
    </row>
    <row r="481" spans="1:4">
      <c r="A481" s="3"/>
      <c r="B481" s="3"/>
      <c r="C481" s="3"/>
      <c r="D481" s="3"/>
    </row>
    <row r="482" spans="1:4">
      <c r="A482" s="3"/>
      <c r="B482" s="3"/>
      <c r="C482" s="3"/>
      <c r="D482" s="3"/>
    </row>
    <row r="483" spans="1:4">
      <c r="A483" s="3"/>
      <c r="B483" s="3"/>
      <c r="C483" s="3"/>
      <c r="D483" s="3"/>
    </row>
    <row r="484" spans="1:4">
      <c r="A484" s="3"/>
      <c r="B484" s="3"/>
      <c r="C484" s="3"/>
      <c r="D484" s="3"/>
    </row>
    <row r="485" spans="1:4">
      <c r="A485" s="3"/>
      <c r="B485" s="3"/>
      <c r="C485" s="3"/>
      <c r="D485" s="3"/>
    </row>
    <row r="486" spans="1:4">
      <c r="A486" s="3"/>
      <c r="B486" s="3"/>
      <c r="C486" s="3"/>
      <c r="D486" s="3"/>
    </row>
    <row r="487" spans="1:4">
      <c r="A487" s="3"/>
      <c r="B487" s="3"/>
      <c r="C487" s="3"/>
      <c r="D487" s="3"/>
    </row>
    <row r="488" spans="1:4">
      <c r="A488" s="3"/>
      <c r="B488" s="3"/>
      <c r="C488" s="3"/>
      <c r="D488" s="3"/>
    </row>
    <row r="489" spans="1:4">
      <c r="A489" s="3"/>
      <c r="B489" s="3"/>
      <c r="C489" s="3"/>
      <c r="D489" s="3"/>
    </row>
    <row r="490" spans="1:4">
      <c r="A490" s="3"/>
      <c r="B490" s="3"/>
      <c r="C490" s="3"/>
      <c r="D490" s="3"/>
    </row>
    <row r="491" spans="1:4">
      <c r="A491" s="3"/>
      <c r="B491" s="3"/>
      <c r="C491" s="3"/>
      <c r="D491" s="3"/>
    </row>
    <row r="492" spans="1:4">
      <c r="A492" s="3"/>
      <c r="B492" s="3"/>
      <c r="C492" s="3"/>
      <c r="D492" s="3"/>
    </row>
    <row r="493" spans="1:4">
      <c r="A493" s="3"/>
      <c r="B493" s="3"/>
      <c r="C493" s="3"/>
      <c r="D493" s="3"/>
    </row>
    <row r="494" spans="1:4">
      <c r="A494" s="3"/>
      <c r="B494" s="3"/>
      <c r="C494" s="3"/>
      <c r="D494" s="3"/>
    </row>
    <row r="495" spans="1:4">
      <c r="A495" s="3"/>
      <c r="B495" s="3"/>
      <c r="C495" s="3"/>
      <c r="D495" s="3"/>
    </row>
    <row r="496" spans="1:4">
      <c r="A496" s="3"/>
      <c r="B496" s="3"/>
      <c r="C496" s="3"/>
      <c r="D496" s="3"/>
    </row>
    <row r="497" spans="1:4">
      <c r="A497" s="3"/>
      <c r="B497" s="3"/>
      <c r="C497" s="3"/>
      <c r="D497" s="3"/>
    </row>
    <row r="498" spans="1:4">
      <c r="A498" s="3"/>
      <c r="B498" s="3"/>
      <c r="C498" s="3"/>
      <c r="D498" s="3"/>
    </row>
    <row r="499" spans="1:4">
      <c r="A499" s="3"/>
      <c r="B499" s="3"/>
      <c r="C499" s="3"/>
      <c r="D499" s="3"/>
    </row>
    <row r="500" spans="1:4">
      <c r="A500" s="3"/>
      <c r="B500" s="3"/>
      <c r="C500" s="3"/>
      <c r="D500" s="3"/>
    </row>
    <row r="501" spans="1:4">
      <c r="A501" s="3"/>
      <c r="B501" s="3"/>
      <c r="C501" s="3"/>
      <c r="D501" s="3"/>
    </row>
    <row r="502" spans="1:4">
      <c r="A502" s="3"/>
      <c r="B502" s="3"/>
      <c r="C502" s="3"/>
      <c r="D502" s="3"/>
    </row>
    <row r="503" spans="1:4">
      <c r="A503" s="3"/>
      <c r="B503" s="3"/>
      <c r="C503" s="3"/>
      <c r="D503" s="3"/>
    </row>
    <row r="504" spans="1:4">
      <c r="A504" s="3"/>
      <c r="B504" s="3"/>
      <c r="C504" s="3"/>
      <c r="D504" s="3"/>
    </row>
    <row r="505" spans="1:4">
      <c r="A505" s="3"/>
      <c r="B505" s="3"/>
      <c r="C505" s="3"/>
      <c r="D505" s="3"/>
    </row>
    <row r="506" spans="1:4">
      <c r="A506" s="3"/>
      <c r="B506" s="3"/>
      <c r="C506" s="3"/>
      <c r="D506" s="3"/>
    </row>
    <row r="507" spans="1:4">
      <c r="A507" s="3"/>
      <c r="B507" s="3"/>
      <c r="C507" s="3"/>
      <c r="D507" s="3"/>
    </row>
    <row r="508" spans="1:4">
      <c r="A508" s="3"/>
      <c r="B508" s="3"/>
      <c r="C508" s="3"/>
      <c r="D508" s="3"/>
    </row>
    <row r="509" spans="1:4">
      <c r="A509" s="3"/>
      <c r="B509" s="3"/>
      <c r="C509" s="3"/>
      <c r="D509" s="3"/>
    </row>
    <row r="510" spans="1:4">
      <c r="A510" s="3"/>
      <c r="B510" s="3"/>
      <c r="C510" s="3"/>
      <c r="D510" s="3"/>
    </row>
    <row r="511" spans="1:4">
      <c r="A511" s="3"/>
      <c r="B511" s="3"/>
      <c r="C511" s="3"/>
      <c r="D511" s="3"/>
    </row>
    <row r="512" spans="1:4">
      <c r="A512" s="3"/>
      <c r="B512" s="3"/>
      <c r="C512" s="3"/>
      <c r="D512" s="3"/>
    </row>
    <row r="513" spans="1:4">
      <c r="A513" s="3"/>
      <c r="B513" s="3"/>
      <c r="C513" s="3"/>
      <c r="D513" s="3"/>
    </row>
    <row r="514" spans="1:4">
      <c r="A514" s="3"/>
      <c r="B514" s="3"/>
      <c r="C514" s="3"/>
      <c r="D514" s="3"/>
    </row>
    <row r="515" spans="1:4">
      <c r="A515" s="3"/>
      <c r="B515" s="3"/>
      <c r="C515" s="3"/>
      <c r="D515" s="3"/>
    </row>
    <row r="516" spans="1:4">
      <c r="A516" s="3"/>
      <c r="B516" s="3"/>
      <c r="C516" s="3"/>
      <c r="D516" s="3"/>
    </row>
    <row r="517" spans="1:4">
      <c r="A517" s="3"/>
      <c r="B517" s="3"/>
      <c r="C517" s="3"/>
      <c r="D517" s="3"/>
    </row>
    <row r="518" spans="1:4">
      <c r="A518" s="3"/>
      <c r="B518" s="3"/>
      <c r="C518" s="3"/>
      <c r="D518" s="3"/>
    </row>
    <row r="519" spans="1:4">
      <c r="A519" s="3"/>
      <c r="B519" s="3"/>
      <c r="C519" s="3"/>
      <c r="D519" s="3"/>
    </row>
    <row r="520" spans="1:4">
      <c r="A520" s="3"/>
      <c r="B520" s="3"/>
      <c r="C520" s="3"/>
      <c r="D520" s="3"/>
    </row>
    <row r="521" spans="1:4">
      <c r="A521" s="3"/>
      <c r="B521" s="3"/>
      <c r="C521" s="3"/>
      <c r="D521" s="3"/>
    </row>
    <row r="522" spans="1:4">
      <c r="A522" s="3"/>
      <c r="B522" s="3"/>
      <c r="C522" s="3"/>
      <c r="D522" s="3"/>
    </row>
    <row r="523" spans="1:4">
      <c r="A523" s="3"/>
      <c r="B523" s="3"/>
      <c r="C523" s="3"/>
      <c r="D523" s="3"/>
    </row>
    <row r="524" spans="1:4">
      <c r="A524" s="3"/>
      <c r="B524" s="3"/>
      <c r="C524" s="3"/>
      <c r="D524" s="3"/>
    </row>
    <row r="525" spans="1:4">
      <c r="A525" s="3"/>
      <c r="B525" s="3"/>
      <c r="C525" s="3"/>
      <c r="D525" s="3"/>
    </row>
    <row r="526" spans="1:4">
      <c r="A526" s="3"/>
      <c r="B526" s="3"/>
      <c r="C526" s="3"/>
      <c r="D526" s="3"/>
    </row>
    <row r="527" spans="1:4">
      <c r="A527" s="3"/>
      <c r="B527" s="3"/>
      <c r="C527" s="3"/>
      <c r="D527" s="3"/>
    </row>
    <row r="528" spans="1:4">
      <c r="A528" s="3"/>
      <c r="B528" s="3"/>
      <c r="C528" s="3"/>
      <c r="D528" s="3"/>
    </row>
    <row r="529" spans="1:4">
      <c r="A529" s="3"/>
      <c r="B529" s="3"/>
      <c r="C529" s="3"/>
      <c r="D529" s="3"/>
    </row>
    <row r="530" spans="1:4">
      <c r="A530" s="3"/>
      <c r="B530" s="3"/>
      <c r="C530" s="3"/>
      <c r="D530" s="3"/>
    </row>
    <row r="531" spans="1:4">
      <c r="A531" s="3"/>
      <c r="B531" s="3"/>
      <c r="C531" s="3"/>
      <c r="D531" s="3"/>
    </row>
    <row r="532" spans="1:4">
      <c r="A532" s="3"/>
      <c r="B532" s="3"/>
      <c r="C532" s="3"/>
      <c r="D532" s="3"/>
    </row>
    <row r="533" spans="1:4">
      <c r="A533" s="3"/>
      <c r="B533" s="3"/>
      <c r="C533" s="3"/>
      <c r="D533" s="3"/>
    </row>
    <row r="534" spans="1:4">
      <c r="A534" s="3"/>
      <c r="B534" s="3"/>
      <c r="C534" s="3"/>
      <c r="D534" s="3"/>
    </row>
    <row r="535" spans="1:4">
      <c r="A535" s="3"/>
      <c r="B535" s="3"/>
      <c r="C535" s="3"/>
      <c r="D535" s="3"/>
    </row>
    <row r="536" spans="1:4">
      <c r="A536" s="3"/>
      <c r="B536" s="3"/>
      <c r="C536" s="3"/>
      <c r="D536" s="3"/>
    </row>
    <row r="537" spans="1:4">
      <c r="A537" s="3"/>
      <c r="B537" s="3"/>
      <c r="C537" s="3"/>
      <c r="D537" s="3"/>
    </row>
    <row r="538" spans="1:4">
      <c r="A538" s="3"/>
      <c r="B538" s="3"/>
      <c r="C538" s="3"/>
      <c r="D538" s="3"/>
    </row>
    <row r="539" spans="1:4">
      <c r="A539" s="3"/>
      <c r="B539" s="3"/>
      <c r="C539" s="3"/>
      <c r="D539" s="3"/>
    </row>
    <row r="540" spans="1:4">
      <c r="A540" s="3"/>
      <c r="B540" s="3"/>
      <c r="C540" s="3"/>
      <c r="D540" s="3"/>
    </row>
    <row r="541" spans="1:4">
      <c r="A541" s="3"/>
      <c r="B541" s="3"/>
      <c r="C541" s="3"/>
      <c r="D541" s="3"/>
    </row>
    <row r="542" spans="1:4">
      <c r="A542" s="3"/>
      <c r="B542" s="3"/>
      <c r="C542" s="3"/>
      <c r="D542" s="3"/>
    </row>
    <row r="543" spans="1:4">
      <c r="A543" s="3"/>
      <c r="B543" s="3"/>
      <c r="C543" s="3"/>
      <c r="D543" s="3"/>
    </row>
    <row r="544" spans="1:4">
      <c r="A544" s="3"/>
      <c r="B544" s="3"/>
      <c r="C544" s="3"/>
      <c r="D544" s="3"/>
    </row>
    <row r="545" spans="1:4">
      <c r="A545" s="3"/>
      <c r="B545" s="3"/>
      <c r="C545" s="3"/>
      <c r="D545" s="3"/>
    </row>
    <row r="546" spans="1:4">
      <c r="A546" s="3"/>
      <c r="B546" s="3"/>
      <c r="C546" s="3"/>
      <c r="D546" s="3"/>
    </row>
    <row r="547" spans="1:4">
      <c r="A547" s="3"/>
      <c r="B547" s="3"/>
      <c r="C547" s="3"/>
      <c r="D547" s="3"/>
    </row>
    <row r="548" spans="1:4">
      <c r="A548" s="3"/>
      <c r="B548" s="3"/>
      <c r="C548" s="3"/>
      <c r="D548" s="3"/>
    </row>
    <row r="549" spans="1:4">
      <c r="A549" s="3"/>
      <c r="B549" s="3"/>
      <c r="C549" s="3"/>
      <c r="D549" s="3"/>
    </row>
    <row r="550" spans="1:4">
      <c r="A550" s="3"/>
      <c r="B550" s="3"/>
      <c r="C550" s="3"/>
      <c r="D550" s="3"/>
    </row>
    <row r="551" spans="1:4">
      <c r="A551" s="3"/>
      <c r="B551" s="3"/>
      <c r="C551" s="3"/>
      <c r="D551" s="3"/>
    </row>
    <row r="552" spans="1:4">
      <c r="A552" s="3"/>
      <c r="B552" s="3"/>
      <c r="C552" s="3"/>
      <c r="D552" s="3"/>
    </row>
    <row r="553" spans="1:4">
      <c r="A553" s="3"/>
      <c r="B553" s="3"/>
      <c r="C553" s="3"/>
      <c r="D553" s="3"/>
    </row>
    <row r="554" spans="1:4">
      <c r="A554" s="3"/>
      <c r="B554" s="3"/>
      <c r="C554" s="3"/>
      <c r="D554" s="3"/>
    </row>
    <row r="555" spans="1:4">
      <c r="A555" s="3"/>
      <c r="B555" s="3"/>
      <c r="C555" s="3"/>
      <c r="D555" s="3"/>
    </row>
    <row r="556" spans="1:4">
      <c r="A556" s="3"/>
      <c r="B556" s="3"/>
      <c r="C556" s="3"/>
      <c r="D556" s="3"/>
    </row>
    <row r="557" spans="1:4">
      <c r="A557" s="3"/>
      <c r="B557" s="3"/>
      <c r="C557" s="3"/>
      <c r="D557" s="3"/>
    </row>
    <row r="558" spans="1:4">
      <c r="A558" s="3"/>
      <c r="B558" s="3"/>
      <c r="C558" s="3"/>
      <c r="D558" s="3"/>
    </row>
    <row r="559" spans="1:4">
      <c r="A559" s="3"/>
      <c r="B559" s="3"/>
      <c r="C559" s="3"/>
      <c r="D559" s="3"/>
    </row>
    <row r="560" spans="1:4">
      <c r="A560" s="3"/>
      <c r="B560" s="3"/>
      <c r="C560" s="3"/>
      <c r="D560" s="3"/>
    </row>
    <row r="561" spans="1:4">
      <c r="A561" s="3"/>
      <c r="B561" s="3"/>
      <c r="C561" s="3"/>
      <c r="D561" s="3"/>
    </row>
    <row r="562" spans="1:4">
      <c r="A562" s="3"/>
      <c r="B562" s="3"/>
      <c r="C562" s="3"/>
      <c r="D562" s="3"/>
    </row>
    <row r="563" spans="1:4">
      <c r="A563" s="3"/>
      <c r="B563" s="3"/>
      <c r="C563" s="3"/>
      <c r="D563" s="3"/>
    </row>
    <row r="564" spans="1:4">
      <c r="A564" s="3"/>
      <c r="B564" s="3"/>
      <c r="C564" s="3"/>
      <c r="D564" s="3"/>
    </row>
    <row r="565" spans="1:4">
      <c r="A565" s="3"/>
      <c r="B565" s="3"/>
      <c r="C565" s="3"/>
      <c r="D565" s="3"/>
    </row>
    <row r="566" spans="1:4">
      <c r="A566" s="3"/>
      <c r="B566" s="3"/>
      <c r="C566" s="3"/>
      <c r="D566" s="3"/>
    </row>
    <row r="567" spans="1:4">
      <c r="A567" s="3"/>
      <c r="B567" s="3"/>
      <c r="C567" s="3"/>
      <c r="D567" s="3"/>
    </row>
    <row r="568" spans="1:4">
      <c r="A568" s="3"/>
      <c r="B568" s="3"/>
      <c r="C568" s="3"/>
      <c r="D568" s="3"/>
    </row>
    <row r="569" spans="1:4">
      <c r="A569" s="3"/>
      <c r="B569" s="3"/>
      <c r="C569" s="3"/>
      <c r="D569" s="3"/>
    </row>
    <row r="570" spans="1:4">
      <c r="A570" s="3"/>
      <c r="B570" s="3"/>
      <c r="C570" s="3"/>
      <c r="D570" s="3"/>
    </row>
    <row r="571" spans="1:4">
      <c r="A571" s="3"/>
      <c r="B571" s="3"/>
      <c r="C571" s="3"/>
      <c r="D571" s="3"/>
    </row>
    <row r="572" spans="1:4">
      <c r="A572" s="3"/>
      <c r="B572" s="3"/>
      <c r="C572" s="3"/>
      <c r="D572" s="3"/>
    </row>
    <row r="573" spans="1:4">
      <c r="A573" s="3"/>
      <c r="B573" s="3"/>
      <c r="C573" s="3"/>
      <c r="D573" s="3"/>
    </row>
    <row r="574" spans="1:4">
      <c r="A574" s="3"/>
      <c r="B574" s="3"/>
      <c r="C574" s="3"/>
      <c r="D574" s="3"/>
    </row>
    <row r="575" spans="1:4">
      <c r="A575" s="3"/>
      <c r="B575" s="3"/>
      <c r="C575" s="3"/>
      <c r="D575" s="3"/>
    </row>
    <row r="576" spans="1:4">
      <c r="A576" s="3"/>
      <c r="B576" s="3"/>
      <c r="C576" s="3"/>
      <c r="D576" s="3"/>
    </row>
    <row r="577" spans="1:4">
      <c r="A577" s="3"/>
      <c r="B577" s="3"/>
      <c r="C577" s="3"/>
      <c r="D577" s="3"/>
    </row>
    <row r="578" spans="1:4">
      <c r="A578" s="3"/>
      <c r="B578" s="3"/>
      <c r="C578" s="3"/>
      <c r="D578" s="3"/>
    </row>
    <row r="579" spans="1:4">
      <c r="A579" s="3"/>
      <c r="B579" s="3"/>
      <c r="C579" s="3"/>
      <c r="D579" s="3"/>
    </row>
    <row r="580" spans="1:4">
      <c r="A580" s="3"/>
      <c r="B580" s="3"/>
      <c r="C580" s="3"/>
      <c r="D580" s="3"/>
    </row>
    <row r="581" spans="1:4">
      <c r="A581" s="3"/>
      <c r="B581" s="3"/>
      <c r="C581" s="3"/>
      <c r="D581" s="3"/>
    </row>
    <row r="582" spans="1:4">
      <c r="A582" s="3"/>
      <c r="B582" s="3"/>
      <c r="C582" s="3"/>
      <c r="D582" s="3"/>
    </row>
    <row r="583" spans="1:4">
      <c r="A583" s="3"/>
      <c r="B583" s="3"/>
      <c r="C583" s="3"/>
      <c r="D583" s="3"/>
    </row>
    <row r="584" spans="1:4">
      <c r="A584" s="3"/>
      <c r="B584" s="3"/>
      <c r="C584" s="3"/>
      <c r="D584" s="3"/>
    </row>
    <row r="585" spans="1:4">
      <c r="A585" s="3"/>
      <c r="B585" s="3"/>
      <c r="C585" s="3"/>
      <c r="D585" s="3"/>
    </row>
    <row r="586" spans="1:4">
      <c r="A586" s="3"/>
      <c r="B586" s="3"/>
      <c r="C586" s="3"/>
      <c r="D586" s="3"/>
    </row>
    <row r="587" spans="1:4">
      <c r="A587" s="3"/>
      <c r="B587" s="3"/>
      <c r="C587" s="3"/>
      <c r="D587" s="3"/>
    </row>
    <row r="588" spans="1:4">
      <c r="A588" s="3"/>
      <c r="B588" s="3"/>
      <c r="C588" s="3"/>
      <c r="D588" s="3"/>
    </row>
    <row r="589" spans="1:4">
      <c r="A589" s="3"/>
      <c r="B589" s="3"/>
      <c r="C589" s="3"/>
      <c r="D589" s="3"/>
    </row>
    <row r="590" spans="1:4">
      <c r="A590" s="3"/>
      <c r="B590" s="3"/>
      <c r="C590" s="3"/>
      <c r="D590" s="3"/>
    </row>
    <row r="591" spans="1:4">
      <c r="A591" s="3"/>
      <c r="B591" s="3"/>
      <c r="C591" s="3"/>
      <c r="D591" s="3"/>
    </row>
    <row r="592" spans="1:4">
      <c r="A592" s="3"/>
      <c r="B592" s="3"/>
      <c r="C592" s="3"/>
      <c r="D592" s="3"/>
    </row>
    <row r="593" spans="1:4">
      <c r="A593" s="3"/>
      <c r="B593" s="3"/>
      <c r="C593" s="3"/>
      <c r="D593" s="3"/>
    </row>
    <row r="594" spans="1:4">
      <c r="A594" s="3"/>
      <c r="B594" s="3"/>
      <c r="C594" s="3"/>
      <c r="D594" s="3"/>
    </row>
    <row r="595" spans="1:4">
      <c r="A595" s="3"/>
      <c r="B595" s="3"/>
      <c r="C595" s="3"/>
      <c r="D595" s="3"/>
    </row>
    <row r="596" spans="1:4">
      <c r="A596" s="3"/>
      <c r="B596" s="3"/>
      <c r="C596" s="3"/>
      <c r="D596" s="3"/>
    </row>
    <row r="597" spans="1:4">
      <c r="A597" s="3"/>
      <c r="B597" s="3"/>
      <c r="C597" s="3"/>
      <c r="D597" s="3"/>
    </row>
    <row r="598" spans="1:4">
      <c r="A598" s="3"/>
      <c r="B598" s="3"/>
      <c r="C598" s="3"/>
      <c r="D598" s="3"/>
    </row>
    <row r="599" spans="1:4">
      <c r="A599" s="3"/>
      <c r="B599" s="3"/>
      <c r="C599" s="3"/>
      <c r="D599" s="3"/>
    </row>
    <row r="600" spans="1:4">
      <c r="A600" s="3"/>
      <c r="B600" s="3"/>
      <c r="C600" s="3"/>
      <c r="D600" s="3"/>
    </row>
    <row r="601" spans="1:4">
      <c r="A601" s="3"/>
      <c r="B601" s="3"/>
      <c r="C601" s="3"/>
      <c r="D601" s="3"/>
    </row>
    <row r="602" spans="1:4">
      <c r="A602" s="3"/>
      <c r="B602" s="3"/>
      <c r="C602" s="3"/>
      <c r="D602" s="3"/>
    </row>
    <row r="603" spans="1:4">
      <c r="A603" s="3"/>
      <c r="B603" s="3"/>
      <c r="C603" s="3"/>
      <c r="D603" s="3"/>
    </row>
    <row r="604" spans="1:4">
      <c r="A604" s="3"/>
      <c r="B604" s="3"/>
      <c r="C604" s="3"/>
      <c r="D604" s="3"/>
    </row>
    <row r="605" spans="1:4">
      <c r="A605" s="3"/>
      <c r="B605" s="3"/>
      <c r="C605" s="3"/>
      <c r="D605" s="3"/>
    </row>
    <row r="606" spans="1:4">
      <c r="A606" s="3"/>
      <c r="B606" s="3"/>
      <c r="C606" s="3"/>
      <c r="D606" s="3"/>
    </row>
    <row r="607" spans="1:4">
      <c r="A607" s="3"/>
      <c r="B607" s="3"/>
      <c r="C607" s="3"/>
      <c r="D607" s="3"/>
    </row>
    <row r="608" spans="1:4">
      <c r="A608" s="3"/>
      <c r="B608" s="3"/>
      <c r="C608" s="3"/>
      <c r="D608" s="3"/>
    </row>
    <row r="609" spans="1:4">
      <c r="A609" s="3"/>
      <c r="B609" s="3"/>
      <c r="C609" s="3"/>
      <c r="D609" s="3"/>
    </row>
    <row r="610" spans="1:4">
      <c r="A610" s="3"/>
      <c r="B610" s="3"/>
      <c r="C610" s="3"/>
      <c r="D610" s="3"/>
    </row>
    <row r="611" spans="1:4">
      <c r="A611" s="3"/>
      <c r="B611" s="3"/>
      <c r="C611" s="3"/>
      <c r="D611" s="3"/>
    </row>
    <row r="612" spans="1:4">
      <c r="A612" s="3"/>
      <c r="B612" s="3"/>
      <c r="C612" s="3"/>
      <c r="D612" s="3"/>
    </row>
    <row r="613" spans="1:4">
      <c r="A613" s="3"/>
      <c r="B613" s="3"/>
      <c r="C613" s="3"/>
      <c r="D613" s="3"/>
    </row>
    <row r="614" spans="1:4">
      <c r="A614" s="3"/>
      <c r="B614" s="3"/>
      <c r="C614" s="3"/>
      <c r="D614" s="3"/>
    </row>
    <row r="615" spans="1:4">
      <c r="A615" s="3"/>
      <c r="B615" s="3"/>
      <c r="C615" s="3"/>
      <c r="D615" s="3"/>
    </row>
    <row r="616" spans="1:4">
      <c r="A616" s="3"/>
      <c r="B616" s="3"/>
      <c r="C616" s="3"/>
      <c r="D616" s="3"/>
    </row>
    <row r="617" spans="1:4">
      <c r="A617" s="3"/>
      <c r="B617" s="3"/>
      <c r="C617" s="3"/>
      <c r="D617" s="3"/>
    </row>
    <row r="618" spans="1:4">
      <c r="A618" s="3"/>
      <c r="B618" s="3"/>
      <c r="C618" s="3"/>
      <c r="D618" s="3"/>
    </row>
    <row r="619" spans="1:4">
      <c r="A619" s="3"/>
      <c r="B619" s="3"/>
      <c r="C619" s="3"/>
      <c r="D619" s="3"/>
    </row>
    <row r="620" spans="1:4">
      <c r="A620" s="3"/>
      <c r="B620" s="3"/>
      <c r="C620" s="3"/>
      <c r="D620" s="3"/>
    </row>
    <row r="621" spans="1:4">
      <c r="A621" s="3"/>
      <c r="B621" s="3"/>
      <c r="C621" s="3"/>
      <c r="D621" s="3"/>
    </row>
    <row r="622" spans="1:4">
      <c r="A622" s="3"/>
      <c r="B622" s="3"/>
      <c r="C622" s="3"/>
      <c r="D622" s="3"/>
    </row>
    <row r="623" spans="1:4">
      <c r="A623" s="3"/>
      <c r="B623" s="3"/>
      <c r="C623" s="3"/>
      <c r="D623" s="3"/>
    </row>
    <row r="624" spans="1:4">
      <c r="A624" s="3"/>
      <c r="B624" s="3"/>
      <c r="C624" s="3"/>
      <c r="D624" s="3"/>
    </row>
    <row r="625" spans="1:4">
      <c r="A625" s="3"/>
      <c r="B625" s="3"/>
      <c r="C625" s="3"/>
      <c r="D625" s="3"/>
    </row>
    <row r="626" spans="1:4">
      <c r="A626" s="3"/>
      <c r="B626" s="3"/>
      <c r="C626" s="3"/>
      <c r="D626" s="3"/>
    </row>
    <row r="627" spans="1:4">
      <c r="A627" s="3"/>
      <c r="B627" s="3"/>
      <c r="C627" s="3"/>
      <c r="D627" s="3"/>
    </row>
    <row r="628" spans="1:4">
      <c r="A628" s="3"/>
      <c r="B628" s="3"/>
      <c r="C628" s="3"/>
      <c r="D628" s="3"/>
    </row>
    <row r="629" spans="1:4">
      <c r="A629" s="3"/>
      <c r="B629" s="3"/>
      <c r="C629" s="3"/>
      <c r="D629" s="3"/>
    </row>
    <row r="630" spans="1:4">
      <c r="A630" s="3"/>
      <c r="B630" s="3"/>
      <c r="C630" s="3"/>
      <c r="D630" s="3"/>
    </row>
    <row r="631" spans="1:4">
      <c r="A631" s="3"/>
      <c r="B631" s="3"/>
      <c r="C631" s="3"/>
      <c r="D631" s="3"/>
    </row>
    <row r="632" spans="1:4">
      <c r="A632" s="3"/>
      <c r="B632" s="3"/>
      <c r="C632" s="3"/>
      <c r="D632" s="3"/>
    </row>
    <row r="633" spans="1:4">
      <c r="A633" s="3"/>
      <c r="B633" s="3"/>
      <c r="C633" s="3"/>
      <c r="D633" s="3"/>
    </row>
    <row r="634" spans="1:4">
      <c r="A634" s="3"/>
      <c r="B634" s="3"/>
      <c r="C634" s="3"/>
      <c r="D634" s="3"/>
    </row>
    <row r="635" spans="1:4">
      <c r="A635" s="3"/>
      <c r="B635" s="3"/>
      <c r="C635" s="3"/>
      <c r="D635" s="3"/>
    </row>
    <row r="636" spans="1:4">
      <c r="A636" s="3"/>
      <c r="B636" s="3"/>
      <c r="C636" s="3"/>
      <c r="D636" s="3"/>
    </row>
    <row r="637" spans="1:4">
      <c r="A637" s="3"/>
      <c r="B637" s="3"/>
      <c r="C637" s="3"/>
      <c r="D637" s="3"/>
    </row>
    <row r="638" spans="1:4">
      <c r="A638" s="3"/>
      <c r="B638" s="3"/>
      <c r="C638" s="3"/>
      <c r="D638" s="3"/>
    </row>
    <row r="639" spans="1:4">
      <c r="A639" s="3"/>
      <c r="B639" s="3"/>
      <c r="C639" s="3"/>
      <c r="D639" s="3"/>
    </row>
    <row r="640" spans="1:4">
      <c r="A640" s="3"/>
      <c r="B640" s="3"/>
      <c r="C640" s="3"/>
      <c r="D640" s="3"/>
    </row>
    <row r="641" spans="1:4">
      <c r="A641" s="3"/>
      <c r="B641" s="3"/>
      <c r="C641" s="3"/>
      <c r="D641" s="3"/>
    </row>
    <row r="642" spans="1:4">
      <c r="A642" s="3"/>
      <c r="B642" s="3"/>
      <c r="C642" s="3"/>
      <c r="D642" s="3"/>
    </row>
    <row r="643" spans="1:4">
      <c r="A643" s="3"/>
      <c r="B643" s="3"/>
      <c r="C643" s="3"/>
      <c r="D643" s="3"/>
    </row>
    <row r="644" spans="1:4">
      <c r="A644" s="3"/>
      <c r="B644" s="3"/>
      <c r="C644" s="3"/>
      <c r="D644" s="3"/>
    </row>
    <row r="645" spans="1:4">
      <c r="A645" s="3"/>
      <c r="B645" s="3"/>
      <c r="C645" s="3"/>
      <c r="D645" s="3"/>
    </row>
    <row r="646" spans="1:4">
      <c r="A646" s="3"/>
      <c r="B646" s="3"/>
      <c r="C646" s="3"/>
      <c r="D646" s="3"/>
    </row>
    <row r="647" spans="1:4">
      <c r="A647" s="3"/>
      <c r="B647" s="3"/>
      <c r="C647" s="3"/>
      <c r="D647" s="3"/>
    </row>
    <row r="648" spans="1:4">
      <c r="A648" s="3"/>
      <c r="B648" s="3"/>
      <c r="C648" s="3"/>
      <c r="D648" s="3"/>
    </row>
    <row r="649" spans="1:4">
      <c r="A649" s="3"/>
      <c r="B649" s="3"/>
      <c r="C649" s="3"/>
      <c r="D649" s="3"/>
    </row>
    <row r="650" spans="1:4">
      <c r="A650" s="3"/>
      <c r="B650" s="3"/>
      <c r="C650" s="3"/>
      <c r="D650" s="3"/>
    </row>
    <row r="651" spans="1:4">
      <c r="A651" s="3"/>
      <c r="B651" s="3"/>
      <c r="C651" s="3"/>
      <c r="D651" s="3"/>
    </row>
    <row r="652" spans="1:4">
      <c r="A652" s="3"/>
      <c r="B652" s="3"/>
      <c r="C652" s="3"/>
      <c r="D652" s="3"/>
    </row>
    <row r="653" spans="1:4">
      <c r="A653" s="3"/>
      <c r="B653" s="3"/>
      <c r="C653" s="3"/>
      <c r="D653" s="3"/>
    </row>
    <row r="654" spans="1:4">
      <c r="A654" s="3"/>
      <c r="B654" s="3"/>
      <c r="C654" s="3"/>
      <c r="D654" s="3"/>
    </row>
    <row r="655" spans="1:4">
      <c r="A655" s="3"/>
      <c r="B655" s="3"/>
      <c r="C655" s="3"/>
      <c r="D655" s="3"/>
    </row>
    <row r="656" spans="1:4">
      <c r="A656" s="3"/>
      <c r="B656" s="3"/>
      <c r="C656" s="3"/>
      <c r="D656" s="3"/>
    </row>
    <row r="657" spans="1:4">
      <c r="A657" s="3"/>
      <c r="B657" s="3"/>
      <c r="C657" s="3"/>
      <c r="D657" s="3"/>
    </row>
    <row r="658" spans="1:4">
      <c r="A658" s="3"/>
      <c r="B658" s="3"/>
      <c r="C658" s="3"/>
      <c r="D658" s="3"/>
    </row>
    <row r="659" spans="1:4">
      <c r="A659" s="3"/>
      <c r="B659" s="3"/>
      <c r="C659" s="3"/>
      <c r="D659" s="3"/>
    </row>
    <row r="660" spans="1:4">
      <c r="A660" s="3"/>
      <c r="B660" s="3"/>
      <c r="C660" s="3"/>
      <c r="D660" s="3"/>
    </row>
    <row r="661" spans="1:4">
      <c r="A661" s="3"/>
      <c r="B661" s="3"/>
      <c r="C661" s="3"/>
      <c r="D661" s="3"/>
    </row>
    <row r="662" spans="1:4">
      <c r="A662" s="3"/>
      <c r="B662" s="3"/>
      <c r="C662" s="3"/>
      <c r="D662" s="3"/>
    </row>
    <row r="663" spans="1:4">
      <c r="A663" s="3"/>
      <c r="B663" s="3"/>
      <c r="C663" s="3"/>
      <c r="D663" s="3"/>
    </row>
    <row r="664" spans="1:4">
      <c r="A664" s="3"/>
      <c r="B664" s="3"/>
      <c r="C664" s="3"/>
      <c r="D664" s="3"/>
    </row>
    <row r="665" spans="1:4">
      <c r="A665" s="3"/>
      <c r="B665" s="3"/>
      <c r="C665" s="3"/>
      <c r="D665" s="3"/>
    </row>
    <row r="666" spans="1:4">
      <c r="A666" s="3"/>
      <c r="B666" s="3"/>
      <c r="C666" s="3"/>
      <c r="D666" s="3"/>
    </row>
    <row r="667" spans="1:4">
      <c r="A667" s="3"/>
      <c r="B667" s="3"/>
      <c r="C667" s="3"/>
      <c r="D667" s="3"/>
    </row>
    <row r="668" spans="1:4">
      <c r="A668" s="3"/>
      <c r="B668" s="3"/>
      <c r="C668" s="3"/>
      <c r="D668" s="3"/>
    </row>
    <row r="669" spans="1:4">
      <c r="A669" s="3"/>
      <c r="B669" s="3"/>
      <c r="C669" s="3"/>
      <c r="D669" s="3"/>
    </row>
    <row r="670" spans="1:4">
      <c r="A670" s="3"/>
      <c r="B670" s="3"/>
      <c r="C670" s="3"/>
      <c r="D670" s="3"/>
    </row>
    <row r="671" spans="1:4">
      <c r="A671" s="3"/>
      <c r="B671" s="3"/>
      <c r="C671" s="3"/>
      <c r="D671" s="3"/>
    </row>
    <row r="672" spans="1:4">
      <c r="A672" s="3"/>
      <c r="B672" s="3"/>
      <c r="C672" s="3"/>
      <c r="D672" s="3"/>
    </row>
    <row r="673" spans="1:4">
      <c r="A673" s="3"/>
      <c r="B673" s="3"/>
      <c r="C673" s="3"/>
      <c r="D673" s="3"/>
    </row>
    <row r="674" spans="1:4">
      <c r="A674" s="3"/>
      <c r="B674" s="3"/>
      <c r="C674" s="3"/>
      <c r="D674" s="3"/>
    </row>
    <row r="675" spans="1:4">
      <c r="A675" s="3"/>
      <c r="B675" s="3"/>
      <c r="C675" s="3"/>
      <c r="D675" s="3"/>
    </row>
    <row r="676" spans="1:4">
      <c r="A676" s="3"/>
      <c r="B676" s="3"/>
      <c r="C676" s="3"/>
      <c r="D676" s="3"/>
    </row>
    <row r="677" spans="1:4">
      <c r="A677" s="3"/>
      <c r="B677" s="3"/>
      <c r="C677" s="3"/>
      <c r="D677" s="3"/>
    </row>
    <row r="678" spans="1:4">
      <c r="A678" s="3"/>
      <c r="B678" s="3"/>
      <c r="C678" s="3"/>
      <c r="D678" s="3"/>
    </row>
    <row r="679" spans="1:4">
      <c r="A679" s="3"/>
      <c r="B679" s="3"/>
      <c r="C679" s="3"/>
      <c r="D679" s="3"/>
    </row>
    <row r="680" spans="1:4">
      <c r="A680" s="3"/>
      <c r="B680" s="3"/>
      <c r="C680" s="3"/>
      <c r="D680" s="3"/>
    </row>
    <row r="681" spans="1:4">
      <c r="A681" s="3"/>
      <c r="B681" s="3"/>
      <c r="C681" s="3"/>
      <c r="D681" s="3"/>
    </row>
    <row r="682" spans="1:4">
      <c r="A682" s="3"/>
      <c r="B682" s="3"/>
      <c r="C682" s="3"/>
      <c r="D682" s="3"/>
    </row>
    <row r="683" spans="1:4">
      <c r="A683" s="3"/>
      <c r="B683" s="3"/>
      <c r="C683" s="3"/>
      <c r="D683" s="3"/>
    </row>
    <row r="684" spans="1:4">
      <c r="A684" s="3"/>
      <c r="B684" s="3"/>
      <c r="C684" s="3"/>
      <c r="D684" s="3"/>
    </row>
    <row r="685" spans="1:4">
      <c r="A685" s="3"/>
      <c r="B685" s="3"/>
      <c r="C685" s="3"/>
      <c r="D685" s="3"/>
    </row>
    <row r="686" spans="1:4">
      <c r="A686" s="3"/>
      <c r="B686" s="3"/>
      <c r="C686" s="3"/>
      <c r="D686" s="3"/>
    </row>
    <row r="687" spans="1:4">
      <c r="A687" s="3"/>
      <c r="B687" s="3"/>
      <c r="C687" s="3"/>
      <c r="D687" s="3"/>
    </row>
    <row r="688" spans="1:4">
      <c r="A688" s="3"/>
      <c r="B688" s="3"/>
      <c r="C688" s="3"/>
      <c r="D688" s="3"/>
    </row>
    <row r="689" spans="1:4">
      <c r="A689" s="3"/>
      <c r="B689" s="3"/>
      <c r="C689" s="3"/>
      <c r="D689" s="3"/>
    </row>
    <row r="690" spans="1:4">
      <c r="A690" s="3"/>
      <c r="B690" s="3"/>
      <c r="C690" s="3"/>
      <c r="D690" s="3"/>
    </row>
    <row r="691" spans="1:4">
      <c r="A691" s="3"/>
      <c r="B691" s="3"/>
      <c r="C691" s="3"/>
      <c r="D691" s="3"/>
    </row>
    <row r="692" spans="1:4">
      <c r="A692" s="3"/>
      <c r="B692" s="3"/>
      <c r="C692" s="3"/>
      <c r="D692" s="3"/>
    </row>
    <row r="693" spans="1:4">
      <c r="A693" s="3"/>
      <c r="B693" s="3"/>
      <c r="C693" s="3"/>
      <c r="D693" s="3"/>
    </row>
    <row r="694" spans="1:4">
      <c r="A694" s="3"/>
      <c r="B694" s="3"/>
      <c r="C694" s="3"/>
      <c r="D694" s="3"/>
    </row>
    <row r="695" spans="1:4">
      <c r="A695" s="3"/>
      <c r="B695" s="3"/>
      <c r="C695" s="3"/>
      <c r="D695" s="3"/>
    </row>
    <row r="696" spans="1:4">
      <c r="A696" s="3"/>
      <c r="B696" s="3"/>
      <c r="C696" s="3"/>
      <c r="D696" s="3"/>
    </row>
    <row r="697" spans="1:4">
      <c r="A697" s="3"/>
      <c r="B697" s="3"/>
      <c r="C697" s="3"/>
      <c r="D697" s="3"/>
    </row>
    <row r="698" spans="1:4">
      <c r="A698" s="3"/>
      <c r="B698" s="3"/>
      <c r="C698" s="3"/>
      <c r="D698" s="3"/>
    </row>
    <row r="699" spans="1:4">
      <c r="A699" s="3"/>
      <c r="B699" s="3"/>
      <c r="C699" s="3"/>
      <c r="D699" s="3"/>
    </row>
    <row r="700" spans="1:4">
      <c r="A700" s="3"/>
      <c r="B700" s="3"/>
      <c r="C700" s="3"/>
      <c r="D700" s="3"/>
    </row>
    <row r="701" spans="1:4">
      <c r="A701" s="3"/>
      <c r="B701" s="3"/>
      <c r="C701" s="3"/>
      <c r="D701" s="3"/>
    </row>
    <row r="702" spans="1:4">
      <c r="A702" s="3"/>
      <c r="B702" s="3"/>
      <c r="C702" s="3"/>
      <c r="D702" s="3"/>
    </row>
    <row r="703" spans="1:4">
      <c r="A703" s="3"/>
      <c r="B703" s="3"/>
      <c r="C703" s="3"/>
      <c r="D703" s="3"/>
    </row>
    <row r="704" spans="1:4">
      <c r="A704" s="3"/>
      <c r="B704" s="3"/>
      <c r="C704" s="3"/>
      <c r="D704" s="3"/>
    </row>
    <row r="705" spans="1:4">
      <c r="A705" s="3"/>
      <c r="B705" s="3"/>
      <c r="C705" s="3"/>
      <c r="D705" s="3"/>
    </row>
    <row r="706" spans="1:4">
      <c r="A706" s="3"/>
      <c r="B706" s="3"/>
      <c r="C706" s="3"/>
      <c r="D706" s="3"/>
    </row>
    <row r="707" spans="1:4">
      <c r="A707" s="3"/>
      <c r="B707" s="3"/>
      <c r="C707" s="3"/>
      <c r="D707" s="3"/>
    </row>
    <row r="708" spans="1:4">
      <c r="A708" s="3"/>
      <c r="B708" s="3"/>
      <c r="C708" s="3"/>
      <c r="D708" s="3"/>
    </row>
    <row r="709" spans="1:4">
      <c r="A709" s="3"/>
      <c r="B709" s="3"/>
      <c r="C709" s="3"/>
      <c r="D709" s="3"/>
    </row>
    <row r="710" spans="1:4">
      <c r="A710" s="3"/>
      <c r="B710" s="3"/>
      <c r="C710" s="3"/>
      <c r="D710" s="3"/>
    </row>
    <row r="711" spans="1:4">
      <c r="A711" s="3"/>
      <c r="B711" s="3"/>
      <c r="C711" s="3"/>
      <c r="D711" s="3"/>
    </row>
    <row r="712" spans="1:4">
      <c r="A712" s="3"/>
      <c r="B712" s="3"/>
      <c r="C712" s="3"/>
      <c r="D712" s="3"/>
    </row>
    <row r="713" spans="1:4">
      <c r="A713" s="3"/>
      <c r="B713" s="3"/>
      <c r="C713" s="3"/>
      <c r="D713" s="3"/>
    </row>
    <row r="714" spans="1:4">
      <c r="A714" s="3"/>
      <c r="B714" s="3"/>
      <c r="C714" s="3"/>
      <c r="D714" s="3"/>
    </row>
    <row r="715" spans="1:4">
      <c r="A715" s="3"/>
      <c r="B715" s="3"/>
      <c r="C715" s="3"/>
      <c r="D715" s="3"/>
    </row>
    <row r="716" spans="1:4">
      <c r="A716" s="3"/>
      <c r="B716" s="3"/>
      <c r="C716" s="3"/>
      <c r="D716" s="3"/>
    </row>
    <row r="717" spans="1:4">
      <c r="A717" s="3"/>
      <c r="B717" s="3"/>
      <c r="C717" s="3"/>
      <c r="D717" s="3"/>
    </row>
    <row r="718" spans="1:4">
      <c r="A718" s="3"/>
      <c r="B718" s="3"/>
      <c r="C718" s="3"/>
      <c r="D718" s="3"/>
    </row>
    <row r="719" spans="1:4">
      <c r="A719" s="3"/>
      <c r="B719" s="3"/>
      <c r="C719" s="3"/>
      <c r="D719" s="3"/>
    </row>
    <row r="720" spans="1:4">
      <c r="A720" s="3"/>
      <c r="B720" s="3"/>
      <c r="C720" s="3"/>
      <c r="D720" s="3"/>
    </row>
    <row r="721" spans="1:4">
      <c r="A721" s="3"/>
      <c r="B721" s="3"/>
      <c r="C721" s="3"/>
      <c r="D721" s="3"/>
    </row>
    <row r="722" spans="1:4">
      <c r="A722" s="3"/>
      <c r="B722" s="3"/>
      <c r="C722" s="3"/>
      <c r="D722" s="3"/>
    </row>
    <row r="723" spans="1:4">
      <c r="A723" s="3"/>
      <c r="B723" s="3"/>
      <c r="C723" s="3"/>
      <c r="D723" s="3"/>
    </row>
    <row r="724" spans="1:4">
      <c r="A724" s="3"/>
      <c r="B724" s="3"/>
      <c r="C724" s="3"/>
      <c r="D724" s="3"/>
    </row>
    <row r="725" spans="1:4">
      <c r="A725" s="3"/>
      <c r="B725" s="3"/>
      <c r="C725" s="3"/>
      <c r="D725" s="3"/>
    </row>
    <row r="726" spans="1:4">
      <c r="A726" s="3"/>
      <c r="B726" s="3"/>
      <c r="C726" s="3"/>
      <c r="D726" s="3"/>
    </row>
    <row r="727" spans="1:4">
      <c r="A727" s="3"/>
      <c r="B727" s="3"/>
      <c r="C727" s="3"/>
      <c r="D727" s="3"/>
    </row>
    <row r="728" spans="1:4">
      <c r="A728" s="3"/>
      <c r="B728" s="3"/>
      <c r="C728" s="3"/>
      <c r="D728" s="3"/>
    </row>
    <row r="729" spans="1:4">
      <c r="A729" s="3"/>
      <c r="B729" s="3"/>
      <c r="C729" s="3"/>
      <c r="D729" s="3"/>
    </row>
    <row r="730" spans="1:4">
      <c r="A730" s="3"/>
      <c r="B730" s="3"/>
      <c r="C730" s="3"/>
      <c r="D730" s="3"/>
    </row>
    <row r="731" spans="1:4">
      <c r="A731" s="3"/>
      <c r="B731" s="3"/>
      <c r="C731" s="3"/>
      <c r="D731" s="3"/>
    </row>
    <row r="732" spans="1:4">
      <c r="A732" s="3"/>
      <c r="B732" s="3"/>
      <c r="C732" s="3"/>
      <c r="D732" s="3"/>
    </row>
    <row r="733" spans="1:4">
      <c r="A733" s="3"/>
      <c r="B733" s="3"/>
      <c r="C733" s="3"/>
      <c r="D733" s="3"/>
    </row>
    <row r="734" spans="1:4">
      <c r="A734" s="3"/>
      <c r="B734" s="3"/>
      <c r="C734" s="3"/>
      <c r="D734" s="3"/>
    </row>
    <row r="735" spans="1:4">
      <c r="A735" s="3"/>
      <c r="B735" s="3"/>
      <c r="C735" s="3"/>
      <c r="D735" s="3"/>
    </row>
    <row r="736" spans="1:4">
      <c r="A736" s="3"/>
      <c r="B736" s="3"/>
      <c r="C736" s="3"/>
      <c r="D736" s="3"/>
    </row>
    <row r="737" spans="1:4">
      <c r="A737" s="3"/>
      <c r="B737" s="3"/>
      <c r="C737" s="3"/>
      <c r="D737" s="3"/>
    </row>
    <row r="738" spans="1:4">
      <c r="A738" s="3"/>
      <c r="B738" s="3"/>
      <c r="C738" s="3"/>
      <c r="D738" s="3"/>
    </row>
    <row r="739" spans="1:4">
      <c r="A739" s="3"/>
      <c r="B739" s="3"/>
      <c r="C739" s="3"/>
      <c r="D739" s="3"/>
    </row>
    <row r="740" spans="1:4">
      <c r="A740" s="3"/>
      <c r="B740" s="3"/>
      <c r="C740" s="3"/>
      <c r="D740" s="3"/>
    </row>
    <row r="741" spans="1:4">
      <c r="A741" s="3"/>
      <c r="B741" s="3"/>
      <c r="C741" s="3"/>
      <c r="D741" s="3"/>
    </row>
    <row r="742" spans="1:4">
      <c r="A742" s="3"/>
      <c r="B742" s="3"/>
      <c r="C742" s="3"/>
      <c r="D742" s="3"/>
    </row>
    <row r="743" spans="1:4">
      <c r="A743" s="3"/>
      <c r="B743" s="3"/>
      <c r="C743" s="3"/>
      <c r="D743" s="3"/>
    </row>
    <row r="744" spans="1:4">
      <c r="A744" s="3"/>
      <c r="B744" s="3"/>
      <c r="C744" s="3"/>
      <c r="D744" s="3"/>
    </row>
    <row r="745" spans="1:4">
      <c r="A745" s="3"/>
      <c r="B745" s="3"/>
      <c r="C745" s="3"/>
      <c r="D745" s="3"/>
    </row>
    <row r="746" spans="1:4">
      <c r="A746" s="3"/>
      <c r="B746" s="3"/>
      <c r="C746" s="3"/>
      <c r="D746" s="3"/>
    </row>
    <row r="747" spans="1:4">
      <c r="A747" s="3"/>
      <c r="B747" s="3"/>
      <c r="C747" s="3"/>
      <c r="D747" s="3"/>
    </row>
    <row r="748" spans="1:4">
      <c r="A748" s="3"/>
      <c r="B748" s="3"/>
      <c r="C748" s="3"/>
      <c r="D748" s="3"/>
    </row>
    <row r="749" spans="1:4">
      <c r="A749" s="3"/>
      <c r="B749" s="3"/>
      <c r="C749" s="3"/>
      <c r="D749" s="3"/>
    </row>
    <row r="750" spans="1:4">
      <c r="A750" s="3"/>
      <c r="B750" s="3"/>
      <c r="C750" s="3"/>
      <c r="D750" s="3"/>
    </row>
    <row r="751" spans="1:4">
      <c r="A751" s="3"/>
      <c r="B751" s="3"/>
      <c r="C751" s="3"/>
      <c r="D751" s="3"/>
    </row>
    <row r="752" spans="1:4">
      <c r="A752" s="3"/>
      <c r="B752" s="3"/>
      <c r="C752" s="3"/>
      <c r="D752" s="3"/>
    </row>
    <row r="753" spans="1:4">
      <c r="A753" s="3"/>
      <c r="B753" s="3"/>
      <c r="C753" s="3"/>
      <c r="D753" s="3"/>
    </row>
    <row r="754" spans="1:4">
      <c r="A754" s="3"/>
      <c r="B754" s="3"/>
      <c r="C754" s="3"/>
      <c r="D754" s="3"/>
    </row>
    <row r="755" spans="1:4">
      <c r="A755" s="3"/>
      <c r="B755" s="3"/>
      <c r="C755" s="3"/>
      <c r="D755" s="3"/>
    </row>
    <row r="756" spans="1:4">
      <c r="A756" s="3"/>
      <c r="B756" s="3"/>
      <c r="C756" s="3"/>
      <c r="D756" s="3"/>
    </row>
    <row r="757" spans="1:4">
      <c r="A757" s="3"/>
      <c r="B757" s="3"/>
      <c r="C757" s="3"/>
      <c r="D757" s="3"/>
    </row>
    <row r="758" spans="1:4">
      <c r="A758" s="3"/>
      <c r="B758" s="3"/>
      <c r="C758" s="3"/>
      <c r="D758" s="3"/>
    </row>
    <row r="759" spans="1:4">
      <c r="A759" s="3"/>
      <c r="B759" s="3"/>
      <c r="C759" s="3"/>
      <c r="D759" s="3"/>
    </row>
    <row r="760" spans="1:4">
      <c r="A760" s="3"/>
      <c r="B760" s="3"/>
      <c r="C760" s="3"/>
      <c r="D760" s="3"/>
    </row>
    <row r="761" spans="1:4">
      <c r="A761" s="3"/>
      <c r="B761" s="3"/>
      <c r="C761" s="3"/>
      <c r="D761" s="3"/>
    </row>
    <row r="762" spans="1:4">
      <c r="A762" s="3"/>
      <c r="B762" s="3"/>
      <c r="C762" s="3"/>
      <c r="D762" s="3"/>
    </row>
    <row r="763" spans="1:4">
      <c r="A763" s="3"/>
      <c r="B763" s="3"/>
      <c r="C763" s="3"/>
      <c r="D763" s="3"/>
    </row>
    <row r="764" spans="1:4">
      <c r="A764" s="3"/>
      <c r="B764" s="3"/>
      <c r="C764" s="3"/>
      <c r="D764" s="3"/>
    </row>
    <row r="765" spans="1:4">
      <c r="A765" s="3"/>
      <c r="B765" s="3"/>
      <c r="C765" s="3"/>
      <c r="D765" s="3"/>
    </row>
    <row r="766" spans="1:4">
      <c r="A766" s="3"/>
      <c r="B766" s="3"/>
      <c r="C766" s="3"/>
      <c r="D766" s="3"/>
    </row>
    <row r="767" spans="1:4">
      <c r="A767" s="3"/>
      <c r="B767" s="3"/>
      <c r="C767" s="3"/>
      <c r="D767" s="3"/>
    </row>
    <row r="768" spans="1:4">
      <c r="A768" s="3"/>
      <c r="B768" s="3"/>
      <c r="C768" s="3"/>
      <c r="D768" s="3"/>
    </row>
    <row r="769" spans="1:4">
      <c r="A769" s="3"/>
      <c r="B769" s="3"/>
      <c r="C769" s="3"/>
      <c r="D769" s="3"/>
    </row>
    <row r="770" spans="1:4">
      <c r="A770" s="3"/>
      <c r="B770" s="3"/>
      <c r="C770" s="3"/>
      <c r="D770" s="3"/>
    </row>
    <row r="771" spans="1:4">
      <c r="A771" s="3"/>
      <c r="B771" s="3"/>
      <c r="C771" s="3"/>
      <c r="D771" s="3"/>
    </row>
    <row r="772" spans="1:4">
      <c r="A772" s="3"/>
      <c r="B772" s="3"/>
      <c r="C772" s="3"/>
      <c r="D772" s="3"/>
    </row>
    <row r="773" spans="1:4">
      <c r="A773" s="3"/>
      <c r="B773" s="3"/>
      <c r="C773" s="3"/>
      <c r="D773" s="3"/>
    </row>
    <row r="774" spans="1:4">
      <c r="A774" s="3"/>
      <c r="B774" s="3"/>
      <c r="C774" s="3"/>
      <c r="D774" s="3"/>
    </row>
    <row r="775" spans="1:4">
      <c r="A775" s="3"/>
      <c r="B775" s="3"/>
      <c r="C775" s="3"/>
      <c r="D775" s="3"/>
    </row>
    <row r="776" spans="1:4">
      <c r="A776" s="3"/>
      <c r="B776" s="3"/>
      <c r="C776" s="3"/>
      <c r="D776" s="3"/>
    </row>
    <row r="777" spans="1:4">
      <c r="A777" s="3"/>
      <c r="B777" s="3"/>
      <c r="C777" s="3"/>
      <c r="D777" s="3"/>
    </row>
    <row r="778" spans="1:4">
      <c r="A778" s="3"/>
      <c r="B778" s="3"/>
      <c r="C778" s="3"/>
      <c r="D778" s="3"/>
    </row>
    <row r="779" spans="1:4">
      <c r="A779" s="3"/>
      <c r="B779" s="3"/>
      <c r="C779" s="3"/>
      <c r="D779" s="3"/>
    </row>
    <row r="780" spans="1:4">
      <c r="A780" s="3"/>
      <c r="B780" s="3"/>
      <c r="C780" s="3"/>
      <c r="D780" s="3"/>
    </row>
    <row r="781" spans="1:4">
      <c r="A781" s="3"/>
      <c r="B781" s="3"/>
      <c r="C781" s="3"/>
      <c r="D781" s="3"/>
    </row>
    <row r="782" spans="1:4">
      <c r="A782" s="3"/>
      <c r="B782" s="3"/>
      <c r="C782" s="3"/>
      <c r="D782" s="3"/>
    </row>
    <row r="783" spans="1:4">
      <c r="A783" s="3"/>
      <c r="B783" s="3"/>
      <c r="C783" s="3"/>
      <c r="D783" s="3"/>
    </row>
    <row r="784" spans="1:4">
      <c r="A784" s="3"/>
      <c r="B784" s="3"/>
      <c r="C784" s="3"/>
      <c r="D784" s="3"/>
    </row>
    <row r="785" spans="1:4">
      <c r="A785" s="3"/>
      <c r="B785" s="3"/>
      <c r="C785" s="3"/>
      <c r="D785" s="3"/>
    </row>
    <row r="786" spans="1:4">
      <c r="A786" s="3"/>
      <c r="B786" s="3"/>
      <c r="C786" s="3"/>
      <c r="D786" s="3"/>
    </row>
    <row r="787" spans="1:4">
      <c r="A787" s="3"/>
      <c r="B787" s="3"/>
      <c r="C787" s="3"/>
      <c r="D787" s="3"/>
    </row>
    <row r="788" spans="1:4">
      <c r="A788" s="3"/>
      <c r="B788" s="3"/>
      <c r="C788" s="3"/>
      <c r="D788" s="3"/>
    </row>
    <row r="789" spans="1:4">
      <c r="A789" s="3"/>
      <c r="B789" s="3"/>
      <c r="C789" s="3"/>
      <c r="D789" s="3"/>
    </row>
    <row r="790" spans="1:4">
      <c r="A790" s="3"/>
      <c r="B790" s="3"/>
      <c r="C790" s="3"/>
      <c r="D790" s="3"/>
    </row>
    <row r="791" spans="1:4">
      <c r="A791" s="3"/>
      <c r="B791" s="3"/>
      <c r="C791" s="3"/>
      <c r="D791" s="3"/>
    </row>
    <row r="792" spans="1:4">
      <c r="A792" s="3"/>
      <c r="B792" s="3"/>
      <c r="C792" s="3"/>
      <c r="D792" s="3"/>
    </row>
    <row r="793" spans="1:4">
      <c r="A793" s="3"/>
      <c r="B793" s="3"/>
      <c r="C793" s="3"/>
      <c r="D793" s="3"/>
    </row>
    <row r="794" spans="1:4">
      <c r="A794" s="3"/>
      <c r="B794" s="3"/>
      <c r="C794" s="3"/>
      <c r="D794" s="3"/>
    </row>
    <row r="795" spans="1:4">
      <c r="A795" s="3"/>
      <c r="B795" s="3"/>
      <c r="C795" s="3"/>
      <c r="D795" s="3"/>
    </row>
    <row r="796" spans="1:4">
      <c r="A796" s="3"/>
      <c r="B796" s="3"/>
      <c r="C796" s="3"/>
      <c r="D796" s="3"/>
    </row>
    <row r="797" spans="1:4">
      <c r="A797" s="3"/>
      <c r="B797" s="3"/>
      <c r="C797" s="3"/>
      <c r="D797" s="3"/>
    </row>
    <row r="798" spans="1:4">
      <c r="A798" s="3"/>
      <c r="B798" s="3"/>
      <c r="C798" s="3"/>
      <c r="D798" s="3"/>
    </row>
    <row r="799" spans="1:4">
      <c r="A799" s="3"/>
      <c r="B799" s="3"/>
      <c r="C799" s="3"/>
      <c r="D799" s="3"/>
    </row>
    <row r="800" spans="1:4">
      <c r="A800" s="3"/>
      <c r="B800" s="3"/>
      <c r="C800" s="3"/>
      <c r="D800" s="3"/>
    </row>
    <row r="801" spans="1:4">
      <c r="A801" s="3"/>
      <c r="B801" s="3"/>
      <c r="C801" s="3"/>
      <c r="D801" s="3"/>
    </row>
    <row r="802" spans="1:4">
      <c r="A802" s="3"/>
      <c r="B802" s="3"/>
      <c r="C802" s="3"/>
      <c r="D802" s="3"/>
    </row>
    <row r="803" spans="1:4">
      <c r="A803" s="3"/>
      <c r="B803" s="3"/>
      <c r="C803" s="3"/>
      <c r="D803" s="3"/>
    </row>
    <row r="804" spans="1:4">
      <c r="A804" s="3"/>
      <c r="B804" s="3"/>
      <c r="C804" s="3"/>
      <c r="D804" s="3"/>
    </row>
    <row r="805" spans="1:4">
      <c r="A805" s="3"/>
      <c r="B805" s="3"/>
      <c r="C805" s="3"/>
      <c r="D805" s="3"/>
    </row>
    <row r="806" spans="1:4">
      <c r="A806" s="3"/>
      <c r="B806" s="3"/>
      <c r="C806" s="3"/>
      <c r="D806" s="3"/>
    </row>
    <row r="807" spans="1:4">
      <c r="A807" s="3"/>
      <c r="B807" s="3"/>
      <c r="C807" s="3"/>
      <c r="D807" s="3"/>
    </row>
    <row r="808" spans="1:4">
      <c r="A808" s="3"/>
      <c r="B808" s="3"/>
      <c r="C808" s="3"/>
      <c r="D808" s="3"/>
    </row>
    <row r="809" spans="1:4">
      <c r="A809" s="3"/>
      <c r="B809" s="3"/>
      <c r="C809" s="3"/>
      <c r="D809" s="3"/>
    </row>
    <row r="810" spans="1:4">
      <c r="A810" s="3"/>
      <c r="B810" s="3"/>
      <c r="C810" s="3"/>
      <c r="D810" s="3"/>
    </row>
    <row r="811" spans="1:4">
      <c r="A811" s="3"/>
      <c r="B811" s="3"/>
      <c r="C811" s="3"/>
      <c r="D811" s="3"/>
    </row>
    <row r="812" spans="1:4">
      <c r="A812" s="3"/>
      <c r="B812" s="3"/>
      <c r="C812" s="3"/>
      <c r="D812" s="3"/>
    </row>
    <row r="813" spans="1:4">
      <c r="A813" s="3"/>
      <c r="B813" s="3"/>
      <c r="C813" s="3"/>
      <c r="D813" s="3"/>
    </row>
    <row r="814" spans="1:4">
      <c r="A814" s="3"/>
      <c r="B814" s="3"/>
      <c r="C814" s="3"/>
      <c r="D814" s="3"/>
    </row>
    <row r="815" spans="1:4">
      <c r="A815" s="3"/>
      <c r="B815" s="3"/>
      <c r="C815" s="3"/>
      <c r="D815" s="3"/>
    </row>
    <row r="816" spans="1:4">
      <c r="A816" s="3"/>
      <c r="B816" s="3"/>
      <c r="C816" s="3"/>
      <c r="D816" s="3"/>
    </row>
    <row r="817" spans="1:4">
      <c r="A817" s="3"/>
      <c r="B817" s="3"/>
      <c r="C817" s="3"/>
      <c r="D817" s="3"/>
    </row>
    <row r="818" spans="1:4">
      <c r="A818" s="3"/>
      <c r="B818" s="3"/>
      <c r="C818" s="3"/>
      <c r="D818" s="3"/>
    </row>
    <row r="819" spans="1:4">
      <c r="A819" s="3"/>
      <c r="B819" s="3"/>
      <c r="C819" s="3"/>
      <c r="D819" s="3"/>
    </row>
    <row r="820" spans="1:4">
      <c r="A820" s="3"/>
      <c r="B820" s="3"/>
      <c r="C820" s="3"/>
      <c r="D820" s="3"/>
    </row>
    <row r="821" spans="1:4">
      <c r="A821" s="3"/>
      <c r="B821" s="3"/>
      <c r="C821" s="3"/>
      <c r="D821" s="3"/>
    </row>
    <row r="822" spans="1:4">
      <c r="A822" s="3"/>
      <c r="B822" s="3"/>
      <c r="C822" s="3"/>
      <c r="D822" s="3"/>
    </row>
    <row r="823" spans="1:4">
      <c r="A823" s="3"/>
      <c r="B823" s="3"/>
      <c r="C823" s="3"/>
      <c r="D823" s="3"/>
    </row>
    <row r="824" spans="1:4">
      <c r="A824" s="3"/>
      <c r="B824" s="3"/>
      <c r="C824" s="3"/>
      <c r="D824" s="3"/>
    </row>
    <row r="825" spans="1:4">
      <c r="A825" s="3"/>
      <c r="B825" s="3"/>
      <c r="C825" s="3"/>
      <c r="D825" s="3"/>
    </row>
    <row r="826" spans="1:4">
      <c r="A826" s="3"/>
      <c r="B826" s="3"/>
      <c r="C826" s="3"/>
      <c r="D826" s="3"/>
    </row>
    <row r="827" spans="1:4">
      <c r="A827" s="3"/>
      <c r="B827" s="3"/>
      <c r="C827" s="3"/>
      <c r="D827" s="3"/>
    </row>
    <row r="828" spans="1:4">
      <c r="A828" s="3"/>
      <c r="B828" s="3"/>
      <c r="C828" s="3"/>
      <c r="D828" s="3"/>
    </row>
    <row r="829" spans="1:4">
      <c r="A829" s="3"/>
      <c r="B829" s="3"/>
      <c r="C829" s="3"/>
      <c r="D829" s="3"/>
    </row>
    <row r="830" spans="1:4">
      <c r="A830" s="3"/>
      <c r="B830" s="3"/>
      <c r="C830" s="3"/>
      <c r="D830" s="3"/>
    </row>
    <row r="831" spans="1:4">
      <c r="A831" s="3"/>
      <c r="B831" s="3"/>
      <c r="C831" s="3"/>
      <c r="D831" s="3"/>
    </row>
    <row r="832" spans="1:4">
      <c r="A832" s="3"/>
      <c r="B832" s="3"/>
      <c r="C832" s="3"/>
      <c r="D832" s="3"/>
    </row>
    <row r="833" spans="1:4">
      <c r="A833" s="3"/>
      <c r="B833" s="3"/>
      <c r="C833" s="3"/>
      <c r="D833" s="3"/>
    </row>
    <row r="834" spans="1:4">
      <c r="A834" s="3"/>
      <c r="B834" s="3"/>
      <c r="C834" s="3"/>
      <c r="D834" s="3"/>
    </row>
    <row r="835" spans="1:4">
      <c r="A835" s="3"/>
      <c r="B835" s="3"/>
      <c r="C835" s="3"/>
      <c r="D835" s="3"/>
    </row>
    <row r="836" spans="1:4">
      <c r="A836" s="3"/>
      <c r="B836" s="3"/>
      <c r="C836" s="3"/>
      <c r="D836" s="3"/>
    </row>
    <row r="837" spans="1:4">
      <c r="A837" s="3"/>
      <c r="B837" s="3"/>
      <c r="C837" s="3"/>
      <c r="D837" s="3"/>
    </row>
    <row r="838" spans="1:4">
      <c r="A838" s="3"/>
      <c r="B838" s="3"/>
      <c r="C838" s="3"/>
      <c r="D838" s="3"/>
    </row>
    <row r="839" spans="1:4">
      <c r="A839" s="3"/>
      <c r="B839" s="3"/>
      <c r="C839" s="3"/>
      <c r="D839" s="3"/>
    </row>
    <row r="840" spans="1:4">
      <c r="A840" s="3"/>
      <c r="B840" s="3"/>
      <c r="C840" s="3"/>
      <c r="D840" s="3"/>
    </row>
    <row r="841" spans="1:4">
      <c r="A841" s="3"/>
      <c r="B841" s="3"/>
      <c r="C841" s="3"/>
      <c r="D841" s="3"/>
    </row>
    <row r="842" spans="1:4">
      <c r="A842" s="3"/>
      <c r="B842" s="3"/>
      <c r="C842" s="3"/>
      <c r="D842" s="3"/>
    </row>
    <row r="843" spans="1:4">
      <c r="A843" s="3"/>
      <c r="B843" s="3"/>
      <c r="C843" s="3"/>
      <c r="D843" s="3"/>
    </row>
    <row r="844" spans="1:4">
      <c r="A844" s="3"/>
      <c r="B844" s="3"/>
      <c r="C844" s="3"/>
      <c r="D844" s="3"/>
    </row>
    <row r="845" spans="1:4">
      <c r="A845" s="3"/>
      <c r="B845" s="3"/>
      <c r="C845" s="3"/>
      <c r="D845" s="3"/>
    </row>
    <row r="846" spans="1:4">
      <c r="A846" s="3"/>
      <c r="B846" s="3"/>
      <c r="C846" s="3"/>
      <c r="D846" s="3"/>
    </row>
    <row r="847" spans="1:4">
      <c r="A847" s="3"/>
      <c r="B847" s="3"/>
      <c r="C847" s="3"/>
      <c r="D847" s="3"/>
    </row>
    <row r="848" spans="1:4">
      <c r="A848" s="3"/>
      <c r="B848" s="3"/>
      <c r="C848" s="3"/>
      <c r="D848" s="3"/>
    </row>
    <row r="849" spans="1:4">
      <c r="A849" s="3"/>
      <c r="B849" s="3"/>
      <c r="C849" s="3"/>
      <c r="D849" s="3"/>
    </row>
    <row r="850" spans="1:4">
      <c r="A850" s="3"/>
      <c r="B850" s="3"/>
      <c r="C850" s="3"/>
      <c r="D850" s="3"/>
    </row>
    <row r="851" spans="1:4">
      <c r="A851" s="3"/>
      <c r="B851" s="3"/>
      <c r="C851" s="3"/>
      <c r="D851" s="3"/>
    </row>
    <row r="852" spans="1:4">
      <c r="A852" s="3"/>
      <c r="B852" s="3"/>
      <c r="C852" s="3"/>
      <c r="D852" s="3"/>
    </row>
    <row r="853" spans="1:4">
      <c r="A853" s="3"/>
      <c r="B853" s="3"/>
      <c r="C853" s="3"/>
      <c r="D853" s="3"/>
    </row>
    <row r="854" spans="1:4">
      <c r="A854" s="3"/>
      <c r="B854" s="3"/>
      <c r="C854" s="3"/>
      <c r="D854" s="3"/>
    </row>
    <row r="855" spans="1:4">
      <c r="A855" s="3"/>
      <c r="B855" s="3"/>
      <c r="C855" s="3"/>
      <c r="D855" s="3"/>
    </row>
    <row r="856" spans="1:4">
      <c r="A856" s="3"/>
      <c r="B856" s="3"/>
      <c r="C856" s="3"/>
      <c r="D856" s="3"/>
    </row>
    <row r="857" spans="1:4">
      <c r="A857" s="3"/>
      <c r="B857" s="3"/>
      <c r="C857" s="3"/>
      <c r="D857" s="3"/>
    </row>
    <row r="858" spans="1:4">
      <c r="A858" s="3"/>
      <c r="B858" s="3"/>
      <c r="C858" s="3"/>
      <c r="D858" s="3"/>
    </row>
    <row r="859" spans="1:4">
      <c r="A859" s="3"/>
      <c r="B859" s="3"/>
      <c r="C859" s="3"/>
      <c r="D859" s="3"/>
    </row>
    <row r="860" spans="1:4">
      <c r="A860" s="3"/>
      <c r="B860" s="3"/>
      <c r="C860" s="3"/>
      <c r="D860" s="3"/>
    </row>
    <row r="861" spans="1:4">
      <c r="A861" s="3"/>
      <c r="B861" s="3"/>
      <c r="C861" s="3"/>
      <c r="D861" s="3"/>
    </row>
    <row r="862" spans="1:4">
      <c r="A862" s="3"/>
      <c r="B862" s="3"/>
      <c r="C862" s="3"/>
      <c r="D862" s="3"/>
    </row>
    <row r="863" spans="1:4">
      <c r="A863" s="3"/>
      <c r="B863" s="3"/>
      <c r="C863" s="3"/>
      <c r="D863" s="3"/>
    </row>
    <row r="864" spans="1:4">
      <c r="A864" s="3"/>
      <c r="B864" s="3"/>
      <c r="C864" s="3"/>
      <c r="D864" s="3"/>
    </row>
    <row r="865" spans="1:4">
      <c r="A865" s="3"/>
      <c r="B865" s="3"/>
      <c r="C865" s="3"/>
      <c r="D865" s="3"/>
    </row>
    <row r="866" spans="1:4">
      <c r="A866" s="3"/>
      <c r="B866" s="3"/>
      <c r="C866" s="3"/>
      <c r="D866" s="3"/>
    </row>
    <row r="867" spans="1:4">
      <c r="A867" s="3"/>
      <c r="B867" s="3"/>
      <c r="C867" s="3"/>
      <c r="D867" s="3"/>
    </row>
    <row r="868" spans="1:4">
      <c r="A868" s="3"/>
      <c r="B868" s="3"/>
      <c r="C868" s="3"/>
      <c r="D868" s="3"/>
    </row>
    <row r="869" spans="1:4">
      <c r="A869" s="3"/>
      <c r="B869" s="3"/>
      <c r="C869" s="3"/>
      <c r="D869" s="3"/>
    </row>
    <row r="870" spans="1:4">
      <c r="A870" s="3"/>
      <c r="B870" s="3"/>
      <c r="C870" s="3"/>
      <c r="D870" s="3"/>
    </row>
    <row r="871" spans="1:4">
      <c r="A871" s="3"/>
      <c r="B871" s="3"/>
      <c r="C871" s="3"/>
      <c r="D871" s="3"/>
    </row>
    <row r="872" spans="1:4">
      <c r="A872" s="3"/>
      <c r="B872" s="3"/>
      <c r="C872" s="3"/>
      <c r="D872" s="3"/>
    </row>
    <row r="873" spans="1:4">
      <c r="A873" s="3"/>
      <c r="B873" s="3"/>
      <c r="C873" s="3"/>
      <c r="D873" s="3"/>
    </row>
    <row r="874" spans="1:4">
      <c r="A874" s="3"/>
      <c r="B874" s="3"/>
      <c r="C874" s="3"/>
      <c r="D874" s="3"/>
    </row>
    <row r="875" spans="1:4">
      <c r="A875" s="3"/>
      <c r="B875" s="3"/>
      <c r="C875" s="3"/>
      <c r="D875" s="3"/>
    </row>
    <row r="876" spans="1:4">
      <c r="A876" s="3"/>
      <c r="B876" s="3"/>
      <c r="C876" s="3"/>
      <c r="D876" s="3"/>
    </row>
    <row r="877" spans="1:4">
      <c r="A877" s="3"/>
      <c r="B877" s="3"/>
      <c r="C877" s="3"/>
      <c r="D877" s="3"/>
    </row>
    <row r="878" spans="1:4">
      <c r="A878" s="3"/>
      <c r="B878" s="3"/>
      <c r="C878" s="3"/>
      <c r="D878" s="3"/>
    </row>
    <row r="879" spans="1:4">
      <c r="A879" s="3"/>
      <c r="B879" s="3"/>
      <c r="C879" s="3"/>
      <c r="D879" s="3"/>
    </row>
    <row r="880" spans="1:4">
      <c r="A880" s="3"/>
      <c r="B880" s="3"/>
      <c r="C880" s="3"/>
      <c r="D880" s="3"/>
    </row>
    <row r="881" spans="1:4">
      <c r="A881" s="3"/>
      <c r="B881" s="3"/>
      <c r="C881" s="3"/>
      <c r="D881" s="3"/>
    </row>
    <row r="882" spans="1:4">
      <c r="A882" s="3"/>
      <c r="B882" s="3"/>
      <c r="C882" s="3"/>
      <c r="D882" s="3"/>
    </row>
    <row r="883" spans="1:4">
      <c r="A883" s="3"/>
      <c r="B883" s="3"/>
      <c r="C883" s="3"/>
      <c r="D883" s="3"/>
    </row>
    <row r="884" spans="1:4">
      <c r="A884" s="3"/>
      <c r="B884" s="3"/>
      <c r="C884" s="3"/>
      <c r="D884" s="3"/>
    </row>
    <row r="885" spans="1:4">
      <c r="A885" s="3"/>
      <c r="B885" s="3"/>
      <c r="C885" s="3"/>
      <c r="D885" s="3"/>
    </row>
    <row r="886" spans="1:4">
      <c r="A886" s="3"/>
      <c r="B886" s="3"/>
      <c r="C886" s="3"/>
      <c r="D886" s="3"/>
    </row>
    <row r="887" spans="1:4">
      <c r="A887" s="3"/>
      <c r="B887" s="3"/>
      <c r="C887" s="3"/>
      <c r="D887" s="3"/>
    </row>
    <row r="888" spans="1:4">
      <c r="A888" s="3"/>
      <c r="B888" s="3"/>
      <c r="C888" s="3"/>
      <c r="D888" s="3"/>
    </row>
    <row r="889" spans="1:4">
      <c r="A889" s="3"/>
      <c r="B889" s="3"/>
      <c r="C889" s="3"/>
      <c r="D889" s="3"/>
    </row>
    <row r="890" spans="1:4">
      <c r="A890" s="3"/>
      <c r="B890" s="3"/>
      <c r="C890" s="3"/>
      <c r="D890" s="3"/>
    </row>
    <row r="891" spans="1:4">
      <c r="A891" s="3"/>
      <c r="B891" s="3"/>
      <c r="C891" s="3"/>
      <c r="D891" s="3"/>
    </row>
    <row r="892" spans="1:4">
      <c r="A892" s="3"/>
      <c r="B892" s="3"/>
      <c r="C892" s="3"/>
      <c r="D892" s="3"/>
    </row>
    <row r="893" spans="1:4">
      <c r="A893" s="3"/>
      <c r="B893" s="3"/>
      <c r="C893" s="3"/>
      <c r="D893" s="3"/>
    </row>
    <row r="894" spans="1:4">
      <c r="A894" s="3"/>
      <c r="B894" s="3"/>
      <c r="C894" s="3"/>
      <c r="D894" s="3"/>
    </row>
    <row r="895" spans="1:4">
      <c r="A895" s="3"/>
      <c r="B895" s="3"/>
      <c r="C895" s="3"/>
      <c r="D895" s="3"/>
    </row>
    <row r="896" spans="1:4">
      <c r="A896" s="3"/>
      <c r="B896" s="3"/>
      <c r="C896" s="3"/>
      <c r="D896" s="3"/>
    </row>
    <row r="897" spans="1:4">
      <c r="A897" s="3"/>
      <c r="B897" s="3"/>
      <c r="C897" s="3"/>
      <c r="D897" s="3"/>
    </row>
    <row r="898" spans="1:4">
      <c r="A898" s="3"/>
      <c r="B898" s="3"/>
      <c r="C898" s="3"/>
      <c r="D898" s="3"/>
    </row>
    <row r="899" spans="1:4">
      <c r="A899" s="3"/>
      <c r="B899" s="3"/>
      <c r="C899" s="3"/>
      <c r="D899" s="3"/>
    </row>
    <row r="900" spans="1:4">
      <c r="A900" s="3"/>
      <c r="B900" s="3"/>
      <c r="C900" s="3"/>
      <c r="D900" s="3"/>
    </row>
    <row r="901" spans="1:4">
      <c r="A901" s="3"/>
      <c r="B901" s="3"/>
      <c r="C901" s="3"/>
      <c r="D901" s="3"/>
    </row>
    <row r="902" spans="1:4">
      <c r="A902" s="3"/>
      <c r="B902" s="3"/>
      <c r="C902" s="3"/>
      <c r="D902" s="3"/>
    </row>
    <row r="903" spans="1:4">
      <c r="A903" s="3"/>
      <c r="B903" s="3"/>
      <c r="C903" s="3"/>
      <c r="D903" s="3"/>
    </row>
    <row r="904" spans="1:4">
      <c r="A904" s="3"/>
      <c r="B904" s="3"/>
      <c r="C904" s="3"/>
      <c r="D904" s="3"/>
    </row>
    <row r="905" spans="1:4">
      <c r="A905" s="3"/>
      <c r="B905" s="3"/>
      <c r="C905" s="3"/>
      <c r="D905" s="3"/>
    </row>
    <row r="906" spans="1:4">
      <c r="A906" s="3"/>
      <c r="B906" s="3"/>
      <c r="C906" s="3"/>
      <c r="D906" s="3"/>
    </row>
    <row r="907" spans="1:4">
      <c r="A907" s="3"/>
      <c r="B907" s="3"/>
      <c r="C907" s="3"/>
      <c r="D907" s="3"/>
    </row>
    <row r="908" spans="1:4">
      <c r="A908" s="3"/>
      <c r="B908" s="3"/>
      <c r="C908" s="3"/>
      <c r="D908" s="3"/>
    </row>
    <row r="909" spans="1:4">
      <c r="A909" s="3"/>
      <c r="B909" s="3"/>
      <c r="C909" s="3"/>
      <c r="D909" s="3"/>
    </row>
    <row r="910" spans="1:4">
      <c r="A910" s="3"/>
      <c r="B910" s="3"/>
      <c r="C910" s="3"/>
      <c r="D910" s="3"/>
    </row>
    <row r="911" spans="1:4">
      <c r="A911" s="3"/>
      <c r="B911" s="3"/>
      <c r="C911" s="3"/>
      <c r="D911" s="3"/>
    </row>
    <row r="912" spans="1:4">
      <c r="A912" s="3"/>
      <c r="B912" s="3"/>
      <c r="C912" s="3"/>
      <c r="D912" s="3"/>
    </row>
    <row r="913" spans="1:4">
      <c r="A913" s="3"/>
      <c r="B913" s="3"/>
      <c r="C913" s="3"/>
      <c r="D913" s="3"/>
    </row>
    <row r="914" spans="1:4">
      <c r="A914" s="3"/>
      <c r="B914" s="3"/>
      <c r="C914" s="3"/>
      <c r="D914" s="3"/>
    </row>
    <row r="915" spans="1:4">
      <c r="A915" s="3"/>
      <c r="B915" s="3"/>
      <c r="C915" s="3"/>
      <c r="D915" s="3"/>
    </row>
    <row r="916" spans="1:4">
      <c r="A916" s="3"/>
      <c r="B916" s="3"/>
      <c r="C916" s="3"/>
      <c r="D916" s="3"/>
    </row>
    <row r="917" spans="1:4">
      <c r="A917" s="3"/>
      <c r="B917" s="3"/>
      <c r="C917" s="3"/>
      <c r="D917" s="3"/>
    </row>
    <row r="918" spans="1:4">
      <c r="A918" s="3"/>
      <c r="B918" s="3"/>
      <c r="C918" s="3"/>
      <c r="D918" s="3"/>
    </row>
    <row r="919" spans="1:4">
      <c r="A919" s="3"/>
      <c r="B919" s="3"/>
      <c r="C919" s="3"/>
      <c r="D919" s="3"/>
    </row>
    <row r="920" spans="1:4">
      <c r="A920" s="3"/>
      <c r="B920" s="3"/>
      <c r="C920" s="3"/>
      <c r="D920" s="3"/>
    </row>
    <row r="921" spans="1:4">
      <c r="A921" s="3"/>
      <c r="B921" s="3"/>
      <c r="C921" s="3"/>
      <c r="D921" s="3"/>
    </row>
    <row r="922" spans="1:4">
      <c r="A922" s="3"/>
      <c r="B922" s="3"/>
      <c r="C922" s="3"/>
      <c r="D922" s="3"/>
    </row>
    <row r="923" spans="1:4">
      <c r="A923" s="3"/>
      <c r="B923" s="3"/>
      <c r="C923" s="3"/>
      <c r="D923" s="3"/>
    </row>
    <row r="924" spans="1:4">
      <c r="A924" s="3"/>
      <c r="B924" s="3"/>
      <c r="C924" s="3"/>
      <c r="D924" s="3"/>
    </row>
    <row r="925" spans="1:4">
      <c r="A925" s="3"/>
      <c r="B925" s="3"/>
      <c r="C925" s="3"/>
      <c r="D925" s="3"/>
    </row>
    <row r="926" spans="1:4">
      <c r="A926" s="3"/>
      <c r="B926" s="3"/>
      <c r="C926" s="3"/>
      <c r="D926" s="3"/>
    </row>
    <row r="927" spans="1:4">
      <c r="A927" s="3"/>
      <c r="B927" s="3"/>
      <c r="C927" s="3"/>
      <c r="D927" s="3"/>
    </row>
    <row r="928" spans="1:4">
      <c r="A928" s="3"/>
      <c r="B928" s="3"/>
      <c r="C928" s="3"/>
      <c r="D928" s="3"/>
    </row>
    <row r="929" spans="1:4">
      <c r="A929" s="3"/>
      <c r="B929" s="3"/>
      <c r="C929" s="3"/>
      <c r="D929" s="3"/>
    </row>
    <row r="930" spans="1:4">
      <c r="A930" s="3"/>
      <c r="B930" s="3"/>
      <c r="C930" s="3"/>
      <c r="D930" s="3"/>
    </row>
    <row r="931" spans="1:4">
      <c r="A931" s="3"/>
      <c r="B931" s="3"/>
      <c r="C931" s="3"/>
      <c r="D931" s="3"/>
    </row>
    <row r="932" spans="1:4">
      <c r="A932" s="3"/>
      <c r="B932" s="3"/>
      <c r="C932" s="3"/>
      <c r="D932" s="3"/>
    </row>
    <row r="933" spans="1:4">
      <c r="A933" s="3"/>
      <c r="B933" s="3"/>
      <c r="C933" s="3"/>
      <c r="D933" s="3"/>
    </row>
    <row r="934" spans="1:4">
      <c r="A934" s="3"/>
      <c r="B934" s="3"/>
      <c r="C934" s="3"/>
      <c r="D934" s="3"/>
    </row>
    <row r="935" spans="1:4">
      <c r="A935" s="3"/>
      <c r="B935" s="3"/>
      <c r="C935" s="3"/>
      <c r="D935" s="3"/>
    </row>
    <row r="936" spans="1:4">
      <c r="A936" s="3"/>
      <c r="B936" s="3"/>
      <c r="C936" s="3"/>
      <c r="D936" s="3"/>
    </row>
    <row r="937" spans="1:4">
      <c r="A937" s="3"/>
      <c r="B937" s="3"/>
      <c r="C937" s="3"/>
      <c r="D937" s="3"/>
    </row>
    <row r="938" spans="1:4">
      <c r="A938" s="3"/>
      <c r="B938" s="3"/>
      <c r="C938" s="3"/>
      <c r="D938" s="3"/>
    </row>
    <row r="939" spans="1:4">
      <c r="A939" s="3"/>
      <c r="B939" s="3"/>
      <c r="C939" s="3"/>
      <c r="D939" s="3"/>
    </row>
    <row r="940" spans="1:4">
      <c r="A940" s="3"/>
      <c r="B940" s="3"/>
      <c r="C940" s="3"/>
      <c r="D940" s="3"/>
    </row>
    <row r="941" spans="1:4">
      <c r="A941" s="3"/>
      <c r="B941" s="3"/>
      <c r="C941" s="3"/>
      <c r="D941" s="3"/>
    </row>
    <row r="942" spans="1:4">
      <c r="A942" s="3"/>
      <c r="B942" s="3"/>
      <c r="C942" s="3"/>
      <c r="D942" s="3"/>
    </row>
    <row r="943" spans="1:4">
      <c r="A943" s="3"/>
      <c r="B943" s="3"/>
      <c r="C943" s="3"/>
      <c r="D943" s="3"/>
    </row>
    <row r="944" spans="1:4">
      <c r="A944" s="3"/>
      <c r="B944" s="3"/>
      <c r="C944" s="3"/>
      <c r="D944" s="3"/>
    </row>
    <row r="945" spans="1:4">
      <c r="A945" s="3"/>
      <c r="B945" s="3"/>
      <c r="C945" s="3"/>
      <c r="D945" s="3"/>
    </row>
    <row r="946" spans="1:4">
      <c r="A946" s="3"/>
      <c r="B946" s="3"/>
      <c r="C946" s="3"/>
      <c r="D946" s="3"/>
    </row>
    <row r="947" spans="1:4">
      <c r="A947" s="3"/>
      <c r="B947" s="3"/>
      <c r="C947" s="3"/>
      <c r="D947" s="3"/>
    </row>
    <row r="948" spans="1:4">
      <c r="A948" s="3"/>
      <c r="B948" s="3"/>
      <c r="C948" s="3"/>
      <c r="D948" s="3"/>
    </row>
    <row r="949" spans="1:4">
      <c r="A949" s="3"/>
      <c r="B949" s="3"/>
      <c r="C949" s="3"/>
      <c r="D949" s="3"/>
    </row>
    <row r="950" spans="1:4">
      <c r="A950" s="3"/>
      <c r="B950" s="3"/>
      <c r="C950" s="3"/>
      <c r="D950" s="3"/>
    </row>
    <row r="951" spans="1:4">
      <c r="A951" s="3"/>
      <c r="B951" s="3"/>
      <c r="C951" s="3"/>
      <c r="D951" s="3"/>
    </row>
    <row r="952" spans="1:4">
      <c r="A952" s="3"/>
      <c r="B952" s="3"/>
      <c r="C952" s="3"/>
      <c r="D952" s="3"/>
    </row>
    <row r="953" spans="1:4">
      <c r="A953" s="3"/>
      <c r="B953" s="3"/>
      <c r="C953" s="3"/>
      <c r="D953" s="3"/>
    </row>
    <row r="954" spans="1:4">
      <c r="A954" s="3"/>
      <c r="B954" s="3"/>
      <c r="C954" s="3"/>
      <c r="D954" s="3"/>
    </row>
    <row r="955" spans="1:4">
      <c r="A955" s="3"/>
      <c r="B955" s="3"/>
      <c r="C955" s="3"/>
      <c r="D955" s="3"/>
    </row>
    <row r="956" spans="1:4">
      <c r="A956" s="3"/>
      <c r="B956" s="3"/>
      <c r="C956" s="3"/>
      <c r="D956" s="3"/>
    </row>
    <row r="957" spans="1:4">
      <c r="A957" s="3"/>
      <c r="B957" s="3"/>
      <c r="C957" s="3"/>
      <c r="D957" s="3"/>
    </row>
    <row r="958" spans="1:4">
      <c r="A958" s="3"/>
      <c r="B958" s="3"/>
      <c r="C958" s="3"/>
      <c r="D958" s="3"/>
    </row>
    <row r="959" spans="1:4">
      <c r="A959" s="3"/>
      <c r="B959" s="3"/>
      <c r="C959" s="3"/>
      <c r="D959" s="3"/>
    </row>
    <row r="960" spans="1:4">
      <c r="A960" s="3"/>
      <c r="B960" s="3"/>
      <c r="C960" s="3"/>
      <c r="D960" s="3"/>
    </row>
    <row r="961" spans="1:4">
      <c r="A961" s="3"/>
      <c r="B961" s="3"/>
      <c r="C961" s="3"/>
      <c r="D961" s="3"/>
    </row>
    <row r="962" spans="1:4">
      <c r="A962" s="3"/>
      <c r="B962" s="3"/>
      <c r="C962" s="3"/>
      <c r="D962" s="3"/>
    </row>
    <row r="963" spans="1:4">
      <c r="A963" s="3"/>
      <c r="B963" s="3"/>
      <c r="C963" s="3"/>
      <c r="D963" s="3"/>
    </row>
    <row r="964" spans="1:4">
      <c r="A964" s="3"/>
      <c r="B964" s="3"/>
      <c r="C964" s="3"/>
      <c r="D964" s="3"/>
    </row>
    <row r="965" spans="1:4">
      <c r="A965" s="3"/>
      <c r="B965" s="3"/>
      <c r="C965" s="3"/>
      <c r="D965" s="3"/>
    </row>
    <row r="966" spans="1:4">
      <c r="A966" s="3"/>
      <c r="B966" s="3"/>
      <c r="C966" s="3"/>
      <c r="D966" s="3"/>
    </row>
    <row r="967" spans="1:4">
      <c r="A967" s="3"/>
      <c r="B967" s="3"/>
      <c r="C967" s="3"/>
      <c r="D967" s="3"/>
    </row>
    <row r="968" spans="1:4">
      <c r="A968" s="3"/>
      <c r="B968" s="3"/>
      <c r="C968" s="3"/>
      <c r="D968" s="3"/>
    </row>
    <row r="969" spans="1:4">
      <c r="A969" s="3"/>
      <c r="B969" s="3"/>
      <c r="C969" s="3"/>
      <c r="D969" s="3"/>
    </row>
    <row r="970" spans="1:4">
      <c r="A970" s="3"/>
      <c r="B970" s="3"/>
      <c r="C970" s="3"/>
      <c r="D970" s="3"/>
    </row>
    <row r="971" spans="1:4">
      <c r="A971" s="3"/>
      <c r="B971" s="3"/>
      <c r="C971" s="3"/>
      <c r="D971" s="3"/>
    </row>
    <row r="972" spans="1:4">
      <c r="A972" s="3"/>
      <c r="B972" s="3"/>
      <c r="C972" s="3"/>
      <c r="D972" s="3"/>
    </row>
    <row r="973" spans="1:4">
      <c r="A973" s="3"/>
      <c r="B973" s="3"/>
      <c r="C973" s="3"/>
      <c r="D973" s="3"/>
    </row>
    <row r="974" spans="1:4">
      <c r="A974" s="3"/>
      <c r="B974" s="3"/>
      <c r="C974" s="3"/>
      <c r="D974" s="3"/>
    </row>
    <row r="975" spans="1:4">
      <c r="A975" s="3"/>
      <c r="B975" s="3"/>
      <c r="C975" s="3"/>
      <c r="D975" s="3"/>
    </row>
    <row r="976" spans="1:4">
      <c r="A976" s="3"/>
      <c r="B976" s="3"/>
      <c r="C976" s="3"/>
      <c r="D976" s="3"/>
    </row>
    <row r="977" spans="1:4">
      <c r="A977" s="3"/>
      <c r="B977" s="3"/>
      <c r="C977" s="3"/>
      <c r="D977" s="3"/>
    </row>
    <row r="978" spans="1:4">
      <c r="A978" s="3"/>
      <c r="B978" s="3"/>
      <c r="C978" s="3"/>
      <c r="D978" s="3"/>
    </row>
    <row r="979" spans="1:4">
      <c r="A979" s="3"/>
      <c r="B979" s="3"/>
      <c r="C979" s="3"/>
      <c r="D979" s="3"/>
    </row>
    <row r="980" spans="1:4">
      <c r="A980" s="3"/>
      <c r="B980" s="3"/>
      <c r="C980" s="3"/>
      <c r="D980" s="3"/>
    </row>
    <row r="981" spans="1:4">
      <c r="A981" s="3"/>
      <c r="B981" s="3"/>
      <c r="C981" s="3"/>
      <c r="D981" s="3"/>
    </row>
    <row r="982" spans="1:4">
      <c r="A982" s="3"/>
      <c r="B982" s="3"/>
      <c r="C982" s="3"/>
      <c r="D982" s="3"/>
    </row>
    <row r="983" spans="1:4">
      <c r="A983" s="3"/>
      <c r="B983" s="3"/>
      <c r="C983" s="3"/>
      <c r="D983" s="3"/>
    </row>
    <row r="984" spans="1:4">
      <c r="A984" s="3"/>
      <c r="B984" s="3"/>
      <c r="C984" s="3"/>
      <c r="D984" s="3"/>
    </row>
    <row r="985" spans="1:4">
      <c r="A985" s="3"/>
      <c r="B985" s="3"/>
      <c r="C985" s="3"/>
      <c r="D985" s="3"/>
    </row>
    <row r="986" spans="1:4">
      <c r="A986" s="3"/>
      <c r="B986" s="3"/>
      <c r="C986" s="3"/>
      <c r="D986" s="3"/>
    </row>
    <row r="987" spans="1:4">
      <c r="A987" s="3"/>
      <c r="B987" s="3"/>
      <c r="C987" s="3"/>
      <c r="D987" s="3"/>
    </row>
    <row r="988" spans="1:4">
      <c r="A988" s="3"/>
      <c r="B988" s="3"/>
      <c r="C988" s="3"/>
      <c r="D988" s="3"/>
    </row>
    <row r="989" spans="1:4">
      <c r="A989" s="3"/>
      <c r="B989" s="3"/>
      <c r="C989" s="3"/>
      <c r="D989" s="3"/>
    </row>
    <row r="990" spans="1:4">
      <c r="A990" s="3"/>
      <c r="B990" s="3"/>
      <c r="C990" s="3"/>
      <c r="D990" s="3"/>
    </row>
    <row r="991" spans="1:4">
      <c r="A991" s="3"/>
      <c r="B991" s="3"/>
      <c r="C991" s="3"/>
      <c r="D991" s="3"/>
    </row>
    <row r="992" spans="1:4">
      <c r="A992" s="3"/>
      <c r="B992" s="3"/>
      <c r="C992" s="3"/>
      <c r="D992" s="3"/>
    </row>
    <row r="993" spans="1:4">
      <c r="A993" s="3"/>
      <c r="B993" s="3"/>
      <c r="C993" s="3"/>
      <c r="D993" s="3"/>
    </row>
    <row r="994" spans="1:4">
      <c r="A994" s="3"/>
      <c r="B994" s="3"/>
      <c r="C994" s="3"/>
      <c r="D994" s="3"/>
    </row>
    <row r="995" spans="1:4">
      <c r="A995" s="3"/>
      <c r="B995" s="3"/>
      <c r="C995" s="3"/>
      <c r="D995" s="3"/>
    </row>
    <row r="996" spans="1:4">
      <c r="A996" s="3"/>
      <c r="B996" s="3"/>
      <c r="C996" s="3"/>
      <c r="D996" s="3"/>
    </row>
    <row r="997" spans="1:4">
      <c r="A997" s="3"/>
      <c r="B997" s="3"/>
      <c r="C997" s="3"/>
      <c r="D997" s="3"/>
    </row>
    <row r="998" spans="1:4">
      <c r="A998" s="3"/>
      <c r="B998" s="3"/>
      <c r="C998" s="3"/>
      <c r="D998" s="3"/>
    </row>
    <row r="999" spans="1:4">
      <c r="A999" s="3"/>
      <c r="B999" s="3"/>
      <c r="C999" s="3"/>
      <c r="D999" s="3"/>
    </row>
    <row r="1000" spans="1:4">
      <c r="A1000" s="3"/>
      <c r="B1000" s="3"/>
      <c r="C1000" s="3"/>
      <c r="D1000" s="3"/>
    </row>
    <row r="1001" spans="1:4">
      <c r="A1001" s="3"/>
      <c r="B1001" s="3"/>
      <c r="C1001" s="3"/>
      <c r="D1001" s="3"/>
    </row>
    <row r="1002" spans="1:4">
      <c r="A1002" s="3"/>
      <c r="B1002" s="3"/>
      <c r="C1002" s="3"/>
      <c r="D1002" s="3"/>
    </row>
    <row r="1003" spans="1:4">
      <c r="A1003" s="3"/>
      <c r="B1003" s="3"/>
      <c r="C1003" s="3"/>
      <c r="D1003" s="3"/>
    </row>
    <row r="1004" spans="1:4">
      <c r="A1004" s="3"/>
      <c r="B1004" s="3"/>
      <c r="C1004" s="3"/>
      <c r="D1004" s="3"/>
    </row>
    <row r="1005" spans="1:4">
      <c r="A1005" s="3"/>
      <c r="B1005" s="3"/>
      <c r="C1005" s="3"/>
      <c r="D1005" s="3"/>
    </row>
    <row r="1006" spans="1:4">
      <c r="A1006" s="3"/>
      <c r="B1006" s="3"/>
      <c r="C1006" s="3"/>
      <c r="D1006" s="3"/>
    </row>
    <row r="1007" spans="1:4">
      <c r="A1007" s="3"/>
      <c r="B1007" s="3"/>
      <c r="C1007" s="3"/>
      <c r="D1007" s="3"/>
    </row>
    <row r="1008" spans="1:4">
      <c r="A1008" s="3"/>
      <c r="B1008" s="3"/>
      <c r="C1008" s="3"/>
      <c r="D1008" s="3"/>
    </row>
    <row r="1009" spans="1:4">
      <c r="A1009" s="3"/>
      <c r="B1009" s="3"/>
      <c r="C1009" s="3"/>
      <c r="D1009" s="3"/>
    </row>
    <row r="1010" spans="1:4">
      <c r="A1010" s="3"/>
      <c r="B1010" s="3"/>
      <c r="C1010" s="3"/>
      <c r="D1010" s="3"/>
    </row>
    <row r="1011" spans="1:4">
      <c r="A1011" s="3"/>
      <c r="B1011" s="3"/>
      <c r="C1011" s="3"/>
      <c r="D1011" s="3"/>
    </row>
    <row r="1012" spans="1:4">
      <c r="A1012" s="3"/>
      <c r="B1012" s="3"/>
      <c r="C1012" s="3"/>
      <c r="D1012" s="3"/>
    </row>
    <row r="1013" spans="1:4">
      <c r="A1013" s="3"/>
      <c r="B1013" s="3"/>
      <c r="C1013" s="3"/>
      <c r="D1013" s="3"/>
    </row>
    <row r="1014" spans="1:4">
      <c r="A1014" s="3"/>
      <c r="B1014" s="3"/>
      <c r="C1014" s="3"/>
      <c r="D1014" s="3"/>
    </row>
    <row r="1015" spans="1:4">
      <c r="A1015" s="3"/>
      <c r="B1015" s="3"/>
      <c r="C1015" s="3"/>
      <c r="D1015" s="3"/>
    </row>
    <row r="1016" spans="1:4">
      <c r="A1016" s="3"/>
      <c r="B1016" s="3"/>
      <c r="C1016" s="3"/>
      <c r="D1016" s="3"/>
    </row>
    <row r="1017" spans="1:4">
      <c r="A1017" s="3"/>
      <c r="B1017" s="3"/>
      <c r="C1017" s="3"/>
      <c r="D1017" s="3"/>
    </row>
    <row r="1018" spans="1:4">
      <c r="A1018" s="3"/>
      <c r="B1018" s="3"/>
      <c r="C1018" s="3"/>
      <c r="D1018" s="3"/>
    </row>
    <row r="1019" spans="1:4">
      <c r="A1019" s="3"/>
      <c r="B1019" s="3"/>
      <c r="C1019" s="3"/>
      <c r="D1019" s="3"/>
    </row>
    <row r="1020" spans="1:4">
      <c r="A1020" s="3"/>
      <c r="B1020" s="3"/>
      <c r="C1020" s="3"/>
      <c r="D1020" s="3"/>
    </row>
    <row r="1021" spans="1:4">
      <c r="A1021" s="3"/>
      <c r="B1021" s="3"/>
      <c r="C1021" s="3"/>
      <c r="D1021" s="3"/>
    </row>
    <row r="1022" spans="1:4">
      <c r="A1022" s="3"/>
      <c r="B1022" s="3"/>
      <c r="C1022" s="3"/>
      <c r="D1022" s="3"/>
    </row>
    <row r="1023" spans="1:4">
      <c r="A1023" s="3"/>
      <c r="B1023" s="3"/>
      <c r="C1023" s="3"/>
      <c r="D1023" s="3"/>
    </row>
    <row r="1024" spans="1:4">
      <c r="A1024" s="3"/>
      <c r="B1024" s="3"/>
      <c r="C1024" s="3"/>
      <c r="D1024" s="3"/>
    </row>
    <row r="1025" spans="1:4">
      <c r="A1025" s="3"/>
      <c r="B1025" s="3"/>
      <c r="C1025" s="3"/>
      <c r="D1025" s="3"/>
    </row>
    <row r="1026" spans="1:4">
      <c r="A1026" s="3"/>
      <c r="B1026" s="3"/>
      <c r="C1026" s="3"/>
      <c r="D1026" s="3"/>
    </row>
    <row r="1027" spans="1:4">
      <c r="A1027" s="3"/>
      <c r="B1027" s="3"/>
      <c r="C1027" s="3"/>
      <c r="D1027" s="3"/>
    </row>
    <row r="1028" spans="1:4">
      <c r="A1028" s="3"/>
      <c r="B1028" s="3"/>
      <c r="C1028" s="3"/>
      <c r="D1028" s="3"/>
    </row>
    <row r="1029" spans="1:4">
      <c r="A1029" s="3"/>
      <c r="B1029" s="3"/>
      <c r="C1029" s="3"/>
      <c r="D1029" s="3"/>
    </row>
    <row r="1030" spans="1:4">
      <c r="A1030" s="3"/>
      <c r="B1030" s="3"/>
      <c r="C1030" s="3"/>
      <c r="D1030" s="3"/>
    </row>
    <row r="1031" spans="1:4">
      <c r="A1031" s="3"/>
      <c r="B1031" s="3"/>
      <c r="C1031" s="3"/>
      <c r="D1031" s="3"/>
    </row>
    <row r="1032" spans="1:4">
      <c r="A1032" s="3"/>
      <c r="B1032" s="3"/>
      <c r="C1032" s="3"/>
      <c r="D1032" s="3"/>
    </row>
    <row r="1033" spans="1:4">
      <c r="A1033" s="3"/>
      <c r="B1033" s="3"/>
      <c r="C1033" s="3"/>
      <c r="D1033" s="3"/>
    </row>
    <row r="1034" spans="1:4">
      <c r="A1034" s="3"/>
      <c r="B1034" s="3"/>
      <c r="C1034" s="3"/>
      <c r="D1034" s="3"/>
    </row>
    <row r="1035" spans="1:4">
      <c r="A1035" s="3"/>
      <c r="B1035" s="3"/>
      <c r="C1035" s="3"/>
      <c r="D1035" s="3"/>
    </row>
    <row r="1036" spans="1:4">
      <c r="A1036" s="3"/>
      <c r="B1036" s="3"/>
      <c r="C1036" s="3"/>
      <c r="D1036" s="3"/>
    </row>
    <row r="1037" spans="1:4">
      <c r="A1037" s="3"/>
      <c r="B1037" s="3"/>
      <c r="C1037" s="3"/>
      <c r="D1037" s="3"/>
    </row>
    <row r="1038" spans="1:4">
      <c r="A1038" s="3"/>
      <c r="B1038" s="3"/>
      <c r="C1038" s="3"/>
      <c r="D1038" s="3"/>
    </row>
    <row r="1039" spans="1:4">
      <c r="A1039" s="3"/>
      <c r="B1039" s="3"/>
      <c r="C1039" s="3"/>
      <c r="D1039" s="3"/>
    </row>
    <row r="1040" spans="1:4">
      <c r="A1040" s="3"/>
      <c r="B1040" s="3"/>
      <c r="C1040" s="3"/>
      <c r="D1040" s="3"/>
    </row>
    <row r="1041" spans="1:4">
      <c r="A1041" s="3"/>
      <c r="B1041" s="3"/>
      <c r="C1041" s="3"/>
      <c r="D1041" s="3"/>
    </row>
    <row r="1042" spans="1:4">
      <c r="A1042" s="3"/>
      <c r="B1042" s="3"/>
      <c r="C1042" s="3"/>
      <c r="D1042" s="3"/>
    </row>
    <row r="1043" spans="1:4">
      <c r="A1043" s="3"/>
      <c r="B1043" s="3"/>
      <c r="C1043" s="3"/>
      <c r="D1043" s="3"/>
    </row>
    <row r="1044" spans="1:4">
      <c r="A1044" s="3"/>
      <c r="B1044" s="3"/>
      <c r="C1044" s="3"/>
      <c r="D1044" s="3"/>
    </row>
    <row r="1045" spans="1:4">
      <c r="A1045" s="3"/>
      <c r="B1045" s="3"/>
      <c r="C1045" s="3"/>
      <c r="D1045" s="3"/>
    </row>
    <row r="1046" spans="1:4">
      <c r="A1046" s="3"/>
      <c r="B1046" s="3"/>
      <c r="C1046" s="3"/>
      <c r="D1046" s="3"/>
    </row>
    <row r="1047" spans="1:4">
      <c r="A1047" s="3"/>
      <c r="B1047" s="3"/>
      <c r="C1047" s="3"/>
      <c r="D1047" s="3"/>
    </row>
    <row r="1048" spans="1:4">
      <c r="A1048" s="3"/>
      <c r="B1048" s="3"/>
      <c r="C1048" s="3"/>
      <c r="D1048" s="3"/>
    </row>
    <row r="1049" spans="1:4">
      <c r="A1049" s="3"/>
      <c r="B1049" s="3"/>
      <c r="C1049" s="3"/>
      <c r="D1049" s="3"/>
    </row>
    <row r="1050" spans="1:4">
      <c r="A1050" s="3"/>
      <c r="B1050" s="3"/>
      <c r="C1050" s="3"/>
      <c r="D1050" s="3"/>
    </row>
    <row r="1051" spans="1:4">
      <c r="A1051" s="3"/>
      <c r="B1051" s="3"/>
      <c r="C1051" s="3"/>
      <c r="D1051" s="3"/>
    </row>
    <row r="1052" spans="1:4">
      <c r="A1052" s="3"/>
      <c r="B1052" s="3"/>
      <c r="C1052" s="3"/>
      <c r="D1052" s="3"/>
    </row>
    <row r="1053" spans="1:4">
      <c r="A1053" s="3"/>
      <c r="B1053" s="3"/>
      <c r="C1053" s="3"/>
      <c r="D1053" s="3"/>
    </row>
    <row r="1054" spans="1:4">
      <c r="A1054" s="3"/>
      <c r="B1054" s="3"/>
      <c r="C1054" s="3"/>
      <c r="D1054" s="3"/>
    </row>
    <row r="1055" spans="1:4">
      <c r="A1055" s="3"/>
      <c r="B1055" s="3"/>
      <c r="C1055" s="3"/>
      <c r="D1055" s="3"/>
    </row>
    <row r="1056" spans="1:4">
      <c r="A1056" s="3"/>
      <c r="B1056" s="3"/>
      <c r="C1056" s="3"/>
      <c r="D1056" s="3"/>
    </row>
    <row r="1057" spans="1:4">
      <c r="A1057" s="3"/>
      <c r="B1057" s="3"/>
      <c r="C1057" s="3"/>
      <c r="D1057" s="3"/>
    </row>
    <row r="1058" spans="1:4">
      <c r="A1058" s="3"/>
      <c r="B1058" s="3"/>
      <c r="C1058" s="3"/>
      <c r="D1058" s="3"/>
    </row>
    <row r="1059" spans="1:4">
      <c r="A1059" s="3"/>
      <c r="B1059" s="3"/>
      <c r="C1059" s="3"/>
      <c r="D1059" s="3"/>
    </row>
    <row r="1060" spans="1:4">
      <c r="A1060" s="3"/>
      <c r="B1060" s="3"/>
      <c r="C1060" s="3"/>
      <c r="D1060" s="3"/>
    </row>
    <row r="1061" spans="1:4">
      <c r="A1061" s="3"/>
      <c r="B1061" s="3"/>
      <c r="C1061" s="3"/>
      <c r="D1061" s="3"/>
    </row>
    <row r="1062" spans="1:4">
      <c r="A1062" s="3"/>
      <c r="B1062" s="3"/>
      <c r="C1062" s="3"/>
      <c r="D1062" s="3"/>
    </row>
    <row r="1063" spans="1:4">
      <c r="A1063" s="3"/>
      <c r="B1063" s="3"/>
      <c r="C1063" s="3"/>
      <c r="D1063" s="3"/>
    </row>
    <row r="1064" spans="1:4">
      <c r="A1064" s="3"/>
      <c r="B1064" s="3"/>
      <c r="C1064" s="3"/>
      <c r="D1064" s="3"/>
    </row>
    <row r="1065" spans="1:4">
      <c r="A1065" s="3"/>
      <c r="B1065" s="3"/>
      <c r="C1065" s="3"/>
      <c r="D1065" s="3"/>
    </row>
    <row r="1066" spans="1:4">
      <c r="A1066" s="3"/>
      <c r="B1066" s="3"/>
      <c r="C1066" s="3"/>
      <c r="D1066" s="3"/>
    </row>
    <row r="1067" spans="1:4">
      <c r="A1067" s="3"/>
      <c r="B1067" s="3"/>
      <c r="C1067" s="3"/>
      <c r="D1067" s="3"/>
    </row>
    <row r="1068" spans="1:4">
      <c r="A1068" s="3"/>
      <c r="B1068" s="3"/>
      <c r="C1068" s="3"/>
      <c r="D1068" s="3"/>
    </row>
    <row r="1069" spans="1:4">
      <c r="A1069" s="3"/>
      <c r="B1069" s="3"/>
      <c r="C1069" s="3"/>
      <c r="D1069" s="3"/>
    </row>
    <row r="1070" spans="1:4">
      <c r="A1070" s="3"/>
      <c r="B1070" s="3"/>
      <c r="C1070" s="3"/>
      <c r="D1070" s="3"/>
    </row>
    <row r="1071" spans="1:4">
      <c r="A1071" s="3"/>
      <c r="B1071" s="3"/>
      <c r="C1071" s="3"/>
      <c r="D1071" s="3"/>
    </row>
    <row r="1072" spans="1:4">
      <c r="A1072" s="3"/>
      <c r="B1072" s="3"/>
      <c r="C1072" s="3"/>
      <c r="D1072" s="3"/>
    </row>
    <row r="1073" spans="1:4">
      <c r="A1073" s="3"/>
      <c r="B1073" s="3"/>
      <c r="C1073" s="3"/>
      <c r="D1073" s="3"/>
    </row>
    <row r="1074" spans="1:4">
      <c r="A1074" s="3"/>
      <c r="B1074" s="3"/>
      <c r="C1074" s="3"/>
      <c r="D1074" s="3"/>
    </row>
    <row r="1075" spans="1:4">
      <c r="A1075" s="3"/>
      <c r="B1075" s="3"/>
      <c r="C1075" s="3"/>
      <c r="D1075" s="3"/>
    </row>
    <row r="1076" spans="1:4">
      <c r="A1076" s="3"/>
      <c r="B1076" s="3"/>
      <c r="C1076" s="3"/>
      <c r="D1076" s="3"/>
    </row>
    <row r="1077" spans="1:4">
      <c r="A1077" s="3"/>
      <c r="B1077" s="3"/>
      <c r="C1077" s="3"/>
      <c r="D1077" s="3"/>
    </row>
    <row r="1078" spans="1:4">
      <c r="A1078" s="3"/>
      <c r="B1078" s="3"/>
      <c r="C1078" s="3"/>
      <c r="D1078" s="3"/>
    </row>
    <row r="1079" spans="1:4">
      <c r="A1079" s="3"/>
      <c r="B1079" s="3"/>
      <c r="C1079" s="3"/>
      <c r="D1079" s="3"/>
    </row>
    <row r="1080" spans="1:4">
      <c r="A1080" s="3"/>
      <c r="B1080" s="3"/>
      <c r="C1080" s="3"/>
      <c r="D1080" s="3"/>
    </row>
    <row r="1081" spans="1:4">
      <c r="A1081" s="3"/>
      <c r="B1081" s="3"/>
      <c r="C1081" s="3"/>
      <c r="D1081" s="3"/>
    </row>
    <row r="1082" spans="1:4">
      <c r="A1082" s="3"/>
      <c r="B1082" s="3"/>
      <c r="C1082" s="3"/>
      <c r="D1082" s="3"/>
    </row>
    <row r="1083" spans="1:4">
      <c r="A1083" s="3"/>
      <c r="B1083" s="3"/>
      <c r="C1083" s="3"/>
      <c r="D1083" s="3"/>
    </row>
    <row r="1084" spans="1:4">
      <c r="A1084" s="3"/>
      <c r="B1084" s="3"/>
      <c r="C1084" s="3"/>
      <c r="D1084" s="3"/>
    </row>
    <row r="1085" spans="1:4">
      <c r="A1085" s="3"/>
      <c r="B1085" s="3"/>
      <c r="C1085" s="3"/>
      <c r="D1085" s="3"/>
    </row>
    <row r="1086" spans="1:4">
      <c r="A1086" s="3"/>
      <c r="B1086" s="3"/>
      <c r="C1086" s="3"/>
      <c r="D1086" s="3"/>
    </row>
    <row r="1087" spans="1:4">
      <c r="A1087" s="3"/>
      <c r="B1087" s="3"/>
      <c r="C1087" s="3"/>
      <c r="D1087" s="3"/>
    </row>
    <row r="1088" spans="1:4">
      <c r="A1088" s="3"/>
      <c r="B1088" s="3"/>
      <c r="C1088" s="3"/>
      <c r="D1088" s="3"/>
    </row>
    <row r="1089" spans="1:4">
      <c r="A1089" s="3"/>
      <c r="B1089" s="3"/>
      <c r="C1089" s="3"/>
      <c r="D1089" s="3"/>
    </row>
    <row r="1090" spans="1:4">
      <c r="A1090" s="3"/>
      <c r="B1090" s="3"/>
      <c r="C1090" s="3"/>
      <c r="D1090" s="3"/>
    </row>
    <row r="1091" spans="1:4">
      <c r="A1091" s="3"/>
      <c r="B1091" s="3"/>
      <c r="C1091" s="3"/>
      <c r="D1091" s="3"/>
    </row>
    <row r="1092" spans="1:4">
      <c r="A1092" s="3"/>
      <c r="B1092" s="3"/>
      <c r="C1092" s="3"/>
      <c r="D1092" s="3"/>
    </row>
    <row r="1093" spans="1:4">
      <c r="A1093" s="3"/>
      <c r="B1093" s="3"/>
      <c r="C1093" s="3"/>
      <c r="D1093" s="3"/>
    </row>
    <row r="1094" spans="1:4">
      <c r="A1094" s="3"/>
      <c r="B1094" s="3"/>
      <c r="C1094" s="3"/>
      <c r="D1094" s="3"/>
    </row>
    <row r="1095" spans="1:4">
      <c r="A1095" s="3"/>
      <c r="B1095" s="3"/>
      <c r="C1095" s="3"/>
      <c r="D1095" s="3"/>
    </row>
    <row r="1096" spans="1:4">
      <c r="A1096" s="3"/>
      <c r="B1096" s="3"/>
      <c r="C1096" s="3"/>
      <c r="D1096" s="3"/>
    </row>
    <row r="1097" spans="1:4">
      <c r="A1097" s="3"/>
      <c r="B1097" s="3"/>
      <c r="C1097" s="3"/>
      <c r="D1097" s="3"/>
    </row>
    <row r="1098" spans="1:4">
      <c r="A1098" s="3"/>
      <c r="B1098" s="3"/>
      <c r="C1098" s="3"/>
      <c r="D1098" s="3"/>
    </row>
    <row r="1099" spans="1:4">
      <c r="A1099" s="3"/>
      <c r="B1099" s="3"/>
      <c r="C1099" s="3"/>
      <c r="D1099" s="3"/>
    </row>
    <row r="1100" spans="1:4">
      <c r="A1100" s="3"/>
      <c r="B1100" s="3"/>
      <c r="C1100" s="3"/>
      <c r="D1100" s="3"/>
    </row>
    <row r="1101" spans="1:4">
      <c r="A1101" s="3"/>
      <c r="B1101" s="3"/>
      <c r="C1101" s="3"/>
      <c r="D1101" s="3"/>
    </row>
    <row r="1102" spans="1:4">
      <c r="A1102" s="3"/>
      <c r="B1102" s="3"/>
      <c r="C1102" s="3"/>
      <c r="D1102" s="3"/>
    </row>
    <row r="1103" spans="1:4">
      <c r="A1103" s="3"/>
      <c r="B1103" s="3"/>
      <c r="C1103" s="3"/>
      <c r="D1103" s="3"/>
    </row>
    <row r="1104" spans="1:4">
      <c r="A1104" s="3"/>
      <c r="B1104" s="3"/>
      <c r="C1104" s="3"/>
      <c r="D1104" s="3"/>
    </row>
    <row r="1105" spans="1:4">
      <c r="A1105" s="3"/>
      <c r="B1105" s="3"/>
      <c r="C1105" s="3"/>
      <c r="D1105" s="3"/>
    </row>
    <row r="1106" spans="1:4">
      <c r="A1106" s="3"/>
      <c r="B1106" s="3"/>
      <c r="C1106" s="3"/>
      <c r="D1106" s="3"/>
    </row>
    <row r="1107" spans="1:4">
      <c r="A1107" s="3"/>
      <c r="B1107" s="3"/>
      <c r="C1107" s="3"/>
      <c r="D1107" s="3"/>
    </row>
    <row r="1108" spans="1:4">
      <c r="A1108" s="3"/>
      <c r="B1108" s="3"/>
      <c r="C1108" s="3"/>
      <c r="D1108" s="3"/>
    </row>
    <row r="1109" spans="1:4">
      <c r="A1109" s="3"/>
      <c r="B1109" s="3"/>
      <c r="C1109" s="3"/>
      <c r="D1109" s="3"/>
    </row>
  </sheetData>
  <mergeCells count="1">
    <mergeCell ref="A150:J150"/>
  </mergeCells>
  <pageMargins left="0.7" right="0.7" top="0.75" bottom="0.75" header="0.3" footer="0.3"/>
  <ignoredErrors>
    <ignoredError sqref="B1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ECONOMIC</vt:lpstr>
      <vt:lpstr>SOCIAL</vt:lpstr>
      <vt:lpstr>BARTHEL</vt:lpstr>
      <vt:lpstr>GOSE</vt:lpstr>
      <vt:lpstr>GCS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Deepak Sharma</cp:lastModifiedBy>
  <cp:revision>2</cp:revision>
  <dcterms:modified xsi:type="dcterms:W3CDTF">2017-04-19T10:32:21Z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