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CellBatterySimulator_7CBS. " sheetId="1" r:id="rId1"/>
  </sheets>
  <definedNames>
    <definedName name="arrow_part_data">'7CellBatterySimulator_7CBS. '!$J$5:$N$23</definedName>
    <definedName name="BoardQty">'7CellBatterySimulator_7CBS. '!$I$1</definedName>
    <definedName name="digikey_part_data">'7CellBatterySimulator_7CBS. '!$O$5:$S$23</definedName>
    <definedName name="farnell_part_data">'7CellBatterySimulator_7CBS. '!$T$5:$X$23</definedName>
    <definedName name="global_part_data">'7CellBatterySimulator_7CBS. '!$A$5:$I$23</definedName>
    <definedName name="lcsc_part_data">'7CellBatterySimulator_7CBS. '!$Y$5:$AC$23</definedName>
    <definedName name="mouser_part_data">'7CellBatterySimulator_7CBS. '!$AD$5:$AH$23</definedName>
    <definedName name="newark_part_data">'7CellBatterySimulator_7CBS. '!$AI$5:$AM$23</definedName>
    <definedName name="PURCHASE_DESCRIPTION">'7CellBatterySimulator_7CBS. '!$I$26</definedName>
    <definedName name="rs_part_data">'7CellBatterySimulator_7CBS. '!$AN$5:$AR$23</definedName>
    <definedName name="tme_part_data">'7CellBatterySimulator_7CBS. '!$AS$5:$AW$23</definedName>
    <definedName name="TotalCost">'7CellBatterySimulator_7CBS. '!$I$3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H25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2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2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2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2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O2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T2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26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Z26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<sst xmlns="http://schemas.openxmlformats.org/spreadsheetml/2006/main" count="129" uniqueCount="86">
  <si>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</si>
  <si>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</si>
  <si>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</si>
  <si>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</si>
  <si>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</si>
  <si>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</si>
  <si>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</si>
  <si>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</si>
  <si>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</si>
  <si>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</si>
  <si>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C101</t>
  </si>
  <si>
    <t>47u</t>
  </si>
  <si>
    <t>C_1206_3216Metric_Pad1.33x1.80mm_HandSolder</t>
  </si>
  <si>
    <t>C201,C301,C401,C501,C601,C701,C801</t>
  </si>
  <si>
    <t>10u*</t>
  </si>
  <si>
    <t>C202,C302,C402,C502,C602,C702,C802</t>
  </si>
  <si>
    <t>0.1u*</t>
  </si>
  <si>
    <t>C203,C303,C403,C503,C603,C703,C803</t>
  </si>
  <si>
    <t>1u*</t>
  </si>
  <si>
    <t>C204,C304,C404,C504,C604,C704,C804</t>
  </si>
  <si>
    <t>100u</t>
  </si>
  <si>
    <t>D101</t>
  </si>
  <si>
    <t>40V 2A</t>
  </si>
  <si>
    <t>D_1206_3216Metric_Pad1.42x1.75mm_HandSolder</t>
  </si>
  <si>
    <t>D102</t>
  </si>
  <si>
    <t>LED</t>
  </si>
  <si>
    <t>LED_D3.0mm</t>
  </si>
  <si>
    <t>F101</t>
  </si>
  <si>
    <t>4A</t>
  </si>
  <si>
    <t>Fuse_1206_3216Metric_Pad1.42x1.75mm_HandSolder</t>
  </si>
  <si>
    <t>H101-H104</t>
  </si>
  <si>
    <t>MountingHole</t>
  </si>
  <si>
    <t>MountingHole_3.2mm_M3_DIN965</t>
  </si>
  <si>
    <t>J101</t>
  </si>
  <si>
    <t>Screw_Terminal_01x02</t>
  </si>
  <si>
    <t>TerminalBlock_Phoenix_MKDS-3-2-5.08_1x02_P5.08mm_Horizontal</t>
  </si>
  <si>
    <t>J102</t>
  </si>
  <si>
    <t>Screw_Terminal_01x08</t>
  </si>
  <si>
    <t>TerminalBlock_Phoenix_PT-1,5-8-5.0-H_1x08_P5.00mm_Horizontal</t>
  </si>
  <si>
    <t>PS201,PS301,PS401,PS501,PS601,PS701,PS801</t>
  </si>
  <si>
    <t>ROE-0512S</t>
  </si>
  <si>
    <t>Recom Through Hole 1W Isolated DC-DC Converter, I/O isolation 1kV dc, Vout 12V dc</t>
  </si>
  <si>
    <t>ROE1205S</t>
  </si>
  <si>
    <t>https://componentsearchengine.com/Datasheets/2/ROE-0512S.pdf</t>
  </si>
  <si>
    <t>R101</t>
  </si>
  <si>
    <t>330</t>
  </si>
  <si>
    <t>R_1206_3216Metric_Pad1.30x1.75mm_HandSolder</t>
  </si>
  <si>
    <t>R201,R301,R401,R501,R601,R701,R801</t>
  </si>
  <si>
    <t>150</t>
  </si>
  <si>
    <t>R_1210_3225Metric_Pad1.30x2.65mm_HandSolder</t>
  </si>
  <si>
    <t>R202,R302,R402,R502,R602,R702,R802</t>
  </si>
  <si>
    <t>340</t>
  </si>
  <si>
    <t>RV201,RV301,RV401,RV501,RV601,RV701,RV801</t>
  </si>
  <si>
    <t>1k</t>
  </si>
  <si>
    <t>Potentiometer_Bourns_PTA4543_Single_Slide</t>
  </si>
  <si>
    <t>https://www.mouser.de/datasheet/2/54/pta-778345.pdf</t>
  </si>
  <si>
    <t>U201,U301,U401,U501,U601,U701,U801</t>
  </si>
  <si>
    <t>LM317DCYR</t>
  </si>
  <si>
    <t>IC REG LIN POS ADJ 1.5A SOT223-4</t>
  </si>
  <si>
    <t>SOT-223</t>
  </si>
  <si>
    <t>Texas Instruments</t>
  </si>
  <si>
    <t>Total Purchase:</t>
  </si>
  <si>
    <t>Purchase description:</t>
  </si>
  <si>
    <t>Prj:</t>
  </si>
  <si>
    <t>7 Cell Battery Simulator (7CBS)</t>
  </si>
  <si>
    <t>Co.:</t>
  </si>
  <si>
    <t>HTWG</t>
  </si>
  <si>
    <t>Prj date:</t>
  </si>
  <si>
    <t>Sa 31 Okt 2020 19:04:48 CET</t>
  </si>
  <si>
    <t>Board Qty:</t>
  </si>
  <si>
    <t>Total Cost:</t>
  </si>
  <si>
    <t>Unit Cost:</t>
  </si>
  <si>
    <t>$ date:</t>
  </si>
  <si>
    <t>2020-10-31 19:04:57</t>
  </si>
  <si>
    <t>Arrow</t>
  </si>
  <si>
    <t>Avail</t>
  </si>
  <si>
    <t>Purch</t>
  </si>
  <si>
    <t>Cat#</t>
  </si>
  <si>
    <t>Digi-Key</t>
  </si>
  <si>
    <t>Farnell</t>
  </si>
  <si>
    <t>LCSC</t>
  </si>
  <si>
    <t>Mouser</t>
  </si>
  <si>
    <t>Newark</t>
  </si>
  <si>
    <t>RS Components</t>
  </si>
  <si>
    <t>TME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</si>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</sst>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onentsearchengine.com/Datasheets/2/ROE-0512S.pdf" TargetMode="External"/><Relationship Id="rId2" Type="http://schemas.openxmlformats.org/officeDocument/2006/relationships/hyperlink" Target="https://www.mouser.de/datasheet/2/54/pta-778345.pdf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2"/>
    <col min="5" max="5" width="9.140625" outlineLevel="1"/>
    <col min="6" max="6" width="9.140625" outlineLevel="1"/>
    <col min="7" max="7" width="9.140625" outlineLevel="1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  <col min="40" max="40" width="9.140625" outlineLevel="1"/>
    <col min="41" max="41" width="9.140625" outlineLevel="2"/>
    <col min="42" max="42" width="9.140625" outlineLevel="2"/>
    <col min="43" max="43" width="15.7109375" customWidth="1"/>
    <col min="44" max="44" width="15.7109375" customWidth="1" outlineLevel="2"/>
    <col min="45" max="45" width="9.140625" outlineLevel="1"/>
    <col min="46" max="46" width="9.140625" outlineLevel="2"/>
    <col min="47" max="47" width="9.140625" outlineLevel="2"/>
    <col min="48" max="48" width="15.7109375" customWidth="1"/>
    <col min="49" max="49" width="15.7109375" customWidth="1" outlineLevel="2"/>
  </cols>
  <sheetData>
    <row r="1" spans="1:49">
      <c r="A1" s="1" t="s">
        <v>63</v>
      </c>
      <c r="B1" s="2" t="s">
        <v>64</v>
      </c>
      <c r="H1" s="3" t="s">
        <v>69</v>
      </c>
      <c r="I1" s="3">
        <v>100</v>
      </c>
    </row>
    <row r="2" spans="1:49">
      <c r="A2" s="1" t="s">
        <v>65</v>
      </c>
      <c r="B2" s="2" t="s">
        <v>66</v>
      </c>
      <c r="H2" s="1" t="s">
        <v>71</v>
      </c>
      <c r="I2" s="4">
        <f>TotalCost/BoardQty</f>
        <v>0</v>
      </c>
    </row>
    <row r="3" spans="1:49">
      <c r="A3" s="1" t="s">
        <v>67</v>
      </c>
      <c r="B3" s="2" t="s">
        <v>68</v>
      </c>
      <c r="H3" s="1" t="s">
        <v>70</v>
      </c>
      <c r="I3" s="5">
        <f>SUM(I7:I23)</f>
        <v>0</v>
      </c>
      <c r="M3" s="5">
        <f>SUM(M7:M23)</f>
        <v>0</v>
      </c>
      <c r="N3" s="6">
        <f>(COUNTA(M7:M23)&amp;" of "&amp;ROWS(M7:M23)&amp;" parts found"</f>
        <v>0</v>
      </c>
      <c r="R3" s="5">
        <f>SUM(R7:R23)</f>
        <v>0</v>
      </c>
      <c r="S3" s="6">
        <f>(COUNTA(R7:R23)&amp;" of "&amp;ROWS(R7:R23)&amp;" parts found"</f>
        <v>0</v>
      </c>
      <c r="W3" s="5">
        <f>SUM(W7:W23)</f>
        <v>0</v>
      </c>
      <c r="X3" s="6">
        <f>(COUNTA(W7:W23)&amp;" of "&amp;ROWS(W7:W23)&amp;" parts found"</f>
        <v>0</v>
      </c>
      <c r="AB3" s="5">
        <f>SUM(AB7:AB23)</f>
        <v>0</v>
      </c>
      <c r="AC3" s="6">
        <f>(COUNTA(AB7:AB23)&amp;" of "&amp;ROWS(AB7:AB23)&amp;" parts found"</f>
        <v>0</v>
      </c>
      <c r="AG3" s="5">
        <f>SUM(AG7:AG23)</f>
        <v>0</v>
      </c>
      <c r="AH3" s="6">
        <f>(COUNTA(AG7:AG23)&amp;" of "&amp;ROWS(AG7:AG23)&amp;" parts found"</f>
        <v>0</v>
      </c>
      <c r="AL3" s="5">
        <f>SUM(AL7:AL23)</f>
        <v>0</v>
      </c>
      <c r="AM3" s="6">
        <f>(COUNTA(AL7:AL23)&amp;" of "&amp;ROWS(AL7:AL23)&amp;" parts found"</f>
        <v>0</v>
      </c>
      <c r="AQ3" s="5">
        <f>SUM(AQ7:AQ23)</f>
        <v>0</v>
      </c>
      <c r="AR3" s="6">
        <f>(COUNTA(AQ7:AQ23)&amp;" of "&amp;ROWS(AQ7:AQ23)&amp;" parts found"</f>
        <v>0</v>
      </c>
      <c r="AV3" s="5">
        <f>SUM(AV7:AV23)</f>
        <v>0</v>
      </c>
      <c r="AW3" s="6">
        <f>(COUNTA(AV7:AV23)&amp;" of "&amp;ROWS(AV7:AV23)&amp;" parts found"</f>
        <v>0</v>
      </c>
    </row>
    <row r="4" spans="1:49">
      <c r="A4" s="1" t="s">
        <v>72</v>
      </c>
      <c r="B4" s="2" t="s">
        <v>73</v>
      </c>
    </row>
    <row r="5" spans="1:49">
      <c r="A5" s="7" t="s">
        <v>0</v>
      </c>
      <c r="B5" s="7"/>
      <c r="C5" s="7"/>
      <c r="D5" s="7"/>
      <c r="E5" s="7"/>
      <c r="F5" s="7"/>
      <c r="G5" s="7"/>
      <c r="H5" s="7"/>
      <c r="I5" s="7"/>
      <c r="J5" s="8" t="s">
        <v>74</v>
      </c>
      <c r="K5" s="8"/>
      <c r="L5" s="8"/>
      <c r="M5" s="8"/>
      <c r="N5" s="8"/>
      <c r="O5" s="9" t="s">
        <v>78</v>
      </c>
      <c r="P5" s="9"/>
      <c r="Q5" s="9"/>
      <c r="R5" s="9"/>
      <c r="S5" s="9"/>
      <c r="T5" s="10" t="s">
        <v>79</v>
      </c>
      <c r="U5" s="10"/>
      <c r="V5" s="10"/>
      <c r="W5" s="10"/>
      <c r="X5" s="10"/>
      <c r="Y5" s="11" t="s">
        <v>80</v>
      </c>
      <c r="Z5" s="11"/>
      <c r="AA5" s="11"/>
      <c r="AB5" s="11"/>
      <c r="AC5" s="11"/>
      <c r="AD5" s="12" t="s">
        <v>81</v>
      </c>
      <c r="AE5" s="12"/>
      <c r="AF5" s="12"/>
      <c r="AG5" s="12"/>
      <c r="AH5" s="12"/>
      <c r="AI5" s="13" t="s">
        <v>82</v>
      </c>
      <c r="AJ5" s="13"/>
      <c r="AK5" s="13"/>
      <c r="AL5" s="13"/>
      <c r="AM5" s="13"/>
      <c r="AN5" s="14" t="s">
        <v>83</v>
      </c>
      <c r="AO5" s="14"/>
      <c r="AP5" s="14"/>
      <c r="AQ5" s="14"/>
      <c r="AR5" s="14"/>
      <c r="AS5" s="15" t="s">
        <v>84</v>
      </c>
      <c r="AT5" s="15"/>
      <c r="AU5" s="15"/>
      <c r="AV5" s="15"/>
      <c r="AW5" s="15"/>
    </row>
    <row r="6" spans="1:49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75</v>
      </c>
      <c r="K6" s="16" t="s">
        <v>76</v>
      </c>
      <c r="L6" s="16" t="s">
        <v>8</v>
      </c>
      <c r="M6" s="16" t="s">
        <v>9</v>
      </c>
      <c r="N6" s="16" t="s">
        <v>77</v>
      </c>
      <c r="O6" s="16" t="s">
        <v>75</v>
      </c>
      <c r="P6" s="16" t="s">
        <v>76</v>
      </c>
      <c r="Q6" s="16" t="s">
        <v>8</v>
      </c>
      <c r="R6" s="16" t="s">
        <v>9</v>
      </c>
      <c r="S6" s="16" t="s">
        <v>77</v>
      </c>
      <c r="T6" s="16" t="s">
        <v>75</v>
      </c>
      <c r="U6" s="16" t="s">
        <v>76</v>
      </c>
      <c r="V6" s="16" t="s">
        <v>8</v>
      </c>
      <c r="W6" s="16" t="s">
        <v>9</v>
      </c>
      <c r="X6" s="16" t="s">
        <v>77</v>
      </c>
      <c r="Y6" s="16" t="s">
        <v>75</v>
      </c>
      <c r="Z6" s="16" t="s">
        <v>76</v>
      </c>
      <c r="AA6" s="16" t="s">
        <v>8</v>
      </c>
      <c r="AB6" s="16" t="s">
        <v>9</v>
      </c>
      <c r="AC6" s="16" t="s">
        <v>77</v>
      </c>
      <c r="AD6" s="16" t="s">
        <v>75</v>
      </c>
      <c r="AE6" s="16" t="s">
        <v>76</v>
      </c>
      <c r="AF6" s="16" t="s">
        <v>8</v>
      </c>
      <c r="AG6" s="16" t="s">
        <v>9</v>
      </c>
      <c r="AH6" s="16" t="s">
        <v>77</v>
      </c>
      <c r="AI6" s="16" t="s">
        <v>75</v>
      </c>
      <c r="AJ6" s="16" t="s">
        <v>76</v>
      </c>
      <c r="AK6" s="16" t="s">
        <v>8</v>
      </c>
      <c r="AL6" s="16" t="s">
        <v>9</v>
      </c>
      <c r="AM6" s="16" t="s">
        <v>77</v>
      </c>
      <c r="AN6" s="16" t="s">
        <v>75</v>
      </c>
      <c r="AO6" s="16" t="s">
        <v>76</v>
      </c>
      <c r="AP6" s="16" t="s">
        <v>8</v>
      </c>
      <c r="AQ6" s="16" t="s">
        <v>9</v>
      </c>
      <c r="AR6" s="16" t="s">
        <v>77</v>
      </c>
      <c r="AS6" s="16" t="s">
        <v>75</v>
      </c>
      <c r="AT6" s="16" t="s">
        <v>76</v>
      </c>
      <c r="AU6" s="16" t="s">
        <v>8</v>
      </c>
      <c r="AV6" s="16" t="s">
        <v>9</v>
      </c>
      <c r="AW6" s="16" t="s">
        <v>77</v>
      </c>
    </row>
    <row r="7" spans="1:49">
      <c r="A7" s="17" t="s">
        <v>10</v>
      </c>
      <c r="B7" s="17" t="s">
        <v>11</v>
      </c>
      <c r="D7" s="17" t="s">
        <v>12</v>
      </c>
      <c r="G7" s="17">
        <f>BoardQty*1</f>
        <v>0</v>
      </c>
      <c r="H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" s="18">
        <f>iferror(G7*H7,"")</f>
        <v>0</v>
      </c>
    </row>
    <row r="8" spans="1:49">
      <c r="A8" s="17" t="s">
        <v>13</v>
      </c>
      <c r="B8" s="17" t="s">
        <v>14</v>
      </c>
      <c r="D8" s="17" t="s">
        <v>12</v>
      </c>
      <c r="G8" s="17">
        <f>BoardQty*7</f>
        <v>0</v>
      </c>
      <c r="H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8" s="18">
        <f>iferror(G8*H8,"")</f>
        <v>0</v>
      </c>
    </row>
    <row r="9" spans="1:49">
      <c r="A9" s="17" t="s">
        <v>15</v>
      </c>
      <c r="B9" s="17" t="s">
        <v>16</v>
      </c>
      <c r="D9" s="17" t="s">
        <v>12</v>
      </c>
      <c r="G9" s="17">
        <f>BoardQty*7</f>
        <v>0</v>
      </c>
      <c r="H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9" s="18">
        <f>iferror(G9*H9,"")</f>
        <v>0</v>
      </c>
    </row>
    <row r="10" spans="1:49">
      <c r="A10" s="17" t="s">
        <v>17</v>
      </c>
      <c r="B10" s="17" t="s">
        <v>18</v>
      </c>
      <c r="D10" s="17" t="s">
        <v>12</v>
      </c>
      <c r="G10" s="17">
        <f>BoardQty*7</f>
        <v>0</v>
      </c>
      <c r="H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0" s="18">
        <f>iferror(G10*H10,"")</f>
        <v>0</v>
      </c>
    </row>
    <row r="11" spans="1:49">
      <c r="A11" s="17" t="s">
        <v>19</v>
      </c>
      <c r="B11" s="17" t="s">
        <v>20</v>
      </c>
      <c r="D11" s="17" t="s">
        <v>12</v>
      </c>
      <c r="G11" s="17">
        <f>BoardQty*7</f>
        <v>0</v>
      </c>
      <c r="H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1" s="18">
        <f>iferror(G11*H11,"")</f>
        <v>0</v>
      </c>
    </row>
    <row r="12" spans="1:49">
      <c r="A12" s="17" t="s">
        <v>21</v>
      </c>
      <c r="B12" s="17" t="s">
        <v>22</v>
      </c>
      <c r="D12" s="17" t="s">
        <v>23</v>
      </c>
      <c r="G12" s="17">
        <f>BoardQty*1</f>
        <v>0</v>
      </c>
      <c r="H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2" s="18">
        <f>iferror(G12*H12,"")</f>
        <v>0</v>
      </c>
    </row>
    <row r="13" spans="1:49">
      <c r="A13" s="17" t="s">
        <v>24</v>
      </c>
      <c r="B13" s="17" t="s">
        <v>25</v>
      </c>
      <c r="D13" s="17" t="s">
        <v>26</v>
      </c>
      <c r="G13" s="17">
        <f>BoardQty*1</f>
        <v>0</v>
      </c>
      <c r="H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3" s="18">
        <f>iferror(G13*H13,"")</f>
        <v>0</v>
      </c>
    </row>
    <row r="14" spans="1:49">
      <c r="A14" s="17" t="s">
        <v>27</v>
      </c>
      <c r="B14" s="17" t="s">
        <v>28</v>
      </c>
      <c r="D14" s="17" t="s">
        <v>29</v>
      </c>
      <c r="G14" s="17">
        <f>BoardQty*1</f>
        <v>0</v>
      </c>
      <c r="H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4" s="18">
        <f>iferror(G14*H14,"")</f>
        <v>0</v>
      </c>
    </row>
    <row r="15" spans="1:49">
      <c r="A15" s="17" t="s">
        <v>30</v>
      </c>
      <c r="B15" s="17" t="s">
        <v>31</v>
      </c>
      <c r="D15" s="17" t="s">
        <v>32</v>
      </c>
      <c r="G15" s="17">
        <f>BoardQty*4</f>
        <v>0</v>
      </c>
      <c r="H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5" s="18">
        <f>iferror(G15*H15,"")</f>
        <v>0</v>
      </c>
    </row>
    <row r="16" spans="1:49">
      <c r="A16" s="17" t="s">
        <v>33</v>
      </c>
      <c r="B16" s="17" t="s">
        <v>34</v>
      </c>
      <c r="D16" s="17" t="s">
        <v>35</v>
      </c>
      <c r="G16" s="17">
        <f>BoardQty*1</f>
        <v>0</v>
      </c>
      <c r="H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6" s="18">
        <f>iferror(G16*H16,"")</f>
        <v>0</v>
      </c>
    </row>
    <row r="17" spans="1:48">
      <c r="A17" s="17" t="s">
        <v>36</v>
      </c>
      <c r="B17" s="17" t="s">
        <v>37</v>
      </c>
      <c r="D17" s="17" t="s">
        <v>38</v>
      </c>
      <c r="G17" s="17">
        <f>BoardQty*1</f>
        <v>0</v>
      </c>
      <c r="H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7" s="18">
        <f>iferror(G17*H17,"")</f>
        <v>0</v>
      </c>
    </row>
    <row r="18" spans="1:48">
      <c r="A18" s="17" t="s">
        <v>39</v>
      </c>
      <c r="B18" s="17" t="s">
        <v>40</v>
      </c>
      <c r="C18" s="17" t="s">
        <v>41</v>
      </c>
      <c r="D18" s="17" t="s">
        <v>42</v>
      </c>
      <c r="F18" s="17" t="s">
        <v>43</v>
      </c>
      <c r="G18" s="17">
        <f>BoardQty*7</f>
        <v>0</v>
      </c>
      <c r="H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8" s="18">
        <f>iferror(G18*H18,"")</f>
        <v>0</v>
      </c>
    </row>
    <row r="19" spans="1:48">
      <c r="A19" s="17" t="s">
        <v>44</v>
      </c>
      <c r="B19" s="17" t="s">
        <v>45</v>
      </c>
      <c r="D19" s="17" t="s">
        <v>46</v>
      </c>
      <c r="G19" s="17">
        <f>BoardQty*1</f>
        <v>0</v>
      </c>
      <c r="H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9" s="18">
        <f>iferror(G19*H19,"")</f>
        <v>0</v>
      </c>
    </row>
    <row r="20" spans="1:48">
      <c r="A20" s="17" t="s">
        <v>47</v>
      </c>
      <c r="B20" s="17" t="s">
        <v>48</v>
      </c>
      <c r="D20" s="17" t="s">
        <v>49</v>
      </c>
      <c r="G20" s="17">
        <f>BoardQty*7</f>
        <v>0</v>
      </c>
      <c r="H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0" s="18">
        <f>iferror(G20*H20,"")</f>
        <v>0</v>
      </c>
    </row>
    <row r="21" spans="1:48">
      <c r="A21" s="17" t="s">
        <v>50</v>
      </c>
      <c r="B21" s="17" t="s">
        <v>51</v>
      </c>
      <c r="D21" s="17" t="s">
        <v>49</v>
      </c>
      <c r="G21" s="17">
        <f>BoardQty*7</f>
        <v>0</v>
      </c>
      <c r="H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1" s="18">
        <f>iferror(G21*H21,"")</f>
        <v>0</v>
      </c>
    </row>
    <row r="22" spans="1:48">
      <c r="A22" s="17" t="s">
        <v>52</v>
      </c>
      <c r="B22" s="17" t="s">
        <v>53</v>
      </c>
      <c r="D22" s="17" t="s">
        <v>54</v>
      </c>
      <c r="F22" s="17" t="s">
        <v>55</v>
      </c>
      <c r="G22" s="17">
        <f>BoardQty*7</f>
        <v>0</v>
      </c>
      <c r="H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2" s="18">
        <f>iferror(G22*H22,"")</f>
        <v>0</v>
      </c>
    </row>
    <row r="23" spans="1:48">
      <c r="A23" s="17" t="s">
        <v>56</v>
      </c>
      <c r="B23" s="17" t="s">
        <v>57</v>
      </c>
      <c r="C23" s="17" t="s">
        <v>58</v>
      </c>
      <c r="D23" s="17" t="s">
        <v>59</v>
      </c>
      <c r="E23" s="17" t="s">
        <v>60</v>
      </c>
      <c r="F23" s="17" t="s">
        <v>57</v>
      </c>
      <c r="G23" s="17">
        <f>BoardQty*7</f>
        <v>0</v>
      </c>
      <c r="H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3" s="18">
        <f>iferror(G23*H23,"")</f>
        <v>0</v>
      </c>
    </row>
    <row r="25" spans="1:48">
      <c r="H25" s="1" t="s">
        <v>61</v>
      </c>
      <c r="I25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25" s="6">
        <f>IFERROR(IF(OR(K7:K23),COUNTIFS(K7:K23,"&gt;0",M7:M23,"&lt;&gt;")&amp;" of "&amp;(ROWS(M7:M23)-COUNTBLANK(M7:M23))&amp;" parts purchased",""),"")</f>
        <v>0</v>
      </c>
      <c r="M25" s="5">
        <f>SUMIF(K7:K23,"&gt;0",M7:M23)</f>
        <v>0</v>
      </c>
      <c r="P25" s="6">
        <f>IFERROR(IF(OR(P7:P23),COUNTIFS(P7:P23,"&gt;0",R7:R23,"&lt;&gt;")&amp;" of "&amp;(ROWS(R7:R23)-COUNTBLANK(R7:R23))&amp;" parts purchased",""),"")</f>
        <v>0</v>
      </c>
      <c r="R25" s="5">
        <f>SUMIF(P7:P23,"&gt;0",R7:R23)</f>
        <v>0</v>
      </c>
      <c r="U25" s="6">
        <f>IFERROR(IF(OR(U7:U23),COUNTIFS(U7:U23,"&gt;0",W7:W23,"&lt;&gt;")&amp;" of "&amp;(ROWS(W7:W23)-COUNTBLANK(W7:W23))&amp;" parts purchased",""),"")</f>
        <v>0</v>
      </c>
      <c r="W25" s="5">
        <f>SUMIF(U7:U23,"&gt;0",W7:W23)</f>
        <v>0</v>
      </c>
      <c r="Z25" s="6">
        <f>IFERROR(IF(OR(Z7:Z23),COUNTIFS(Z7:Z23,"&gt;0",AB7:AB23,"&lt;&gt;")&amp;" of "&amp;(ROWS(AB7:AB23)-COUNTBLANK(AB7:AB23))&amp;" parts purchased",""),"")</f>
        <v>0</v>
      </c>
      <c r="AB25" s="5">
        <f>SUMIF(Z7:Z23,"&gt;0",AB7:AB23)</f>
        <v>0</v>
      </c>
      <c r="AE25" s="6">
        <f>IFERROR(IF(OR(AE7:AE23),COUNTIFS(AE7:AE23,"&gt;0",AG7:AG23,"&lt;&gt;")&amp;" of "&amp;(ROWS(AG7:AG23)-COUNTBLANK(AG7:AG23))&amp;" parts purchased",""),"")</f>
        <v>0</v>
      </c>
      <c r="AG25" s="5">
        <f>SUMIF(AE7:AE23,"&gt;0",AG7:AG23)</f>
        <v>0</v>
      </c>
      <c r="AJ25" s="6">
        <f>IFERROR(IF(OR(AJ7:AJ23),COUNTIFS(AJ7:AJ23,"&gt;0",AL7:AL23,"&lt;&gt;")&amp;" of "&amp;(ROWS(AL7:AL23)-COUNTBLANK(AL7:AL23))&amp;" parts purchased",""),"")</f>
        <v>0</v>
      </c>
      <c r="AL25" s="5">
        <f>SUMIF(AJ7:AJ23,"&gt;0",AL7:AL23)</f>
        <v>0</v>
      </c>
      <c r="AO25" s="6">
        <f>IFERROR(IF(OR(AO7:AO23),COUNTIFS(AO7:AO23,"&gt;0",AQ7:AQ23,"&lt;&gt;")&amp;" of "&amp;(ROWS(AQ7:AQ23)-COUNTBLANK(AQ7:AQ23))&amp;" parts purchased",""),"")</f>
        <v>0</v>
      </c>
      <c r="AQ25" s="5">
        <f>SUMIF(AO7:AO23,"&gt;0",AQ7:AQ23)</f>
        <v>0</v>
      </c>
      <c r="AT25" s="6">
        <f>IFERROR(IF(OR(AT7:AT23),COUNTIFS(AT7:AT23,"&gt;0",AV7:AV23,"&lt;&gt;")&amp;" of "&amp;(ROWS(AV7:AV23)-COUNTBLANK(AV7:AV23))&amp;" parts purchased",""),"")</f>
        <v>0</v>
      </c>
      <c r="AV25" s="5">
        <f>SUMIF(AT7:AT23,"&gt;0",AV7:AV23)</f>
        <v>0</v>
      </c>
    </row>
    <row r="26" spans="1:48">
      <c r="A26" s="2" t="s">
        <v>85</v>
      </c>
      <c r="H26" s="19" t="s">
        <v>62</v>
      </c>
      <c r="K26">
        <f t="array" ref="K26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26">
        <f t="array" ref="P26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26">
        <f t="array" ref="U26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26" s="6">
        <f>IFERROR(IF(COUNTIFS(Z7:Z23,"&gt;0",AB7:AB23,"&lt;&gt;")&gt;0,"Quantity,Comment,Designator,Footprint,LCSC Part #(optional)",""),"")</f>
        <v>0</v>
      </c>
      <c r="AE26">
        <f t="array" ref="AE26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26">
        <f t="array" ref="AJ26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26">
        <f t="array" ref="AO26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26">
        <f t="array" ref="AT26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27" spans="1:48">
      <c r="K27">
        <f t="array" ref="K27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27">
        <f t="array" ref="P27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27">
        <f t="array" ref="U27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27">
        <f t="array" ref="Z27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27">
        <f t="array" ref="AE27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27">
        <f t="array" ref="AJ27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27">
        <f t="array" ref="AO27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27">
        <f t="array" ref="AT27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28" spans="1:48">
      <c r="K28">
        <f t="array" ref="K28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28">
        <f t="array" ref="P28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28">
        <f t="array" ref="U28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28">
        <f t="array" ref="Z28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28">
        <f t="array" ref="AE28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28">
        <f t="array" ref="AJ28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28">
        <f t="array" ref="AO28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28">
        <f t="array" ref="AT28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29" spans="1:48">
      <c r="K29">
        <f t="array" ref="K29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29">
        <f t="array" ref="P29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29">
        <f t="array" ref="U29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29">
        <f t="array" ref="Z29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29">
        <f t="array" ref="AE29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29">
        <f t="array" ref="AJ29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29">
        <f t="array" ref="AO29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29">
        <f t="array" ref="AT29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30" spans="1:48">
      <c r="K30">
        <f t="array" ref="K30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30">
        <f t="array" ref="P30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30">
        <f t="array" ref="U30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30">
        <f t="array" ref="Z30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30">
        <f t="array" ref="AE30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30">
        <f t="array" ref="AJ30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30">
        <f t="array" ref="AO30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30">
        <f t="array" ref="AT30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31" spans="1:48">
      <c r="K31">
        <f t="array" ref="K31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31">
        <f t="array" ref="P31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31">
        <f t="array" ref="U31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31">
        <f t="array" ref="Z31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31">
        <f t="array" ref="AE31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31">
        <f t="array" ref="AJ31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31">
        <f t="array" ref="AO31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31">
        <f t="array" ref="AT31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32" spans="1:48">
      <c r="K32">
        <f t="array" ref="K32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32">
        <f t="array" ref="P32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32">
        <f t="array" ref="U32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32">
        <f t="array" ref="Z32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32">
        <f t="array" ref="AE32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32">
        <f t="array" ref="AJ32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32">
        <f t="array" ref="AO32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32">
        <f t="array" ref="AT32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33" spans="11:46">
      <c r="K33">
        <f t="array" ref="K33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33">
        <f t="array" ref="P33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33">
        <f t="array" ref="U33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33">
        <f t="array" ref="Z33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33">
        <f t="array" ref="AE33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33">
        <f t="array" ref="AJ33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33">
        <f t="array" ref="AO33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33">
        <f t="array" ref="AT33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34" spans="11:46">
      <c r="K34">
        <f t="array" ref="K34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34">
        <f t="array" ref="P34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34">
        <f t="array" ref="U34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34">
        <f t="array" ref="Z34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34">
        <f t="array" ref="AE34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34">
        <f t="array" ref="AJ34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34">
        <f t="array" ref="AO34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34">
        <f t="array" ref="AT34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35" spans="11:46">
      <c r="K35">
        <f t="array" ref="K35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35">
        <f t="array" ref="P35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35">
        <f t="array" ref="U35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35">
        <f t="array" ref="Z35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35">
        <f t="array" ref="AE35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35">
        <f t="array" ref="AJ35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35">
        <f t="array" ref="AO35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35">
        <f t="array" ref="AT35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36" spans="11:46">
      <c r="K36">
        <f t="array" ref="K36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36">
        <f t="array" ref="P36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36">
        <f t="array" ref="U36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36">
        <f t="array" ref="Z36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36">
        <f t="array" ref="AE36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36">
        <f t="array" ref="AJ36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36">
        <f t="array" ref="AO36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36">
        <f t="array" ref="AT36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37" spans="11:46">
      <c r="K37">
        <f t="array" ref="K37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37">
        <f t="array" ref="P37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37">
        <f t="array" ref="U37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37">
        <f t="array" ref="Z37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37">
        <f t="array" ref="AE37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37">
        <f t="array" ref="AJ37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37">
        <f t="array" ref="AO37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37">
        <f t="array" ref="AT37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38" spans="11:46">
      <c r="K38">
        <f t="array" ref="K38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38">
        <f t="array" ref="P38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38">
        <f t="array" ref="U38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38">
        <f t="array" ref="Z38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38">
        <f t="array" ref="AE38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38">
        <f t="array" ref="AJ38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38">
        <f t="array" ref="AO38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38">
        <f t="array" ref="AT38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39" spans="11:46">
      <c r="K39">
        <f t="array" ref="K39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39">
        <f t="array" ref="P39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39">
        <f t="array" ref="U39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39">
        <f t="array" ref="Z39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39">
        <f t="array" ref="AE39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39">
        <f t="array" ref="AJ39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39">
        <f t="array" ref="AO39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39">
        <f t="array" ref="AT39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40" spans="11:46">
      <c r="K40">
        <f t="array" ref="K40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40">
        <f t="array" ref="P40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40">
        <f t="array" ref="U40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40">
        <f t="array" ref="Z40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40">
        <f t="array" ref="AE40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40">
        <f t="array" ref="AJ40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40">
        <f t="array" ref="AO40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40">
        <f t="array" ref="AT40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41" spans="11:46">
      <c r="K41">
        <f t="array" ref="K41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41">
        <f t="array" ref="P41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41">
        <f t="array" ref="U41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41">
        <f t="array" ref="Z41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41">
        <f t="array" ref="AE41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41">
        <f t="array" ref="AJ41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41">
        <f t="array" ref="AO41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41">
        <f t="array" ref="AT41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42" spans="11:46">
      <c r="K42">
        <f t="array" ref="K42">IFERROR(CONCATENATE(INDEX(N7:N23,SMALL(IF(ISNUMBER(K7:K23),IF(K7:K23&gt;0,IF(N7:N23&lt;&gt;"",ROW(K7:K23)-MIN(ROW(K7:K23))+1))),ROW()-ROW(A$26)+1)),",",TEXT(INDEX(K7:K23,SMALL(IF(ISNUMBER(K7:K23),IF(K7:K23&gt;0,IF(N7:N23&lt;&gt;"",ROW(K7:K23)-MIN(ROW(K7:K23))+1))),ROW()-ROW(A$26)+1)),"##0"),",",SUBSTITUTE(INDEX(IF(PURCHASE_DESCRIPTION&lt;&gt;"",PURCHASE_DESCRIPTION&amp;":","")&amp;A7:A23,SMALL(IF(ISNUMBER(K7:K23),IF(K7:K23&gt;0,IF(N7:N23&lt;&gt;"",ROW(K7:K23)-MIN(ROW(K7:K23))+1))),ROW()-ROW(A$26)+1)),",",";")),"")</f>
        <v>0</v>
      </c>
      <c r="P42">
        <f t="array" ref="P42">IFERROR(CONCATENATE(TEXT(INDEX(P7:P23,SMALL(IF(ISNUMBER(P7:P23),IF(P7:P23&gt;0,IF(S7:S23&lt;&gt;"",ROW(P7:P23)-MIN(ROW(P7:P23))+1))),ROW()-ROW(A$26)+1)),"##0"),",",INDEX(S7:S23,SMALL(IF(ISNUMBER(P7:P23),IF(P7:P23&gt;0,IF(S7:S23&lt;&gt;"",ROW(P7:P23)-MIN(ROW(P7:P23))+1))),ROW()-ROW(A$26)+1)),",",SUBSTITUTE(INDEX(IF(PURCHASE_DESCRIPTION&lt;&gt;"",PURCHASE_DESCRIPTION&amp;":","")&amp;A7:A23,SMALL(IF(ISNUMBER(P7:P23),IF(P7:P23&gt;0,IF(S7:S23&lt;&gt;"",ROW(P7:P23)-MIN(ROW(P7:P23))+1))),ROW()-ROW(A$26)+1)),",",";")),"")</f>
        <v>0</v>
      </c>
      <c r="U42">
        <f t="array" ref="U42">IFERROR(CONCATENATE(INDEX(X7:X23,SMALL(IF(ISNUMBER(U7:U23),IF(U7:U23&gt;0,IF(X7:X23&lt;&gt;"",ROW(U7:U23)-MIN(ROW(U7:U23))+1))),ROW()-ROW(A$26)+1))," ",TEXT(INDEX(U7:U23,SMALL(IF(ISNUMBER(U7:U23),IF(U7:U23&gt;0,IF(X7:X23&lt;&gt;"",ROW(U7:U23)-MIN(ROW(U7:U23))+1))),ROW()-ROW(A$26)+1)),"##0")," ",SUBSTITUTE(INDEX(IF(PURCHASE_DESCRIPTION&lt;&gt;"",PURCHASE_DESCRIPTION&amp;":","")&amp;A7:A23,SMALL(IF(ISNUMBER(U7:U23),IF(U7:U23&gt;0,IF(X7:X23&lt;&gt;"",ROW(U7:U23)-MIN(ROW(U7:U23))+1))),ROW()-ROW(A$26)+1))," ",";")),"")</f>
        <v>0</v>
      </c>
      <c r="Z42">
        <f t="array" ref="Z42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  <c r="AE42">
        <f t="array" ref="AE42">IFERROR(CONCATENATE(INDEX(AH7:AH23,SMALL(IF(ISNUMBER(AE7:AE23),IF(AE7:AE23&gt;0,IF(AH7:AH23&lt;&gt;"",ROW(AE7:AE23)-MIN(ROW(AE7:AE23))+1))),ROW()-ROW(A$26)+1)),"|",TEXT(INDEX(AE7:AE23,SMALL(IF(ISNUMBER(AE7:AE23),IF(AE7:AE23&gt;0,IF(AH7:AH23&lt;&gt;"",ROW(AE7:AE23)-MIN(ROW(AE7:AE23))+1))),ROW()-ROW(A$26)+1)),"##0"),"|",SUBSTITUTE(SUBSTITUTE(INDEX(IF(PURCHASE_DESCRIPTION&lt;&gt;"",PURCHASE_DESCRIPTION&amp;":","")&amp;A7:A23,SMALL(IF(ISNUMBER(AE7:AE23),IF(AE7:AE23&gt;0,IF(AH7:AH23&lt;&gt;"",ROW(AE7:AE23)-MIN(ROW(AE7:AE23))+1))),ROW()-ROW(A$26)+1)),"|",";")," ","_")),"")</f>
        <v>0</v>
      </c>
      <c r="AJ42">
        <f t="array" ref="AJ42">IFERROR(CONCATENATE(INDEX(AM7:AM23,SMALL(IF(ISNUMBER(AJ7:AJ23),IF(AJ7:AJ23&gt;0,IF(AM7:AM23&lt;&gt;"",ROW(AJ7:AJ23)-MIN(ROW(AJ7:AJ23))+1))),ROW()-ROW(A$26)+1)),",",TEXT(INDEX(AJ7:AJ23,SMALL(IF(ISNUMBER(AJ7:AJ23),IF(AJ7:AJ23&gt;0,IF(AM7:AM23&lt;&gt;"",ROW(AJ7:AJ23)-MIN(ROW(AJ7:AJ23))+1))),ROW()-ROW(A$26)+1)),"##0"),",",SUBSTITUTE(INDEX(IF(PURCHASE_DESCRIPTION&lt;&gt;"",PURCHASE_DESCRIPTION&amp;":","")&amp;A7:A23,SMALL(IF(ISNUMBER(AJ7:AJ23),IF(AJ7:AJ23&gt;0,IF(AM7:AM23&lt;&gt;"",ROW(AJ7:AJ23)-MIN(ROW(AJ7:AJ23))+1))),ROW()-ROW(A$26)+1)),",",";")),"")</f>
        <v>0</v>
      </c>
      <c r="AO42">
        <f t="array" ref="AO42">IFERROR(CONCATENATE(INDEX(AR7:AR23,SMALL(IF(ISNUMBER(AO7:AO23),IF(AO7:AO23&gt;0,IF(AR7:AR23&lt;&gt;"",ROW(AO7:AO23)-MIN(ROW(AO7:AO23))+1))),ROW()-ROW(A$26)+1))," ",TEXT(INDEX(AO7:AO23,SMALL(IF(ISNUMBER(AO7:AO23),IF(AO7:AO23&gt;0,IF(AR7:AR23&lt;&gt;"",ROW(AO7:AO23)-MIN(ROW(AO7:AO23))+1))),ROW()-ROW(A$26)+1)),"##0")," ",SUBSTITUTE(INDEX(IF(PURCHASE_DESCRIPTION&lt;&gt;"",PURCHASE_DESCRIPTION&amp;":","")&amp;A7:A23,SMALL(IF(ISNUMBER(AO7:AO23),IF(AO7:AO23&gt;0,IF(AR7:AR23&lt;&gt;"",ROW(AO7:AO23)-MIN(ROW(AO7:AO23))+1))),ROW()-ROW(A$26)+1))," ",";")),"")</f>
        <v>0</v>
      </c>
      <c r="AT42">
        <f t="array" ref="AT42">IFERROR(CONCATENATE(INDEX(AW7:AW23,SMALL(IF(ISNUMBER(AT7:AT23),IF(AT7:AT23&gt;0,IF(AW7:AW23&lt;&gt;"",ROW(AT7:AT23)-MIN(ROW(AT7:AT23))+1))),ROW()-ROW(A$26)+1))," ",TEXT(INDEX(AT7:AT23,SMALL(IF(ISNUMBER(AT7:AT23),IF(AT7:AT23&gt;0,IF(AW7:AW23&lt;&gt;"",ROW(AT7:AT23)-MIN(ROW(AT7:AT23))+1))),ROW()-ROW(A$26)+1)),"##0")," ",SUBSTITUTE(INDEX(IF(PURCHASE_DESCRIPTION&lt;&gt;"",PURCHASE_DESCRIPTION&amp;":","")&amp;A7:A23,SMALL(IF(ISNUMBER(AT7:AT23),IF(AT7:AT23&gt;0,IF(AW7:AW23&lt;&gt;"",ROW(AT7:AT23)-MIN(ROW(AT7:AT23))+1))),ROW()-ROW(A$26)+1))," ",";")),"")</f>
        <v>0</v>
      </c>
    </row>
    <row r="43" spans="11:46">
      <c r="Z43">
        <f t="array" ref="Z43">IFERROR(CONCATENATE(TEXT(INDEX(Z7:Z23,SMALL(IF(ISNUMBER(Z7:Z23),IF(Z7:Z23&gt;0,IF(AC7:AC23&lt;&gt;"",ROW(Z7:Z23)-MIN(ROW(Z7:Z23))+1))),ROW()-ROW(A$27)+1)),"##0"),",",SUBSTITUTE(INDEX(IF(PURCHASE_DESCRIPTION&lt;&gt;"",PURCHASE_DESCRIPTION&amp;":","")&amp;A7:A23,SMALL(IF(ISNUMBER(Z7:Z23),IF(Z7:Z23&gt;0,IF(AC7:AC23&lt;&gt;"",ROW(Z7:Z23)-MIN(ROW(Z7:Z23))+1))),ROW()-ROW(A$27)+1)),",",";"),",",SUBSTITUTE(INDEX(IF(PURCHASE_DESCRIPTION&lt;&gt;"",PURCHASE_DESCRIPTION&amp;":","")&amp;D7:D23,SMALL(IF(ISNUMBER(Z7:Z23),IF(Z7:Z23&gt;0,IF(AC7:AC23&lt;&gt;"",ROW(Z7:Z23)-MIN(ROW(Z7:Z23))+1))),ROW()-ROW(A$27)+1)),",",";"),",",INDEX(AC7:AC23,SMALL(IF(ISNUMBER(Z7:Z23),IF(Z7:Z23&gt;0,IF(AC7:AC23&lt;&gt;"",ROW(Z7:Z23)-MIN(ROW(Z7:Z23))+1))),ROW()-ROW(A$27)+1))),"")</f>
        <v>0</v>
      </c>
    </row>
  </sheetData>
  <mergeCells count="9">
    <mergeCell ref="A5:I5"/>
    <mergeCell ref="J5:N5"/>
    <mergeCell ref="O5:S5"/>
    <mergeCell ref="T5:X5"/>
    <mergeCell ref="Y5:AC5"/>
    <mergeCell ref="AD5:AH5"/>
    <mergeCell ref="AI5:AM5"/>
    <mergeCell ref="AN5:AR5"/>
    <mergeCell ref="AS5:AW5"/>
  </mergeCells>
  <conditionalFormatting sqref="G10">
    <cfRule type="expression" dxfId="0" priority="13">
      <formula>AND(ISBLANK(F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1">
    <cfRule type="expression" dxfId="0" priority="17">
      <formula>AND(ISBLANK(F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2">
    <cfRule type="expression" dxfId="0" priority="21">
      <formula>AND(ISBLANK(F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3">
    <cfRule type="expression" dxfId="0" priority="25">
      <formula>AND(ISBLANK(F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4">
    <cfRule type="expression" dxfId="0" priority="29">
      <formula>AND(ISBLANK(F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5">
    <cfRule type="expression" dxfId="0" priority="33">
      <formula>AND(ISBLANK(F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6">
    <cfRule type="expression" dxfId="0" priority="37">
      <formula>AND(ISBLANK(F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7">
    <cfRule type="expression" dxfId="0" priority="41">
      <formula>AND(ISBLANK(F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8">
    <cfRule type="expression" dxfId="0" priority="45">
      <formula>AND(ISBLANK(F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9">
    <cfRule type="expression" dxfId="0" priority="49">
      <formula>AND(ISBLANK(F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0">
    <cfRule type="expression" dxfId="0" priority="53">
      <formula>AND(ISBLANK(F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1">
    <cfRule type="expression" dxfId="0" priority="57">
      <formula>AND(ISBLANK(F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2">
    <cfRule type="expression" dxfId="0" priority="61">
      <formula>AND(ISBLANK(F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3">
    <cfRule type="expression" dxfId="0" priority="65">
      <formula>AND(ISBLANK(F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">
    <cfRule type="expression" dxfId="0" priority="1">
      <formula>AND(ISBLANK(F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8">
    <cfRule type="expression" dxfId="0" priority="5">
      <formula>AND(ISBLANK(F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9">
    <cfRule type="expression" dxfId="0" priority="9">
      <formula>AND(ISBLANK(F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hyperlinks>
    <hyperlink ref="F18" r:id="rId1"/>
    <hyperlink ref="F22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7CellBatterySimulator_7CBS.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2020-10-31T18:04:57Z</dcterms:created>
  <dcterms:modified xsi:type="dcterms:W3CDTF">2020-10-31T18:04:57Z</dcterms:modified>
</cp:coreProperties>
</file>