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Escritorio\SENDA QUETZAL\VENTAS\2022\ABRIL\TESISTAN I\"/>
    </mc:Choice>
  </mc:AlternateContent>
  <xr:revisionPtr revIDLastSave="0" documentId="13_ncr:1_{1D7A762A-C6C6-4CFA-ABB7-6E8D912351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ETERMINACION" sheetId="8" r:id="rId1"/>
    <sheet name="FERNANDA" sheetId="17" r:id="rId2"/>
    <sheet name="CAMERINA " sheetId="15" r:id="rId3"/>
    <sheet name="SANDRA" sheetId="22" r:id="rId4"/>
    <sheet name="CARMEN" sheetId="21" r:id="rId5"/>
    <sheet name="GRACIELA" sheetId="19" r:id="rId6"/>
  </sheets>
  <definedNames>
    <definedName name="_xlnm.Print_Area" localSheetId="0">DETERMINACION!$A$1:$Q$45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6" i="8"/>
  <c r="D5" i="8"/>
  <c r="D4" i="8"/>
  <c r="H60" i="17"/>
  <c r="I60" i="17"/>
  <c r="I51" i="21"/>
  <c r="H51" i="21"/>
  <c r="I47" i="22"/>
  <c r="H47" i="22"/>
  <c r="I72" i="15"/>
  <c r="J47" i="21" l="1"/>
  <c r="J48" i="21"/>
  <c r="J49" i="21"/>
  <c r="J50" i="21"/>
  <c r="H46" i="22"/>
  <c r="I46" i="22" s="1"/>
  <c r="A75" i="15"/>
  <c r="L75" i="15"/>
  <c r="M75" i="15"/>
  <c r="A76" i="15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L76" i="15"/>
  <c r="M76" i="15"/>
  <c r="L77" i="15"/>
  <c r="M77" i="15"/>
  <c r="L78" i="15"/>
  <c r="M78" i="15"/>
  <c r="L79" i="15"/>
  <c r="M79" i="15"/>
  <c r="L80" i="15"/>
  <c r="M80" i="15"/>
  <c r="L81" i="15"/>
  <c r="M81" i="15"/>
  <c r="L82" i="15"/>
  <c r="M82" i="15"/>
  <c r="L83" i="15"/>
  <c r="M83" i="15"/>
  <c r="L84" i="15"/>
  <c r="M84" i="15"/>
  <c r="L85" i="15"/>
  <c r="M85" i="15"/>
  <c r="L86" i="15"/>
  <c r="M86" i="15"/>
  <c r="L87" i="15"/>
  <c r="M87" i="15"/>
  <c r="L88" i="15"/>
  <c r="M88" i="15"/>
  <c r="L89" i="15"/>
  <c r="M89" i="15"/>
  <c r="L90" i="15"/>
  <c r="M90" i="15"/>
  <c r="L91" i="15"/>
  <c r="M91" i="15"/>
  <c r="L92" i="15"/>
  <c r="M92" i="15"/>
  <c r="H50" i="21"/>
  <c r="H49" i="21"/>
  <c r="I45" i="22"/>
  <c r="C59" i="19"/>
  <c r="I44" i="22"/>
  <c r="H57" i="17"/>
  <c r="H47" i="21" l="1"/>
  <c r="I43" i="22"/>
  <c r="L7" i="8" l="1"/>
  <c r="H55" i="19"/>
  <c r="I42" i="22"/>
  <c r="M28" i="22"/>
  <c r="L6" i="8"/>
  <c r="H45" i="21"/>
  <c r="I41" i="22"/>
  <c r="N7" i="8"/>
  <c r="N6" i="8"/>
  <c r="N4" i="8"/>
  <c r="H66" i="15"/>
  <c r="I40" i="22"/>
  <c r="H53" i="17"/>
  <c r="H44" i="21"/>
  <c r="H52" i="17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39" i="22"/>
  <c r="L65" i="15"/>
  <c r="L66" i="15"/>
  <c r="L67" i="15"/>
  <c r="L68" i="15"/>
  <c r="L69" i="15"/>
  <c r="L70" i="15"/>
  <c r="L71" i="15"/>
  <c r="L72" i="15"/>
  <c r="L73" i="15"/>
  <c r="L74" i="15"/>
  <c r="L64" i="15"/>
  <c r="I39" i="22"/>
  <c r="I38" i="22"/>
  <c r="H42" i="21"/>
  <c r="I42" i="21" s="1"/>
  <c r="I43" i="21" s="1"/>
  <c r="I44" i="21" s="1"/>
  <c r="I37" i="22"/>
  <c r="J37" i="22"/>
  <c r="A42" i="22"/>
  <c r="M42" i="22"/>
  <c r="A43" i="22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D59" i="22"/>
  <c r="F59" i="22"/>
  <c r="K59" i="22"/>
  <c r="N59" i="22"/>
  <c r="O59" i="22"/>
  <c r="I41" i="21"/>
  <c r="I9" i="8"/>
  <c r="H61" i="15"/>
  <c r="I40" i="21"/>
  <c r="H40" i="21"/>
  <c r="I39" i="21"/>
  <c r="H39" i="21"/>
  <c r="A42" i="21"/>
  <c r="L42" i="21"/>
  <c r="M42" i="21"/>
  <c r="A43" i="2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L43" i="21"/>
  <c r="M43" i="21"/>
  <c r="L44" i="21"/>
  <c r="M44" i="21"/>
  <c r="L45" i="21"/>
  <c r="M45" i="21"/>
  <c r="L46" i="21"/>
  <c r="M46" i="21"/>
  <c r="L47" i="21"/>
  <c r="M47" i="21"/>
  <c r="L48" i="21"/>
  <c r="M48" i="21"/>
  <c r="L49" i="21"/>
  <c r="M49" i="21"/>
  <c r="L50" i="21"/>
  <c r="M50" i="21"/>
  <c r="L51" i="21"/>
  <c r="M51" i="21"/>
  <c r="L52" i="21"/>
  <c r="M52" i="21"/>
  <c r="L53" i="21"/>
  <c r="M53" i="21"/>
  <c r="L54" i="21"/>
  <c r="M54" i="21"/>
  <c r="L55" i="21"/>
  <c r="M55" i="21"/>
  <c r="L56" i="21"/>
  <c r="M56" i="21"/>
  <c r="L57" i="21"/>
  <c r="M57" i="21"/>
  <c r="L58" i="21"/>
  <c r="M58" i="21"/>
  <c r="L59" i="21"/>
  <c r="M59" i="21"/>
  <c r="L60" i="21"/>
  <c r="M60" i="21"/>
  <c r="L61" i="21"/>
  <c r="M61" i="21"/>
  <c r="L62" i="21"/>
  <c r="M62" i="21"/>
  <c r="L63" i="21"/>
  <c r="M63" i="21"/>
  <c r="L64" i="21"/>
  <c r="M64" i="21"/>
  <c r="L65" i="21"/>
  <c r="M65" i="21"/>
  <c r="L66" i="21"/>
  <c r="M66" i="21"/>
  <c r="L67" i="21"/>
  <c r="M67" i="21"/>
  <c r="L68" i="21"/>
  <c r="M68" i="21"/>
  <c r="I48" i="17"/>
  <c r="I49" i="17" s="1"/>
  <c r="I50" i="17" s="1"/>
  <c r="I51" i="17" s="1"/>
  <c r="D69" i="21"/>
  <c r="I33" i="22"/>
  <c r="I34" i="22" s="1"/>
  <c r="I35" i="22" s="1"/>
  <c r="I36" i="22" s="1"/>
  <c r="H37" i="21"/>
  <c r="H35" i="21"/>
  <c r="H43" i="19"/>
  <c r="H34" i="21"/>
  <c r="H54" i="15"/>
  <c r="H42" i="19"/>
  <c r="H41" i="19"/>
  <c r="H32" i="21"/>
  <c r="I45" i="21" l="1"/>
  <c r="I46" i="21" s="1"/>
  <c r="I47" i="21" s="1"/>
  <c r="I48" i="21" s="1"/>
  <c r="I49" i="21" s="1"/>
  <c r="I50" i="21" s="1"/>
  <c r="I52" i="17"/>
  <c r="I53" i="17" s="1"/>
  <c r="I54" i="17" s="1"/>
  <c r="I55" i="17" s="1"/>
  <c r="I56" i="17" s="1"/>
  <c r="I57" i="17" s="1"/>
  <c r="I58" i="17" s="1"/>
  <c r="I59" i="17" s="1"/>
  <c r="H31" i="21"/>
  <c r="H30" i="21"/>
  <c r="H29" i="21"/>
  <c r="H38" i="19"/>
  <c r="L30" i="21"/>
  <c r="L31" i="21"/>
  <c r="L32" i="21"/>
  <c r="L33" i="21"/>
  <c r="L34" i="21"/>
  <c r="L35" i="21"/>
  <c r="L36" i="21"/>
  <c r="L37" i="21"/>
  <c r="L38" i="21"/>
  <c r="L39" i="21"/>
  <c r="L40" i="21"/>
  <c r="L41" i="21"/>
  <c r="L29" i="21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25" i="22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50" i="15"/>
  <c r="L63" i="17"/>
  <c r="M63" i="17"/>
  <c r="L42" i="17"/>
  <c r="M42" i="17"/>
  <c r="L43" i="17"/>
  <c r="M43" i="17"/>
  <c r="L44" i="17"/>
  <c r="M44" i="17"/>
  <c r="L45" i="17"/>
  <c r="M45" i="17"/>
  <c r="L46" i="17"/>
  <c r="M46" i="17"/>
  <c r="L47" i="17"/>
  <c r="M47" i="17"/>
  <c r="L48" i="17"/>
  <c r="M48" i="17"/>
  <c r="L49" i="17"/>
  <c r="M49" i="17"/>
  <c r="L50" i="17"/>
  <c r="M50" i="17"/>
  <c r="L51" i="17"/>
  <c r="M51" i="17"/>
  <c r="L52" i="17"/>
  <c r="M52" i="17"/>
  <c r="L53" i="17"/>
  <c r="M53" i="17"/>
  <c r="L54" i="17"/>
  <c r="M54" i="17"/>
  <c r="L55" i="17"/>
  <c r="M55" i="17"/>
  <c r="L56" i="17"/>
  <c r="M56" i="17"/>
  <c r="L57" i="17"/>
  <c r="M57" i="17"/>
  <c r="L58" i="17"/>
  <c r="M58" i="17"/>
  <c r="L59" i="17"/>
  <c r="M59" i="17"/>
  <c r="L60" i="17"/>
  <c r="M60" i="17"/>
  <c r="L61" i="17"/>
  <c r="M61" i="17"/>
  <c r="L62" i="17"/>
  <c r="M62" i="17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38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K69" i="17"/>
  <c r="D93" i="15" l="1"/>
  <c r="A24" i="8"/>
  <c r="A25" i="8"/>
  <c r="A26" i="8"/>
  <c r="A27" i="8"/>
  <c r="A28" i="8"/>
  <c r="L42" i="15"/>
  <c r="L43" i="15"/>
  <c r="L44" i="15"/>
  <c r="L45" i="15"/>
  <c r="L46" i="15"/>
  <c r="L47" i="15"/>
  <c r="L48" i="15"/>
  <c r="L41" i="15"/>
  <c r="L30" i="17"/>
  <c r="L31" i="17"/>
  <c r="L33" i="17"/>
  <c r="L34" i="17"/>
  <c r="L35" i="17"/>
  <c r="L36" i="17"/>
  <c r="L38" i="17"/>
  <c r="L39" i="17"/>
  <c r="L40" i="17"/>
  <c r="L41" i="17"/>
  <c r="L29" i="17"/>
  <c r="L17" i="22"/>
  <c r="L18" i="22"/>
  <c r="L20" i="22"/>
  <c r="L21" i="22"/>
  <c r="L22" i="22"/>
  <c r="L23" i="22"/>
  <c r="L16" i="22"/>
  <c r="L23" i="19" l="1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22" i="19"/>
  <c r="I15" i="2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H35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F93" i="15"/>
  <c r="K93" i="15"/>
  <c r="N93" i="15"/>
  <c r="O93" i="15"/>
  <c r="M41" i="22" l="1"/>
  <c r="M40" i="22"/>
  <c r="M39" i="22"/>
  <c r="M38" i="22"/>
  <c r="M37" i="22"/>
  <c r="M36" i="22"/>
  <c r="M35" i="22"/>
  <c r="M34" i="22"/>
  <c r="M33" i="22"/>
  <c r="M32" i="22"/>
  <c r="M31" i="22"/>
  <c r="M30" i="22"/>
  <c r="M29" i="22"/>
  <c r="M27" i="22"/>
  <c r="M26" i="22"/>
  <c r="M25" i="22"/>
  <c r="M24" i="22"/>
  <c r="M23" i="22"/>
  <c r="M22" i="22"/>
  <c r="M21" i="22"/>
  <c r="M20" i="22"/>
  <c r="M19" i="22"/>
  <c r="M18" i="22"/>
  <c r="M17" i="22"/>
  <c r="M16" i="22"/>
  <c r="M15" i="22"/>
  <c r="L15" i="22"/>
  <c r="M14" i="22"/>
  <c r="L14" i="22"/>
  <c r="M13" i="22"/>
  <c r="L13" i="22"/>
  <c r="M12" i="22"/>
  <c r="L12" i="22"/>
  <c r="M11" i="22"/>
  <c r="L11" i="22"/>
  <c r="M10" i="22"/>
  <c r="L10" i="22"/>
  <c r="M9" i="22"/>
  <c r="L9" i="22"/>
  <c r="M8" i="22"/>
  <c r="L8" i="22"/>
  <c r="M7" i="22"/>
  <c r="L7" i="22"/>
  <c r="M6" i="22"/>
  <c r="L6" i="22"/>
  <c r="M5" i="22"/>
  <c r="L5" i="22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M4" i="22"/>
  <c r="L4" i="22"/>
  <c r="E4" i="22"/>
  <c r="L59" i="22" l="1"/>
  <c r="G4" i="22"/>
  <c r="M59" i="22"/>
  <c r="A18" i="22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C5" i="22"/>
  <c r="I14" i="19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12" i="19"/>
  <c r="I13" i="19" s="1"/>
  <c r="C6" i="22" l="1"/>
  <c r="E6" i="22" s="1"/>
  <c r="G6" i="22" s="1"/>
  <c r="E5" i="22"/>
  <c r="J5" i="22"/>
  <c r="A29" i="8"/>
  <c r="A30" i="8"/>
  <c r="A23" i="8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4" i="21"/>
  <c r="O69" i="21"/>
  <c r="N69" i="21"/>
  <c r="K69" i="21"/>
  <c r="F69" i="21"/>
  <c r="M41" i="21"/>
  <c r="M40" i="21"/>
  <c r="M39" i="21"/>
  <c r="M38" i="21"/>
  <c r="M37" i="21"/>
  <c r="M36" i="21"/>
  <c r="M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M4" i="21"/>
  <c r="C5" i="21" s="1"/>
  <c r="E4" i="21"/>
  <c r="G4" i="21" s="1"/>
  <c r="O6" i="8"/>
  <c r="C7" i="22" l="1"/>
  <c r="C8" i="22" s="1"/>
  <c r="E8" i="22" s="1"/>
  <c r="G8" i="22" s="1"/>
  <c r="J6" i="22"/>
  <c r="G5" i="22"/>
  <c r="E7" i="22"/>
  <c r="G7" i="22" s="1"/>
  <c r="M69" i="21"/>
  <c r="P6" i="8"/>
  <c r="L69" i="21"/>
  <c r="C6" i="21"/>
  <c r="C7" i="21" s="1"/>
  <c r="E5" i="21"/>
  <c r="G5" i="21" s="1"/>
  <c r="J5" i="21"/>
  <c r="J7" i="22" l="1"/>
  <c r="J8" i="22"/>
  <c r="C9" i="22"/>
  <c r="E9" i="22" s="1"/>
  <c r="C10" i="22"/>
  <c r="J6" i="21"/>
  <c r="E6" i="21"/>
  <c r="G6" i="21" s="1"/>
  <c r="E7" i="21"/>
  <c r="G7" i="21" s="1"/>
  <c r="C8" i="21"/>
  <c r="J7" i="21"/>
  <c r="J9" i="22" l="1"/>
  <c r="G9" i="22"/>
  <c r="C11" i="22"/>
  <c r="J10" i="22"/>
  <c r="E10" i="22"/>
  <c r="G10" i="22" s="1"/>
  <c r="E8" i="21"/>
  <c r="J8" i="21"/>
  <c r="C9" i="21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E11" i="22" l="1"/>
  <c r="C12" i="22"/>
  <c r="J11" i="22"/>
  <c r="C10" i="21"/>
  <c r="J9" i="21"/>
  <c r="E9" i="21"/>
  <c r="G9" i="21" s="1"/>
  <c r="G8" i="21"/>
  <c r="H19" i="15"/>
  <c r="G11" i="22" l="1"/>
  <c r="E12" i="22"/>
  <c r="G12" i="22" s="1"/>
  <c r="C13" i="22"/>
  <c r="J12" i="22"/>
  <c r="C11" i="21"/>
  <c r="J10" i="21"/>
  <c r="E10" i="21"/>
  <c r="L6" i="17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18" i="15"/>
  <c r="I18" i="15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M12" i="8"/>
  <c r="C14" i="22" l="1"/>
  <c r="J13" i="22"/>
  <c r="E13" i="22"/>
  <c r="G10" i="21"/>
  <c r="E11" i="21"/>
  <c r="G11" i="21" s="1"/>
  <c r="C12" i="21"/>
  <c r="J11" i="21"/>
  <c r="G13" i="22" l="1"/>
  <c r="C15" i="22"/>
  <c r="J14" i="22"/>
  <c r="E14" i="22"/>
  <c r="G14" i="22" s="1"/>
  <c r="J12" i="21"/>
  <c r="E12" i="21"/>
  <c r="G12" i="21" s="1"/>
  <c r="C13" i="21"/>
  <c r="O8" i="8"/>
  <c r="N8" i="8"/>
  <c r="O60" i="19"/>
  <c r="N60" i="19"/>
  <c r="K60" i="19"/>
  <c r="F60" i="19"/>
  <c r="D60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M4" i="19"/>
  <c r="L4" i="19"/>
  <c r="E4" i="19"/>
  <c r="G4" i="19" s="1"/>
  <c r="O7" i="8"/>
  <c r="O5" i="8"/>
  <c r="N5" i="8"/>
  <c r="L4" i="17"/>
  <c r="O69" i="17"/>
  <c r="N69" i="17"/>
  <c r="F69" i="17"/>
  <c r="D69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L5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M4" i="17"/>
  <c r="E4" i="17"/>
  <c r="G4" i="17" s="1"/>
  <c r="P8" i="8" l="1"/>
  <c r="E15" i="22"/>
  <c r="G15" i="22" s="1"/>
  <c r="C16" i="22"/>
  <c r="J15" i="22"/>
  <c r="J13" i="21"/>
  <c r="E13" i="21"/>
  <c r="G13" i="21" s="1"/>
  <c r="C14" i="21"/>
  <c r="P7" i="8"/>
  <c r="M60" i="19"/>
  <c r="C5" i="19"/>
  <c r="C6" i="19" s="1"/>
  <c r="C7" i="19" s="1"/>
  <c r="L60" i="19"/>
  <c r="P5" i="8"/>
  <c r="M69" i="17"/>
  <c r="C5" i="17"/>
  <c r="C6" i="17" s="1"/>
  <c r="C7" i="17" s="1"/>
  <c r="L69" i="17"/>
  <c r="E16" i="22" l="1"/>
  <c r="G16" i="22" s="1"/>
  <c r="C17" i="22"/>
  <c r="C18" i="22" s="1"/>
  <c r="J16" i="22"/>
  <c r="C15" i="21"/>
  <c r="J14" i="21"/>
  <c r="E14" i="21"/>
  <c r="G14" i="21" s="1"/>
  <c r="J5" i="17"/>
  <c r="E5" i="17"/>
  <c r="G5" i="17" s="1"/>
  <c r="J6" i="17"/>
  <c r="E6" i="19"/>
  <c r="G6" i="19" s="1"/>
  <c r="J6" i="19"/>
  <c r="J5" i="19"/>
  <c r="E5" i="19"/>
  <c r="G5" i="19" s="1"/>
  <c r="E7" i="19"/>
  <c r="G7" i="19" s="1"/>
  <c r="C8" i="19"/>
  <c r="J7" i="19"/>
  <c r="E6" i="17"/>
  <c r="G6" i="17" s="1"/>
  <c r="E7" i="17"/>
  <c r="G7" i="17" s="1"/>
  <c r="C8" i="17"/>
  <c r="J7" i="17"/>
  <c r="C19" i="22" l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59" i="22"/>
  <c r="J17" i="22"/>
  <c r="E17" i="22"/>
  <c r="G17" i="22" s="1"/>
  <c r="C16" i="21"/>
  <c r="J15" i="21"/>
  <c r="E15" i="21"/>
  <c r="G15" i="21" s="1"/>
  <c r="E8" i="19"/>
  <c r="G8" i="19" s="1"/>
  <c r="C9" i="19"/>
  <c r="J8" i="19"/>
  <c r="C9" i="17"/>
  <c r="E8" i="17"/>
  <c r="G8" i="17" s="1"/>
  <c r="J8" i="17"/>
  <c r="C38" i="22" l="1"/>
  <c r="C39" i="22" s="1"/>
  <c r="C40" i="22" s="1"/>
  <c r="C41" i="22" s="1"/>
  <c r="C42" i="22" s="1"/>
  <c r="J18" i="22"/>
  <c r="J59" i="22" s="1"/>
  <c r="E18" i="22"/>
  <c r="G18" i="22" s="1"/>
  <c r="C17" i="21"/>
  <c r="C18" i="21" s="1"/>
  <c r="C19" i="21" s="1"/>
  <c r="C20" i="21" s="1"/>
  <c r="C21" i="21" s="1"/>
  <c r="C22" i="21" s="1"/>
  <c r="C23" i="21" s="1"/>
  <c r="C24" i="21" s="1"/>
  <c r="C25" i="21" s="1"/>
  <c r="J16" i="21"/>
  <c r="E16" i="21"/>
  <c r="G16" i="21" s="1"/>
  <c r="C10" i="19"/>
  <c r="J9" i="19"/>
  <c r="E9" i="19"/>
  <c r="C10" i="17"/>
  <c r="J9" i="17"/>
  <c r="E9" i="17"/>
  <c r="G9" i="17" s="1"/>
  <c r="J42" i="22" l="1"/>
  <c r="E42" i="22"/>
  <c r="G42" i="22" s="1"/>
  <c r="C43" i="22"/>
  <c r="C26" i="2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E19" i="22"/>
  <c r="G19" i="22" s="1"/>
  <c r="J19" i="22"/>
  <c r="J17" i="21"/>
  <c r="E17" i="21"/>
  <c r="G17" i="21" s="1"/>
  <c r="G9" i="19"/>
  <c r="C11" i="19"/>
  <c r="J10" i="19"/>
  <c r="E10" i="19"/>
  <c r="G10" i="19" s="1"/>
  <c r="C11" i="17"/>
  <c r="J10" i="17"/>
  <c r="E10" i="17"/>
  <c r="G10" i="17" s="1"/>
  <c r="C44" i="22" l="1"/>
  <c r="E43" i="22"/>
  <c r="G43" i="22" s="1"/>
  <c r="J43" i="22"/>
  <c r="C40" i="21"/>
  <c r="C41" i="21" s="1"/>
  <c r="C42" i="21" s="1"/>
  <c r="F6" i="8"/>
  <c r="E20" i="22"/>
  <c r="G20" i="22" s="1"/>
  <c r="J20" i="22"/>
  <c r="J18" i="21"/>
  <c r="J69" i="21" s="1"/>
  <c r="E18" i="21"/>
  <c r="G18" i="21" s="1"/>
  <c r="C69" i="21"/>
  <c r="E11" i="19"/>
  <c r="G11" i="19" s="1"/>
  <c r="C12" i="19"/>
  <c r="J11" i="19"/>
  <c r="E11" i="17"/>
  <c r="G11" i="17" s="1"/>
  <c r="C12" i="17"/>
  <c r="J11" i="17"/>
  <c r="I10" i="15"/>
  <c r="I11" i="15" s="1"/>
  <c r="I12" i="15" s="1"/>
  <c r="I13" i="15" s="1"/>
  <c r="I14" i="15" s="1"/>
  <c r="I15" i="15" s="1"/>
  <c r="I16" i="15" s="1"/>
  <c r="I17" i="15" s="1"/>
  <c r="E44" i="22" l="1"/>
  <c r="G44" i="22" s="1"/>
  <c r="J44" i="22"/>
  <c r="C45" i="22"/>
  <c r="I6" i="8"/>
  <c r="K6" i="8" s="1"/>
  <c r="Q6" i="8" s="1"/>
  <c r="D26" i="8" s="1"/>
  <c r="J42" i="21"/>
  <c r="E42" i="21"/>
  <c r="G42" i="21" s="1"/>
  <c r="C43" i="21"/>
  <c r="J21" i="22"/>
  <c r="E21" i="22"/>
  <c r="E59" i="22" s="1"/>
  <c r="E19" i="21"/>
  <c r="G19" i="21" s="1"/>
  <c r="J19" i="21"/>
  <c r="C13" i="19"/>
  <c r="E12" i="19"/>
  <c r="G12" i="19" s="1"/>
  <c r="J12" i="19"/>
  <c r="J12" i="17"/>
  <c r="E12" i="17"/>
  <c r="G12" i="17" s="1"/>
  <c r="C13" i="17"/>
  <c r="E45" i="22" l="1"/>
  <c r="G45" i="22" s="1"/>
  <c r="J45" i="22"/>
  <c r="C46" i="22"/>
  <c r="J43" i="21"/>
  <c r="C44" i="21"/>
  <c r="E43" i="21"/>
  <c r="G43" i="21" s="1"/>
  <c r="G21" i="22"/>
  <c r="G59" i="22" s="1"/>
  <c r="J22" i="22"/>
  <c r="E22" i="22"/>
  <c r="G22" i="22" s="1"/>
  <c r="E20" i="21"/>
  <c r="G20" i="21" s="1"/>
  <c r="J20" i="21"/>
  <c r="C14" i="19"/>
  <c r="J13" i="19"/>
  <c r="E13" i="19"/>
  <c r="G13" i="19" s="1"/>
  <c r="C14" i="17"/>
  <c r="J13" i="17"/>
  <c r="E13" i="17"/>
  <c r="G13" i="17" s="1"/>
  <c r="J46" i="22" l="1"/>
  <c r="C47" i="22"/>
  <c r="E46" i="22"/>
  <c r="G46" i="22" s="1"/>
  <c r="E44" i="21"/>
  <c r="G44" i="21" s="1"/>
  <c r="J44" i="21"/>
  <c r="C45" i="21"/>
  <c r="E23" i="22"/>
  <c r="G23" i="22" s="1"/>
  <c r="J23" i="22"/>
  <c r="J21" i="21"/>
  <c r="E21" i="21"/>
  <c r="C15" i="19"/>
  <c r="J14" i="19"/>
  <c r="E14" i="19"/>
  <c r="G14" i="19" s="1"/>
  <c r="E14" i="17"/>
  <c r="G14" i="17" s="1"/>
  <c r="C15" i="17"/>
  <c r="J14" i="17"/>
  <c r="C48" i="22" l="1"/>
  <c r="E47" i="22"/>
  <c r="G47" i="22" s="1"/>
  <c r="J47" i="22"/>
  <c r="J45" i="21"/>
  <c r="C46" i="21"/>
  <c r="E45" i="21"/>
  <c r="G45" i="21" s="1"/>
  <c r="E24" i="22"/>
  <c r="G24" i="22" s="1"/>
  <c r="J24" i="22"/>
  <c r="G21" i="21"/>
  <c r="G69" i="21" s="1"/>
  <c r="E69" i="21"/>
  <c r="E22" i="21"/>
  <c r="G22" i="21" s="1"/>
  <c r="J22" i="21"/>
  <c r="E15" i="19"/>
  <c r="G15" i="19" s="1"/>
  <c r="C16" i="19"/>
  <c r="J15" i="19"/>
  <c r="E15" i="17"/>
  <c r="G15" i="17" s="1"/>
  <c r="C16" i="17"/>
  <c r="J15" i="17"/>
  <c r="E48" i="22" l="1"/>
  <c r="G48" i="22" s="1"/>
  <c r="C49" i="22"/>
  <c r="J48" i="22"/>
  <c r="J46" i="21"/>
  <c r="C47" i="21"/>
  <c r="E46" i="21"/>
  <c r="G46" i="21" s="1"/>
  <c r="J25" i="22"/>
  <c r="E25" i="22"/>
  <c r="G25" i="22" s="1"/>
  <c r="E23" i="21"/>
  <c r="G23" i="21" s="1"/>
  <c r="J23" i="21"/>
  <c r="E16" i="19"/>
  <c r="G16" i="19" s="1"/>
  <c r="C17" i="19"/>
  <c r="C18" i="19" s="1"/>
  <c r="J16" i="19"/>
  <c r="E16" i="17"/>
  <c r="G16" i="17" s="1"/>
  <c r="C17" i="17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J16" i="17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E49" i="22" l="1"/>
  <c r="G49" i="22" s="1"/>
  <c r="J49" i="22"/>
  <c r="C50" i="22"/>
  <c r="C48" i="21"/>
  <c r="E47" i="21"/>
  <c r="G47" i="21" s="1"/>
  <c r="C35" i="17"/>
  <c r="C36" i="17" s="1"/>
  <c r="C37" i="17" s="1"/>
  <c r="C38" i="17" s="1"/>
  <c r="J26" i="22"/>
  <c r="E26" i="22"/>
  <c r="G26" i="22" s="1"/>
  <c r="E24" i="21"/>
  <c r="G24" i="21" s="1"/>
  <c r="J24" i="21"/>
  <c r="J17" i="19"/>
  <c r="E17" i="19"/>
  <c r="G17" i="19" s="1"/>
  <c r="J17" i="17"/>
  <c r="E17" i="17"/>
  <c r="G17" i="17" s="1"/>
  <c r="L4" i="15"/>
  <c r="L93" i="15" s="1"/>
  <c r="J50" i="22" l="1"/>
  <c r="C51" i="22"/>
  <c r="E50" i="22"/>
  <c r="G50" i="22" s="1"/>
  <c r="C49" i="21"/>
  <c r="E48" i="21"/>
  <c r="G48" i="21" s="1"/>
  <c r="C39" i="17"/>
  <c r="C40" i="17" s="1"/>
  <c r="C41" i="17" s="1"/>
  <c r="C42" i="17" s="1"/>
  <c r="E27" i="22"/>
  <c r="G27" i="22" s="1"/>
  <c r="J27" i="22"/>
  <c r="J25" i="21"/>
  <c r="E25" i="21"/>
  <c r="G25" i="21" s="1"/>
  <c r="C19" i="19"/>
  <c r="J18" i="19"/>
  <c r="J60" i="19" s="1"/>
  <c r="E18" i="19"/>
  <c r="G18" i="19" s="1"/>
  <c r="C60" i="19"/>
  <c r="E18" i="17"/>
  <c r="G18" i="17" s="1"/>
  <c r="J18" i="17"/>
  <c r="J69" i="17" s="1"/>
  <c r="C69" i="17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M4" i="15"/>
  <c r="E4" i="15"/>
  <c r="C52" i="22" l="1"/>
  <c r="E51" i="22"/>
  <c r="G51" i="22" s="1"/>
  <c r="J51" i="22"/>
  <c r="E49" i="21"/>
  <c r="G49" i="21" s="1"/>
  <c r="C50" i="21"/>
  <c r="E42" i="17"/>
  <c r="G42" i="17" s="1"/>
  <c r="J42" i="17"/>
  <c r="C43" i="17"/>
  <c r="G4" i="15"/>
  <c r="C5" i="15"/>
  <c r="C6" i="15" s="1"/>
  <c r="M93" i="15"/>
  <c r="E28" i="22"/>
  <c r="G28" i="22" s="1"/>
  <c r="J28" i="22"/>
  <c r="J26" i="21"/>
  <c r="E26" i="21"/>
  <c r="G26" i="21" s="1"/>
  <c r="E19" i="19"/>
  <c r="G19" i="19" s="1"/>
  <c r="C20" i="19"/>
  <c r="J19" i="19"/>
  <c r="E19" i="17"/>
  <c r="G19" i="17" s="1"/>
  <c r="J19" i="17"/>
  <c r="E52" i="22" l="1"/>
  <c r="G52" i="22" s="1"/>
  <c r="C53" i="22"/>
  <c r="J52" i="22"/>
  <c r="C51" i="21"/>
  <c r="E50" i="21"/>
  <c r="G50" i="21" s="1"/>
  <c r="E43" i="17"/>
  <c r="G43" i="17" s="1"/>
  <c r="C44" i="17"/>
  <c r="J43" i="17"/>
  <c r="E5" i="15"/>
  <c r="G5" i="15" s="1"/>
  <c r="J5" i="15"/>
  <c r="J29" i="22"/>
  <c r="E29" i="22"/>
  <c r="G29" i="22" s="1"/>
  <c r="E27" i="21"/>
  <c r="G27" i="21" s="1"/>
  <c r="J27" i="21"/>
  <c r="E20" i="19"/>
  <c r="G20" i="19" s="1"/>
  <c r="C21" i="19"/>
  <c r="J20" i="19"/>
  <c r="E20" i="17"/>
  <c r="G20" i="17" s="1"/>
  <c r="J20" i="17"/>
  <c r="C7" i="15"/>
  <c r="J6" i="15"/>
  <c r="E6" i="15"/>
  <c r="G6" i="15" s="1"/>
  <c r="E53" i="22" l="1"/>
  <c r="G53" i="22" s="1"/>
  <c r="J53" i="22"/>
  <c r="C54" i="22"/>
  <c r="E51" i="21"/>
  <c r="G51" i="21" s="1"/>
  <c r="C52" i="21"/>
  <c r="J51" i="21"/>
  <c r="E44" i="17"/>
  <c r="G44" i="17" s="1"/>
  <c r="J44" i="17"/>
  <c r="C45" i="17"/>
  <c r="J30" i="22"/>
  <c r="E30" i="22"/>
  <c r="G30" i="22" s="1"/>
  <c r="E28" i="21"/>
  <c r="G28" i="21" s="1"/>
  <c r="J28" i="21"/>
  <c r="C22" i="19"/>
  <c r="J21" i="19"/>
  <c r="E21" i="19"/>
  <c r="J21" i="17"/>
  <c r="E21" i="17"/>
  <c r="E7" i="15"/>
  <c r="G7" i="15" s="1"/>
  <c r="J7" i="15"/>
  <c r="C8" i="15"/>
  <c r="J54" i="22" l="1"/>
  <c r="C55" i="22"/>
  <c r="E54" i="22"/>
  <c r="G54" i="22" s="1"/>
  <c r="C53" i="21"/>
  <c r="J52" i="21"/>
  <c r="E52" i="21"/>
  <c r="G52" i="21" s="1"/>
  <c r="J45" i="17"/>
  <c r="C46" i="17"/>
  <c r="E45" i="17"/>
  <c r="G45" i="17" s="1"/>
  <c r="E31" i="22"/>
  <c r="G31" i="22" s="1"/>
  <c r="J31" i="22"/>
  <c r="J29" i="21"/>
  <c r="E29" i="21"/>
  <c r="G29" i="21" s="1"/>
  <c r="G21" i="19"/>
  <c r="G60" i="19" s="1"/>
  <c r="E60" i="19"/>
  <c r="C23" i="19"/>
  <c r="J22" i="19"/>
  <c r="E22" i="19"/>
  <c r="G22" i="19" s="1"/>
  <c r="G21" i="17"/>
  <c r="G69" i="17" s="1"/>
  <c r="E69" i="17"/>
  <c r="E22" i="17"/>
  <c r="G22" i="17" s="1"/>
  <c r="J22" i="17"/>
  <c r="E8" i="15"/>
  <c r="G8" i="15" s="1"/>
  <c r="J8" i="15"/>
  <c r="C9" i="15"/>
  <c r="C56" i="22" l="1"/>
  <c r="E55" i="22"/>
  <c r="G55" i="22" s="1"/>
  <c r="J55" i="22"/>
  <c r="J53" i="21"/>
  <c r="E53" i="21"/>
  <c r="G53" i="21" s="1"/>
  <c r="C54" i="21"/>
  <c r="J46" i="17"/>
  <c r="C47" i="17"/>
  <c r="E46" i="17"/>
  <c r="G46" i="17" s="1"/>
  <c r="E32" i="22"/>
  <c r="G32" i="22" s="1"/>
  <c r="J32" i="22"/>
  <c r="J30" i="21"/>
  <c r="E30" i="21"/>
  <c r="G30" i="21" s="1"/>
  <c r="E23" i="19"/>
  <c r="G23" i="19" s="1"/>
  <c r="C24" i="19"/>
  <c r="J23" i="19"/>
  <c r="E23" i="17"/>
  <c r="G23" i="17" s="1"/>
  <c r="J23" i="17"/>
  <c r="C10" i="15"/>
  <c r="J9" i="15"/>
  <c r="E9" i="15"/>
  <c r="G9" i="15" s="1"/>
  <c r="E56" i="22" l="1"/>
  <c r="G56" i="22" s="1"/>
  <c r="J56" i="22"/>
  <c r="C57" i="22"/>
  <c r="C55" i="21"/>
  <c r="E54" i="21"/>
  <c r="G54" i="21" s="1"/>
  <c r="J54" i="21"/>
  <c r="E47" i="17"/>
  <c r="G47" i="17" s="1"/>
  <c r="C48" i="17"/>
  <c r="J47" i="17"/>
  <c r="J33" i="22"/>
  <c r="E33" i="22"/>
  <c r="G33" i="22" s="1"/>
  <c r="E31" i="21"/>
  <c r="G31" i="21" s="1"/>
  <c r="J31" i="21"/>
  <c r="F7" i="8"/>
  <c r="C25" i="19"/>
  <c r="E24" i="19"/>
  <c r="G24" i="19" s="1"/>
  <c r="J24" i="19"/>
  <c r="E24" i="17"/>
  <c r="G24" i="17" s="1"/>
  <c r="J24" i="17"/>
  <c r="C11" i="15"/>
  <c r="J10" i="15"/>
  <c r="E10" i="15"/>
  <c r="G10" i="15" s="1"/>
  <c r="E57" i="22" l="1"/>
  <c r="G57" i="22" s="1"/>
  <c r="J57" i="22"/>
  <c r="C58" i="22"/>
  <c r="I7" i="8"/>
  <c r="K7" i="8" s="1"/>
  <c r="Q7" i="8" s="1"/>
  <c r="D27" i="8" s="1"/>
  <c r="J55" i="21"/>
  <c r="C56" i="21"/>
  <c r="E55" i="21"/>
  <c r="G55" i="21" s="1"/>
  <c r="E48" i="17"/>
  <c r="G48" i="17" s="1"/>
  <c r="J48" i="17"/>
  <c r="C49" i="17"/>
  <c r="C26" i="19"/>
  <c r="J34" i="22"/>
  <c r="E34" i="22"/>
  <c r="G34" i="22" s="1"/>
  <c r="E32" i="21"/>
  <c r="G32" i="21" s="1"/>
  <c r="J32" i="21"/>
  <c r="J25" i="19"/>
  <c r="E25" i="19"/>
  <c r="G25" i="19" s="1"/>
  <c r="J25" i="17"/>
  <c r="E25" i="17"/>
  <c r="G25" i="17" s="1"/>
  <c r="E11" i="15"/>
  <c r="G11" i="15" s="1"/>
  <c r="J11" i="15"/>
  <c r="C12" i="15"/>
  <c r="J58" i="22" l="1"/>
  <c r="E58" i="22"/>
  <c r="G58" i="22" s="1"/>
  <c r="J56" i="21"/>
  <c r="E56" i="21"/>
  <c r="G56" i="21" s="1"/>
  <c r="C57" i="21"/>
  <c r="J49" i="17"/>
  <c r="C50" i="17"/>
  <c r="E49" i="17"/>
  <c r="G49" i="17" s="1"/>
  <c r="E35" i="22"/>
  <c r="G35" i="22" s="1"/>
  <c r="J35" i="22"/>
  <c r="J33" i="21"/>
  <c r="E33" i="21"/>
  <c r="G33" i="21" s="1"/>
  <c r="C27" i="19"/>
  <c r="J26" i="19"/>
  <c r="E26" i="19"/>
  <c r="G26" i="19" s="1"/>
  <c r="E26" i="17"/>
  <c r="G26" i="17" s="1"/>
  <c r="J26" i="17"/>
  <c r="E12" i="15"/>
  <c r="G12" i="15" s="1"/>
  <c r="C13" i="15"/>
  <c r="J12" i="15"/>
  <c r="C58" i="21" l="1"/>
  <c r="E57" i="21"/>
  <c r="G57" i="21" s="1"/>
  <c r="J57" i="21"/>
  <c r="J50" i="17"/>
  <c r="C51" i="17"/>
  <c r="E50" i="17"/>
  <c r="G50" i="17" s="1"/>
  <c r="E36" i="22"/>
  <c r="G36" i="22" s="1"/>
  <c r="J36" i="22"/>
  <c r="J34" i="21"/>
  <c r="E34" i="21"/>
  <c r="G34" i="21" s="1"/>
  <c r="E27" i="19"/>
  <c r="G27" i="19" s="1"/>
  <c r="C28" i="19"/>
  <c r="J27" i="19"/>
  <c r="E27" i="17"/>
  <c r="G27" i="17" s="1"/>
  <c r="J27" i="17"/>
  <c r="C14" i="15"/>
  <c r="J13" i="15"/>
  <c r="E13" i="15"/>
  <c r="G13" i="15" s="1"/>
  <c r="J58" i="21" l="1"/>
  <c r="C59" i="21"/>
  <c r="E58" i="21"/>
  <c r="G58" i="21" s="1"/>
  <c r="E51" i="17"/>
  <c r="G51" i="17" s="1"/>
  <c r="C52" i="17"/>
  <c r="J51" i="17"/>
  <c r="E37" i="22"/>
  <c r="G37" i="22" s="1"/>
  <c r="E35" i="21"/>
  <c r="G35" i="21" s="1"/>
  <c r="J35" i="21"/>
  <c r="E28" i="19"/>
  <c r="G28" i="19" s="1"/>
  <c r="J28" i="19"/>
  <c r="C29" i="19"/>
  <c r="E28" i="17"/>
  <c r="G28" i="17" s="1"/>
  <c r="J28" i="17"/>
  <c r="C15" i="15"/>
  <c r="J14" i="15"/>
  <c r="E14" i="15"/>
  <c r="G14" i="15" s="1"/>
  <c r="C60" i="21" l="1"/>
  <c r="J59" i="21"/>
  <c r="E59" i="21"/>
  <c r="G59" i="21" s="1"/>
  <c r="E52" i="17"/>
  <c r="G52" i="17" s="1"/>
  <c r="J52" i="17"/>
  <c r="C53" i="17"/>
  <c r="E38" i="22"/>
  <c r="G38" i="22" s="1"/>
  <c r="J38" i="22"/>
  <c r="E36" i="21"/>
  <c r="G36" i="21" s="1"/>
  <c r="J36" i="21"/>
  <c r="C30" i="19"/>
  <c r="J29" i="19"/>
  <c r="E29" i="19"/>
  <c r="G29" i="19" s="1"/>
  <c r="J29" i="17"/>
  <c r="E29" i="17"/>
  <c r="G29" i="17" s="1"/>
  <c r="E15" i="15"/>
  <c r="G15" i="15" s="1"/>
  <c r="J15" i="15"/>
  <c r="C16" i="15"/>
  <c r="C61" i="21" l="1"/>
  <c r="E60" i="21"/>
  <c r="G60" i="21" s="1"/>
  <c r="J60" i="21"/>
  <c r="J53" i="17"/>
  <c r="E53" i="17"/>
  <c r="G53" i="17" s="1"/>
  <c r="C54" i="17"/>
  <c r="J39" i="22"/>
  <c r="E39" i="22"/>
  <c r="G39" i="22" s="1"/>
  <c r="E37" i="21"/>
  <c r="G37" i="21" s="1"/>
  <c r="J37" i="21"/>
  <c r="C31" i="19"/>
  <c r="J30" i="19"/>
  <c r="E30" i="19"/>
  <c r="G30" i="19" s="1"/>
  <c r="E30" i="17"/>
  <c r="G30" i="17" s="1"/>
  <c r="J30" i="17"/>
  <c r="E16" i="15"/>
  <c r="G16" i="15" s="1"/>
  <c r="C17" i="15"/>
  <c r="C18" i="15" s="1"/>
  <c r="C93" i="15" s="1"/>
  <c r="J16" i="15"/>
  <c r="J61" i="21" l="1"/>
  <c r="C62" i="21"/>
  <c r="E61" i="21"/>
  <c r="G61" i="21" s="1"/>
  <c r="J54" i="17"/>
  <c r="C55" i="17"/>
  <c r="E54" i="17"/>
  <c r="G54" i="17" s="1"/>
  <c r="E40" i="22"/>
  <c r="G40" i="22" s="1"/>
  <c r="J40" i="22"/>
  <c r="J38" i="21"/>
  <c r="E38" i="21"/>
  <c r="G38" i="21" s="1"/>
  <c r="E31" i="19"/>
  <c r="G31" i="19" s="1"/>
  <c r="C32" i="19"/>
  <c r="J31" i="19"/>
  <c r="E31" i="17"/>
  <c r="G31" i="17" s="1"/>
  <c r="J31" i="17"/>
  <c r="J17" i="15"/>
  <c r="E17" i="15"/>
  <c r="G17" i="15" s="1"/>
  <c r="E62" i="21" l="1"/>
  <c r="G62" i="21" s="1"/>
  <c r="J62" i="21"/>
  <c r="C63" i="21"/>
  <c r="E55" i="17"/>
  <c r="G55" i="17" s="1"/>
  <c r="J55" i="17"/>
  <c r="C56" i="17"/>
  <c r="J41" i="22"/>
  <c r="E41" i="22"/>
  <c r="G41" i="22" s="1"/>
  <c r="J39" i="21"/>
  <c r="E39" i="21"/>
  <c r="G39" i="21" s="1"/>
  <c r="E32" i="19"/>
  <c r="G32" i="19" s="1"/>
  <c r="J32" i="19"/>
  <c r="C33" i="19"/>
  <c r="E32" i="17"/>
  <c r="G32" i="17" s="1"/>
  <c r="J32" i="17"/>
  <c r="C19" i="15"/>
  <c r="J18" i="15"/>
  <c r="J93" i="15" s="1"/>
  <c r="E18" i="15"/>
  <c r="G18" i="15" s="1"/>
  <c r="C64" i="21" l="1"/>
  <c r="J63" i="21"/>
  <c r="E63" i="21"/>
  <c r="G63" i="21" s="1"/>
  <c r="E56" i="17"/>
  <c r="G56" i="17" s="1"/>
  <c r="J56" i="17"/>
  <c r="C57" i="17"/>
  <c r="J40" i="21"/>
  <c r="E40" i="21"/>
  <c r="G40" i="21" s="1"/>
  <c r="C34" i="19"/>
  <c r="J33" i="19"/>
  <c r="E33" i="19"/>
  <c r="G33" i="19" s="1"/>
  <c r="J33" i="17"/>
  <c r="E33" i="17"/>
  <c r="G33" i="17" s="1"/>
  <c r="E19" i="15"/>
  <c r="G19" i="15" s="1"/>
  <c r="J19" i="15"/>
  <c r="C20" i="15"/>
  <c r="J64" i="21" l="1"/>
  <c r="C65" i="21"/>
  <c r="E64" i="21"/>
  <c r="G64" i="21" s="1"/>
  <c r="J57" i="17"/>
  <c r="C58" i="17"/>
  <c r="E57" i="17"/>
  <c r="G57" i="17" s="1"/>
  <c r="J41" i="21"/>
  <c r="E41" i="21"/>
  <c r="G41" i="21" s="1"/>
  <c r="E34" i="19"/>
  <c r="G34" i="19" s="1"/>
  <c r="C35" i="19"/>
  <c r="J34" i="19"/>
  <c r="E34" i="17"/>
  <c r="G34" i="17" s="1"/>
  <c r="J34" i="17"/>
  <c r="E20" i="15"/>
  <c r="G20" i="15" s="1"/>
  <c r="J20" i="15"/>
  <c r="C21" i="15"/>
  <c r="E65" i="21" l="1"/>
  <c r="G65" i="21" s="1"/>
  <c r="C66" i="21"/>
  <c r="J65" i="21"/>
  <c r="J58" i="17"/>
  <c r="E58" i="17"/>
  <c r="G58" i="17" s="1"/>
  <c r="C59" i="17"/>
  <c r="E35" i="19"/>
  <c r="G35" i="19" s="1"/>
  <c r="C36" i="19"/>
  <c r="J35" i="19"/>
  <c r="E35" i="17"/>
  <c r="G35" i="17" s="1"/>
  <c r="J35" i="17"/>
  <c r="C22" i="15"/>
  <c r="J21" i="15"/>
  <c r="E21" i="15"/>
  <c r="E93" i="15" s="1"/>
  <c r="L5" i="8" l="1"/>
  <c r="F5" i="8"/>
  <c r="I5" i="8" s="1"/>
  <c r="K5" i="8" s="1"/>
  <c r="Q5" i="8" s="1"/>
  <c r="D24" i="8" s="1"/>
  <c r="J66" i="21"/>
  <c r="C67" i="21"/>
  <c r="E66" i="21"/>
  <c r="G66" i="21" s="1"/>
  <c r="E59" i="17"/>
  <c r="G59" i="17" s="1"/>
  <c r="J59" i="17"/>
  <c r="C60" i="17"/>
  <c r="C37" i="19"/>
  <c r="E36" i="19"/>
  <c r="G36" i="19" s="1"/>
  <c r="J36" i="19"/>
  <c r="E36" i="17"/>
  <c r="G36" i="17" s="1"/>
  <c r="J36" i="17"/>
  <c r="G21" i="15"/>
  <c r="G93" i="15" s="1"/>
  <c r="C23" i="15"/>
  <c r="J22" i="15"/>
  <c r="E22" i="15"/>
  <c r="G22" i="15" s="1"/>
  <c r="E67" i="21" l="1"/>
  <c r="G67" i="21" s="1"/>
  <c r="C68" i="21"/>
  <c r="J67" i="21"/>
  <c r="J60" i="17"/>
  <c r="C61" i="17"/>
  <c r="E60" i="17"/>
  <c r="G60" i="17" s="1"/>
  <c r="J37" i="19"/>
  <c r="E37" i="19"/>
  <c r="G37" i="19" s="1"/>
  <c r="C38" i="19"/>
  <c r="J37" i="17"/>
  <c r="E37" i="17"/>
  <c r="G37" i="17" s="1"/>
  <c r="E23" i="15"/>
  <c r="G23" i="15" s="1"/>
  <c r="J23" i="15"/>
  <c r="C24" i="15"/>
  <c r="E68" i="21" l="1"/>
  <c r="G68" i="21" s="1"/>
  <c r="J68" i="21"/>
  <c r="J61" i="17"/>
  <c r="C62" i="17"/>
  <c r="E61" i="17"/>
  <c r="G61" i="17" s="1"/>
  <c r="C39" i="19"/>
  <c r="E38" i="19"/>
  <c r="G38" i="19" s="1"/>
  <c r="J38" i="19"/>
  <c r="E38" i="17"/>
  <c r="G38" i="17" s="1"/>
  <c r="J38" i="17"/>
  <c r="E24" i="15"/>
  <c r="G24" i="15" s="1"/>
  <c r="J24" i="15"/>
  <c r="C25" i="15"/>
  <c r="J62" i="17" l="1"/>
  <c r="E62" i="17"/>
  <c r="G62" i="17" s="1"/>
  <c r="J39" i="19"/>
  <c r="E39" i="19"/>
  <c r="G39" i="19" s="1"/>
  <c r="C40" i="19"/>
  <c r="C41" i="19" s="1"/>
  <c r="E39" i="17"/>
  <c r="G39" i="17" s="1"/>
  <c r="J39" i="17"/>
  <c r="C26" i="15"/>
  <c r="J25" i="15"/>
  <c r="E25" i="15"/>
  <c r="G25" i="15" s="1"/>
  <c r="E41" i="19" l="1"/>
  <c r="G41" i="19" s="1"/>
  <c r="J41" i="19"/>
  <c r="C42" i="19"/>
  <c r="E40" i="19"/>
  <c r="G40" i="19" s="1"/>
  <c r="J40" i="19"/>
  <c r="E40" i="17"/>
  <c r="G40" i="17" s="1"/>
  <c r="J40" i="17"/>
  <c r="C27" i="15"/>
  <c r="J26" i="15"/>
  <c r="E26" i="15"/>
  <c r="G26" i="15" s="1"/>
  <c r="C43" i="19" l="1"/>
  <c r="J42" i="19"/>
  <c r="E42" i="19"/>
  <c r="G42" i="19" s="1"/>
  <c r="E41" i="17"/>
  <c r="G41" i="17" s="1"/>
  <c r="J41" i="17"/>
  <c r="E27" i="15"/>
  <c r="G27" i="15" s="1"/>
  <c r="J27" i="15"/>
  <c r="C28" i="15"/>
  <c r="C29" i="15" s="1"/>
  <c r="J43" i="19" l="1"/>
  <c r="C44" i="19"/>
  <c r="E43" i="19"/>
  <c r="G43" i="19" s="1"/>
  <c r="J28" i="15"/>
  <c r="E28" i="15"/>
  <c r="G28" i="15" s="1"/>
  <c r="J44" i="19" l="1"/>
  <c r="C45" i="19"/>
  <c r="E44" i="19"/>
  <c r="G44" i="19" s="1"/>
  <c r="C30" i="15"/>
  <c r="J29" i="15"/>
  <c r="E29" i="15"/>
  <c r="G29" i="15" s="1"/>
  <c r="F8" i="8"/>
  <c r="I8" i="8" l="1"/>
  <c r="K8" i="8" s="1"/>
  <c r="Q8" i="8" s="1"/>
  <c r="C46" i="19"/>
  <c r="J45" i="19"/>
  <c r="E45" i="19"/>
  <c r="G45" i="19" s="1"/>
  <c r="E30" i="15"/>
  <c r="G30" i="15" s="1"/>
  <c r="C31" i="15"/>
  <c r="J30" i="15"/>
  <c r="O9" i="8"/>
  <c r="D29" i="8" l="1"/>
  <c r="D28" i="8"/>
  <c r="E46" i="19"/>
  <c r="G46" i="19" s="1"/>
  <c r="C47" i="19"/>
  <c r="J46" i="19"/>
  <c r="E31" i="15"/>
  <c r="G31" i="15" s="1"/>
  <c r="J31" i="15"/>
  <c r="C32" i="15"/>
  <c r="P9" i="8"/>
  <c r="K9" i="8"/>
  <c r="C48" i="19" l="1"/>
  <c r="J47" i="19"/>
  <c r="E47" i="19"/>
  <c r="G47" i="19" s="1"/>
  <c r="Q9" i="8"/>
  <c r="J32" i="15"/>
  <c r="E32" i="15"/>
  <c r="G32" i="15" s="1"/>
  <c r="C33" i="15"/>
  <c r="C49" i="19" l="1"/>
  <c r="E48" i="19"/>
  <c r="G48" i="19" s="1"/>
  <c r="J48" i="19"/>
  <c r="C34" i="15"/>
  <c r="J33" i="15"/>
  <c r="E33" i="15"/>
  <c r="G33" i="15" s="1"/>
  <c r="C50" i="19" l="1"/>
  <c r="J49" i="19"/>
  <c r="E49" i="19"/>
  <c r="G49" i="19" s="1"/>
  <c r="C35" i="15"/>
  <c r="J34" i="15"/>
  <c r="E34" i="15"/>
  <c r="G34" i="15" s="1"/>
  <c r="E50" i="19" l="1"/>
  <c r="G50" i="19" s="1"/>
  <c r="J50" i="19"/>
  <c r="C51" i="19"/>
  <c r="E35" i="15"/>
  <c r="G35" i="15" s="1"/>
  <c r="C36" i="15"/>
  <c r="J35" i="15"/>
  <c r="C52" i="19" l="1"/>
  <c r="E51" i="19"/>
  <c r="G51" i="19" s="1"/>
  <c r="J51" i="19"/>
  <c r="C37" i="15"/>
  <c r="J36" i="15"/>
  <c r="E36" i="15"/>
  <c r="G36" i="15" s="1"/>
  <c r="C53" i="19" l="1"/>
  <c r="E52" i="19"/>
  <c r="G52" i="19" s="1"/>
  <c r="J52" i="19"/>
  <c r="E37" i="15"/>
  <c r="G37" i="15" s="1"/>
  <c r="J37" i="15"/>
  <c r="C38" i="15"/>
  <c r="C54" i="19" l="1"/>
  <c r="E53" i="19"/>
  <c r="G53" i="19" s="1"/>
  <c r="J53" i="19"/>
  <c r="C39" i="15"/>
  <c r="J38" i="15"/>
  <c r="E38" i="15"/>
  <c r="G38" i="15" s="1"/>
  <c r="E54" i="19" l="1"/>
  <c r="G54" i="19" s="1"/>
  <c r="C55" i="19"/>
  <c r="J54" i="19"/>
  <c r="C40" i="15"/>
  <c r="E39" i="15"/>
  <c r="G39" i="15" s="1"/>
  <c r="J39" i="15"/>
  <c r="C56" i="19" l="1"/>
  <c r="J55" i="19"/>
  <c r="E55" i="19"/>
  <c r="G55" i="19" s="1"/>
  <c r="C41" i="15"/>
  <c r="C42" i="15" s="1"/>
  <c r="J40" i="15"/>
  <c r="E40" i="15"/>
  <c r="G40" i="15" s="1"/>
  <c r="C57" i="19" l="1"/>
  <c r="E56" i="19"/>
  <c r="G56" i="19" s="1"/>
  <c r="J56" i="19"/>
  <c r="E42" i="15"/>
  <c r="G42" i="15" s="1"/>
  <c r="J42" i="15"/>
  <c r="C43" i="15"/>
  <c r="E41" i="15"/>
  <c r="G41" i="15" s="1"/>
  <c r="J41" i="15"/>
  <c r="C58" i="19" l="1"/>
  <c r="J57" i="19"/>
  <c r="E57" i="19"/>
  <c r="G57" i="19" s="1"/>
  <c r="C44" i="15"/>
  <c r="E43" i="15"/>
  <c r="G43" i="15" s="1"/>
  <c r="J43" i="15"/>
  <c r="J58" i="19" l="1"/>
  <c r="E58" i="19"/>
  <c r="G58" i="19" s="1"/>
  <c r="E44" i="15"/>
  <c r="G44" i="15" s="1"/>
  <c r="J44" i="15"/>
  <c r="C45" i="15"/>
  <c r="C46" i="15" l="1"/>
  <c r="J45" i="15"/>
  <c r="E45" i="15"/>
  <c r="G45" i="15" s="1"/>
  <c r="J46" i="15" l="1"/>
  <c r="E46" i="15"/>
  <c r="G46" i="15" s="1"/>
  <c r="C47" i="15"/>
  <c r="N12" i="8"/>
  <c r="C48" i="15" l="1"/>
  <c r="J47" i="15"/>
  <c r="E47" i="15"/>
  <c r="G47" i="15" s="1"/>
  <c r="J48" i="15" l="1"/>
  <c r="E48" i="15"/>
  <c r="G48" i="15" s="1"/>
  <c r="C49" i="15"/>
  <c r="O4" i="8"/>
  <c r="O12" i="8" s="1"/>
  <c r="C50" i="15" l="1"/>
  <c r="J49" i="15"/>
  <c r="E49" i="15"/>
  <c r="G49" i="15" s="1"/>
  <c r="P4" i="8"/>
  <c r="C51" i="15" l="1"/>
  <c r="E50" i="15"/>
  <c r="G50" i="15" s="1"/>
  <c r="J50" i="15"/>
  <c r="J12" i="8"/>
  <c r="D45" i="8"/>
  <c r="P28" i="8" s="1"/>
  <c r="L28" i="8"/>
  <c r="H12" i="8"/>
  <c r="H13" i="8" s="1"/>
  <c r="G12" i="8"/>
  <c r="E12" i="8"/>
  <c r="C52" i="15" l="1"/>
  <c r="E52" i="15" s="1"/>
  <c r="J51" i="15"/>
  <c r="E51" i="15"/>
  <c r="G51" i="15" s="1"/>
  <c r="M15" i="8"/>
  <c r="J23" i="8" s="1"/>
  <c r="C53" i="15" l="1"/>
  <c r="C54" i="15" s="1"/>
  <c r="G52" i="15"/>
  <c r="J52" i="15"/>
  <c r="J37" i="8"/>
  <c r="P23" i="8" s="1"/>
  <c r="J54" i="15" l="1"/>
  <c r="E54" i="15"/>
  <c r="G54" i="15" s="1"/>
  <c r="C55" i="15"/>
  <c r="J53" i="15"/>
  <c r="E53" i="15"/>
  <c r="G53" i="15" s="1"/>
  <c r="P12" i="8"/>
  <c r="E55" i="15" l="1"/>
  <c r="G55" i="15" s="1"/>
  <c r="J55" i="15"/>
  <c r="C56" i="15"/>
  <c r="E56" i="15" l="1"/>
  <c r="G56" i="15" s="1"/>
  <c r="J56" i="15"/>
  <c r="C57" i="15"/>
  <c r="C58" i="15" l="1"/>
  <c r="J57" i="15"/>
  <c r="E57" i="15"/>
  <c r="G57" i="15" s="1"/>
  <c r="J58" i="15" l="1"/>
  <c r="C59" i="15"/>
  <c r="E58" i="15"/>
  <c r="G58" i="15" s="1"/>
  <c r="E59" i="15" l="1"/>
  <c r="G59" i="15" s="1"/>
  <c r="C60" i="15"/>
  <c r="J59" i="15"/>
  <c r="E60" i="15" l="1"/>
  <c r="G60" i="15" s="1"/>
  <c r="J60" i="15"/>
  <c r="C61" i="15"/>
  <c r="C62" i="15" l="1"/>
  <c r="E61" i="15"/>
  <c r="G61" i="15" s="1"/>
  <c r="J61" i="15"/>
  <c r="J62" i="15" l="1"/>
  <c r="C63" i="15"/>
  <c r="E62" i="15"/>
  <c r="G62" i="15" s="1"/>
  <c r="E63" i="15" l="1"/>
  <c r="G63" i="15" s="1"/>
  <c r="J63" i="15"/>
  <c r="C64" i="15"/>
  <c r="E64" i="15" l="1"/>
  <c r="G64" i="15" s="1"/>
  <c r="J64" i="15"/>
  <c r="C65" i="15"/>
  <c r="J65" i="15" l="1"/>
  <c r="E65" i="15"/>
  <c r="G65" i="15" s="1"/>
  <c r="C66" i="15"/>
  <c r="J66" i="15" l="1"/>
  <c r="E66" i="15"/>
  <c r="G66" i="15" s="1"/>
  <c r="C67" i="15"/>
  <c r="C68" i="15" l="1"/>
  <c r="E67" i="15"/>
  <c r="G67" i="15" s="1"/>
  <c r="J67" i="15"/>
  <c r="C69" i="15" l="1"/>
  <c r="E68" i="15"/>
  <c r="G68" i="15" s="1"/>
  <c r="J68" i="15"/>
  <c r="J69" i="15" l="1"/>
  <c r="E69" i="15"/>
  <c r="G69" i="15" s="1"/>
  <c r="C70" i="15"/>
  <c r="J70" i="15" l="1"/>
  <c r="C71" i="15"/>
  <c r="E70" i="15"/>
  <c r="G70" i="15" s="1"/>
  <c r="D12" i="8" l="1"/>
  <c r="L4" i="8"/>
  <c r="L12" i="8" s="1"/>
  <c r="F4" i="8"/>
  <c r="E71" i="15"/>
  <c r="G71" i="15" s="1"/>
  <c r="J71" i="15"/>
  <c r="C72" i="15"/>
  <c r="I4" i="8" l="1"/>
  <c r="F12" i="8"/>
  <c r="E72" i="15"/>
  <c r="G72" i="15" s="1"/>
  <c r="C73" i="15"/>
  <c r="J72" i="15"/>
  <c r="K4" i="8" l="1"/>
  <c r="I12" i="8"/>
  <c r="E73" i="15"/>
  <c r="G73" i="15" s="1"/>
  <c r="C74" i="15"/>
  <c r="C75" i="15" s="1"/>
  <c r="J73" i="15"/>
  <c r="J75" i="15" l="1"/>
  <c r="E75" i="15"/>
  <c r="G75" i="15" s="1"/>
  <c r="C76" i="15"/>
  <c r="Q4" i="8"/>
  <c r="K12" i="8"/>
  <c r="J74" i="15"/>
  <c r="E74" i="15"/>
  <c r="G74" i="15" s="1"/>
  <c r="E76" i="15" l="1"/>
  <c r="G76" i="15" s="1"/>
  <c r="J76" i="15"/>
  <c r="C77" i="15"/>
  <c r="D23" i="8"/>
  <c r="D32" i="8" s="1"/>
  <c r="P24" i="8" s="1"/>
  <c r="P26" i="8" s="1"/>
  <c r="P32" i="8" s="1"/>
  <c r="Q12" i="8"/>
  <c r="E77" i="15" l="1"/>
  <c r="G77" i="15" s="1"/>
  <c r="J77" i="15"/>
  <c r="C78" i="15"/>
  <c r="J78" i="15" l="1"/>
  <c r="C79" i="15"/>
  <c r="E78" i="15"/>
  <c r="G78" i="15" s="1"/>
  <c r="J79" i="15" l="1"/>
  <c r="C80" i="15"/>
  <c r="E79" i="15"/>
  <c r="G79" i="15" s="1"/>
  <c r="E80" i="15" l="1"/>
  <c r="G80" i="15" s="1"/>
  <c r="J80" i="15"/>
  <c r="C81" i="15"/>
  <c r="E81" i="15" l="1"/>
  <c r="G81" i="15" s="1"/>
  <c r="C82" i="15"/>
  <c r="J81" i="15"/>
  <c r="J82" i="15" l="1"/>
  <c r="C83" i="15"/>
  <c r="E82" i="15"/>
  <c r="G82" i="15" s="1"/>
  <c r="J83" i="15" l="1"/>
  <c r="E83" i="15"/>
  <c r="G83" i="15" s="1"/>
  <c r="C84" i="15"/>
  <c r="E84" i="15" l="1"/>
  <c r="G84" i="15" s="1"/>
  <c r="J84" i="15"/>
  <c r="C85" i="15"/>
  <c r="E85" i="15" l="1"/>
  <c r="G85" i="15" s="1"/>
  <c r="C86" i="15"/>
  <c r="J85" i="15"/>
  <c r="E86" i="15" l="1"/>
  <c r="G86" i="15" s="1"/>
  <c r="J86" i="15"/>
  <c r="C87" i="15"/>
  <c r="J87" i="15" l="1"/>
  <c r="E87" i="15"/>
  <c r="G87" i="15" s="1"/>
  <c r="C88" i="15"/>
  <c r="E88" i="15" l="1"/>
  <c r="G88" i="15" s="1"/>
  <c r="J88" i="15"/>
  <c r="C89" i="15"/>
  <c r="E89" i="15" l="1"/>
  <c r="G89" i="15" s="1"/>
  <c r="J89" i="15"/>
  <c r="C90" i="15"/>
  <c r="J90" i="15" l="1"/>
  <c r="C91" i="15"/>
  <c r="E90" i="15"/>
  <c r="G90" i="15" s="1"/>
  <c r="J91" i="15" l="1"/>
  <c r="C92" i="15"/>
  <c r="E91" i="15"/>
  <c r="G91" i="15" s="1"/>
  <c r="E92" i="15" l="1"/>
  <c r="G92" i="15" s="1"/>
  <c r="J92" i="15"/>
</calcChain>
</file>

<file path=xl/sharedStrings.xml><?xml version="1.0" encoding="utf-8"?>
<sst xmlns="http://schemas.openxmlformats.org/spreadsheetml/2006/main" count="145" uniqueCount="64">
  <si>
    <t>CONTROL DE PROMOTORAS</t>
  </si>
  <si>
    <t xml:space="preserve">NOMBRE DEL GRUPO </t>
  </si>
  <si>
    <t>FECHA</t>
  </si>
  <si>
    <t>DEBE</t>
  </si>
  <si>
    <t xml:space="preserve">FALLA </t>
  </si>
  <si>
    <t xml:space="preserve">EFECTIVO </t>
  </si>
  <si>
    <t xml:space="preserve">RECUPERADO </t>
  </si>
  <si>
    <t xml:space="preserve">TOTAL </t>
  </si>
  <si>
    <t>PORCENTAJE FALLA</t>
  </si>
  <si>
    <t xml:space="preserve">VENTA </t>
  </si>
  <si>
    <t xml:space="preserve">COMISION </t>
  </si>
  <si>
    <t xml:space="preserve">ABONO SEMANAL </t>
  </si>
  <si>
    <t>ADEL. ENT.</t>
  </si>
  <si>
    <t>ADEL. SAL.</t>
  </si>
  <si>
    <t xml:space="preserve">DETERMINACION DE FONDOS </t>
  </si>
  <si>
    <t>GRUPO</t>
  </si>
  <si>
    <t>Porcentaje</t>
  </si>
  <si>
    <t>Debe Entregar</t>
  </si>
  <si>
    <t>Falla</t>
  </si>
  <si>
    <t>Efectivo</t>
  </si>
  <si>
    <t>Recuperado</t>
  </si>
  <si>
    <t>% Falla</t>
  </si>
  <si>
    <t>Venta</t>
  </si>
  <si>
    <t>Comisiones</t>
  </si>
  <si>
    <t>TOTALES</t>
  </si>
  <si>
    <t xml:space="preserve"> </t>
  </si>
  <si>
    <t>Firma de Entregado</t>
  </si>
  <si>
    <t>Firma  de Recibido</t>
  </si>
  <si>
    <t>Concentrado</t>
  </si>
  <si>
    <t>Gastos:</t>
  </si>
  <si>
    <t>Fondo:</t>
  </si>
  <si>
    <t>Debe De Entregar:</t>
  </si>
  <si>
    <t>TOTAL:</t>
  </si>
  <si>
    <t>Total Fondo:</t>
  </si>
  <si>
    <t>Total Gastos:</t>
  </si>
  <si>
    <t>14 SEMANAS</t>
  </si>
  <si>
    <t>ABONO ENTRANTE</t>
  </si>
  <si>
    <t>Total 1</t>
  </si>
  <si>
    <t>ABONO SALIENTE</t>
  </si>
  <si>
    <t>TOTAL 2</t>
  </si>
  <si>
    <t>RESULTADO VENTA</t>
  </si>
  <si>
    <t xml:space="preserve">TOTAL FINAL </t>
  </si>
  <si>
    <t xml:space="preserve">Gastos </t>
  </si>
  <si>
    <t>SUPERVISORA</t>
  </si>
  <si>
    <t xml:space="preserve">GASOLINA </t>
  </si>
  <si>
    <t xml:space="preserve">DIFERENCIA </t>
  </si>
  <si>
    <t xml:space="preserve">DEUDA </t>
  </si>
  <si>
    <t>ELENA 800</t>
  </si>
  <si>
    <t>LORENA 800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</si>
  <si>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</si>
  <si>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CAMERINA </t>
  </si>
  <si>
    <t>19 DE DICIEMBRE DEL 2020</t>
  </si>
  <si>
    <t xml:space="preserve">COLABORADORES </t>
  </si>
  <si>
    <t>FERNANDA</t>
  </si>
  <si>
    <t>13 DE MARZO 2021</t>
  </si>
  <si>
    <t xml:space="preserve">GRACIELA </t>
  </si>
  <si>
    <t>13 DE MARZO DEL 2021</t>
  </si>
  <si>
    <t xml:space="preserve">CARMEN </t>
  </si>
  <si>
    <t>15 DE MAYO DE 2021</t>
  </si>
  <si>
    <t>SANDRA</t>
  </si>
  <si>
    <t>12 DE JUNIO DE 2021</t>
  </si>
  <si>
    <t>=</t>
  </si>
  <si>
    <t xml:space="preserve">FALLA POR PLAZA </t>
  </si>
  <si>
    <t xml:space="preserve">PORCENTAJE GLOBAL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</si>
</sst>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[$-F800]dddd\,\ mmmm\ dd\,\ yyyy"/>
    <numFmt numFmtId="166" formatCode="&quot;$&quot;#,##0.00"/>
    <numFmt numFmtId="167" formatCode="_-&quot;$&quot;* #,##0.0_-;\-&quot;$&quot;* #,##0.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Bookman Old Style"/>
      <family val="1"/>
    </font>
    <font>
      <sz val="11"/>
      <name val="Bookman Old Style"/>
      <family val="1"/>
    </font>
    <font>
      <b/>
      <sz val="11"/>
      <color theme="0"/>
      <name val="Bookman Old Style"/>
      <family val="1"/>
    </font>
    <font>
      <sz val="11"/>
      <color theme="0"/>
      <name val="Bookman Old Style"/>
      <family val="1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4" fontId="3" fillId="0" borderId="6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4" borderId="2" xfId="1" applyNumberFormat="1" applyFont="1" applyFill="1" applyBorder="1" applyAlignment="1">
      <alignment horizontal="center"/>
    </xf>
    <xf numFmtId="2" fontId="3" fillId="4" borderId="2" xfId="2" applyNumberFormat="1" applyFont="1" applyFill="1" applyBorder="1" applyAlignment="1">
      <alignment horizontal="center"/>
    </xf>
    <xf numFmtId="44" fontId="0" fillId="0" borderId="0" xfId="1" applyFont="1"/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/>
    </xf>
    <xf numFmtId="0" fontId="4" fillId="3" borderId="4" xfId="0" applyFont="1" applyFill="1" applyBorder="1"/>
    <xf numFmtId="0" fontId="4" fillId="3" borderId="14" xfId="0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3" fillId="0" borderId="2" xfId="1" applyNumberFormat="1" applyFont="1" applyBorder="1" applyAlignment="1">
      <alignment horizontal="center"/>
    </xf>
    <xf numFmtId="44" fontId="3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44" fontId="5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0" fillId="0" borderId="0" xfId="0" applyNumberFormat="1"/>
    <xf numFmtId="14" fontId="3" fillId="0" borderId="0" xfId="0" applyNumberFormat="1" applyFont="1" applyAlignment="1">
      <alignment horizontal="center"/>
    </xf>
    <xf numFmtId="44" fontId="7" fillId="0" borderId="0" xfId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3" fillId="0" borderId="7" xfId="0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14" fontId="3" fillId="9" borderId="7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2" fontId="3" fillId="9" borderId="2" xfId="1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16" fontId="4" fillId="3" borderId="4" xfId="0" applyNumberFormat="1" applyFont="1" applyFill="1" applyBorder="1"/>
    <xf numFmtId="0" fontId="4" fillId="3" borderId="4" xfId="0" applyFont="1" applyFill="1" applyBorder="1" applyAlignment="1">
      <alignment horizontal="center"/>
    </xf>
    <xf numFmtId="14" fontId="4" fillId="3" borderId="4" xfId="0" applyNumberFormat="1" applyFont="1" applyFill="1" applyBorder="1"/>
    <xf numFmtId="0" fontId="4" fillId="3" borderId="4" xfId="0" applyFont="1" applyFill="1" applyBorder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3" fillId="10" borderId="2" xfId="0" applyFont="1" applyFill="1" applyBorder="1" applyAlignment="1">
      <alignment horizontal="center"/>
    </xf>
    <xf numFmtId="14" fontId="3" fillId="10" borderId="7" xfId="0" applyNumberFormat="1" applyFont="1" applyFill="1" applyBorder="1" applyAlignment="1">
      <alignment horizontal="center"/>
    </xf>
    <xf numFmtId="164" fontId="3" fillId="10" borderId="2" xfId="1" applyNumberFormat="1" applyFont="1" applyFill="1" applyBorder="1" applyAlignment="1">
      <alignment horizontal="center"/>
    </xf>
    <xf numFmtId="2" fontId="3" fillId="10" borderId="2" xfId="1" applyNumberFormat="1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5" borderId="0" xfId="0" applyFont="1" applyFill="1"/>
    <xf numFmtId="0" fontId="8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0" xfId="0" applyFont="1"/>
    <xf numFmtId="0" fontId="3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4" fontId="3" fillId="5" borderId="0" xfId="0" applyNumberFormat="1" applyFont="1" applyFill="1"/>
    <xf numFmtId="44" fontId="3" fillId="0" borderId="0" xfId="1" applyFont="1"/>
    <xf numFmtId="0" fontId="9" fillId="6" borderId="8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9" fontId="3" fillId="7" borderId="2" xfId="0" applyNumberFormat="1" applyFont="1" applyFill="1" applyBorder="1" applyAlignment="1">
      <alignment horizontal="center" vertical="center"/>
    </xf>
    <xf numFmtId="164" fontId="3" fillId="7" borderId="2" xfId="1" applyNumberFormat="1" applyFont="1" applyFill="1" applyBorder="1" applyAlignment="1">
      <alignment horizontal="left" vertical="center"/>
    </xf>
    <xf numFmtId="164" fontId="3" fillId="7" borderId="2" xfId="1" applyNumberFormat="1" applyFont="1" applyFill="1" applyBorder="1" applyAlignment="1">
      <alignment vertical="center"/>
    </xf>
    <xf numFmtId="10" fontId="3" fillId="7" borderId="2" xfId="2" applyNumberFormat="1" applyFont="1" applyFill="1" applyBorder="1" applyAlignment="1">
      <alignment vertical="center"/>
    </xf>
    <xf numFmtId="0" fontId="3" fillId="6" borderId="7" xfId="0" applyFont="1" applyFill="1" applyBorder="1" applyAlignment="1">
      <alignment horizontal="center"/>
    </xf>
    <xf numFmtId="164" fontId="3" fillId="6" borderId="2" xfId="1" applyNumberFormat="1" applyFont="1" applyFill="1" applyBorder="1"/>
    <xf numFmtId="10" fontId="3" fillId="6" borderId="2" xfId="2" applyNumberFormat="1" applyFont="1" applyFill="1" applyBorder="1"/>
    <xf numFmtId="0" fontId="3" fillId="8" borderId="7" xfId="0" applyFont="1" applyFill="1" applyBorder="1" applyAlignment="1">
      <alignment horizontal="center"/>
    </xf>
    <xf numFmtId="164" fontId="3" fillId="8" borderId="2" xfId="1" applyNumberFormat="1" applyFont="1" applyFill="1" applyBorder="1"/>
    <xf numFmtId="10" fontId="3" fillId="8" borderId="2" xfId="2" applyNumberFormat="1" applyFont="1" applyFill="1" applyBorder="1"/>
    <xf numFmtId="164" fontId="9" fillId="5" borderId="0" xfId="1" applyNumberFormat="1" applyFont="1" applyFill="1" applyBorder="1" applyAlignment="1">
      <alignment horizontal="center" vertical="center"/>
    </xf>
    <xf numFmtId="164" fontId="9" fillId="5" borderId="0" xfId="2" applyNumberFormat="1" applyFont="1" applyFill="1" applyBorder="1" applyAlignment="1">
      <alignment horizontal="center" vertical="center"/>
    </xf>
    <xf numFmtId="164" fontId="10" fillId="5" borderId="0" xfId="1" applyNumberFormat="1" applyFont="1" applyFill="1" applyBorder="1" applyAlignment="1">
      <alignment horizontal="center" vertical="center"/>
    </xf>
    <xf numFmtId="44" fontId="3" fillId="5" borderId="0" xfId="1" applyFont="1" applyFill="1" applyBorder="1"/>
    <xf numFmtId="14" fontId="9" fillId="6" borderId="12" xfId="1" applyNumberFormat="1" applyFont="1" applyFill="1" applyBorder="1" applyAlignment="1">
      <alignment vertical="center"/>
    </xf>
    <xf numFmtId="14" fontId="9" fillId="6" borderId="9" xfId="1" applyNumberFormat="1" applyFont="1" applyFill="1" applyBorder="1" applyAlignment="1">
      <alignment vertical="center"/>
    </xf>
    <xf numFmtId="44" fontId="9" fillId="6" borderId="9" xfId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44" fontId="3" fillId="5" borderId="2" xfId="1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44" fontId="3" fillId="5" borderId="0" xfId="0" applyNumberFormat="1" applyFont="1" applyFill="1" applyAlignment="1">
      <alignment horizontal="center" vertical="center"/>
    </xf>
    <xf numFmtId="164" fontId="10" fillId="6" borderId="2" xfId="1" applyNumberFormat="1" applyFont="1" applyFill="1" applyBorder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7" fillId="5" borderId="0" xfId="0" applyNumberFormat="1" applyFont="1" applyFill="1" applyAlignment="1">
      <alignment horizontal="center" vertical="center"/>
    </xf>
    <xf numFmtId="164" fontId="10" fillId="6" borderId="0" xfId="1" applyNumberFormat="1" applyFont="1" applyFill="1" applyBorder="1" applyAlignment="1">
      <alignment horizontal="center" vertical="center"/>
    </xf>
    <xf numFmtId="44" fontId="9" fillId="6" borderId="2" xfId="1" applyFont="1" applyFill="1" applyBorder="1" applyAlignment="1">
      <alignment horizontal="center" vertical="center"/>
    </xf>
    <xf numFmtId="167" fontId="3" fillId="5" borderId="0" xfId="1" applyNumberFormat="1" applyFont="1" applyFill="1" applyAlignment="1">
      <alignment horizontal="center" vertical="center"/>
    </xf>
    <xf numFmtId="44" fontId="3" fillId="5" borderId="0" xfId="1" applyFont="1" applyFill="1" applyBorder="1" applyAlignment="1">
      <alignment horizontal="center" vertical="center"/>
    </xf>
    <xf numFmtId="44" fontId="3" fillId="5" borderId="0" xfId="1" applyNumberFormat="1" applyFont="1" applyFill="1" applyBorder="1" applyAlignment="1">
      <alignment horizontal="center" vertical="center"/>
    </xf>
    <xf numFmtId="44" fontId="9" fillId="6" borderId="7" xfId="1" applyFont="1" applyFill="1" applyBorder="1" applyAlignment="1">
      <alignment horizontal="center" vertical="center"/>
    </xf>
    <xf numFmtId="44" fontId="3" fillId="5" borderId="0" xfId="1" applyFont="1" applyFill="1" applyAlignment="1">
      <alignment horizontal="center" vertical="center"/>
    </xf>
    <xf numFmtId="167" fontId="3" fillId="5" borderId="0" xfId="1" applyNumberFormat="1" applyFont="1" applyFill="1" applyBorder="1" applyAlignment="1">
      <alignment horizontal="center" vertical="center"/>
    </xf>
    <xf numFmtId="44" fontId="7" fillId="5" borderId="0" xfId="1" applyFont="1" applyFill="1" applyAlignment="1">
      <alignment horizontal="center" vertical="center"/>
    </xf>
    <xf numFmtId="44" fontId="7" fillId="5" borderId="0" xfId="0" applyNumberFormat="1" applyFont="1" applyFill="1" applyAlignment="1">
      <alignment horizontal="center" vertical="center"/>
    </xf>
    <xf numFmtId="164" fontId="3" fillId="5" borderId="0" xfId="1" applyNumberFormat="1" applyFont="1" applyFill="1" applyBorder="1" applyAlignment="1">
      <alignment horizontal="center" vertical="center"/>
    </xf>
    <xf numFmtId="44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vertical="center"/>
    </xf>
    <xf numFmtId="164" fontId="7" fillId="6" borderId="7" xfId="1" applyNumberFormat="1" applyFont="1" applyFill="1" applyBorder="1" applyAlignment="1">
      <alignment horizontal="center" vertical="center"/>
    </xf>
    <xf numFmtId="164" fontId="7" fillId="6" borderId="2" xfId="1" applyNumberFormat="1" applyFont="1" applyFill="1" applyBorder="1" applyAlignment="1">
      <alignment horizontal="center" vertical="center"/>
    </xf>
    <xf numFmtId="10" fontId="7" fillId="6" borderId="2" xfId="2" applyNumberFormat="1" applyFont="1" applyFill="1" applyBorder="1" applyAlignment="1">
      <alignment horizontal="center" vertical="center"/>
    </xf>
    <xf numFmtId="0" fontId="7" fillId="0" borderId="0" xfId="0" applyFont="1"/>
    <xf numFmtId="0" fontId="3" fillId="0" borderId="0" xfId="0" applyFont="1" applyFill="1"/>
    <xf numFmtId="0" fontId="7" fillId="11" borderId="15" xfId="0" applyFont="1" applyFill="1" applyBorder="1"/>
    <xf numFmtId="0" fontId="7" fillId="11" borderId="16" xfId="0" applyFont="1" applyFill="1" applyBorder="1"/>
    <xf numFmtId="0" fontId="7" fillId="11" borderId="17" xfId="0" applyFont="1" applyFill="1" applyBorder="1"/>
    <xf numFmtId="0" fontId="7" fillId="11" borderId="18" xfId="0" applyFont="1" applyFill="1" applyBorder="1"/>
    <xf numFmtId="0" fontId="7" fillId="11" borderId="19" xfId="0" applyFont="1" applyFill="1" applyBorder="1"/>
    <xf numFmtId="0" fontId="7" fillId="11" borderId="20" xfId="0" applyFont="1" applyFill="1" applyBorder="1"/>
    <xf numFmtId="0" fontId="8" fillId="5" borderId="0" xfId="0" applyFont="1" applyFill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164" fontId="7" fillId="6" borderId="9" xfId="1" applyNumberFormat="1" applyFont="1" applyFill="1" applyBorder="1" applyAlignment="1">
      <alignment horizontal="center" vertical="center"/>
    </xf>
    <xf numFmtId="164" fontId="7" fillId="6" borderId="7" xfId="1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44" fontId="9" fillId="6" borderId="0" xfId="1" applyFont="1" applyFill="1" applyBorder="1" applyAlignment="1">
      <alignment horizontal="center" vertical="center"/>
    </xf>
    <xf numFmtId="44" fontId="9" fillId="6" borderId="8" xfId="1" applyFont="1" applyFill="1" applyBorder="1" applyAlignment="1">
      <alignment horizontal="center" vertical="center"/>
    </xf>
    <xf numFmtId="44" fontId="9" fillId="6" borderId="12" xfId="1" applyFont="1" applyFill="1" applyBorder="1" applyAlignment="1">
      <alignment horizontal="center" vertical="center"/>
    </xf>
    <xf numFmtId="44" fontId="9" fillId="6" borderId="9" xfId="1" applyFont="1" applyFill="1" applyBorder="1" applyAlignment="1">
      <alignment horizontal="center" vertical="center"/>
    </xf>
    <xf numFmtId="44" fontId="9" fillId="6" borderId="12" xfId="1" applyFont="1" applyFill="1" applyBorder="1" applyAlignment="1">
      <alignment horizontal="center" vertical="center" wrapText="1"/>
    </xf>
    <xf numFmtId="44" fontId="9" fillId="6" borderId="9" xfId="1" applyFont="1" applyFill="1" applyBorder="1" applyAlignment="1">
      <alignment horizontal="center" vertical="center" wrapText="1"/>
    </xf>
    <xf numFmtId="44" fontId="9" fillId="6" borderId="7" xfId="1" applyFont="1" applyFill="1" applyBorder="1" applyAlignment="1">
      <alignment horizontal="center" vertical="center" wrapText="1"/>
    </xf>
    <xf numFmtId="44" fontId="9" fillId="6" borderId="0" xfId="1" applyFont="1" applyFill="1" applyBorder="1" applyAlignment="1">
      <alignment horizontal="center" vertical="center" wrapText="1"/>
    </xf>
    <xf numFmtId="44" fontId="9" fillId="6" borderId="2" xfId="1" applyFont="1" applyFill="1" applyBorder="1" applyAlignment="1">
      <alignment horizontal="center" vertical="center"/>
    </xf>
    <xf numFmtId="44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9" fillId="6" borderId="10" xfId="1" applyFont="1" applyFill="1" applyBorder="1" applyAlignment="1">
      <alignment horizontal="center" vertical="center"/>
    </xf>
    <xf numFmtId="44" fontId="9" fillId="6" borderId="5" xfId="1" applyFont="1" applyFill="1" applyBorder="1" applyAlignment="1">
      <alignment horizontal="center" vertical="center"/>
    </xf>
    <xf numFmtId="44" fontId="9" fillId="6" borderId="7" xfId="1" applyFont="1" applyFill="1" applyBorder="1" applyAlignment="1">
      <alignment horizontal="center" vertical="center"/>
    </xf>
    <xf numFmtId="44" fontId="3" fillId="5" borderId="0" xfId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7">
    <cellStyle name="Moneda" xfId="1" builtinId="4"/>
    <cellStyle name="Moneda 2" xfId="4" xr:uid="{D50394E8-5DDF-4BD5-B494-0B24D56C6B3C}"/>
    <cellStyle name="Moneda 2 2" xfId="6" xr:uid="{C0E3C333-6A74-4E40-9C7D-7F07151AC5FD}"/>
    <cellStyle name="Moneda 3" xfId="5" xr:uid="{37A93F4D-7EC1-4817-A1FB-EF8CE47AF2F8}"/>
    <cellStyle name="Normal" xfId="0" builtinId="0"/>
    <cellStyle name="Normal 2" xfId="3" xr:uid="{99BB1CA3-EB65-485B-88B2-234459A0368E}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CEBB-51A6-4311-B1A1-D5667EB45EF5}">
  <sheetPr>
    <pageSetUpPr fitToPage="1"/>
  </sheetPr>
  <dimension ref="A1:Q153"/>
  <sheetViews>
    <sheetView tabSelected="1" zoomScale="90" zoomScaleNormal="90" workbookViewId="0">
      <selection activeCell="J6" sqref="J6"/>
    </sheetView>
  </sheetViews>
  <sheetFormatPr baseColWidth="10" defaultRowHeight="15" x14ac:dyDescent="0.25"/>
  <cols>
    <col min="1" max="1" width="25.42578125" style="57" bestFit="1" customWidth="1"/>
    <col min="2" max="2" width="1.85546875" style="57" bestFit="1" customWidth="1"/>
    <col min="3" max="3" width="14.42578125" style="57" customWidth="1"/>
    <col min="4" max="4" width="17.140625" style="57" customWidth="1"/>
    <col min="5" max="5" width="15.140625" style="57" bestFit="1" customWidth="1"/>
    <col min="6" max="6" width="15.140625" style="57" customWidth="1"/>
    <col min="7" max="7" width="15.42578125" style="57" bestFit="1" customWidth="1"/>
    <col min="8" max="8" width="15.28515625" style="57" customWidth="1"/>
    <col min="9" max="9" width="15.5703125" style="57" bestFit="1" customWidth="1"/>
    <col min="10" max="10" width="15.42578125" style="57" bestFit="1" customWidth="1"/>
    <col min="11" max="11" width="15.5703125" style="57" bestFit="1" customWidth="1"/>
    <col min="12" max="12" width="13.140625" style="57" customWidth="1"/>
    <col min="13" max="13" width="21.42578125" style="57" bestFit="1" customWidth="1"/>
    <col min="14" max="14" width="13.7109375" style="57" bestFit="1" customWidth="1"/>
    <col min="15" max="15" width="14.5703125" style="57" customWidth="1"/>
    <col min="16" max="16" width="16.140625" style="57" customWidth="1"/>
    <col min="17" max="17" width="19.85546875" style="57" customWidth="1"/>
    <col min="18" max="16384" width="11.42578125" style="57"/>
  </cols>
  <sheetData>
    <row r="1" spans="1:17" ht="18" customHeight="1" x14ac:dyDescent="0.25">
      <c r="A1" s="54"/>
      <c r="B1" s="55"/>
      <c r="C1" s="55"/>
      <c r="D1" s="56" t="s">
        <v>35</v>
      </c>
      <c r="E1" s="117" t="s">
        <v>14</v>
      </c>
      <c r="F1" s="117"/>
      <c r="G1" s="117"/>
      <c r="H1" s="117"/>
      <c r="I1" s="117"/>
      <c r="J1" s="117"/>
      <c r="K1" s="117"/>
      <c r="L1" s="117"/>
      <c r="M1" s="117"/>
      <c r="N1" s="119">
        <v>44667</v>
      </c>
      <c r="O1" s="119"/>
      <c r="P1" s="119"/>
      <c r="Q1" s="119"/>
    </row>
    <row r="2" spans="1:17" ht="15" customHeight="1" x14ac:dyDescent="0.25">
      <c r="A2" s="54"/>
      <c r="B2" s="55"/>
      <c r="C2" s="55"/>
      <c r="D2" s="55"/>
      <c r="E2" s="118"/>
      <c r="F2" s="118"/>
      <c r="G2" s="118"/>
      <c r="H2" s="118"/>
      <c r="I2" s="118"/>
      <c r="J2" s="118"/>
      <c r="K2" s="118"/>
      <c r="L2" s="118"/>
      <c r="M2" s="118"/>
      <c r="N2" s="119"/>
      <c r="O2" s="119"/>
      <c r="P2" s="119"/>
      <c r="Q2" s="119"/>
    </row>
    <row r="3" spans="1:17" ht="30" x14ac:dyDescent="0.25">
      <c r="A3" s="120" t="s">
        <v>15</v>
      </c>
      <c r="B3" s="121"/>
      <c r="C3" s="63" t="s">
        <v>16</v>
      </c>
      <c r="D3" s="64" t="s">
        <v>17</v>
      </c>
      <c r="E3" s="64" t="s">
        <v>18</v>
      </c>
      <c r="F3" s="64" t="s">
        <v>19</v>
      </c>
      <c r="G3" s="64" t="s">
        <v>20</v>
      </c>
      <c r="H3" s="64" t="s">
        <v>36</v>
      </c>
      <c r="I3" s="64" t="s">
        <v>37</v>
      </c>
      <c r="J3" s="64" t="s">
        <v>38</v>
      </c>
      <c r="K3" s="64" t="s">
        <v>39</v>
      </c>
      <c r="L3" s="64" t="s">
        <v>21</v>
      </c>
      <c r="M3" s="64" t="s">
        <v>22</v>
      </c>
      <c r="N3" s="64" t="s">
        <v>49</v>
      </c>
      <c r="O3" s="64" t="s">
        <v>23</v>
      </c>
      <c r="P3" s="64" t="s">
        <v>40</v>
      </c>
      <c r="Q3" s="64" t="s">
        <v>41</v>
      </c>
    </row>
    <row r="4" spans="1:17" x14ac:dyDescent="0.25">
      <c r="A4" s="122" t="s">
        <v>50</v>
      </c>
      <c r="B4" s="123"/>
      <c r="C4" s="65">
        <v>0.08</v>
      </c>
      <c r="D4" s="66">
        <f>'CAMERINA '!C73</f>
        <v>12900</v>
      </c>
      <c r="E4" s="67">
        <v>0</v>
      </c>
      <c r="F4" s="67">
        <f>D4-E4</f>
        <v>12900</v>
      </c>
      <c r="G4" s="67">
        <v>0</v>
      </c>
      <c r="H4" s="67">
        <v>0</v>
      </c>
      <c r="I4" s="67">
        <f t="shared" ref="I4:I9" si="0">F4+G4+H4</f>
        <v>12900</v>
      </c>
      <c r="J4" s="67">
        <v>2800</v>
      </c>
      <c r="K4" s="67">
        <f t="shared" ref="K4:K9" si="1">I4-J4</f>
        <v>10100</v>
      </c>
      <c r="L4" s="68">
        <f>E4*1/D4</f>
        <v>0</v>
      </c>
      <c r="M4" s="67">
        <v>12500</v>
      </c>
      <c r="N4" s="67">
        <f>M4*0.05</f>
        <v>625</v>
      </c>
      <c r="O4" s="67">
        <f t="shared" ref="O4:O9" si="2">M4*C4</f>
        <v>1000</v>
      </c>
      <c r="P4" s="67">
        <f t="shared" ref="P4:P9" si="3">M4-N4+O4</f>
        <v>12875</v>
      </c>
      <c r="Q4" s="67">
        <f t="shared" ref="Q4:Q9" si="4">P4-K4</f>
        <v>2775</v>
      </c>
    </row>
    <row r="5" spans="1:17" x14ac:dyDescent="0.25">
      <c r="A5" s="122" t="s">
        <v>53</v>
      </c>
      <c r="B5" s="123"/>
      <c r="C5" s="65">
        <v>0.09</v>
      </c>
      <c r="D5" s="66">
        <f>FERNANDA!C61</f>
        <v>19600</v>
      </c>
      <c r="E5" s="67">
        <v>0</v>
      </c>
      <c r="F5" s="67">
        <f>D5-E5</f>
        <v>19600</v>
      </c>
      <c r="G5" s="67">
        <v>0</v>
      </c>
      <c r="H5" s="67">
        <v>0</v>
      </c>
      <c r="I5" s="67">
        <f t="shared" si="0"/>
        <v>19600</v>
      </c>
      <c r="J5" s="67">
        <v>2000</v>
      </c>
      <c r="K5" s="67">
        <f t="shared" si="1"/>
        <v>17600</v>
      </c>
      <c r="L5" s="68">
        <f>E5*1/D5</f>
        <v>0</v>
      </c>
      <c r="M5" s="67">
        <v>18500</v>
      </c>
      <c r="N5" s="67">
        <f>M5*0.05</f>
        <v>925</v>
      </c>
      <c r="O5" s="67">
        <f t="shared" si="2"/>
        <v>1665</v>
      </c>
      <c r="P5" s="67">
        <f t="shared" si="3"/>
        <v>19240</v>
      </c>
      <c r="Q5" s="67">
        <f t="shared" si="4"/>
        <v>1640</v>
      </c>
    </row>
    <row r="6" spans="1:17" x14ac:dyDescent="0.25">
      <c r="A6" s="122" t="s">
        <v>57</v>
      </c>
      <c r="B6" s="123"/>
      <c r="C6" s="65">
        <v>0.08</v>
      </c>
      <c r="D6" s="66">
        <f>CARMEN!C52</f>
        <v>13900</v>
      </c>
      <c r="E6" s="67">
        <v>0</v>
      </c>
      <c r="F6" s="67">
        <f>D6-E6</f>
        <v>13900</v>
      </c>
      <c r="G6" s="67">
        <v>0</v>
      </c>
      <c r="H6" s="67">
        <v>0</v>
      </c>
      <c r="I6" s="67">
        <f t="shared" si="0"/>
        <v>13900</v>
      </c>
      <c r="J6" s="67">
        <v>0</v>
      </c>
      <c r="K6" s="67">
        <f t="shared" si="1"/>
        <v>13900</v>
      </c>
      <c r="L6" s="68">
        <f>E6*1/D6</f>
        <v>0</v>
      </c>
      <c r="M6" s="67">
        <v>12500</v>
      </c>
      <c r="N6" s="67">
        <f>M6*0.05</f>
        <v>625</v>
      </c>
      <c r="O6" s="67">
        <f t="shared" si="2"/>
        <v>1000</v>
      </c>
      <c r="P6" s="67">
        <f t="shared" si="3"/>
        <v>12875</v>
      </c>
      <c r="Q6" s="67">
        <f>P6-K6</f>
        <v>-1025</v>
      </c>
    </row>
    <row r="7" spans="1:17" x14ac:dyDescent="0.25">
      <c r="A7" s="122" t="s">
        <v>59</v>
      </c>
      <c r="B7" s="123"/>
      <c r="C7" s="65">
        <v>0.08</v>
      </c>
      <c r="D7" s="66">
        <f>SANDRA!C48</f>
        <v>12700</v>
      </c>
      <c r="E7" s="67">
        <v>0</v>
      </c>
      <c r="F7" s="67">
        <f>D7-E7</f>
        <v>12700</v>
      </c>
      <c r="G7" s="67">
        <v>0</v>
      </c>
      <c r="H7" s="67">
        <v>0</v>
      </c>
      <c r="I7" s="67">
        <f t="shared" si="0"/>
        <v>12700</v>
      </c>
      <c r="J7" s="67">
        <v>0</v>
      </c>
      <c r="K7" s="67">
        <f t="shared" si="1"/>
        <v>12700</v>
      </c>
      <c r="L7" s="68">
        <f>E7*1/D7</f>
        <v>0</v>
      </c>
      <c r="M7" s="67">
        <v>12500</v>
      </c>
      <c r="N7" s="67">
        <f>M7*0.05</f>
        <v>625</v>
      </c>
      <c r="O7" s="67">
        <f t="shared" si="2"/>
        <v>1000</v>
      </c>
      <c r="P7" s="67">
        <f t="shared" si="3"/>
        <v>12875</v>
      </c>
      <c r="Q7" s="67">
        <f t="shared" si="4"/>
        <v>175</v>
      </c>
    </row>
    <row r="8" spans="1:17" x14ac:dyDescent="0.25">
      <c r="A8" s="122"/>
      <c r="B8" s="123"/>
      <c r="C8" s="65"/>
      <c r="D8" s="66">
        <v>0</v>
      </c>
      <c r="E8" s="67">
        <v>0</v>
      </c>
      <c r="F8" s="67">
        <f>D8-E8</f>
        <v>0</v>
      </c>
      <c r="G8" s="67">
        <v>0</v>
      </c>
      <c r="H8" s="67">
        <v>0</v>
      </c>
      <c r="I8" s="67">
        <f t="shared" si="0"/>
        <v>0</v>
      </c>
      <c r="J8" s="67">
        <v>0</v>
      </c>
      <c r="K8" s="67">
        <f t="shared" si="1"/>
        <v>0</v>
      </c>
      <c r="L8" s="68"/>
      <c r="M8" s="67">
        <v>0</v>
      </c>
      <c r="N8" s="67">
        <f>M8*0.05</f>
        <v>0</v>
      </c>
      <c r="O8" s="67">
        <f t="shared" si="2"/>
        <v>0</v>
      </c>
      <c r="P8" s="67">
        <f t="shared" si="3"/>
        <v>0</v>
      </c>
      <c r="Q8" s="67">
        <f t="shared" si="4"/>
        <v>0</v>
      </c>
    </row>
    <row r="9" spans="1:17" x14ac:dyDescent="0.25">
      <c r="A9" s="122" t="s">
        <v>52</v>
      </c>
      <c r="B9" s="123"/>
      <c r="C9" s="65"/>
      <c r="D9" s="66">
        <v>0</v>
      </c>
      <c r="E9" s="67" t="s">
        <v>25</v>
      </c>
      <c r="F9" s="67">
        <v>0</v>
      </c>
      <c r="G9" s="67">
        <v>0</v>
      </c>
      <c r="H9" s="67">
        <v>0</v>
      </c>
      <c r="I9" s="67">
        <f t="shared" si="0"/>
        <v>0</v>
      </c>
      <c r="J9" s="67">
        <v>0</v>
      </c>
      <c r="K9" s="67">
        <f t="shared" si="1"/>
        <v>0</v>
      </c>
      <c r="L9" s="68"/>
      <c r="M9" s="67">
        <v>0</v>
      </c>
      <c r="N9" s="67">
        <v>0</v>
      </c>
      <c r="O9" s="67">
        <f t="shared" si="2"/>
        <v>0</v>
      </c>
      <c r="P9" s="67">
        <f t="shared" si="3"/>
        <v>0</v>
      </c>
      <c r="Q9" s="67">
        <f t="shared" si="4"/>
        <v>0</v>
      </c>
    </row>
    <row r="10" spans="1:17" x14ac:dyDescent="0.25">
      <c r="A10" s="124"/>
      <c r="B10" s="125"/>
      <c r="C10" s="69"/>
      <c r="D10" s="70" t="s">
        <v>25</v>
      </c>
      <c r="E10" s="70"/>
      <c r="F10" s="70"/>
      <c r="G10" s="70"/>
      <c r="H10" s="70"/>
      <c r="I10" s="70"/>
      <c r="J10" s="70"/>
      <c r="K10" s="70"/>
      <c r="L10" s="71"/>
      <c r="M10" s="70"/>
      <c r="N10" s="70"/>
      <c r="O10" s="70"/>
      <c r="P10" s="70"/>
      <c r="Q10" s="70"/>
    </row>
    <row r="11" spans="1:17" x14ac:dyDescent="0.25">
      <c r="A11" s="126"/>
      <c r="B11" s="127"/>
      <c r="C11" s="72"/>
      <c r="D11" s="73"/>
      <c r="E11" s="73"/>
      <c r="F11" s="73"/>
      <c r="G11" s="73"/>
      <c r="H11" s="73"/>
      <c r="I11" s="73"/>
      <c r="J11" s="73"/>
      <c r="K11" s="73"/>
      <c r="L11" s="74"/>
      <c r="M11" s="73"/>
      <c r="N11" s="73"/>
      <c r="O11" s="73"/>
      <c r="P11" s="73"/>
      <c r="Q11" s="73"/>
    </row>
    <row r="12" spans="1:17" s="109" customFormat="1" x14ac:dyDescent="0.25">
      <c r="A12" s="128" t="s">
        <v>24</v>
      </c>
      <c r="B12" s="129"/>
      <c r="C12" s="106"/>
      <c r="D12" s="107">
        <f>SUM(D4:D7)</f>
        <v>59100</v>
      </c>
      <c r="E12" s="107">
        <f t="shared" ref="E12:L12" si="5">SUM(E4:E11)</f>
        <v>0</v>
      </c>
      <c r="F12" s="107">
        <f t="shared" si="5"/>
        <v>59100</v>
      </c>
      <c r="G12" s="107">
        <f t="shared" si="5"/>
        <v>0</v>
      </c>
      <c r="H12" s="107">
        <f t="shared" si="5"/>
        <v>0</v>
      </c>
      <c r="I12" s="107">
        <f t="shared" si="5"/>
        <v>59100</v>
      </c>
      <c r="J12" s="107">
        <f t="shared" si="5"/>
        <v>4800</v>
      </c>
      <c r="K12" s="107">
        <f t="shared" si="5"/>
        <v>54300</v>
      </c>
      <c r="L12" s="108">
        <f t="shared" si="5"/>
        <v>0</v>
      </c>
      <c r="M12" s="107">
        <f>SUM(M4:M8)</f>
        <v>56000</v>
      </c>
      <c r="N12" s="107">
        <f>SUM(N4:N8)</f>
        <v>2800</v>
      </c>
      <c r="O12" s="107">
        <f>SUM(O4:O8)</f>
        <v>4665</v>
      </c>
      <c r="P12" s="107">
        <f>SUM(P4:P8)</f>
        <v>57865</v>
      </c>
      <c r="Q12" s="107">
        <f>SUM(Q4:Q8)</f>
        <v>3565</v>
      </c>
    </row>
    <row r="13" spans="1:17" x14ac:dyDescent="0.25">
      <c r="A13" s="75"/>
      <c r="B13" s="75"/>
      <c r="C13" s="75"/>
      <c r="D13" s="75"/>
      <c r="E13" s="75"/>
      <c r="F13" s="75"/>
      <c r="G13" s="75"/>
      <c r="H13" s="75">
        <f>SUM(H4:H12)</f>
        <v>0</v>
      </c>
      <c r="I13" s="75"/>
      <c r="J13" s="75"/>
      <c r="K13" s="75"/>
      <c r="L13" s="76"/>
      <c r="M13" s="75"/>
      <c r="N13" s="75"/>
      <c r="O13" s="75"/>
      <c r="P13" s="75"/>
      <c r="Q13" s="77"/>
    </row>
    <row r="14" spans="1:17" ht="15.75" thickBot="1" x14ac:dyDescent="0.3">
      <c r="A14" s="75"/>
      <c r="B14" s="75"/>
      <c r="C14" s="75"/>
      <c r="D14" s="75">
        <v>14610</v>
      </c>
      <c r="E14" s="75"/>
      <c r="F14" s="75"/>
      <c r="G14" s="75">
        <v>5</v>
      </c>
      <c r="H14" s="75"/>
      <c r="I14" s="75"/>
      <c r="J14" s="75"/>
      <c r="K14" s="75"/>
      <c r="L14" s="76" t="s">
        <v>61</v>
      </c>
      <c r="M14" s="75"/>
      <c r="N14" s="75"/>
      <c r="O14" s="75"/>
      <c r="P14" s="75"/>
      <c r="Q14" s="77"/>
    </row>
    <row r="15" spans="1:17" x14ac:dyDescent="0.25">
      <c r="A15" s="111" t="s">
        <v>62</v>
      </c>
      <c r="B15" s="112"/>
      <c r="C15" s="113"/>
      <c r="D15" s="54"/>
      <c r="E15" s="78"/>
      <c r="F15" s="54"/>
      <c r="G15" s="54"/>
      <c r="H15" s="54"/>
      <c r="I15" s="78"/>
      <c r="J15" s="78"/>
      <c r="K15" s="54"/>
      <c r="L15" s="54"/>
      <c r="M15" s="61">
        <f>M12*0.05</f>
        <v>2800</v>
      </c>
      <c r="N15" s="54"/>
      <c r="O15" s="54"/>
      <c r="P15" s="54"/>
      <c r="Q15" s="54"/>
    </row>
    <row r="16" spans="1:17" ht="15.75" thickBot="1" x14ac:dyDescent="0.3">
      <c r="A16" s="114" t="s">
        <v>63</v>
      </c>
      <c r="B16" s="115"/>
      <c r="C16" s="116"/>
      <c r="D16" s="54"/>
      <c r="E16" s="78"/>
      <c r="F16" s="54"/>
      <c r="G16" s="54"/>
      <c r="H16" s="54"/>
      <c r="I16" s="78"/>
      <c r="J16" s="78"/>
      <c r="K16" s="54"/>
      <c r="L16" s="54"/>
      <c r="M16" s="54"/>
      <c r="N16" s="54"/>
      <c r="O16" s="54"/>
      <c r="P16" s="54"/>
      <c r="Q16" s="54"/>
    </row>
    <row r="17" spans="1:17" x14ac:dyDescent="0.25">
      <c r="A17" s="110"/>
      <c r="B17" s="110"/>
      <c r="C17" s="110"/>
      <c r="D17" s="54"/>
      <c r="E17" s="130"/>
      <c r="F17" s="130"/>
      <c r="G17" s="58"/>
      <c r="H17" s="58"/>
      <c r="I17" s="58"/>
      <c r="J17" s="58"/>
      <c r="K17" s="59"/>
      <c r="L17" s="58"/>
      <c r="M17" s="130"/>
      <c r="N17" s="130"/>
      <c r="O17" s="130"/>
      <c r="P17" s="130"/>
      <c r="Q17" s="54"/>
    </row>
    <row r="18" spans="1:17" x14ac:dyDescent="0.25">
      <c r="A18" s="54"/>
      <c r="B18" s="54"/>
      <c r="C18" s="54"/>
      <c r="D18" s="54"/>
      <c r="E18" s="131" t="s">
        <v>26</v>
      </c>
      <c r="F18" s="131"/>
      <c r="G18" s="58"/>
      <c r="H18" s="58"/>
      <c r="I18" s="58"/>
      <c r="J18" s="58"/>
      <c r="K18" s="58"/>
      <c r="L18" s="58"/>
      <c r="M18" s="131" t="s">
        <v>27</v>
      </c>
      <c r="N18" s="131"/>
      <c r="O18" s="131"/>
      <c r="P18" s="131"/>
      <c r="Q18" s="54"/>
    </row>
    <row r="19" spans="1:17" x14ac:dyDescent="0.25">
      <c r="A19" s="54"/>
      <c r="B19" s="54"/>
      <c r="C19" s="54"/>
      <c r="D19" s="54"/>
      <c r="E19" s="59"/>
      <c r="F19" s="59"/>
      <c r="G19" s="58"/>
      <c r="H19" s="58"/>
      <c r="I19" s="54"/>
      <c r="J19" s="54"/>
      <c r="K19" s="58"/>
      <c r="L19" s="58"/>
      <c r="M19" s="59"/>
      <c r="N19" s="59"/>
      <c r="O19" s="59"/>
      <c r="P19" s="59"/>
      <c r="Q19" s="54"/>
    </row>
    <row r="20" spans="1:17" x14ac:dyDescent="0.25">
      <c r="A20" s="54"/>
      <c r="B20" s="54"/>
      <c r="C20" s="54"/>
      <c r="D20" s="54"/>
      <c r="E20" s="59"/>
      <c r="F20" s="59"/>
      <c r="G20" s="58"/>
      <c r="H20" s="58"/>
      <c r="I20" s="58"/>
      <c r="J20" s="58"/>
      <c r="K20" s="58"/>
      <c r="L20" s="58"/>
      <c r="M20" s="59"/>
      <c r="N20" s="59"/>
      <c r="O20" s="59"/>
      <c r="P20" s="59"/>
      <c r="Q20" s="54"/>
    </row>
    <row r="21" spans="1:17" x14ac:dyDescent="0.25">
      <c r="A21" s="54"/>
      <c r="B21" s="54" t="s">
        <v>25</v>
      </c>
      <c r="C21" s="54"/>
      <c r="D21" s="54"/>
      <c r="E21" s="59"/>
      <c r="F21" s="59"/>
      <c r="G21" s="58"/>
      <c r="H21" s="58"/>
      <c r="I21" s="58"/>
      <c r="J21" s="58"/>
      <c r="K21" s="58"/>
      <c r="L21" s="58"/>
      <c r="M21" s="59"/>
      <c r="N21" s="59"/>
      <c r="O21" s="59"/>
      <c r="P21" s="59"/>
      <c r="Q21" s="54"/>
    </row>
    <row r="22" spans="1:17" x14ac:dyDescent="0.25">
      <c r="A22" s="138"/>
      <c r="B22" s="138"/>
      <c r="C22" s="138"/>
      <c r="D22" s="139"/>
      <c r="E22" s="54"/>
      <c r="F22" s="79"/>
      <c r="G22" s="80"/>
      <c r="H22" s="80"/>
      <c r="I22" s="80"/>
      <c r="J22" s="81" t="s">
        <v>42</v>
      </c>
      <c r="K22" s="54"/>
      <c r="L22" s="140" t="s">
        <v>28</v>
      </c>
      <c r="M22" s="141"/>
      <c r="N22" s="141"/>
      <c r="O22" s="141"/>
      <c r="P22" s="141"/>
      <c r="Q22" s="54"/>
    </row>
    <row r="23" spans="1:17" x14ac:dyDescent="0.25">
      <c r="A23" s="135" t="str">
        <f>A4</f>
        <v xml:space="preserve">CAMERINA </v>
      </c>
      <c r="B23" s="136"/>
      <c r="C23" s="137"/>
      <c r="D23" s="82">
        <f>Q4</f>
        <v>2775</v>
      </c>
      <c r="E23" s="60"/>
      <c r="F23" s="135" t="s">
        <v>43</v>
      </c>
      <c r="G23" s="136"/>
      <c r="H23" s="137"/>
      <c r="I23" s="83"/>
      <c r="J23" s="84">
        <f>M15</f>
        <v>2800</v>
      </c>
      <c r="K23" s="60"/>
      <c r="L23" s="85" t="s">
        <v>29</v>
      </c>
      <c r="M23" s="86"/>
      <c r="N23" s="86"/>
      <c r="O23" s="83"/>
      <c r="P23" s="87">
        <f>J37</f>
        <v>3100</v>
      </c>
      <c r="Q23" s="60"/>
    </row>
    <row r="24" spans="1:17" ht="18" customHeight="1" x14ac:dyDescent="0.25">
      <c r="A24" s="135" t="str">
        <f>A5</f>
        <v>FERNANDA</v>
      </c>
      <c r="B24" s="136"/>
      <c r="C24" s="137"/>
      <c r="D24" s="82">
        <f>Q5</f>
        <v>1640</v>
      </c>
      <c r="E24" s="60"/>
      <c r="F24" s="135" t="s">
        <v>44</v>
      </c>
      <c r="G24" s="136"/>
      <c r="H24" s="137"/>
      <c r="I24" s="83"/>
      <c r="J24" s="84">
        <v>300</v>
      </c>
      <c r="K24" s="88"/>
      <c r="L24" s="85" t="s">
        <v>30</v>
      </c>
      <c r="M24" s="86"/>
      <c r="N24" s="86"/>
      <c r="O24" s="83"/>
      <c r="P24" s="87">
        <f>D32</f>
        <v>3565</v>
      </c>
      <c r="Q24" s="60"/>
    </row>
    <row r="25" spans="1:17" x14ac:dyDescent="0.25">
      <c r="A25" s="135" t="e">
        <f>#REF!</f>
        <v>#REF!</v>
      </c>
      <c r="B25" s="136"/>
      <c r="C25" s="137"/>
      <c r="D25" s="82">
        <v>0</v>
      </c>
      <c r="E25" s="60"/>
      <c r="F25" s="135"/>
      <c r="G25" s="136"/>
      <c r="H25" s="137"/>
      <c r="I25" s="83"/>
      <c r="J25" s="84"/>
      <c r="K25" s="60"/>
      <c r="L25" s="132" t="s">
        <v>31</v>
      </c>
      <c r="M25" s="133"/>
      <c r="N25" s="133"/>
      <c r="O25" s="134"/>
      <c r="P25" s="87">
        <v>0</v>
      </c>
      <c r="Q25" s="60"/>
    </row>
    <row r="26" spans="1:17" x14ac:dyDescent="0.25">
      <c r="A26" s="135" t="str">
        <f>A6</f>
        <v xml:space="preserve">CARMEN </v>
      </c>
      <c r="B26" s="136"/>
      <c r="C26" s="137"/>
      <c r="D26" s="82">
        <f>Q6</f>
        <v>-1025</v>
      </c>
      <c r="E26" s="60"/>
      <c r="F26" s="135"/>
      <c r="G26" s="136"/>
      <c r="H26" s="137"/>
      <c r="I26" s="83"/>
      <c r="J26" s="84"/>
      <c r="K26" s="89"/>
      <c r="L26" s="142" t="s">
        <v>32</v>
      </c>
      <c r="M26" s="143"/>
      <c r="N26" s="143"/>
      <c r="O26" s="144"/>
      <c r="P26" s="107">
        <f>P23+P24+P25</f>
        <v>6665</v>
      </c>
      <c r="Q26" s="60"/>
    </row>
    <row r="27" spans="1:17" x14ac:dyDescent="0.25">
      <c r="A27" s="135" t="str">
        <f>A7</f>
        <v>SANDRA</v>
      </c>
      <c r="B27" s="136"/>
      <c r="C27" s="137"/>
      <c r="D27" s="82">
        <f>Q7</f>
        <v>175</v>
      </c>
      <c r="E27" s="60"/>
      <c r="F27" s="135"/>
      <c r="G27" s="136"/>
      <c r="H27" s="137"/>
      <c r="I27" s="83"/>
      <c r="J27" s="84"/>
      <c r="K27" s="89"/>
      <c r="L27" s="60"/>
      <c r="M27" s="60"/>
      <c r="N27" s="60"/>
      <c r="O27" s="60"/>
      <c r="P27" s="88"/>
      <c r="Q27" s="60"/>
    </row>
    <row r="28" spans="1:17" x14ac:dyDescent="0.25">
      <c r="A28" s="135">
        <f>A8</f>
        <v>0</v>
      </c>
      <c r="B28" s="136"/>
      <c r="C28" s="137"/>
      <c r="D28" s="82">
        <f>Q8</f>
        <v>0</v>
      </c>
      <c r="E28" s="60"/>
      <c r="F28" s="135"/>
      <c r="G28" s="136"/>
      <c r="H28" s="137"/>
      <c r="I28" s="83"/>
      <c r="J28" s="84"/>
      <c r="K28" s="89"/>
      <c r="L28" s="142">
        <f>+A37</f>
        <v>0</v>
      </c>
      <c r="M28" s="143"/>
      <c r="N28" s="143"/>
      <c r="O28" s="144"/>
      <c r="P28" s="90">
        <f>+D45</f>
        <v>0</v>
      </c>
      <c r="Q28" s="60"/>
    </row>
    <row r="29" spans="1:17" x14ac:dyDescent="0.25">
      <c r="A29" s="135">
        <f>A8</f>
        <v>0</v>
      </c>
      <c r="B29" s="136"/>
      <c r="C29" s="137"/>
      <c r="D29" s="82">
        <f>Q8</f>
        <v>0</v>
      </c>
      <c r="E29" s="60"/>
      <c r="F29" s="135"/>
      <c r="G29" s="136"/>
      <c r="H29" s="137"/>
      <c r="I29" s="83"/>
      <c r="J29" s="84"/>
      <c r="K29" s="60"/>
      <c r="L29" s="60"/>
      <c r="M29" s="60"/>
      <c r="N29" s="60"/>
      <c r="O29" s="91"/>
      <c r="P29" s="88"/>
      <c r="Q29" s="60"/>
    </row>
    <row r="30" spans="1:17" x14ac:dyDescent="0.25">
      <c r="A30" s="135" t="str">
        <f>A9</f>
        <v xml:space="preserve">COLABORADORES </v>
      </c>
      <c r="B30" s="136"/>
      <c r="C30" s="137"/>
      <c r="D30" s="82"/>
      <c r="E30" s="92"/>
      <c r="F30" s="135"/>
      <c r="G30" s="136"/>
      <c r="H30" s="137"/>
      <c r="I30" s="83"/>
      <c r="J30" s="84"/>
      <c r="K30" s="60"/>
      <c r="L30" s="145"/>
      <c r="M30" s="145"/>
      <c r="N30" s="145"/>
      <c r="O30" s="145"/>
      <c r="P30" s="93">
        <v>0</v>
      </c>
      <c r="Q30" s="60"/>
    </row>
    <row r="31" spans="1:17" x14ac:dyDescent="0.25">
      <c r="A31" s="60"/>
      <c r="B31" s="60"/>
      <c r="C31" s="60"/>
      <c r="D31" s="60"/>
      <c r="E31" s="91"/>
      <c r="F31" s="135"/>
      <c r="G31" s="136"/>
      <c r="H31" s="137"/>
      <c r="I31" s="83"/>
      <c r="J31" s="84"/>
      <c r="K31" s="60"/>
      <c r="L31" s="60"/>
      <c r="M31" s="60"/>
      <c r="N31" s="60"/>
      <c r="O31" s="91"/>
      <c r="P31" s="88"/>
      <c r="Q31" s="60"/>
    </row>
    <row r="32" spans="1:17" x14ac:dyDescent="0.25">
      <c r="A32" s="146" t="s">
        <v>33</v>
      </c>
      <c r="B32" s="146"/>
      <c r="C32" s="146"/>
      <c r="D32" s="107">
        <f>SUM(D23:D31)</f>
        <v>3565</v>
      </c>
      <c r="E32" s="60"/>
      <c r="F32" s="135"/>
      <c r="G32" s="136"/>
      <c r="H32" s="137"/>
      <c r="I32" s="83"/>
      <c r="J32" s="84"/>
      <c r="K32" s="60"/>
      <c r="L32" s="142" t="s">
        <v>32</v>
      </c>
      <c r="M32" s="143"/>
      <c r="N32" s="143"/>
      <c r="O32" s="144"/>
      <c r="P32" s="107">
        <f>P26-P28-P30</f>
        <v>6665</v>
      </c>
      <c r="Q32" s="60"/>
    </row>
    <row r="33" spans="1:17" x14ac:dyDescent="0.25">
      <c r="A33" s="60"/>
      <c r="B33" s="60"/>
      <c r="C33" s="60"/>
      <c r="D33" s="60"/>
      <c r="E33" s="88"/>
      <c r="F33" s="135"/>
      <c r="G33" s="136"/>
      <c r="H33" s="137"/>
      <c r="I33" s="83"/>
      <c r="J33" s="84"/>
      <c r="K33" s="60"/>
      <c r="L33" s="60"/>
      <c r="M33" s="60"/>
      <c r="N33" s="60"/>
      <c r="O33" s="60"/>
      <c r="P33" s="88"/>
      <c r="Q33" s="95"/>
    </row>
    <row r="34" spans="1:17" x14ac:dyDescent="0.25">
      <c r="A34" s="60"/>
      <c r="B34" s="60"/>
      <c r="C34" s="96"/>
      <c r="D34" s="60"/>
      <c r="E34" s="88"/>
      <c r="F34" s="135"/>
      <c r="G34" s="136"/>
      <c r="H34" s="137"/>
      <c r="I34" s="83"/>
      <c r="J34" s="84"/>
      <c r="K34" s="60"/>
      <c r="L34" s="88"/>
      <c r="M34" s="88"/>
      <c r="N34" s="60"/>
      <c r="O34" s="60"/>
      <c r="P34" s="88"/>
      <c r="Q34" s="95"/>
    </row>
    <row r="35" spans="1:17" x14ac:dyDescent="0.25">
      <c r="A35" s="60"/>
      <c r="B35" s="60"/>
      <c r="C35" s="60"/>
      <c r="D35" s="60"/>
      <c r="E35" s="60"/>
      <c r="F35" s="135"/>
      <c r="G35" s="136"/>
      <c r="H35" s="137"/>
      <c r="I35" s="83"/>
      <c r="J35" s="84"/>
      <c r="K35" s="60"/>
      <c r="L35" s="88"/>
      <c r="M35" s="88"/>
      <c r="N35" s="60"/>
      <c r="O35" s="91"/>
      <c r="P35" s="88"/>
      <c r="Q35" s="95"/>
    </row>
    <row r="36" spans="1:17" x14ac:dyDescent="0.25">
      <c r="A36" s="60"/>
      <c r="B36" s="60"/>
      <c r="C36" s="60"/>
      <c r="D36" s="60"/>
      <c r="E36" s="54"/>
      <c r="F36" s="60"/>
      <c r="G36" s="60"/>
      <c r="H36" s="60"/>
      <c r="I36" s="60"/>
      <c r="J36" s="97"/>
      <c r="K36" s="60"/>
      <c r="L36" s="60"/>
      <c r="M36" s="60"/>
      <c r="N36" s="89"/>
      <c r="O36" s="60"/>
      <c r="P36" s="88"/>
      <c r="Q36" s="95"/>
    </row>
    <row r="37" spans="1:17" x14ac:dyDescent="0.25">
      <c r="A37" s="149"/>
      <c r="B37" s="149"/>
      <c r="C37" s="149"/>
      <c r="D37" s="150"/>
      <c r="E37" s="54"/>
      <c r="F37" s="140" t="s">
        <v>34</v>
      </c>
      <c r="G37" s="141"/>
      <c r="H37" s="151"/>
      <c r="I37" s="98"/>
      <c r="J37" s="107">
        <f>SUM(J23:J35)</f>
        <v>3100</v>
      </c>
      <c r="K37" s="60"/>
      <c r="L37" s="88"/>
      <c r="M37" s="88"/>
      <c r="N37" s="60"/>
      <c r="O37" s="60"/>
      <c r="P37" s="88"/>
      <c r="Q37" s="95"/>
    </row>
    <row r="38" spans="1:17" x14ac:dyDescent="0.25">
      <c r="A38" s="135"/>
      <c r="B38" s="136"/>
      <c r="C38" s="137"/>
      <c r="D38" s="82">
        <v>0</v>
      </c>
      <c r="E38" s="54"/>
      <c r="F38" s="60"/>
      <c r="G38" s="60"/>
      <c r="H38" s="60"/>
      <c r="I38" s="60"/>
      <c r="J38" s="60"/>
      <c r="K38" s="60"/>
      <c r="L38" s="88"/>
      <c r="M38" s="88"/>
      <c r="N38" s="89"/>
      <c r="O38" s="60"/>
      <c r="P38" s="88"/>
      <c r="Q38" s="96"/>
    </row>
    <row r="39" spans="1:17" x14ac:dyDescent="0.25">
      <c r="A39" s="135"/>
      <c r="B39" s="136"/>
      <c r="C39" s="137"/>
      <c r="D39" s="82">
        <v>0</v>
      </c>
      <c r="E39" s="60"/>
      <c r="F39" s="60"/>
      <c r="G39" s="60"/>
      <c r="H39" s="60"/>
      <c r="I39" s="99"/>
      <c r="J39" s="60"/>
      <c r="K39" s="60"/>
      <c r="L39" s="88"/>
      <c r="M39" s="88"/>
      <c r="N39" s="60"/>
      <c r="O39" s="60"/>
      <c r="P39" s="88"/>
      <c r="Q39" s="89"/>
    </row>
    <row r="40" spans="1:17" x14ac:dyDescent="0.25">
      <c r="A40" s="135"/>
      <c r="B40" s="136"/>
      <c r="C40" s="137"/>
      <c r="D40" s="82">
        <v>0</v>
      </c>
      <c r="E40" s="60"/>
      <c r="F40" s="148"/>
      <c r="G40" s="148"/>
      <c r="H40" s="148"/>
      <c r="I40" s="99"/>
      <c r="J40" s="99"/>
      <c r="K40" s="60"/>
      <c r="L40" s="88"/>
      <c r="M40" s="88"/>
      <c r="N40" s="60"/>
      <c r="O40" s="60"/>
      <c r="P40" s="88"/>
      <c r="Q40" s="100"/>
    </row>
    <row r="41" spans="1:17" x14ac:dyDescent="0.25">
      <c r="A41" s="135"/>
      <c r="B41" s="136"/>
      <c r="C41" s="137"/>
      <c r="D41" s="82">
        <v>0</v>
      </c>
      <c r="E41" s="60"/>
      <c r="F41" s="99"/>
      <c r="G41" s="99"/>
      <c r="H41" s="99"/>
      <c r="I41" s="60"/>
      <c r="J41" s="60"/>
      <c r="K41" s="60"/>
      <c r="L41" s="60"/>
      <c r="M41" s="60"/>
      <c r="N41" s="60"/>
      <c r="O41" s="60"/>
      <c r="P41" s="60"/>
      <c r="Q41" s="95"/>
    </row>
    <row r="42" spans="1:17" x14ac:dyDescent="0.25">
      <c r="A42" s="135"/>
      <c r="B42" s="136"/>
      <c r="C42" s="137"/>
      <c r="D42" s="82">
        <v>0</v>
      </c>
      <c r="E42" s="60"/>
      <c r="F42" s="99"/>
      <c r="G42" s="99"/>
      <c r="H42" s="101"/>
      <c r="I42" s="102"/>
      <c r="J42" s="102"/>
      <c r="K42" s="60"/>
      <c r="L42" s="60"/>
      <c r="M42" s="60"/>
      <c r="N42" s="60"/>
      <c r="O42" s="60"/>
      <c r="P42" s="60"/>
      <c r="Q42" s="95"/>
    </row>
    <row r="43" spans="1:17" x14ac:dyDescent="0.25">
      <c r="A43" s="135"/>
      <c r="B43" s="136"/>
      <c r="C43" s="137"/>
      <c r="D43" s="82">
        <v>0</v>
      </c>
      <c r="E43" s="60"/>
      <c r="F43" s="99"/>
      <c r="G43" s="99"/>
      <c r="H43" s="99"/>
      <c r="I43" s="60"/>
      <c r="J43" s="60"/>
      <c r="K43" s="60"/>
      <c r="L43" s="60"/>
      <c r="M43" s="60" t="s">
        <v>25</v>
      </c>
      <c r="N43" s="60"/>
      <c r="O43" s="60"/>
      <c r="P43" s="60"/>
      <c r="Q43" s="60"/>
    </row>
    <row r="44" spans="1:17" x14ac:dyDescent="0.25">
      <c r="A44" s="54"/>
      <c r="B44" s="54"/>
      <c r="C44" s="54"/>
      <c r="D44" s="54"/>
      <c r="E44" s="54"/>
      <c r="F44" s="152"/>
      <c r="G44" s="152"/>
      <c r="H44" s="152"/>
      <c r="I44" s="60"/>
      <c r="J44" s="103"/>
      <c r="K44" s="54"/>
      <c r="L44" s="147"/>
      <c r="M44" s="147"/>
      <c r="N44" s="148"/>
      <c r="O44" s="104"/>
      <c r="P44" s="105"/>
      <c r="Q44" s="54"/>
    </row>
    <row r="45" spans="1:17" x14ac:dyDescent="0.25">
      <c r="A45" s="146" t="s">
        <v>33</v>
      </c>
      <c r="B45" s="146"/>
      <c r="C45" s="146"/>
      <c r="D45" s="94">
        <f>SUM(D38:D44)</f>
        <v>0</v>
      </c>
      <c r="E45" s="54"/>
      <c r="F45" s="148"/>
      <c r="G45" s="148"/>
      <c r="H45" s="148"/>
      <c r="I45" s="60"/>
      <c r="J45" s="103"/>
      <c r="K45" s="54"/>
      <c r="L45" s="54"/>
      <c r="M45" s="54"/>
      <c r="N45" s="54"/>
      <c r="O45" s="61"/>
      <c r="P45" s="54"/>
      <c r="Q45" s="54"/>
    </row>
    <row r="46" spans="1:17" x14ac:dyDescent="0.25">
      <c r="A46" s="54"/>
      <c r="B46" s="54"/>
      <c r="C46" s="54"/>
      <c r="D46" s="54"/>
      <c r="E46" s="54"/>
      <c r="F46" s="60"/>
      <c r="G46" s="60"/>
      <c r="H46" s="60"/>
      <c r="I46" s="60"/>
      <c r="J46" s="60"/>
      <c r="K46" s="54"/>
      <c r="L46" s="54"/>
      <c r="M46" s="54"/>
      <c r="N46" s="54"/>
      <c r="O46" s="54"/>
      <c r="P46" s="54"/>
      <c r="Q46" s="54"/>
    </row>
    <row r="51" spans="5:5" x14ac:dyDescent="0.25">
      <c r="E51" s="62"/>
    </row>
    <row r="52" spans="5:5" x14ac:dyDescent="0.25">
      <c r="E52" s="62"/>
    </row>
    <row r="53" spans="5:5" x14ac:dyDescent="0.25">
      <c r="E53" s="62"/>
    </row>
    <row r="54" spans="5:5" x14ac:dyDescent="0.25">
      <c r="E54" s="62"/>
    </row>
    <row r="55" spans="5:5" x14ac:dyDescent="0.25">
      <c r="E55" s="62"/>
    </row>
    <row r="56" spans="5:5" x14ac:dyDescent="0.25">
      <c r="E56" s="62"/>
    </row>
    <row r="57" spans="5:5" x14ac:dyDescent="0.25">
      <c r="E57" s="62"/>
    </row>
    <row r="58" spans="5:5" x14ac:dyDescent="0.25">
      <c r="E58" s="62"/>
    </row>
    <row r="59" spans="5:5" x14ac:dyDescent="0.25">
      <c r="E59" s="62"/>
    </row>
    <row r="60" spans="5:5" x14ac:dyDescent="0.25">
      <c r="E60" s="62"/>
    </row>
    <row r="61" spans="5:5" x14ac:dyDescent="0.25">
      <c r="E61" s="62"/>
    </row>
    <row r="62" spans="5:5" x14ac:dyDescent="0.25">
      <c r="E62" s="62"/>
    </row>
    <row r="63" spans="5:5" x14ac:dyDescent="0.25">
      <c r="E63" s="62"/>
    </row>
    <row r="64" spans="5:5" x14ac:dyDescent="0.25">
      <c r="E64" s="62"/>
    </row>
    <row r="65" spans="5:5" x14ac:dyDescent="0.25">
      <c r="E65" s="62"/>
    </row>
    <row r="66" spans="5:5" x14ac:dyDescent="0.25">
      <c r="E66" s="62"/>
    </row>
    <row r="67" spans="5:5" x14ac:dyDescent="0.25">
      <c r="E67" s="62"/>
    </row>
    <row r="68" spans="5:5" x14ac:dyDescent="0.25">
      <c r="E68" s="62"/>
    </row>
    <row r="69" spans="5:5" x14ac:dyDescent="0.25">
      <c r="E69" s="62"/>
    </row>
    <row r="70" spans="5:5" x14ac:dyDescent="0.25">
      <c r="E70" s="62"/>
    </row>
    <row r="71" spans="5:5" x14ac:dyDescent="0.25">
      <c r="E71" s="62"/>
    </row>
    <row r="72" spans="5:5" x14ac:dyDescent="0.25">
      <c r="E72" s="62"/>
    </row>
    <row r="73" spans="5:5" x14ac:dyDescent="0.25">
      <c r="E73" s="62"/>
    </row>
    <row r="74" spans="5:5" x14ac:dyDescent="0.25">
      <c r="E74" s="62"/>
    </row>
    <row r="75" spans="5:5" x14ac:dyDescent="0.25">
      <c r="E75" s="62"/>
    </row>
    <row r="76" spans="5:5" x14ac:dyDescent="0.25">
      <c r="E76" s="62"/>
    </row>
    <row r="77" spans="5:5" x14ac:dyDescent="0.25">
      <c r="E77" s="62"/>
    </row>
    <row r="78" spans="5:5" x14ac:dyDescent="0.25">
      <c r="E78" s="62"/>
    </row>
    <row r="79" spans="5:5" x14ac:dyDescent="0.25">
      <c r="E79" s="62"/>
    </row>
    <row r="80" spans="5:5" x14ac:dyDescent="0.25">
      <c r="E80" s="62"/>
    </row>
    <row r="81" spans="5:5" x14ac:dyDescent="0.25">
      <c r="E81" s="62"/>
    </row>
    <row r="82" spans="5:5" x14ac:dyDescent="0.25">
      <c r="E82" s="62"/>
    </row>
    <row r="83" spans="5:5" x14ac:dyDescent="0.25">
      <c r="E83" s="62"/>
    </row>
    <row r="84" spans="5:5" x14ac:dyDescent="0.25">
      <c r="E84" s="62"/>
    </row>
    <row r="85" spans="5:5" x14ac:dyDescent="0.25">
      <c r="E85" s="62"/>
    </row>
    <row r="86" spans="5:5" x14ac:dyDescent="0.25">
      <c r="E86" s="62"/>
    </row>
    <row r="87" spans="5:5" x14ac:dyDescent="0.25">
      <c r="E87" s="62"/>
    </row>
    <row r="88" spans="5:5" x14ac:dyDescent="0.25">
      <c r="E88" s="62"/>
    </row>
    <row r="89" spans="5:5" x14ac:dyDescent="0.25">
      <c r="E89" s="62"/>
    </row>
    <row r="90" spans="5:5" x14ac:dyDescent="0.25">
      <c r="E90" s="62"/>
    </row>
    <row r="91" spans="5:5" x14ac:dyDescent="0.25">
      <c r="E91" s="62"/>
    </row>
    <row r="92" spans="5:5" x14ac:dyDescent="0.25">
      <c r="E92" s="62"/>
    </row>
    <row r="93" spans="5:5" x14ac:dyDescent="0.25">
      <c r="E93" s="62"/>
    </row>
    <row r="94" spans="5:5" x14ac:dyDescent="0.25">
      <c r="E94" s="62"/>
    </row>
    <row r="95" spans="5:5" x14ac:dyDescent="0.25">
      <c r="E95" s="62"/>
    </row>
    <row r="96" spans="5:5" x14ac:dyDescent="0.25">
      <c r="E96" s="62"/>
    </row>
    <row r="97" spans="5:5" x14ac:dyDescent="0.25">
      <c r="E97" s="62"/>
    </row>
    <row r="98" spans="5:5" x14ac:dyDescent="0.25">
      <c r="E98" s="62"/>
    </row>
    <row r="99" spans="5:5" x14ac:dyDescent="0.25">
      <c r="E99" s="62"/>
    </row>
    <row r="100" spans="5:5" x14ac:dyDescent="0.25">
      <c r="E100" s="62"/>
    </row>
    <row r="101" spans="5:5" x14ac:dyDescent="0.25">
      <c r="E101" s="62"/>
    </row>
    <row r="102" spans="5:5" x14ac:dyDescent="0.25">
      <c r="E102" s="62"/>
    </row>
    <row r="103" spans="5:5" x14ac:dyDescent="0.25">
      <c r="E103" s="62"/>
    </row>
    <row r="104" spans="5:5" x14ac:dyDescent="0.25">
      <c r="E104" s="62"/>
    </row>
    <row r="105" spans="5:5" x14ac:dyDescent="0.25">
      <c r="E105" s="62"/>
    </row>
    <row r="106" spans="5:5" x14ac:dyDescent="0.25">
      <c r="E106" s="62"/>
    </row>
    <row r="107" spans="5:5" x14ac:dyDescent="0.25">
      <c r="E107" s="62"/>
    </row>
    <row r="108" spans="5:5" x14ac:dyDescent="0.25">
      <c r="E108" s="62"/>
    </row>
    <row r="109" spans="5:5" x14ac:dyDescent="0.25">
      <c r="E109" s="62"/>
    </row>
    <row r="110" spans="5:5" x14ac:dyDescent="0.25">
      <c r="E110" s="62"/>
    </row>
    <row r="111" spans="5:5" x14ac:dyDescent="0.25">
      <c r="E111" s="62"/>
    </row>
    <row r="112" spans="5:5" x14ac:dyDescent="0.25">
      <c r="E112" s="62"/>
    </row>
    <row r="113" spans="5:5" x14ac:dyDescent="0.25">
      <c r="E113" s="62"/>
    </row>
    <row r="114" spans="5:5" x14ac:dyDescent="0.25">
      <c r="E114" s="62"/>
    </row>
    <row r="115" spans="5:5" x14ac:dyDescent="0.25">
      <c r="E115" s="62"/>
    </row>
    <row r="116" spans="5:5" x14ac:dyDescent="0.25">
      <c r="E116" s="62"/>
    </row>
    <row r="117" spans="5:5" x14ac:dyDescent="0.25">
      <c r="E117" s="62"/>
    </row>
    <row r="118" spans="5:5" x14ac:dyDescent="0.25">
      <c r="E118" s="62"/>
    </row>
    <row r="119" spans="5:5" x14ac:dyDescent="0.25">
      <c r="E119" s="62"/>
    </row>
    <row r="120" spans="5:5" x14ac:dyDescent="0.25">
      <c r="E120" s="62"/>
    </row>
    <row r="121" spans="5:5" x14ac:dyDescent="0.25">
      <c r="E121" s="62"/>
    </row>
    <row r="122" spans="5:5" x14ac:dyDescent="0.25">
      <c r="E122" s="62"/>
    </row>
    <row r="123" spans="5:5" x14ac:dyDescent="0.25">
      <c r="E123" s="62"/>
    </row>
    <row r="124" spans="5:5" x14ac:dyDescent="0.25">
      <c r="E124" s="62"/>
    </row>
    <row r="125" spans="5:5" x14ac:dyDescent="0.25">
      <c r="E125" s="62"/>
    </row>
    <row r="126" spans="5:5" x14ac:dyDescent="0.25">
      <c r="E126" s="62"/>
    </row>
    <row r="127" spans="5:5" x14ac:dyDescent="0.25">
      <c r="E127" s="62"/>
    </row>
    <row r="128" spans="5:5" x14ac:dyDescent="0.25">
      <c r="E128" s="62"/>
    </row>
    <row r="129" spans="5:5" x14ac:dyDescent="0.25">
      <c r="E129" s="62"/>
    </row>
    <row r="130" spans="5:5" x14ac:dyDescent="0.25">
      <c r="E130" s="62"/>
    </row>
    <row r="131" spans="5:5" x14ac:dyDescent="0.25">
      <c r="E131" s="62"/>
    </row>
    <row r="132" spans="5:5" x14ac:dyDescent="0.25">
      <c r="E132" s="62"/>
    </row>
    <row r="133" spans="5:5" x14ac:dyDescent="0.25">
      <c r="E133" s="62"/>
    </row>
    <row r="134" spans="5:5" x14ac:dyDescent="0.25">
      <c r="E134" s="62"/>
    </row>
    <row r="135" spans="5:5" x14ac:dyDescent="0.25">
      <c r="E135" s="62"/>
    </row>
    <row r="136" spans="5:5" x14ac:dyDescent="0.25">
      <c r="E136" s="62"/>
    </row>
    <row r="137" spans="5:5" x14ac:dyDescent="0.25">
      <c r="E137" s="62"/>
    </row>
    <row r="138" spans="5:5" x14ac:dyDescent="0.25">
      <c r="E138" s="62"/>
    </row>
    <row r="139" spans="5:5" x14ac:dyDescent="0.25">
      <c r="E139" s="62"/>
    </row>
    <row r="140" spans="5:5" x14ac:dyDescent="0.25">
      <c r="E140" s="62"/>
    </row>
    <row r="141" spans="5:5" x14ac:dyDescent="0.25">
      <c r="E141" s="62"/>
    </row>
    <row r="142" spans="5:5" x14ac:dyDescent="0.25">
      <c r="E142" s="62"/>
    </row>
    <row r="143" spans="5:5" x14ac:dyDescent="0.25">
      <c r="E143" s="62"/>
    </row>
    <row r="144" spans="5:5" x14ac:dyDescent="0.25">
      <c r="E144" s="62"/>
    </row>
    <row r="145" spans="5:5" x14ac:dyDescent="0.25">
      <c r="E145" s="62"/>
    </row>
    <row r="146" spans="5:5" x14ac:dyDescent="0.25">
      <c r="E146" s="62"/>
    </row>
    <row r="147" spans="5:5" x14ac:dyDescent="0.25">
      <c r="E147" s="62"/>
    </row>
    <row r="148" spans="5:5" x14ac:dyDescent="0.25">
      <c r="E148" s="62"/>
    </row>
    <row r="149" spans="5:5" x14ac:dyDescent="0.25">
      <c r="E149" s="62"/>
    </row>
    <row r="150" spans="5:5" x14ac:dyDescent="0.25">
      <c r="E150" s="62"/>
    </row>
    <row r="151" spans="5:5" x14ac:dyDescent="0.25">
      <c r="E151" s="62"/>
    </row>
    <row r="152" spans="5:5" x14ac:dyDescent="0.25">
      <c r="E152" s="62"/>
    </row>
    <row r="153" spans="5:5" x14ac:dyDescent="0.25">
      <c r="E153" s="62"/>
    </row>
  </sheetData>
  <mergeCells count="59">
    <mergeCell ref="L44:N44"/>
    <mergeCell ref="A45:C45"/>
    <mergeCell ref="F45:H45"/>
    <mergeCell ref="F35:H35"/>
    <mergeCell ref="A37:D37"/>
    <mergeCell ref="F37:H37"/>
    <mergeCell ref="A38:C38"/>
    <mergeCell ref="A39:C39"/>
    <mergeCell ref="A40:C40"/>
    <mergeCell ref="F40:H40"/>
    <mergeCell ref="A41:C41"/>
    <mergeCell ref="A42:C42"/>
    <mergeCell ref="A43:C43"/>
    <mergeCell ref="F44:H44"/>
    <mergeCell ref="F34:H34"/>
    <mergeCell ref="A27:C27"/>
    <mergeCell ref="F28:H28"/>
    <mergeCell ref="L28:O28"/>
    <mergeCell ref="A28:C28"/>
    <mergeCell ref="F29:H29"/>
    <mergeCell ref="A30:C30"/>
    <mergeCell ref="F30:H30"/>
    <mergeCell ref="L30:O30"/>
    <mergeCell ref="F31:H31"/>
    <mergeCell ref="A32:C32"/>
    <mergeCell ref="F32:H32"/>
    <mergeCell ref="L32:O32"/>
    <mergeCell ref="F33:H33"/>
    <mergeCell ref="A29:C29"/>
    <mergeCell ref="L25:O25"/>
    <mergeCell ref="A26:C26"/>
    <mergeCell ref="F27:H27"/>
    <mergeCell ref="A22:D22"/>
    <mergeCell ref="L22:P22"/>
    <mergeCell ref="F23:H23"/>
    <mergeCell ref="A23:C23"/>
    <mergeCell ref="F24:H24"/>
    <mergeCell ref="A24:C24"/>
    <mergeCell ref="F25:H25"/>
    <mergeCell ref="A25:C25"/>
    <mergeCell ref="F26:H26"/>
    <mergeCell ref="L26:O26"/>
    <mergeCell ref="A12:B12"/>
    <mergeCell ref="E17:F17"/>
    <mergeCell ref="M17:P17"/>
    <mergeCell ref="E18:F18"/>
    <mergeCell ref="M18:P18"/>
    <mergeCell ref="A10:B10"/>
    <mergeCell ref="A11:B11"/>
    <mergeCell ref="A9:B9"/>
    <mergeCell ref="A5:B5"/>
    <mergeCell ref="A7:B7"/>
    <mergeCell ref="A8:B8"/>
    <mergeCell ref="A6:B6"/>
    <mergeCell ref="E1:M2"/>
    <mergeCell ref="N1:P2"/>
    <mergeCell ref="Q1:Q2"/>
    <mergeCell ref="A3:B3"/>
    <mergeCell ref="A4:B4"/>
  </mergeCells>
  <conditionalFormatting sqref="L4:L11">
    <cfRule type="cellIs" dxfId="0" priority="9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4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58E0-D29D-4A39-8BA4-49F791B1AF39}">
  <dimension ref="A1:S151"/>
  <sheetViews>
    <sheetView topLeftCell="A40" workbookViewId="0">
      <selection activeCell="O61" sqref="O61"/>
    </sheetView>
  </sheetViews>
  <sheetFormatPr baseColWidth="10" defaultRowHeight="15" x14ac:dyDescent="0.25"/>
  <cols>
    <col min="1" max="1" width="5.85546875" style="1" customWidth="1"/>
    <col min="2" max="2" width="14.140625" style="1" bestFit="1" customWidth="1"/>
    <col min="3" max="3" width="14.7109375" style="1" bestFit="1" customWidth="1"/>
    <col min="4" max="4" width="11.42578125" style="1"/>
    <col min="5" max="5" width="14.7109375" style="1" bestFit="1" customWidth="1"/>
    <col min="6" max="6" width="17.5703125" style="1" bestFit="1" customWidth="1"/>
    <col min="7" max="7" width="14.7109375" style="23" bestFit="1" customWidth="1"/>
    <col min="8" max="8" width="17.42578125" style="23" customWidth="1"/>
    <col min="9" max="9" width="14.7109375" style="23" customWidth="1"/>
    <col min="10" max="10" width="17" style="1" customWidth="1"/>
    <col min="11" max="11" width="14.7109375" style="1" bestFit="1" customWidth="1"/>
    <col min="12" max="12" width="13.28515625" style="1" bestFit="1" customWidth="1"/>
    <col min="13" max="13" width="15.5703125" style="1" customWidth="1"/>
    <col min="14" max="14" width="13.5703125" style="1" bestFit="1" customWidth="1"/>
    <col min="15" max="15" width="13.42578125" style="1" bestFit="1" customWidth="1"/>
    <col min="16" max="16" width="15.42578125" style="1" hidden="1" customWidth="1"/>
    <col min="17" max="17" width="16" style="1" hidden="1" customWidth="1"/>
    <col min="18" max="18" width="13.85546875" style="1" bestFit="1" customWidth="1"/>
    <col min="19" max="19" width="15.140625" style="1" bestFit="1" customWidth="1"/>
    <col min="20" max="20" width="13.7109375" style="1" bestFit="1" customWidth="1"/>
    <col min="21" max="16384" width="11.42578125" style="1"/>
  </cols>
  <sheetData>
    <row r="1" spans="1:17" ht="24" thickBot="1" x14ac:dyDescent="0.3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5"/>
    </row>
    <row r="2" spans="1:17" s="20" customFormat="1" ht="16.5" thickBot="1" x14ac:dyDescent="0.3">
      <c r="A2" s="2"/>
      <c r="B2" s="156" t="s">
        <v>1</v>
      </c>
      <c r="C2" s="157"/>
      <c r="D2" s="157" t="s">
        <v>53</v>
      </c>
      <c r="E2" s="157"/>
      <c r="F2" s="157"/>
      <c r="G2" s="157"/>
      <c r="H2" s="37"/>
      <c r="I2" s="37"/>
      <c r="J2" s="37"/>
      <c r="K2" s="18" t="s">
        <v>54</v>
      </c>
      <c r="L2" s="18"/>
      <c r="M2" s="18"/>
      <c r="N2" s="18"/>
      <c r="O2" s="19"/>
    </row>
    <row r="3" spans="1:17" s="21" customFormat="1" ht="30" x14ac:dyDescent="0.25">
      <c r="A3" s="3"/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45</v>
      </c>
      <c r="I3" s="6" t="s">
        <v>46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7" x14ac:dyDescent="0.25">
      <c r="A4" s="7">
        <v>1</v>
      </c>
      <c r="B4" s="31">
        <v>44268</v>
      </c>
      <c r="C4" s="9">
        <v>0</v>
      </c>
      <c r="D4" s="9">
        <v>0</v>
      </c>
      <c r="E4" s="9">
        <f t="shared" ref="E4:E41" si="0">C4-D4</f>
        <v>0</v>
      </c>
      <c r="F4" s="9">
        <v>0</v>
      </c>
      <c r="G4" s="9">
        <f t="shared" ref="G4:G41" si="1">E4+F4</f>
        <v>0</v>
      </c>
      <c r="H4" s="9"/>
      <c r="I4" s="9"/>
      <c r="J4" s="22"/>
      <c r="K4" s="9">
        <v>10000</v>
      </c>
      <c r="L4" s="32">
        <f>K4*0.07</f>
        <v>700.00000000000011</v>
      </c>
      <c r="M4" s="9">
        <f t="shared" ref="M4:M41" si="2">K4*0.1</f>
        <v>1000</v>
      </c>
      <c r="N4" s="9">
        <v>200</v>
      </c>
      <c r="O4" s="9">
        <v>0</v>
      </c>
    </row>
    <row r="5" spans="1:17" s="34" customFormat="1" x14ac:dyDescent="0.25">
      <c r="A5" s="30">
        <f t="shared" ref="A5:A62" si="3">A4+1</f>
        <v>2</v>
      </c>
      <c r="B5" s="31">
        <v>44275</v>
      </c>
      <c r="C5" s="32">
        <f>M4</f>
        <v>1000</v>
      </c>
      <c r="D5" s="32">
        <v>0</v>
      </c>
      <c r="E5" s="32">
        <f t="shared" si="0"/>
        <v>1000</v>
      </c>
      <c r="F5" s="32">
        <v>0</v>
      </c>
      <c r="G5" s="32">
        <f t="shared" si="1"/>
        <v>1000</v>
      </c>
      <c r="H5" s="32"/>
      <c r="I5" s="32"/>
      <c r="J5" s="33">
        <f t="shared" ref="J5:J41" si="4">D5*100/C5</f>
        <v>0</v>
      </c>
      <c r="K5" s="32">
        <v>10000</v>
      </c>
      <c r="L5" s="32">
        <f>K5*0.06</f>
        <v>600</v>
      </c>
      <c r="M5" s="32">
        <f t="shared" si="2"/>
        <v>1000</v>
      </c>
      <c r="N5" s="32">
        <v>200</v>
      </c>
      <c r="O5" s="32">
        <v>200</v>
      </c>
    </row>
    <row r="6" spans="1:17" s="34" customFormat="1" x14ac:dyDescent="0.25">
      <c r="A6" s="30">
        <f t="shared" si="3"/>
        <v>3</v>
      </c>
      <c r="B6" s="31">
        <v>44282</v>
      </c>
      <c r="C6" s="32">
        <f t="shared" ref="C6:C17" si="5">C5+M5</f>
        <v>2000</v>
      </c>
      <c r="D6" s="32">
        <v>0</v>
      </c>
      <c r="E6" s="32">
        <f t="shared" si="0"/>
        <v>2000</v>
      </c>
      <c r="F6" s="32">
        <v>0</v>
      </c>
      <c r="G6" s="32">
        <f t="shared" si="1"/>
        <v>2000</v>
      </c>
      <c r="H6" s="32"/>
      <c r="I6" s="32"/>
      <c r="J6" s="33">
        <f t="shared" si="4"/>
        <v>0</v>
      </c>
      <c r="K6" s="32">
        <v>11000</v>
      </c>
      <c r="L6" s="32">
        <f>K6*0.07</f>
        <v>770.00000000000011</v>
      </c>
      <c r="M6" s="32">
        <f t="shared" si="2"/>
        <v>1100</v>
      </c>
      <c r="N6" s="32">
        <v>1300</v>
      </c>
      <c r="O6" s="32">
        <v>400</v>
      </c>
    </row>
    <row r="7" spans="1:17" s="34" customFormat="1" x14ac:dyDescent="0.25">
      <c r="A7" s="30">
        <f t="shared" si="3"/>
        <v>4</v>
      </c>
      <c r="B7" s="31">
        <v>44289</v>
      </c>
      <c r="C7" s="32">
        <f t="shared" si="5"/>
        <v>3100</v>
      </c>
      <c r="D7" s="32">
        <v>0</v>
      </c>
      <c r="E7" s="32">
        <f t="shared" si="0"/>
        <v>3100</v>
      </c>
      <c r="F7" s="32">
        <v>0</v>
      </c>
      <c r="G7" s="32">
        <f t="shared" si="1"/>
        <v>3100</v>
      </c>
      <c r="H7" s="32">
        <v>0</v>
      </c>
      <c r="I7" s="32">
        <v>0</v>
      </c>
      <c r="J7" s="33">
        <f t="shared" si="4"/>
        <v>0</v>
      </c>
      <c r="K7" s="32">
        <v>10000</v>
      </c>
      <c r="L7" s="32">
        <f t="shared" ref="L7:L28" si="6">K7*0.07</f>
        <v>700.00000000000011</v>
      </c>
      <c r="M7" s="32">
        <f t="shared" si="2"/>
        <v>1000</v>
      </c>
      <c r="N7" s="32">
        <v>1000</v>
      </c>
      <c r="O7" s="32">
        <v>1300</v>
      </c>
    </row>
    <row r="8" spans="1:17" s="42" customFormat="1" x14ac:dyDescent="0.25">
      <c r="A8" s="38">
        <f t="shared" si="3"/>
        <v>5</v>
      </c>
      <c r="B8" s="39">
        <v>44296</v>
      </c>
      <c r="C8" s="40">
        <f t="shared" si="5"/>
        <v>4100</v>
      </c>
      <c r="D8" s="40">
        <v>0</v>
      </c>
      <c r="E8" s="40">
        <f t="shared" si="0"/>
        <v>4100</v>
      </c>
      <c r="F8" s="40">
        <v>0</v>
      </c>
      <c r="G8" s="40">
        <f t="shared" si="1"/>
        <v>4100</v>
      </c>
      <c r="H8" s="40">
        <v>0</v>
      </c>
      <c r="I8" s="40">
        <v>0</v>
      </c>
      <c r="J8" s="41">
        <f t="shared" si="4"/>
        <v>0</v>
      </c>
      <c r="K8" s="40">
        <v>0</v>
      </c>
      <c r="L8" s="40">
        <f t="shared" si="6"/>
        <v>0</v>
      </c>
      <c r="M8" s="40">
        <f t="shared" si="2"/>
        <v>0</v>
      </c>
      <c r="N8" s="40">
        <v>0</v>
      </c>
      <c r="O8" s="40">
        <v>1000</v>
      </c>
    </row>
    <row r="9" spans="1:17" s="34" customFormat="1" x14ac:dyDescent="0.25">
      <c r="A9" s="30">
        <f t="shared" si="3"/>
        <v>6</v>
      </c>
      <c r="B9" s="31">
        <v>44303</v>
      </c>
      <c r="C9" s="32">
        <f t="shared" si="5"/>
        <v>4100</v>
      </c>
      <c r="D9" s="32">
        <v>0</v>
      </c>
      <c r="E9" s="32">
        <f t="shared" si="0"/>
        <v>4100</v>
      </c>
      <c r="F9" s="32">
        <v>0</v>
      </c>
      <c r="G9" s="32">
        <f t="shared" si="1"/>
        <v>4100</v>
      </c>
      <c r="H9" s="32">
        <v>0</v>
      </c>
      <c r="I9" s="32">
        <v>0</v>
      </c>
      <c r="J9" s="33">
        <f t="shared" si="4"/>
        <v>0</v>
      </c>
      <c r="K9" s="32">
        <v>10000</v>
      </c>
      <c r="L9" s="32">
        <f t="shared" si="6"/>
        <v>700.00000000000011</v>
      </c>
      <c r="M9" s="32">
        <f t="shared" si="2"/>
        <v>1000</v>
      </c>
      <c r="N9" s="32">
        <v>0</v>
      </c>
      <c r="O9" s="32">
        <v>0</v>
      </c>
    </row>
    <row r="10" spans="1:17" s="34" customFormat="1" x14ac:dyDescent="0.25">
      <c r="A10" s="30">
        <f t="shared" si="3"/>
        <v>7</v>
      </c>
      <c r="B10" s="31">
        <v>44310</v>
      </c>
      <c r="C10" s="32">
        <f t="shared" si="5"/>
        <v>5100</v>
      </c>
      <c r="D10" s="32">
        <v>0</v>
      </c>
      <c r="E10" s="32">
        <f t="shared" si="0"/>
        <v>5100</v>
      </c>
      <c r="F10" s="32">
        <v>0</v>
      </c>
      <c r="G10" s="32">
        <f t="shared" si="1"/>
        <v>5100</v>
      </c>
      <c r="H10" s="32">
        <v>0</v>
      </c>
      <c r="I10" s="32">
        <v>0</v>
      </c>
      <c r="J10" s="33">
        <f t="shared" si="4"/>
        <v>0</v>
      </c>
      <c r="K10" s="32">
        <v>10000</v>
      </c>
      <c r="L10" s="32">
        <f t="shared" si="6"/>
        <v>700.00000000000011</v>
      </c>
      <c r="M10" s="32">
        <f t="shared" si="2"/>
        <v>1000</v>
      </c>
      <c r="N10" s="32">
        <v>0</v>
      </c>
      <c r="O10" s="32">
        <v>0</v>
      </c>
    </row>
    <row r="11" spans="1:17" s="34" customFormat="1" x14ac:dyDescent="0.25">
      <c r="A11" s="30">
        <f t="shared" si="3"/>
        <v>8</v>
      </c>
      <c r="B11" s="31">
        <v>44317</v>
      </c>
      <c r="C11" s="32">
        <f t="shared" si="5"/>
        <v>6100</v>
      </c>
      <c r="D11" s="32">
        <v>0</v>
      </c>
      <c r="E11" s="32">
        <f t="shared" si="0"/>
        <v>6100</v>
      </c>
      <c r="F11" s="32">
        <v>0</v>
      </c>
      <c r="G11" s="32">
        <f t="shared" si="1"/>
        <v>6100</v>
      </c>
      <c r="H11" s="32">
        <v>0</v>
      </c>
      <c r="I11" s="32">
        <v>0</v>
      </c>
      <c r="J11" s="33">
        <f t="shared" si="4"/>
        <v>0</v>
      </c>
      <c r="K11" s="32">
        <v>10000</v>
      </c>
      <c r="L11" s="32">
        <f t="shared" si="6"/>
        <v>700.00000000000011</v>
      </c>
      <c r="M11" s="32">
        <f t="shared" si="2"/>
        <v>1000</v>
      </c>
      <c r="N11" s="32">
        <v>0</v>
      </c>
      <c r="O11" s="32">
        <v>0</v>
      </c>
    </row>
    <row r="12" spans="1:17" s="42" customFormat="1" x14ac:dyDescent="0.25">
      <c r="A12" s="38">
        <f t="shared" si="3"/>
        <v>9</v>
      </c>
      <c r="B12" s="39">
        <v>44324</v>
      </c>
      <c r="C12" s="40">
        <f t="shared" si="5"/>
        <v>7100</v>
      </c>
      <c r="D12" s="40">
        <v>0</v>
      </c>
      <c r="E12" s="40">
        <f t="shared" si="0"/>
        <v>7100</v>
      </c>
      <c r="F12" s="40">
        <v>0</v>
      </c>
      <c r="G12" s="40">
        <f t="shared" si="1"/>
        <v>7100</v>
      </c>
      <c r="H12" s="40">
        <v>0</v>
      </c>
      <c r="I12" s="40">
        <v>0</v>
      </c>
      <c r="J12" s="41">
        <f t="shared" si="4"/>
        <v>0</v>
      </c>
      <c r="K12" s="40">
        <v>0</v>
      </c>
      <c r="L12" s="40">
        <f t="shared" si="6"/>
        <v>0</v>
      </c>
      <c r="M12" s="40">
        <f t="shared" si="2"/>
        <v>0</v>
      </c>
      <c r="N12" s="40">
        <v>0</v>
      </c>
      <c r="O12" s="40">
        <v>0</v>
      </c>
    </row>
    <row r="13" spans="1:17" s="34" customFormat="1" x14ac:dyDescent="0.25">
      <c r="A13" s="30">
        <f t="shared" si="3"/>
        <v>10</v>
      </c>
      <c r="B13" s="31">
        <v>44331</v>
      </c>
      <c r="C13" s="32">
        <f t="shared" si="5"/>
        <v>7100</v>
      </c>
      <c r="D13" s="32">
        <v>0</v>
      </c>
      <c r="E13" s="32">
        <f t="shared" si="0"/>
        <v>7100</v>
      </c>
      <c r="F13" s="32">
        <v>0</v>
      </c>
      <c r="G13" s="32">
        <f t="shared" si="1"/>
        <v>7100</v>
      </c>
      <c r="H13" s="32">
        <v>0</v>
      </c>
      <c r="I13" s="32">
        <v>0</v>
      </c>
      <c r="J13" s="33">
        <f t="shared" si="4"/>
        <v>0</v>
      </c>
      <c r="K13" s="32">
        <v>12500</v>
      </c>
      <c r="L13" s="32">
        <f t="shared" si="6"/>
        <v>875.00000000000011</v>
      </c>
      <c r="M13" s="32">
        <f t="shared" si="2"/>
        <v>1250</v>
      </c>
      <c r="N13" s="32">
        <v>0</v>
      </c>
      <c r="O13" s="32">
        <v>0</v>
      </c>
    </row>
    <row r="14" spans="1:17" s="34" customFormat="1" x14ac:dyDescent="0.25">
      <c r="A14" s="30">
        <f t="shared" si="3"/>
        <v>11</v>
      </c>
      <c r="B14" s="31">
        <v>44338</v>
      </c>
      <c r="C14" s="32">
        <f t="shared" si="5"/>
        <v>8350</v>
      </c>
      <c r="D14" s="32">
        <v>0</v>
      </c>
      <c r="E14" s="32">
        <f t="shared" si="0"/>
        <v>8350</v>
      </c>
      <c r="F14" s="32">
        <v>0</v>
      </c>
      <c r="G14" s="32">
        <f t="shared" si="1"/>
        <v>8350</v>
      </c>
      <c r="H14" s="32">
        <v>0</v>
      </c>
      <c r="I14" s="32">
        <v>0</v>
      </c>
      <c r="J14" s="33">
        <f t="shared" si="4"/>
        <v>0</v>
      </c>
      <c r="K14" s="32">
        <v>12500</v>
      </c>
      <c r="L14" s="32">
        <f t="shared" si="6"/>
        <v>875.00000000000011</v>
      </c>
      <c r="M14" s="32">
        <f t="shared" si="2"/>
        <v>1250</v>
      </c>
      <c r="N14" s="32">
        <v>1600</v>
      </c>
      <c r="O14" s="32">
        <v>0</v>
      </c>
      <c r="P14" s="34" t="s">
        <v>47</v>
      </c>
      <c r="Q14" s="34" t="s">
        <v>48</v>
      </c>
    </row>
    <row r="15" spans="1:17" s="34" customFormat="1" x14ac:dyDescent="0.25">
      <c r="A15" s="30">
        <f t="shared" si="3"/>
        <v>12</v>
      </c>
      <c r="B15" s="31">
        <v>44345</v>
      </c>
      <c r="C15" s="32">
        <f t="shared" si="5"/>
        <v>9600</v>
      </c>
      <c r="D15" s="32">
        <v>0</v>
      </c>
      <c r="E15" s="32">
        <f t="shared" si="0"/>
        <v>9600</v>
      </c>
      <c r="F15" s="32">
        <v>0</v>
      </c>
      <c r="G15" s="32">
        <f t="shared" si="1"/>
        <v>9600</v>
      </c>
      <c r="H15" s="32">
        <v>0</v>
      </c>
      <c r="I15" s="32">
        <v>0</v>
      </c>
      <c r="J15" s="33">
        <f t="shared" si="4"/>
        <v>0</v>
      </c>
      <c r="K15" s="32">
        <v>12500</v>
      </c>
      <c r="L15" s="32">
        <f t="shared" si="6"/>
        <v>875.00000000000011</v>
      </c>
      <c r="M15" s="32">
        <f t="shared" si="2"/>
        <v>1250</v>
      </c>
      <c r="N15" s="32">
        <v>2250</v>
      </c>
      <c r="O15" s="32">
        <v>0</v>
      </c>
    </row>
    <row r="16" spans="1:17" s="42" customFormat="1" x14ac:dyDescent="0.25">
      <c r="A16" s="38">
        <f t="shared" si="3"/>
        <v>13</v>
      </c>
      <c r="B16" s="39">
        <v>44352</v>
      </c>
      <c r="C16" s="40">
        <f t="shared" si="5"/>
        <v>10850</v>
      </c>
      <c r="D16" s="40">
        <v>0</v>
      </c>
      <c r="E16" s="40">
        <f t="shared" si="0"/>
        <v>10850</v>
      </c>
      <c r="F16" s="40">
        <v>0</v>
      </c>
      <c r="G16" s="40">
        <f t="shared" si="1"/>
        <v>10850</v>
      </c>
      <c r="H16" s="40">
        <v>0</v>
      </c>
      <c r="I16" s="40">
        <v>0</v>
      </c>
      <c r="J16" s="41">
        <f t="shared" si="4"/>
        <v>0</v>
      </c>
      <c r="K16" s="40">
        <v>0</v>
      </c>
      <c r="L16" s="40">
        <f t="shared" si="6"/>
        <v>0</v>
      </c>
      <c r="M16" s="40">
        <f t="shared" si="2"/>
        <v>0</v>
      </c>
      <c r="N16" s="40">
        <v>0</v>
      </c>
      <c r="O16" s="40">
        <v>0</v>
      </c>
    </row>
    <row r="17" spans="1:19" s="34" customFormat="1" x14ac:dyDescent="0.25">
      <c r="A17" s="30">
        <f t="shared" si="3"/>
        <v>14</v>
      </c>
      <c r="B17" s="31">
        <v>44359</v>
      </c>
      <c r="C17" s="32">
        <f t="shared" si="5"/>
        <v>10850</v>
      </c>
      <c r="D17" s="32">
        <v>0</v>
      </c>
      <c r="E17" s="32">
        <f t="shared" si="0"/>
        <v>10850</v>
      </c>
      <c r="F17" s="32">
        <v>0</v>
      </c>
      <c r="G17" s="32">
        <f t="shared" si="1"/>
        <v>10850</v>
      </c>
      <c r="H17" s="32">
        <v>0</v>
      </c>
      <c r="I17" s="32">
        <v>0</v>
      </c>
      <c r="J17" s="33">
        <f t="shared" si="4"/>
        <v>0</v>
      </c>
      <c r="K17" s="32">
        <v>11500</v>
      </c>
      <c r="L17" s="32">
        <f t="shared" si="6"/>
        <v>805.00000000000011</v>
      </c>
      <c r="M17" s="32">
        <f t="shared" si="2"/>
        <v>1150</v>
      </c>
      <c r="N17" s="32">
        <v>1400</v>
      </c>
      <c r="O17" s="32">
        <v>800</v>
      </c>
    </row>
    <row r="18" spans="1:19" s="34" customFormat="1" x14ac:dyDescent="0.25">
      <c r="A18" s="30">
        <f t="shared" si="3"/>
        <v>15</v>
      </c>
      <c r="B18" s="31">
        <v>44366</v>
      </c>
      <c r="C18" s="32">
        <f>C17+M17-M4</f>
        <v>11000</v>
      </c>
      <c r="D18" s="32">
        <v>0</v>
      </c>
      <c r="E18" s="32">
        <f t="shared" si="0"/>
        <v>11000</v>
      </c>
      <c r="F18" s="32">
        <v>0</v>
      </c>
      <c r="G18" s="32">
        <f t="shared" si="1"/>
        <v>11000</v>
      </c>
      <c r="H18" s="32">
        <v>0</v>
      </c>
      <c r="I18" s="32">
        <v>0</v>
      </c>
      <c r="J18" s="33">
        <f t="shared" si="4"/>
        <v>0</v>
      </c>
      <c r="K18" s="32">
        <v>12500</v>
      </c>
      <c r="L18" s="32">
        <f t="shared" si="6"/>
        <v>875.00000000000011</v>
      </c>
      <c r="M18" s="32">
        <f t="shared" si="2"/>
        <v>1250</v>
      </c>
      <c r="N18" s="32">
        <v>1900</v>
      </c>
      <c r="O18" s="32">
        <v>1600</v>
      </c>
    </row>
    <row r="19" spans="1:19" s="34" customFormat="1" x14ac:dyDescent="0.25">
      <c r="A19" s="30">
        <f t="shared" si="3"/>
        <v>16</v>
      </c>
      <c r="B19" s="31">
        <v>44373</v>
      </c>
      <c r="C19" s="32">
        <f t="shared" ref="C19:C25" si="7">C18+M18-M5</f>
        <v>11250</v>
      </c>
      <c r="D19" s="32">
        <v>0</v>
      </c>
      <c r="E19" s="32">
        <f t="shared" si="0"/>
        <v>11250</v>
      </c>
      <c r="F19" s="32">
        <v>0</v>
      </c>
      <c r="G19" s="32">
        <f t="shared" si="1"/>
        <v>11250</v>
      </c>
      <c r="H19" s="32">
        <v>0</v>
      </c>
      <c r="I19" s="32">
        <v>0</v>
      </c>
      <c r="J19" s="33">
        <f t="shared" si="4"/>
        <v>0</v>
      </c>
      <c r="K19" s="32">
        <v>12500</v>
      </c>
      <c r="L19" s="32">
        <f t="shared" si="6"/>
        <v>875.00000000000011</v>
      </c>
      <c r="M19" s="32">
        <f t="shared" si="2"/>
        <v>1250</v>
      </c>
      <c r="N19" s="32">
        <v>800</v>
      </c>
      <c r="O19" s="32">
        <v>1650</v>
      </c>
    </row>
    <row r="20" spans="1:19" s="34" customFormat="1" x14ac:dyDescent="0.25">
      <c r="A20" s="30">
        <f t="shared" si="3"/>
        <v>17</v>
      </c>
      <c r="B20" s="31">
        <v>44380</v>
      </c>
      <c r="C20" s="32">
        <f t="shared" si="7"/>
        <v>11400</v>
      </c>
      <c r="D20" s="32">
        <v>0</v>
      </c>
      <c r="E20" s="32">
        <f t="shared" si="0"/>
        <v>11400</v>
      </c>
      <c r="F20" s="32">
        <v>0</v>
      </c>
      <c r="G20" s="32">
        <f t="shared" si="1"/>
        <v>11400</v>
      </c>
      <c r="H20" s="32">
        <v>0</v>
      </c>
      <c r="I20" s="32">
        <v>0</v>
      </c>
      <c r="J20" s="33">
        <f t="shared" si="4"/>
        <v>0</v>
      </c>
      <c r="K20" s="32">
        <v>12500</v>
      </c>
      <c r="L20" s="32">
        <f t="shared" si="6"/>
        <v>875.00000000000011</v>
      </c>
      <c r="M20" s="32">
        <f t="shared" si="2"/>
        <v>1250</v>
      </c>
      <c r="N20" s="32">
        <v>3000</v>
      </c>
      <c r="O20" s="32">
        <v>1500</v>
      </c>
    </row>
    <row r="21" spans="1:19" s="42" customFormat="1" x14ac:dyDescent="0.25">
      <c r="A21" s="38">
        <f t="shared" si="3"/>
        <v>18</v>
      </c>
      <c r="B21" s="39">
        <v>44387</v>
      </c>
      <c r="C21" s="40">
        <f t="shared" si="7"/>
        <v>11650</v>
      </c>
      <c r="D21" s="40">
        <v>0</v>
      </c>
      <c r="E21" s="40">
        <f t="shared" si="0"/>
        <v>11650</v>
      </c>
      <c r="F21" s="40">
        <v>0</v>
      </c>
      <c r="G21" s="40">
        <f t="shared" si="1"/>
        <v>11650</v>
      </c>
      <c r="H21" s="40">
        <v>0</v>
      </c>
      <c r="I21" s="40">
        <v>0</v>
      </c>
      <c r="J21" s="41">
        <f t="shared" si="4"/>
        <v>0</v>
      </c>
      <c r="K21" s="40">
        <v>0</v>
      </c>
      <c r="L21" s="40">
        <f t="shared" si="6"/>
        <v>0</v>
      </c>
      <c r="M21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ent="0.25">
      <c r="A22" s="30">
        <f t="shared" si="3"/>
        <v>19</v>
      </c>
      <c r="B22" s="31">
        <v>44394</v>
      </c>
      <c r="C22" s="32">
        <f t="shared" si="7"/>
        <v>11650</v>
      </c>
      <c r="D22" s="32">
        <v>0</v>
      </c>
      <c r="E22" s="32">
        <f t="shared" si="0"/>
        <v>11650</v>
      </c>
      <c r="F22" s="32">
        <v>0</v>
      </c>
      <c r="G22" s="32">
        <f t="shared" si="1"/>
        <v>11650</v>
      </c>
      <c r="H22" s="32">
        <v>0</v>
      </c>
      <c r="I22" s="32">
        <v>0</v>
      </c>
      <c r="J22" s="33">
        <f t="shared" si="4"/>
        <v>0</v>
      </c>
      <c r="K22" s="32">
        <v>12500</v>
      </c>
      <c r="L22" s="32">
        <f t="shared" si="6"/>
        <v>875.00000000000011</v>
      </c>
      <c r="M22" s="32">
        <f t="shared" si="2"/>
        <v>1250</v>
      </c>
      <c r="N22" s="32">
        <v>800</v>
      </c>
      <c r="O22" s="32">
        <v>800</v>
      </c>
    </row>
    <row r="23" spans="1:19" s="34" customFormat="1" x14ac:dyDescent="0.25">
      <c r="A23" s="30">
        <f t="shared" si="3"/>
        <v>20</v>
      </c>
      <c r="B23" s="31">
        <v>44401</v>
      </c>
      <c r="C23" s="32">
        <f t="shared" si="7"/>
        <v>11900</v>
      </c>
      <c r="D23" s="32">
        <v>0</v>
      </c>
      <c r="E23" s="32">
        <f t="shared" si="0"/>
        <v>11900</v>
      </c>
      <c r="F23" s="32">
        <v>0</v>
      </c>
      <c r="G23" s="32">
        <f t="shared" si="1"/>
        <v>11900</v>
      </c>
      <c r="H23" s="32">
        <v>0</v>
      </c>
      <c r="I23" s="32">
        <v>0</v>
      </c>
      <c r="J23" s="33">
        <f t="shared" si="4"/>
        <v>0</v>
      </c>
      <c r="K23" s="32">
        <v>17500</v>
      </c>
      <c r="L23" s="32">
        <f t="shared" si="6"/>
        <v>1225.0000000000002</v>
      </c>
      <c r="M23" s="32">
        <f t="shared" si="2"/>
        <v>1750</v>
      </c>
      <c r="N23" s="32">
        <v>2400</v>
      </c>
      <c r="O23" s="32">
        <v>1400</v>
      </c>
    </row>
    <row r="24" spans="1:19" s="53" customFormat="1" x14ac:dyDescent="0.25">
      <c r="A24" s="49">
        <f t="shared" si="3"/>
        <v>21</v>
      </c>
      <c r="B24" s="50">
        <v>44408</v>
      </c>
      <c r="C24" s="51">
        <f t="shared" si="7"/>
        <v>12650</v>
      </c>
      <c r="D24" s="51">
        <v>0</v>
      </c>
      <c r="E24" s="51">
        <f t="shared" si="0"/>
        <v>12650</v>
      </c>
      <c r="F24" s="51">
        <v>0</v>
      </c>
      <c r="G24" s="51">
        <f t="shared" si="1"/>
        <v>12650</v>
      </c>
      <c r="H24" s="51">
        <v>0</v>
      </c>
      <c r="I24" s="51">
        <v>0</v>
      </c>
      <c r="J24" s="52">
        <f t="shared" si="4"/>
        <v>0</v>
      </c>
      <c r="K24" s="51">
        <v>0</v>
      </c>
      <c r="L24" s="51">
        <f t="shared" si="6"/>
        <v>0</v>
      </c>
      <c r="M24" s="51">
        <f t="shared" si="2"/>
        <v>0</v>
      </c>
      <c r="N24" s="51">
        <v>0</v>
      </c>
      <c r="O24" s="51">
        <v>1250</v>
      </c>
    </row>
    <row r="25" spans="1:19" s="34" customFormat="1" x14ac:dyDescent="0.25">
      <c r="A25" s="30">
        <f t="shared" si="3"/>
        <v>22</v>
      </c>
      <c r="B25" s="31">
        <v>44415</v>
      </c>
      <c r="C25" s="32">
        <f t="shared" si="7"/>
        <v>11650</v>
      </c>
      <c r="D25" s="32">
        <v>0</v>
      </c>
      <c r="E25" s="32">
        <f t="shared" si="0"/>
        <v>11650</v>
      </c>
      <c r="F25" s="32">
        <v>0</v>
      </c>
      <c r="G25" s="32">
        <f t="shared" si="1"/>
        <v>11650</v>
      </c>
      <c r="H25" s="32">
        <v>0</v>
      </c>
      <c r="I25" s="32">
        <v>0</v>
      </c>
      <c r="J25" s="33">
        <f t="shared" si="4"/>
        <v>0</v>
      </c>
      <c r="K25" s="32">
        <v>18500</v>
      </c>
      <c r="L25" s="32">
        <f t="shared" si="6"/>
        <v>1295.0000000000002</v>
      </c>
      <c r="M25" s="32">
        <f t="shared" si="2"/>
        <v>1850</v>
      </c>
      <c r="N25" s="32">
        <v>3850</v>
      </c>
      <c r="O25" s="32">
        <v>650</v>
      </c>
    </row>
    <row r="26" spans="1:19" s="34" customFormat="1" x14ac:dyDescent="0.25">
      <c r="A26" s="30">
        <f t="shared" si="3"/>
        <v>23</v>
      </c>
      <c r="B26" s="31">
        <v>44422</v>
      </c>
      <c r="C26" s="32">
        <f>C25+M25-M12</f>
        <v>13500</v>
      </c>
      <c r="D26" s="32">
        <v>0</v>
      </c>
      <c r="E26" s="32">
        <f t="shared" si="0"/>
        <v>13500</v>
      </c>
      <c r="F26" s="32">
        <v>0</v>
      </c>
      <c r="G26" s="32">
        <f t="shared" si="1"/>
        <v>13500</v>
      </c>
      <c r="H26" s="32">
        <v>0</v>
      </c>
      <c r="I26" s="32">
        <v>0</v>
      </c>
      <c r="J26" s="33">
        <f t="shared" si="4"/>
        <v>0</v>
      </c>
      <c r="K26" s="32">
        <v>17500</v>
      </c>
      <c r="L26" s="32">
        <f t="shared" si="6"/>
        <v>1225.0000000000002</v>
      </c>
      <c r="M26" s="32">
        <f t="shared" si="2"/>
        <v>1750</v>
      </c>
      <c r="N26" s="32">
        <v>1000</v>
      </c>
      <c r="O26" s="32">
        <v>1400</v>
      </c>
    </row>
    <row r="27" spans="1:19" s="34" customFormat="1" x14ac:dyDescent="0.25">
      <c r="A27" s="30">
        <f t="shared" si="3"/>
        <v>24</v>
      </c>
      <c r="B27" s="31">
        <v>44429</v>
      </c>
      <c r="C27" s="32">
        <f>C26+M26-M12</f>
        <v>15250</v>
      </c>
      <c r="D27" s="32">
        <v>0</v>
      </c>
      <c r="E27" s="32">
        <f t="shared" si="0"/>
        <v>15250</v>
      </c>
      <c r="F27" s="32">
        <v>0</v>
      </c>
      <c r="G27" s="32">
        <f t="shared" si="1"/>
        <v>15250</v>
      </c>
      <c r="H27" s="32">
        <v>0</v>
      </c>
      <c r="I27" s="32">
        <v>0</v>
      </c>
      <c r="J27" s="33">
        <f t="shared" si="4"/>
        <v>0</v>
      </c>
      <c r="K27" s="32">
        <v>15000</v>
      </c>
      <c r="L27" s="32">
        <f t="shared" si="6"/>
        <v>1050</v>
      </c>
      <c r="M27" s="32">
        <f t="shared" si="2"/>
        <v>1500</v>
      </c>
      <c r="N27" s="32">
        <v>1800</v>
      </c>
      <c r="O27" s="32">
        <v>1850</v>
      </c>
    </row>
    <row r="28" spans="1:19" s="42" customFormat="1" x14ac:dyDescent="0.25">
      <c r="A28" s="38">
        <f t="shared" si="3"/>
        <v>25</v>
      </c>
      <c r="B28" s="39">
        <v>44436</v>
      </c>
      <c r="C28" s="40">
        <f t="shared" ref="C28:C41" si="8">C27+M27-M13</f>
        <v>15500</v>
      </c>
      <c r="D28" s="40">
        <v>0</v>
      </c>
      <c r="E28" s="40">
        <f t="shared" si="0"/>
        <v>15500</v>
      </c>
      <c r="F28" s="40">
        <v>0</v>
      </c>
      <c r="G28" s="40">
        <f t="shared" si="1"/>
        <v>15500</v>
      </c>
      <c r="H28" s="40">
        <v>0</v>
      </c>
      <c r="I28" s="40">
        <v>0</v>
      </c>
      <c r="J28" s="41">
        <f t="shared" si="4"/>
        <v>0</v>
      </c>
      <c r="K28" s="40">
        <v>0</v>
      </c>
      <c r="L28" s="40">
        <f t="shared" si="6"/>
        <v>0</v>
      </c>
      <c r="M28" s="40">
        <f t="shared" si="2"/>
        <v>0</v>
      </c>
      <c r="N28" s="40">
        <v>0</v>
      </c>
      <c r="O28" s="40">
        <v>2200</v>
      </c>
    </row>
    <row r="29" spans="1:19" s="34" customFormat="1" x14ac:dyDescent="0.25">
      <c r="A29" s="30">
        <f t="shared" si="3"/>
        <v>26</v>
      </c>
      <c r="B29" s="31">
        <v>44443</v>
      </c>
      <c r="C29" s="32">
        <f t="shared" si="8"/>
        <v>14250</v>
      </c>
      <c r="D29" s="32">
        <v>0</v>
      </c>
      <c r="E29" s="32">
        <f t="shared" si="0"/>
        <v>14250</v>
      </c>
      <c r="F29" s="32">
        <v>0</v>
      </c>
      <c r="G29" s="32">
        <f t="shared" si="1"/>
        <v>14250</v>
      </c>
      <c r="H29" s="32">
        <v>0</v>
      </c>
      <c r="I29" s="32">
        <v>0</v>
      </c>
      <c r="J29" s="33">
        <f t="shared" si="4"/>
        <v>0</v>
      </c>
      <c r="K29" s="32">
        <v>20000</v>
      </c>
      <c r="L29" s="32">
        <f>K29*0.09</f>
        <v>1800</v>
      </c>
      <c r="M29" s="32">
        <f t="shared" si="2"/>
        <v>2000</v>
      </c>
      <c r="N29" s="32">
        <v>0</v>
      </c>
      <c r="O29" s="32">
        <v>0</v>
      </c>
    </row>
    <row r="30" spans="1:19" s="34" customFormat="1" x14ac:dyDescent="0.25">
      <c r="A30" s="30">
        <f t="shared" si="3"/>
        <v>27</v>
      </c>
      <c r="B30" s="31">
        <v>44450</v>
      </c>
      <c r="C30" s="32">
        <f t="shared" si="8"/>
        <v>15000</v>
      </c>
      <c r="D30" s="32">
        <v>0</v>
      </c>
      <c r="E30" s="32">
        <f t="shared" si="0"/>
        <v>15000</v>
      </c>
      <c r="F30" s="32">
        <v>0</v>
      </c>
      <c r="G30" s="32">
        <f t="shared" si="1"/>
        <v>15000</v>
      </c>
      <c r="H30" s="32">
        <v>0</v>
      </c>
      <c r="I30" s="32">
        <v>0</v>
      </c>
      <c r="J30" s="33">
        <f t="shared" si="4"/>
        <v>0</v>
      </c>
      <c r="K30" s="32">
        <v>20000</v>
      </c>
      <c r="L30" s="32">
        <f t="shared" ref="L30:L41" si="9">K30*0.09</f>
        <v>1800</v>
      </c>
      <c r="M30" s="32">
        <f t="shared" si="2"/>
        <v>2000</v>
      </c>
      <c r="N30" s="32">
        <v>2500</v>
      </c>
      <c r="O30" s="32">
        <v>1450</v>
      </c>
    </row>
    <row r="31" spans="1:19" s="34" customFormat="1" x14ac:dyDescent="0.25">
      <c r="A31" s="30">
        <f t="shared" si="3"/>
        <v>28</v>
      </c>
      <c r="B31" s="31">
        <v>44457</v>
      </c>
      <c r="C31" s="32">
        <f t="shared" si="8"/>
        <v>17000</v>
      </c>
      <c r="D31" s="32">
        <v>0</v>
      </c>
      <c r="E31" s="32">
        <f t="shared" si="0"/>
        <v>17000</v>
      </c>
      <c r="F31" s="32">
        <v>0</v>
      </c>
      <c r="G31" s="32">
        <f t="shared" si="1"/>
        <v>17000</v>
      </c>
      <c r="H31" s="32">
        <v>0</v>
      </c>
      <c r="I31" s="32">
        <v>0</v>
      </c>
      <c r="J31" s="33">
        <f t="shared" si="4"/>
        <v>0</v>
      </c>
      <c r="K31" s="32">
        <v>16000</v>
      </c>
      <c r="L31" s="32">
        <f t="shared" si="9"/>
        <v>1440</v>
      </c>
      <c r="M31" s="32">
        <f t="shared" si="2"/>
        <v>1600</v>
      </c>
      <c r="N31" s="32">
        <v>1600</v>
      </c>
      <c r="O31" s="32">
        <v>2200</v>
      </c>
    </row>
    <row r="32" spans="1:19" s="53" customFormat="1" x14ac:dyDescent="0.25">
      <c r="A32" s="49">
        <f t="shared" si="3"/>
        <v>29</v>
      </c>
      <c r="B32" s="50">
        <v>44464</v>
      </c>
      <c r="C32" s="51">
        <f t="shared" si="8"/>
        <v>17450</v>
      </c>
      <c r="D32" s="51">
        <v>0</v>
      </c>
      <c r="E32" s="51">
        <f t="shared" si="0"/>
        <v>17450</v>
      </c>
      <c r="F32" s="51">
        <v>0</v>
      </c>
      <c r="G32" s="51">
        <f t="shared" si="1"/>
        <v>17450</v>
      </c>
      <c r="H32" s="51"/>
      <c r="I32" s="51"/>
      <c r="J32" s="52">
        <f t="shared" si="4"/>
        <v>0</v>
      </c>
      <c r="K32" s="51">
        <v>0</v>
      </c>
      <c r="L32" s="51">
        <v>1440</v>
      </c>
      <c r="M32" s="51">
        <f t="shared" si="2"/>
        <v>0</v>
      </c>
      <c r="N32" s="51">
        <v>0</v>
      </c>
      <c r="O32" s="51">
        <v>2000</v>
      </c>
    </row>
    <row r="33" spans="1:15" s="34" customFormat="1" x14ac:dyDescent="0.25">
      <c r="A33" s="30">
        <f t="shared" si="3"/>
        <v>30</v>
      </c>
      <c r="B33" s="31">
        <v>44471</v>
      </c>
      <c r="C33" s="32">
        <f t="shared" si="8"/>
        <v>16200</v>
      </c>
      <c r="D33" s="32">
        <v>0</v>
      </c>
      <c r="E33" s="32">
        <f t="shared" si="0"/>
        <v>16200</v>
      </c>
      <c r="F33" s="32">
        <v>0</v>
      </c>
      <c r="G33" s="32">
        <f t="shared" si="1"/>
        <v>16200</v>
      </c>
      <c r="H33" s="32">
        <v>0</v>
      </c>
      <c r="I33" s="32">
        <v>0</v>
      </c>
      <c r="J33" s="33">
        <f t="shared" si="4"/>
        <v>0</v>
      </c>
      <c r="K33" s="32">
        <v>16000</v>
      </c>
      <c r="L33" s="32">
        <f t="shared" si="9"/>
        <v>1440</v>
      </c>
      <c r="M33" s="32">
        <f t="shared" si="2"/>
        <v>1600</v>
      </c>
      <c r="N33" s="32">
        <v>4800</v>
      </c>
      <c r="O33" s="32">
        <v>1000</v>
      </c>
    </row>
    <row r="34" spans="1:15" s="34" customFormat="1" x14ac:dyDescent="0.25">
      <c r="A34" s="30">
        <f t="shared" si="3"/>
        <v>31</v>
      </c>
      <c r="B34" s="31">
        <v>44478</v>
      </c>
      <c r="C34" s="32">
        <f t="shared" si="8"/>
        <v>16550</v>
      </c>
      <c r="D34" s="32">
        <v>0</v>
      </c>
      <c r="E34" s="32">
        <f t="shared" si="0"/>
        <v>16550</v>
      </c>
      <c r="F34" s="32">
        <v>0</v>
      </c>
      <c r="G34" s="32">
        <f t="shared" si="1"/>
        <v>16550</v>
      </c>
      <c r="H34" s="32">
        <v>0</v>
      </c>
      <c r="I34" s="32">
        <v>0</v>
      </c>
      <c r="J34" s="33">
        <f t="shared" si="4"/>
        <v>0</v>
      </c>
      <c r="K34" s="32">
        <v>16000</v>
      </c>
      <c r="L34" s="32">
        <f t="shared" si="9"/>
        <v>1440</v>
      </c>
      <c r="M34" s="32">
        <f t="shared" si="2"/>
        <v>1600</v>
      </c>
      <c r="N34" s="32">
        <v>850</v>
      </c>
      <c r="O34" s="32">
        <v>2000</v>
      </c>
    </row>
    <row r="35" spans="1:15" s="34" customFormat="1" x14ac:dyDescent="0.25">
      <c r="A35" s="30">
        <f t="shared" si="3"/>
        <v>32</v>
      </c>
      <c r="B35" s="31">
        <v>44485</v>
      </c>
      <c r="C35" s="32">
        <f t="shared" si="8"/>
        <v>16900</v>
      </c>
      <c r="D35" s="32">
        <v>0</v>
      </c>
      <c r="E35" s="32">
        <f t="shared" si="0"/>
        <v>16900</v>
      </c>
      <c r="F35" s="32">
        <v>0</v>
      </c>
      <c r="G35" s="32">
        <f t="shared" si="1"/>
        <v>16900</v>
      </c>
      <c r="H35" s="32">
        <v>0</v>
      </c>
      <c r="I35" s="32">
        <v>0</v>
      </c>
      <c r="J35" s="33">
        <f t="shared" si="4"/>
        <v>0</v>
      </c>
      <c r="K35" s="32">
        <v>16000</v>
      </c>
      <c r="L35" s="32">
        <f t="shared" si="9"/>
        <v>1440</v>
      </c>
      <c r="M35" s="32">
        <f t="shared" si="2"/>
        <v>1600</v>
      </c>
      <c r="N35" s="32">
        <v>1900</v>
      </c>
      <c r="O35" s="32">
        <v>1700</v>
      </c>
    </row>
    <row r="36" spans="1:15" x14ac:dyDescent="0.25">
      <c r="A36" s="7">
        <f t="shared" si="3"/>
        <v>33</v>
      </c>
      <c r="B36" s="8">
        <v>44492</v>
      </c>
      <c r="C36" s="32">
        <f t="shared" si="8"/>
        <v>18500</v>
      </c>
      <c r="D36" s="9">
        <v>0</v>
      </c>
      <c r="E36" s="9">
        <f t="shared" si="0"/>
        <v>18500</v>
      </c>
      <c r="F36" s="9">
        <v>0</v>
      </c>
      <c r="G36" s="9">
        <f t="shared" si="1"/>
        <v>18500</v>
      </c>
      <c r="H36" s="9">
        <v>0</v>
      </c>
      <c r="I36" s="9">
        <v>0</v>
      </c>
      <c r="J36" s="22">
        <f t="shared" si="4"/>
        <v>0</v>
      </c>
      <c r="K36" s="9">
        <v>16000</v>
      </c>
      <c r="L36" s="32">
        <f t="shared" si="9"/>
        <v>1440</v>
      </c>
      <c r="M36" s="9">
        <f t="shared" si="2"/>
        <v>1600</v>
      </c>
      <c r="N36" s="9">
        <v>3000</v>
      </c>
      <c r="O36" s="9">
        <v>2050</v>
      </c>
    </row>
    <row r="37" spans="1:15" s="53" customFormat="1" x14ac:dyDescent="0.25">
      <c r="A37" s="49">
        <f t="shared" si="3"/>
        <v>34</v>
      </c>
      <c r="B37" s="50">
        <v>44499</v>
      </c>
      <c r="C37" s="51">
        <f t="shared" si="8"/>
        <v>18850</v>
      </c>
      <c r="D37" s="51"/>
      <c r="E37" s="51">
        <f t="shared" si="0"/>
        <v>18850</v>
      </c>
      <c r="F37" s="51">
        <v>0</v>
      </c>
      <c r="G37" s="51">
        <f t="shared" si="1"/>
        <v>18850</v>
      </c>
      <c r="H37" s="51"/>
      <c r="I37" s="51"/>
      <c r="J37" s="52">
        <f t="shared" si="4"/>
        <v>0</v>
      </c>
      <c r="K37" s="51">
        <v>0</v>
      </c>
      <c r="L37" s="51">
        <v>1080</v>
      </c>
      <c r="M37" s="51">
        <f t="shared" si="2"/>
        <v>0</v>
      </c>
      <c r="N37" s="51">
        <v>0</v>
      </c>
      <c r="O37" s="51">
        <v>2500</v>
      </c>
    </row>
    <row r="38" spans="1:15" x14ac:dyDescent="0.25">
      <c r="A38" s="7">
        <f t="shared" si="3"/>
        <v>35</v>
      </c>
      <c r="B38" s="8">
        <v>44506</v>
      </c>
      <c r="C38" s="32">
        <f t="shared" si="8"/>
        <v>17100</v>
      </c>
      <c r="D38" s="9">
        <v>0</v>
      </c>
      <c r="E38" s="9">
        <f t="shared" si="0"/>
        <v>17100</v>
      </c>
      <c r="F38" s="9">
        <v>0</v>
      </c>
      <c r="G38" s="9">
        <f t="shared" si="1"/>
        <v>17100</v>
      </c>
      <c r="H38" s="9"/>
      <c r="I38" s="9"/>
      <c r="J38" s="22">
        <f t="shared" si="4"/>
        <v>0</v>
      </c>
      <c r="K38" s="9">
        <v>15500</v>
      </c>
      <c r="L38" s="32">
        <f t="shared" si="9"/>
        <v>1395</v>
      </c>
      <c r="M38" s="9">
        <f t="shared" si="2"/>
        <v>1550</v>
      </c>
      <c r="N38" s="9">
        <v>2900</v>
      </c>
      <c r="O38" s="9">
        <v>1250</v>
      </c>
    </row>
    <row r="39" spans="1:15" x14ac:dyDescent="0.25">
      <c r="A39" s="7">
        <f t="shared" si="3"/>
        <v>36</v>
      </c>
      <c r="B39" s="8">
        <v>44513</v>
      </c>
      <c r="C39" s="32">
        <f t="shared" si="8"/>
        <v>18650</v>
      </c>
      <c r="D39" s="9"/>
      <c r="E39" s="9">
        <f t="shared" si="0"/>
        <v>18650</v>
      </c>
      <c r="F39" s="9">
        <v>0</v>
      </c>
      <c r="G39" s="9">
        <f t="shared" si="1"/>
        <v>18650</v>
      </c>
      <c r="H39" s="9"/>
      <c r="I39" s="9"/>
      <c r="J39" s="22">
        <f t="shared" si="4"/>
        <v>0</v>
      </c>
      <c r="K39" s="9">
        <v>16500</v>
      </c>
      <c r="L39" s="32">
        <f t="shared" si="9"/>
        <v>1485</v>
      </c>
      <c r="M39" s="9">
        <f t="shared" si="2"/>
        <v>1650</v>
      </c>
      <c r="N39" s="9">
        <v>1450</v>
      </c>
      <c r="O39" s="9">
        <v>2100</v>
      </c>
    </row>
    <row r="40" spans="1:15" x14ac:dyDescent="0.25">
      <c r="A40" s="7">
        <f t="shared" si="3"/>
        <v>37</v>
      </c>
      <c r="B40" s="8">
        <v>44520</v>
      </c>
      <c r="C40" s="32">
        <f t="shared" si="8"/>
        <v>18450</v>
      </c>
      <c r="D40" s="9"/>
      <c r="E40" s="9">
        <f t="shared" si="0"/>
        <v>18450</v>
      </c>
      <c r="F40" s="9">
        <v>0</v>
      </c>
      <c r="G40" s="9">
        <f t="shared" si="1"/>
        <v>18450</v>
      </c>
      <c r="H40" s="9"/>
      <c r="I40" s="9"/>
      <c r="J40" s="22">
        <f t="shared" si="4"/>
        <v>0</v>
      </c>
      <c r="K40" s="9">
        <v>18500</v>
      </c>
      <c r="L40" s="32">
        <f t="shared" si="9"/>
        <v>1665</v>
      </c>
      <c r="M40" s="9">
        <f t="shared" si="2"/>
        <v>1850</v>
      </c>
      <c r="N40" s="9">
        <v>3000</v>
      </c>
      <c r="O40" s="9">
        <v>2000</v>
      </c>
    </row>
    <row r="41" spans="1:15" x14ac:dyDescent="0.25">
      <c r="A41" s="7">
        <f t="shared" si="3"/>
        <v>38</v>
      </c>
      <c r="B41" s="8">
        <v>44527</v>
      </c>
      <c r="C41" s="32">
        <f t="shared" si="8"/>
        <v>18550</v>
      </c>
      <c r="D41" s="9"/>
      <c r="E41" s="9">
        <f t="shared" si="0"/>
        <v>18550</v>
      </c>
      <c r="F41" s="9">
        <v>0</v>
      </c>
      <c r="G41" s="9">
        <f t="shared" si="1"/>
        <v>18550</v>
      </c>
      <c r="H41" s="9"/>
      <c r="I41" s="9"/>
      <c r="J41" s="22">
        <f t="shared" si="4"/>
        <v>0</v>
      </c>
      <c r="K41" s="9">
        <v>18500</v>
      </c>
      <c r="L41" s="32">
        <f t="shared" si="9"/>
        <v>1665</v>
      </c>
      <c r="M41" s="9">
        <f t="shared" si="2"/>
        <v>1850</v>
      </c>
      <c r="N41" s="9">
        <v>5100</v>
      </c>
      <c r="O41" s="9">
        <v>1800</v>
      </c>
    </row>
    <row r="42" spans="1:15" s="53" customFormat="1" x14ac:dyDescent="0.25">
      <c r="A42" s="49">
        <f t="shared" si="3"/>
        <v>39</v>
      </c>
      <c r="B42" s="50">
        <v>44534</v>
      </c>
      <c r="C42" s="51">
        <f t="shared" ref="C42:C62" si="10">C41+M41-M27</f>
        <v>18900</v>
      </c>
      <c r="D42" s="51"/>
      <c r="E42" s="51">
        <f t="shared" ref="E42:E62" si="11">C42-D42</f>
        <v>18900</v>
      </c>
      <c r="F42" s="51">
        <v>0</v>
      </c>
      <c r="G42" s="51">
        <f t="shared" ref="G42:G62" si="12">E42+F42</f>
        <v>18900</v>
      </c>
      <c r="H42" s="51"/>
      <c r="I42" s="51"/>
      <c r="J42" s="52">
        <f t="shared" ref="J42:J62" si="13">D42*100/C42</f>
        <v>0</v>
      </c>
      <c r="K42" s="51">
        <v>0</v>
      </c>
      <c r="L42" s="51">
        <f t="shared" ref="L42:L63" si="14">K42*0.09</f>
        <v>0</v>
      </c>
      <c r="M42" s="51">
        <f t="shared" ref="M42:M63" si="15">K42*0.1</f>
        <v>0</v>
      </c>
      <c r="N42" s="51">
        <v>0</v>
      </c>
      <c r="O42" s="51">
        <v>2800</v>
      </c>
    </row>
    <row r="43" spans="1:15" x14ac:dyDescent="0.25">
      <c r="A43" s="7">
        <f t="shared" si="3"/>
        <v>40</v>
      </c>
      <c r="B43" s="8">
        <v>44541</v>
      </c>
      <c r="C43" s="32">
        <f t="shared" si="10"/>
        <v>18900</v>
      </c>
      <c r="D43" s="9"/>
      <c r="E43" s="9">
        <f t="shared" si="11"/>
        <v>18900</v>
      </c>
      <c r="F43" s="9">
        <v>0</v>
      </c>
      <c r="G43" s="9">
        <f t="shared" si="12"/>
        <v>18900</v>
      </c>
      <c r="H43" s="9"/>
      <c r="I43" s="9"/>
      <c r="J43" s="22">
        <f t="shared" si="13"/>
        <v>0</v>
      </c>
      <c r="K43" s="9">
        <v>22500</v>
      </c>
      <c r="L43" s="32">
        <f t="shared" si="14"/>
        <v>2025</v>
      </c>
      <c r="M43" s="9">
        <f t="shared" si="15"/>
        <v>2250</v>
      </c>
      <c r="N43" s="9">
        <v>3100</v>
      </c>
      <c r="O43" s="9">
        <v>2800</v>
      </c>
    </row>
    <row r="44" spans="1:15" x14ac:dyDescent="0.25">
      <c r="A44" s="7">
        <f t="shared" si="3"/>
        <v>41</v>
      </c>
      <c r="B44" s="8">
        <v>44548</v>
      </c>
      <c r="C44" s="32">
        <f t="shared" si="10"/>
        <v>19150</v>
      </c>
      <c r="D44" s="9"/>
      <c r="E44" s="9">
        <f t="shared" si="11"/>
        <v>19150</v>
      </c>
      <c r="F44" s="9">
        <v>0</v>
      </c>
      <c r="G44" s="9">
        <f t="shared" si="12"/>
        <v>19150</v>
      </c>
      <c r="H44" s="9"/>
      <c r="I44" s="9"/>
      <c r="J44" s="22">
        <f t="shared" si="13"/>
        <v>0</v>
      </c>
      <c r="K44" s="9">
        <v>26500</v>
      </c>
      <c r="L44" s="32">
        <f t="shared" si="14"/>
        <v>2385</v>
      </c>
      <c r="M44" s="9">
        <f t="shared" si="15"/>
        <v>2650</v>
      </c>
      <c r="N44" s="9">
        <v>4200</v>
      </c>
      <c r="O44" s="9">
        <v>2650</v>
      </c>
    </row>
    <row r="45" spans="1:15" s="53" customFormat="1" x14ac:dyDescent="0.25">
      <c r="A45" s="49">
        <f t="shared" si="3"/>
        <v>42</v>
      </c>
      <c r="B45" s="50">
        <v>44555</v>
      </c>
      <c r="C45" s="51">
        <f t="shared" si="10"/>
        <v>19800</v>
      </c>
      <c r="D45" s="51"/>
      <c r="E45" s="51">
        <f t="shared" si="11"/>
        <v>19800</v>
      </c>
      <c r="F45" s="51">
        <v>0</v>
      </c>
      <c r="G45" s="51">
        <f t="shared" si="12"/>
        <v>19800</v>
      </c>
      <c r="H45" s="51"/>
      <c r="I45" s="51"/>
      <c r="J45" s="52">
        <f t="shared" si="13"/>
        <v>0</v>
      </c>
      <c r="K45" s="51">
        <v>0</v>
      </c>
      <c r="L45" s="51">
        <f t="shared" si="14"/>
        <v>0</v>
      </c>
      <c r="M45" s="51">
        <f t="shared" si="15"/>
        <v>0</v>
      </c>
      <c r="N45" s="51">
        <v>0</v>
      </c>
      <c r="O45" s="51">
        <v>5050</v>
      </c>
    </row>
    <row r="46" spans="1:15" x14ac:dyDescent="0.25">
      <c r="A46" s="7">
        <f t="shared" si="3"/>
        <v>43</v>
      </c>
      <c r="B46" s="8">
        <v>44562</v>
      </c>
      <c r="C46" s="32">
        <f t="shared" si="10"/>
        <v>18200</v>
      </c>
      <c r="D46" s="9"/>
      <c r="E46" s="9">
        <f t="shared" si="11"/>
        <v>18200</v>
      </c>
      <c r="F46" s="9">
        <v>0</v>
      </c>
      <c r="G46" s="9">
        <f t="shared" si="12"/>
        <v>18200</v>
      </c>
      <c r="H46" s="9"/>
      <c r="I46" s="9"/>
      <c r="J46" s="22">
        <f t="shared" si="13"/>
        <v>0</v>
      </c>
      <c r="K46" s="9">
        <v>18500</v>
      </c>
      <c r="L46" s="32">
        <f t="shared" si="14"/>
        <v>1665</v>
      </c>
      <c r="M46" s="9">
        <f t="shared" si="15"/>
        <v>1850</v>
      </c>
      <c r="N46" s="9">
        <v>6150</v>
      </c>
      <c r="O46" s="9">
        <v>1300</v>
      </c>
    </row>
    <row r="47" spans="1:15" x14ac:dyDescent="0.25">
      <c r="A47" s="7">
        <f t="shared" si="3"/>
        <v>44</v>
      </c>
      <c r="B47" s="8">
        <v>44569</v>
      </c>
      <c r="C47" s="32">
        <f t="shared" si="10"/>
        <v>20050</v>
      </c>
      <c r="D47" s="9"/>
      <c r="E47" s="9">
        <f t="shared" si="11"/>
        <v>20050</v>
      </c>
      <c r="F47" s="9">
        <v>0</v>
      </c>
      <c r="G47" s="9">
        <f t="shared" si="12"/>
        <v>20050</v>
      </c>
      <c r="H47" s="9"/>
      <c r="I47" s="9"/>
      <c r="J47" s="22">
        <f t="shared" si="13"/>
        <v>0</v>
      </c>
      <c r="K47" s="9">
        <v>18500</v>
      </c>
      <c r="L47" s="32">
        <f t="shared" si="14"/>
        <v>1665</v>
      </c>
      <c r="M47" s="9">
        <f t="shared" si="15"/>
        <v>1850</v>
      </c>
      <c r="N47" s="9">
        <v>2650</v>
      </c>
      <c r="O47" s="9">
        <v>4550</v>
      </c>
    </row>
    <row r="48" spans="1:15" x14ac:dyDescent="0.25">
      <c r="A48" s="7">
        <f t="shared" si="3"/>
        <v>45</v>
      </c>
      <c r="B48" s="8">
        <v>44576</v>
      </c>
      <c r="C48" s="32">
        <f t="shared" si="10"/>
        <v>20300</v>
      </c>
      <c r="D48" s="9">
        <v>350</v>
      </c>
      <c r="E48" s="9">
        <f t="shared" si="11"/>
        <v>19950</v>
      </c>
      <c r="F48" s="9">
        <v>0</v>
      </c>
      <c r="G48" s="9">
        <f t="shared" si="12"/>
        <v>19950</v>
      </c>
      <c r="H48" s="9"/>
      <c r="I48" s="9">
        <f>D48</f>
        <v>350</v>
      </c>
      <c r="J48" s="22">
        <f t="shared" si="13"/>
        <v>1.7241379310344827</v>
      </c>
      <c r="K48" s="9">
        <v>18500</v>
      </c>
      <c r="L48" s="32">
        <f t="shared" si="14"/>
        <v>1665</v>
      </c>
      <c r="M48" s="9">
        <f t="shared" si="15"/>
        <v>1850</v>
      </c>
      <c r="N48" s="9">
        <v>1400</v>
      </c>
      <c r="O48" s="9">
        <v>3000</v>
      </c>
    </row>
    <row r="49" spans="1:15" x14ac:dyDescent="0.25">
      <c r="A49" s="7">
        <f t="shared" si="3"/>
        <v>46</v>
      </c>
      <c r="B49" s="8">
        <v>44583</v>
      </c>
      <c r="C49" s="32">
        <f t="shared" si="10"/>
        <v>20550</v>
      </c>
      <c r="D49" s="9">
        <v>650</v>
      </c>
      <c r="E49" s="9">
        <f t="shared" si="11"/>
        <v>19900</v>
      </c>
      <c r="F49" s="9">
        <v>0</v>
      </c>
      <c r="G49" s="9">
        <f t="shared" si="12"/>
        <v>19900</v>
      </c>
      <c r="H49" s="9"/>
      <c r="I49" s="9">
        <f>I48+D49</f>
        <v>1000</v>
      </c>
      <c r="J49" s="22">
        <f t="shared" si="13"/>
        <v>3.1630170316301705</v>
      </c>
      <c r="K49" s="9">
        <v>14500</v>
      </c>
      <c r="L49" s="32">
        <f t="shared" si="14"/>
        <v>1305</v>
      </c>
      <c r="M49" s="9">
        <f t="shared" si="15"/>
        <v>1450</v>
      </c>
      <c r="N49" s="9">
        <v>2650</v>
      </c>
      <c r="O49" s="9">
        <v>2450</v>
      </c>
    </row>
    <row r="50" spans="1:15" s="53" customFormat="1" x14ac:dyDescent="0.25">
      <c r="A50" s="49">
        <f t="shared" si="3"/>
        <v>47</v>
      </c>
      <c r="B50" s="50">
        <v>44590</v>
      </c>
      <c r="C50" s="51">
        <f t="shared" si="10"/>
        <v>20400</v>
      </c>
      <c r="D50" s="51">
        <v>600</v>
      </c>
      <c r="E50" s="51">
        <f t="shared" si="11"/>
        <v>19800</v>
      </c>
      <c r="F50" s="51">
        <v>0</v>
      </c>
      <c r="G50" s="51">
        <f t="shared" si="12"/>
        <v>19800</v>
      </c>
      <c r="H50" s="51"/>
      <c r="I50" s="51">
        <f>I49+D50</f>
        <v>1600</v>
      </c>
      <c r="J50" s="52">
        <f t="shared" si="13"/>
        <v>2.9411764705882355</v>
      </c>
      <c r="K50" s="51">
        <v>0</v>
      </c>
      <c r="L50" s="51">
        <f t="shared" si="14"/>
        <v>0</v>
      </c>
      <c r="M50" s="51">
        <f t="shared" si="15"/>
        <v>0</v>
      </c>
      <c r="N50" s="51">
        <v>0</v>
      </c>
      <c r="O50" s="51">
        <v>2150</v>
      </c>
    </row>
    <row r="51" spans="1:15" x14ac:dyDescent="0.25">
      <c r="A51" s="7">
        <f t="shared" si="3"/>
        <v>48</v>
      </c>
      <c r="B51" s="8">
        <v>44597</v>
      </c>
      <c r="C51" s="32">
        <f t="shared" si="10"/>
        <v>18800</v>
      </c>
      <c r="D51" s="9">
        <v>1750</v>
      </c>
      <c r="E51" s="9">
        <f t="shared" si="11"/>
        <v>17050</v>
      </c>
      <c r="F51" s="9">
        <v>0</v>
      </c>
      <c r="G51" s="9">
        <f t="shared" si="12"/>
        <v>17050</v>
      </c>
      <c r="H51" s="9"/>
      <c r="I51" s="9">
        <f>I50+D51</f>
        <v>3350</v>
      </c>
      <c r="J51" s="22">
        <f t="shared" si="13"/>
        <v>9.3085106382978715</v>
      </c>
      <c r="K51" s="9">
        <v>18000</v>
      </c>
      <c r="L51" s="32">
        <f t="shared" si="14"/>
        <v>1620</v>
      </c>
      <c r="M51" s="9">
        <f t="shared" si="15"/>
        <v>1800</v>
      </c>
      <c r="N51" s="9">
        <v>4150</v>
      </c>
      <c r="O51" s="9">
        <v>1100</v>
      </c>
    </row>
    <row r="52" spans="1:15" x14ac:dyDescent="0.25">
      <c r="A52" s="7">
        <f t="shared" si="3"/>
        <v>49</v>
      </c>
      <c r="B52" s="8">
        <v>44604</v>
      </c>
      <c r="C52" s="32">
        <f t="shared" si="10"/>
        <v>20600</v>
      </c>
      <c r="D52" s="9">
        <v>1800</v>
      </c>
      <c r="E52" s="9">
        <f t="shared" si="11"/>
        <v>18800</v>
      </c>
      <c r="F52" s="9">
        <v>400</v>
      </c>
      <c r="G52" s="9">
        <f t="shared" si="12"/>
        <v>19200</v>
      </c>
      <c r="H52" s="9">
        <f>D52-F52</f>
        <v>1400</v>
      </c>
      <c r="I52" s="9">
        <f>I51+H52</f>
        <v>4750</v>
      </c>
      <c r="J52" s="22">
        <f t="shared" si="13"/>
        <v>8.7378640776699026</v>
      </c>
      <c r="K52" s="9">
        <v>18500</v>
      </c>
      <c r="L52" s="32">
        <f t="shared" si="14"/>
        <v>1665</v>
      </c>
      <c r="M52" s="9">
        <f t="shared" si="15"/>
        <v>1850</v>
      </c>
      <c r="N52" s="9">
        <v>2400</v>
      </c>
      <c r="O52" s="9">
        <v>2450</v>
      </c>
    </row>
    <row r="53" spans="1:15" x14ac:dyDescent="0.25">
      <c r="A53" s="7">
        <f t="shared" si="3"/>
        <v>50</v>
      </c>
      <c r="B53" s="8">
        <v>44611</v>
      </c>
      <c r="C53" s="32">
        <f t="shared" si="10"/>
        <v>20900</v>
      </c>
      <c r="D53" s="9">
        <v>800</v>
      </c>
      <c r="E53" s="9">
        <f t="shared" si="11"/>
        <v>20100</v>
      </c>
      <c r="F53" s="9">
        <v>200</v>
      </c>
      <c r="G53" s="9">
        <f t="shared" si="12"/>
        <v>20300</v>
      </c>
      <c r="H53" s="9">
        <f>D53-F53</f>
        <v>600</v>
      </c>
      <c r="I53" s="9">
        <f>I52+H53</f>
        <v>5350</v>
      </c>
      <c r="J53" s="22">
        <f t="shared" si="13"/>
        <v>3.8277511961722488</v>
      </c>
      <c r="K53" s="9">
        <v>18500</v>
      </c>
      <c r="L53" s="32">
        <f t="shared" si="14"/>
        <v>1665</v>
      </c>
      <c r="M53" s="9">
        <f t="shared" si="15"/>
        <v>1850</v>
      </c>
      <c r="N53" s="9">
        <v>2300</v>
      </c>
      <c r="O53" s="9">
        <v>2950</v>
      </c>
    </row>
    <row r="54" spans="1:15" x14ac:dyDescent="0.25">
      <c r="A54" s="7">
        <f t="shared" si="3"/>
        <v>51</v>
      </c>
      <c r="B54" s="8">
        <v>44618</v>
      </c>
      <c r="C54" s="32">
        <f t="shared" si="10"/>
        <v>21100</v>
      </c>
      <c r="D54" s="9">
        <v>1150</v>
      </c>
      <c r="E54" s="9">
        <f t="shared" si="11"/>
        <v>19950</v>
      </c>
      <c r="F54" s="9">
        <v>0</v>
      </c>
      <c r="G54" s="9">
        <f t="shared" si="12"/>
        <v>19950</v>
      </c>
      <c r="H54" s="9"/>
      <c r="I54" s="9">
        <f>I53+D54</f>
        <v>6500</v>
      </c>
      <c r="J54" s="22">
        <f t="shared" si="13"/>
        <v>5.4502369668246446</v>
      </c>
      <c r="K54" s="9">
        <v>18500</v>
      </c>
      <c r="L54" s="32">
        <f t="shared" si="14"/>
        <v>1665</v>
      </c>
      <c r="M54" s="9">
        <f t="shared" si="15"/>
        <v>1850</v>
      </c>
      <c r="N54" s="9">
        <v>3200</v>
      </c>
      <c r="O54" s="9">
        <v>2600</v>
      </c>
    </row>
    <row r="55" spans="1:15" s="53" customFormat="1" x14ac:dyDescent="0.25">
      <c r="A55" s="49">
        <f t="shared" si="3"/>
        <v>52</v>
      </c>
      <c r="B55" s="50">
        <v>44625</v>
      </c>
      <c r="C55" s="51">
        <f t="shared" si="10"/>
        <v>21100</v>
      </c>
      <c r="D55" s="51">
        <v>1000</v>
      </c>
      <c r="E55" s="51">
        <f t="shared" si="11"/>
        <v>20100</v>
      </c>
      <c r="F55" s="51">
        <v>0</v>
      </c>
      <c r="G55" s="51">
        <f t="shared" si="12"/>
        <v>20100</v>
      </c>
      <c r="H55" s="51"/>
      <c r="I55" s="51">
        <f>I54+D55</f>
        <v>7500</v>
      </c>
      <c r="J55" s="52">
        <f t="shared" si="13"/>
        <v>4.7393364928909953</v>
      </c>
      <c r="K55" s="51">
        <v>0</v>
      </c>
      <c r="L55" s="51">
        <f t="shared" si="14"/>
        <v>0</v>
      </c>
      <c r="M55" s="51">
        <f t="shared" si="15"/>
        <v>0</v>
      </c>
      <c r="N55" s="51">
        <v>0</v>
      </c>
      <c r="O55" s="51">
        <v>2950</v>
      </c>
    </row>
    <row r="56" spans="1:15" x14ac:dyDescent="0.25">
      <c r="A56" s="7">
        <f t="shared" si="3"/>
        <v>53</v>
      </c>
      <c r="B56" s="8">
        <v>44632</v>
      </c>
      <c r="C56" s="32">
        <f t="shared" si="10"/>
        <v>19250</v>
      </c>
      <c r="D56" s="9">
        <v>950</v>
      </c>
      <c r="E56" s="9">
        <f t="shared" si="11"/>
        <v>18300</v>
      </c>
      <c r="F56" s="9">
        <v>0</v>
      </c>
      <c r="G56" s="9">
        <f t="shared" si="12"/>
        <v>18300</v>
      </c>
      <c r="H56" s="9"/>
      <c r="I56" s="9">
        <f>I55+D56</f>
        <v>8450</v>
      </c>
      <c r="J56" s="22">
        <f t="shared" si="13"/>
        <v>4.9350649350649354</v>
      </c>
      <c r="K56" s="9">
        <v>18500</v>
      </c>
      <c r="L56" s="32">
        <f t="shared" si="14"/>
        <v>1665</v>
      </c>
      <c r="M56" s="9">
        <f t="shared" si="15"/>
        <v>1850</v>
      </c>
      <c r="N56" s="9">
        <v>4750</v>
      </c>
      <c r="O56" s="9">
        <v>1100</v>
      </c>
    </row>
    <row r="57" spans="1:15" x14ac:dyDescent="0.25">
      <c r="A57" s="7">
        <f t="shared" si="3"/>
        <v>54</v>
      </c>
      <c r="B57" s="8">
        <v>44639</v>
      </c>
      <c r="C57" s="32">
        <f t="shared" si="10"/>
        <v>21100</v>
      </c>
      <c r="D57" s="9">
        <v>1350</v>
      </c>
      <c r="E57" s="9">
        <f t="shared" si="11"/>
        <v>19750</v>
      </c>
      <c r="F57" s="9">
        <v>300</v>
      </c>
      <c r="G57" s="9">
        <f t="shared" si="12"/>
        <v>20050</v>
      </c>
      <c r="H57" s="9">
        <f>D57-F57</f>
        <v>1050</v>
      </c>
      <c r="I57" s="9">
        <f>I56+H57</f>
        <v>9500</v>
      </c>
      <c r="J57" s="22">
        <f t="shared" si="13"/>
        <v>6.3981042654028437</v>
      </c>
      <c r="K57" s="9">
        <v>15500</v>
      </c>
      <c r="L57" s="32">
        <f t="shared" si="14"/>
        <v>1395</v>
      </c>
      <c r="M57" s="9">
        <f t="shared" si="15"/>
        <v>1550</v>
      </c>
      <c r="N57" s="9">
        <v>2400</v>
      </c>
      <c r="O57" s="9">
        <v>2750</v>
      </c>
    </row>
    <row r="58" spans="1:15" x14ac:dyDescent="0.25">
      <c r="A58" s="7">
        <f t="shared" si="3"/>
        <v>55</v>
      </c>
      <c r="B58" s="8">
        <v>44645</v>
      </c>
      <c r="C58" s="32">
        <f t="shared" si="10"/>
        <v>20400</v>
      </c>
      <c r="D58" s="9">
        <v>1000</v>
      </c>
      <c r="E58" s="9">
        <f t="shared" si="11"/>
        <v>19400</v>
      </c>
      <c r="F58" s="9">
        <v>0</v>
      </c>
      <c r="G58" s="9">
        <f t="shared" si="12"/>
        <v>19400</v>
      </c>
      <c r="H58" s="9"/>
      <c r="I58" s="9">
        <f>I57+D58</f>
        <v>10500</v>
      </c>
      <c r="J58" s="22">
        <f t="shared" si="13"/>
        <v>4.9019607843137258</v>
      </c>
      <c r="K58" s="9">
        <v>18500</v>
      </c>
      <c r="L58" s="32">
        <f t="shared" si="14"/>
        <v>1665</v>
      </c>
      <c r="M58" s="9">
        <f t="shared" si="15"/>
        <v>1850</v>
      </c>
      <c r="N58" s="9">
        <v>4550</v>
      </c>
      <c r="O58" s="9">
        <v>2500</v>
      </c>
    </row>
    <row r="59" spans="1:15" x14ac:dyDescent="0.25">
      <c r="A59" s="7">
        <f t="shared" si="3"/>
        <v>56</v>
      </c>
      <c r="B59" s="8">
        <v>44653</v>
      </c>
      <c r="C59" s="32">
        <f t="shared" si="10"/>
        <v>19600</v>
      </c>
      <c r="D59" s="9">
        <v>1000</v>
      </c>
      <c r="E59" s="9">
        <f t="shared" si="11"/>
        <v>18600</v>
      </c>
      <c r="F59" s="9">
        <v>0</v>
      </c>
      <c r="G59" s="9">
        <f t="shared" si="12"/>
        <v>18600</v>
      </c>
      <c r="H59" s="9"/>
      <c r="I59" s="9">
        <f>I58+D59</f>
        <v>11500</v>
      </c>
      <c r="J59" s="22">
        <f t="shared" si="13"/>
        <v>5.1020408163265305</v>
      </c>
      <c r="K59" s="9">
        <v>18500</v>
      </c>
      <c r="L59" s="32">
        <f t="shared" si="14"/>
        <v>1665</v>
      </c>
      <c r="M59" s="9">
        <f t="shared" si="15"/>
        <v>1850</v>
      </c>
      <c r="N59" s="9">
        <v>1200</v>
      </c>
      <c r="O59" s="9">
        <v>2800</v>
      </c>
    </row>
    <row r="60" spans="1:15" s="53" customFormat="1" x14ac:dyDescent="0.25">
      <c r="A60" s="49">
        <f t="shared" si="3"/>
        <v>57</v>
      </c>
      <c r="B60" s="50">
        <v>44659</v>
      </c>
      <c r="C60" s="51">
        <f t="shared" si="10"/>
        <v>21450</v>
      </c>
      <c r="D60" s="51">
        <v>1250</v>
      </c>
      <c r="E60" s="51">
        <f t="shared" si="11"/>
        <v>20200</v>
      </c>
      <c r="F60" s="51">
        <v>550</v>
      </c>
      <c r="G60" s="51">
        <f t="shared" si="12"/>
        <v>20750</v>
      </c>
      <c r="H60" s="51">
        <f>D60-F60</f>
        <v>700</v>
      </c>
      <c r="I60" s="51">
        <f>I59+H60</f>
        <v>12200</v>
      </c>
      <c r="J60" s="52">
        <f t="shared" si="13"/>
        <v>5.8275058275058278</v>
      </c>
      <c r="K60" s="51">
        <v>0</v>
      </c>
      <c r="L60" s="51">
        <f t="shared" si="14"/>
        <v>0</v>
      </c>
      <c r="M60" s="51">
        <f t="shared" si="15"/>
        <v>0</v>
      </c>
      <c r="N60" s="51">
        <v>0</v>
      </c>
      <c r="O60" s="51">
        <v>3700</v>
      </c>
    </row>
    <row r="61" spans="1:15" x14ac:dyDescent="0.25">
      <c r="A61" s="7">
        <f t="shared" si="3"/>
        <v>58</v>
      </c>
      <c r="B61" s="8">
        <v>44667</v>
      </c>
      <c r="C61" s="32">
        <f t="shared" si="10"/>
        <v>19600</v>
      </c>
      <c r="D61" s="9"/>
      <c r="E61" s="9">
        <f t="shared" si="11"/>
        <v>19600</v>
      </c>
      <c r="F61" s="9">
        <v>0</v>
      </c>
      <c r="G61" s="9">
        <f t="shared" si="12"/>
        <v>19600</v>
      </c>
      <c r="H61" s="9"/>
      <c r="I61" s="9"/>
      <c r="J61" s="22">
        <f t="shared" si="13"/>
        <v>0</v>
      </c>
      <c r="K61" s="9">
        <v>0</v>
      </c>
      <c r="L61" s="32">
        <f t="shared" si="14"/>
        <v>0</v>
      </c>
      <c r="M61" s="9">
        <f t="shared" si="15"/>
        <v>0</v>
      </c>
      <c r="N61" s="9">
        <v>0</v>
      </c>
      <c r="O61" s="9">
        <v>0</v>
      </c>
    </row>
    <row r="62" spans="1:15" x14ac:dyDescent="0.25">
      <c r="A62" s="7">
        <f t="shared" si="3"/>
        <v>59</v>
      </c>
      <c r="B62" s="8"/>
      <c r="C62" s="32">
        <f t="shared" si="10"/>
        <v>17750</v>
      </c>
      <c r="D62" s="9"/>
      <c r="E62" s="9">
        <f t="shared" si="11"/>
        <v>17750</v>
      </c>
      <c r="F62" s="9">
        <v>0</v>
      </c>
      <c r="G62" s="9">
        <f t="shared" si="12"/>
        <v>17750</v>
      </c>
      <c r="H62" s="9"/>
      <c r="I62" s="9"/>
      <c r="J62" s="22">
        <f t="shared" si="13"/>
        <v>0</v>
      </c>
      <c r="K62" s="9">
        <v>0</v>
      </c>
      <c r="L62" s="32">
        <f t="shared" si="14"/>
        <v>0</v>
      </c>
      <c r="M62" s="9">
        <f t="shared" si="15"/>
        <v>0</v>
      </c>
      <c r="N62" s="9">
        <v>0</v>
      </c>
      <c r="O62" s="9">
        <v>0</v>
      </c>
    </row>
    <row r="63" spans="1:15" x14ac:dyDescent="0.25">
      <c r="A63" s="7"/>
      <c r="B63" s="8"/>
      <c r="C63" s="32"/>
      <c r="D63" s="9"/>
      <c r="E63" s="9"/>
      <c r="F63" s="9">
        <v>0</v>
      </c>
      <c r="G63" s="9"/>
      <c r="H63" s="9"/>
      <c r="I63" s="9"/>
      <c r="J63" s="22"/>
      <c r="K63" s="9">
        <v>0</v>
      </c>
      <c r="L63" s="32">
        <f t="shared" si="14"/>
        <v>0</v>
      </c>
      <c r="M63" s="9">
        <f t="shared" si="15"/>
        <v>0</v>
      </c>
      <c r="N63" s="9"/>
      <c r="O63" s="9"/>
    </row>
    <row r="64" spans="1:15" x14ac:dyDescent="0.25">
      <c r="A64" s="7"/>
      <c r="B64" s="8"/>
      <c r="C64" s="32"/>
      <c r="D64" s="9"/>
      <c r="E64" s="9"/>
      <c r="F64" s="9"/>
      <c r="G64" s="9"/>
      <c r="H64" s="9"/>
      <c r="I64" s="9"/>
      <c r="J64" s="22"/>
      <c r="K64" s="9"/>
      <c r="L64" s="32"/>
      <c r="M64" s="9"/>
      <c r="N64" s="9"/>
      <c r="O64" s="9"/>
    </row>
    <row r="65" spans="1:15" x14ac:dyDescent="0.25">
      <c r="A65" s="7"/>
      <c r="B65" s="8"/>
      <c r="C65" s="32"/>
      <c r="D65" s="9"/>
      <c r="E65" s="9"/>
      <c r="F65" s="9"/>
      <c r="G65" s="9"/>
      <c r="H65" s="9"/>
      <c r="I65" s="9"/>
      <c r="J65" s="22"/>
      <c r="K65" s="9"/>
      <c r="L65" s="32"/>
      <c r="M65" s="9"/>
      <c r="N65" s="9"/>
      <c r="O65" s="9"/>
    </row>
    <row r="66" spans="1:15" x14ac:dyDescent="0.25">
      <c r="A66" s="7"/>
      <c r="B66" s="8"/>
      <c r="C66" s="32"/>
      <c r="D66" s="9"/>
      <c r="E66" s="9"/>
      <c r="F66" s="9"/>
      <c r="G66" s="9"/>
      <c r="H66" s="9"/>
      <c r="I66" s="9"/>
      <c r="J66" s="22"/>
      <c r="K66" s="9"/>
      <c r="L66" s="32"/>
      <c r="M66" s="9"/>
      <c r="N66" s="9"/>
      <c r="O66" s="9"/>
    </row>
    <row r="67" spans="1:15" x14ac:dyDescent="0.25">
      <c r="A67" s="7"/>
      <c r="B67" s="8"/>
      <c r="C67" s="32"/>
      <c r="D67" s="9"/>
      <c r="E67" s="9"/>
      <c r="F67" s="9"/>
      <c r="G67" s="9"/>
      <c r="H67" s="9"/>
      <c r="I67" s="9"/>
      <c r="J67" s="22"/>
      <c r="K67" s="9"/>
      <c r="L67" s="32"/>
      <c r="M67" s="9"/>
      <c r="N67" s="9"/>
      <c r="O67" s="9"/>
    </row>
    <row r="68" spans="1:15" x14ac:dyDescent="0.25">
      <c r="A68" s="7"/>
      <c r="B68" s="8"/>
      <c r="C68" s="32"/>
      <c r="D68" s="9"/>
      <c r="E68" s="9"/>
      <c r="F68" s="9"/>
      <c r="G68" s="9"/>
      <c r="H68" s="9"/>
      <c r="I68" s="9"/>
      <c r="J68" s="22"/>
      <c r="K68" s="9"/>
      <c r="L68" s="32"/>
      <c r="M68" s="9"/>
      <c r="N68" s="9"/>
      <c r="O68" s="9"/>
    </row>
    <row r="69" spans="1:15" x14ac:dyDescent="0.25">
      <c r="A69" s="10"/>
      <c r="B69" s="10"/>
      <c r="C69" s="11">
        <f>SUM(C4:C18)</f>
        <v>90350</v>
      </c>
      <c r="D69" s="11">
        <f>SUM(D4:D36)</f>
        <v>0</v>
      </c>
      <c r="E69" s="11">
        <f>SUM(E4:E21)</f>
        <v>124650</v>
      </c>
      <c r="F69" s="11">
        <f>SUM(F4:F36)</f>
        <v>0</v>
      </c>
      <c r="G69" s="12">
        <f>SUM(G4:G21)</f>
        <v>124650</v>
      </c>
      <c r="H69" s="12"/>
      <c r="I69" s="12"/>
      <c r="J69" s="13">
        <f>SUM(J4:J18)</f>
        <v>0</v>
      </c>
      <c r="K69" s="11">
        <f>SUM(K4:K41)</f>
        <v>427500</v>
      </c>
      <c r="L69" s="11">
        <f>SUM(L4:L18)</f>
        <v>9175</v>
      </c>
      <c r="M69" s="11">
        <f>SUM(M4:M21)</f>
        <v>15750</v>
      </c>
      <c r="N69" s="11">
        <f>SUM(N4:N21)</f>
        <v>13650</v>
      </c>
      <c r="O69" s="11">
        <f>SUM(O4:O18)</f>
        <v>5300</v>
      </c>
    </row>
    <row r="71" spans="1:15" x14ac:dyDescent="0.25">
      <c r="B71" s="17"/>
    </row>
    <row r="72" spans="1:15" x14ac:dyDescent="0.25">
      <c r="B72" s="16"/>
      <c r="C72" s="15"/>
      <c r="D72" s="15"/>
      <c r="E72" s="14"/>
      <c r="F72" s="15"/>
      <c r="G72" s="15"/>
      <c r="H72" s="15"/>
      <c r="I72" s="15"/>
    </row>
    <row r="73" spans="1:15" x14ac:dyDescent="0.25">
      <c r="B73" s="24"/>
      <c r="C73" s="15"/>
      <c r="D73" s="15"/>
      <c r="E73" s="25"/>
      <c r="F73" s="26"/>
      <c r="G73" s="26"/>
      <c r="H73" s="26"/>
      <c r="I73" s="26"/>
    </row>
    <row r="74" spans="1:15" x14ac:dyDescent="0.25">
      <c r="B74" s="24"/>
      <c r="C74" s="15"/>
      <c r="D74" s="15"/>
      <c r="E74" s="14"/>
      <c r="F74" s="14"/>
      <c r="G74" s="27"/>
      <c r="H74" s="27"/>
      <c r="I74" s="27"/>
    </row>
    <row r="75" spans="1:15" x14ac:dyDescent="0.25">
      <c r="B75" s="24"/>
      <c r="C75" s="15"/>
      <c r="D75" s="15"/>
      <c r="E75" s="14"/>
      <c r="F75" s="14"/>
      <c r="G75" s="27"/>
      <c r="H75" s="27"/>
      <c r="I75" s="27"/>
    </row>
    <row r="76" spans="1:15" x14ac:dyDescent="0.25">
      <c r="B76" s="24"/>
      <c r="C76" s="15"/>
      <c r="D76" s="15"/>
      <c r="E76" s="14"/>
      <c r="F76" s="14"/>
      <c r="G76" s="27"/>
      <c r="H76" s="27"/>
      <c r="I76" s="27"/>
    </row>
    <row r="77" spans="1:15" x14ac:dyDescent="0.25">
      <c r="B77" s="24"/>
      <c r="C77" s="15"/>
      <c r="D77" s="15"/>
      <c r="E77" s="14"/>
      <c r="F77" s="14"/>
      <c r="G77" s="27"/>
      <c r="H77" s="27"/>
      <c r="I77" s="27"/>
    </row>
    <row r="78" spans="1:15" x14ac:dyDescent="0.25">
      <c r="B78" s="24"/>
      <c r="C78" s="15"/>
      <c r="D78" s="15"/>
      <c r="E78" s="14"/>
      <c r="F78" s="14"/>
      <c r="G78" s="27"/>
      <c r="H78" s="27"/>
      <c r="I78" s="27"/>
    </row>
    <row r="79" spans="1:15" x14ac:dyDescent="0.25">
      <c r="B79" s="24"/>
      <c r="C79" s="15"/>
      <c r="D79" s="15"/>
      <c r="E79" s="14"/>
      <c r="F79" s="14"/>
      <c r="G79" s="15"/>
      <c r="H79" s="15"/>
      <c r="I79" s="15"/>
    </row>
    <row r="80" spans="1:15" x14ac:dyDescent="0.25">
      <c r="B80" s="28"/>
      <c r="C80" s="17"/>
      <c r="F80" s="23"/>
    </row>
    <row r="81" spans="2:6" x14ac:dyDescent="0.25">
      <c r="B81" s="28"/>
      <c r="C81" s="17"/>
      <c r="F81" s="23"/>
    </row>
    <row r="82" spans="2:6" x14ac:dyDescent="0.25">
      <c r="C82" s="17"/>
      <c r="F82" s="29"/>
    </row>
    <row r="83" spans="2:6" x14ac:dyDescent="0.25">
      <c r="C83" s="17"/>
    </row>
    <row r="84" spans="2:6" x14ac:dyDescent="0.25">
      <c r="C84" s="17"/>
    </row>
    <row r="85" spans="2:6" x14ac:dyDescent="0.25">
      <c r="C85" s="17"/>
    </row>
    <row r="86" spans="2:6" x14ac:dyDescent="0.25">
      <c r="C86" s="17"/>
    </row>
    <row r="87" spans="2:6" x14ac:dyDescent="0.25">
      <c r="C87" s="17"/>
    </row>
    <row r="88" spans="2:6" x14ac:dyDescent="0.25">
      <c r="C88" s="17"/>
    </row>
    <row r="89" spans="2:6" x14ac:dyDescent="0.25">
      <c r="C89" s="17"/>
    </row>
    <row r="90" spans="2:6" x14ac:dyDescent="0.25">
      <c r="C90" s="17"/>
    </row>
    <row r="91" spans="2:6" x14ac:dyDescent="0.25">
      <c r="C91" s="17"/>
    </row>
    <row r="92" spans="2:6" x14ac:dyDescent="0.25">
      <c r="C92" s="17"/>
    </row>
    <row r="93" spans="2:6" x14ac:dyDescent="0.25">
      <c r="C93" s="17"/>
    </row>
    <row r="94" spans="2:6" x14ac:dyDescent="0.25">
      <c r="C94" s="17"/>
    </row>
    <row r="95" spans="2:6" x14ac:dyDescent="0.25">
      <c r="C95" s="17"/>
    </row>
    <row r="96" spans="2:6" x14ac:dyDescent="0.25">
      <c r="C96" s="17"/>
    </row>
    <row r="97" spans="3:3" x14ac:dyDescent="0.25">
      <c r="C97" s="17"/>
    </row>
    <row r="98" spans="3:3" x14ac:dyDescent="0.25">
      <c r="C98" s="17"/>
    </row>
    <row r="99" spans="3:3" x14ac:dyDescent="0.25">
      <c r="C99" s="17"/>
    </row>
    <row r="100" spans="3:3" x14ac:dyDescent="0.25">
      <c r="C100" s="17"/>
    </row>
    <row r="101" spans="3:3" x14ac:dyDescent="0.25">
      <c r="C101" s="17"/>
    </row>
    <row r="102" spans="3:3" x14ac:dyDescent="0.25">
      <c r="C102" s="17"/>
    </row>
    <row r="103" spans="3:3" x14ac:dyDescent="0.25">
      <c r="C103" s="17"/>
    </row>
    <row r="104" spans="3:3" x14ac:dyDescent="0.25">
      <c r="C104" s="17"/>
    </row>
    <row r="105" spans="3:3" x14ac:dyDescent="0.25">
      <c r="C105" s="17"/>
    </row>
    <row r="106" spans="3:3" x14ac:dyDescent="0.25">
      <c r="C106" s="17"/>
    </row>
    <row r="107" spans="3:3" x14ac:dyDescent="0.25">
      <c r="C107" s="17"/>
    </row>
    <row r="108" spans="3:3" x14ac:dyDescent="0.25">
      <c r="C108" s="17"/>
    </row>
    <row r="109" spans="3:3" x14ac:dyDescent="0.25">
      <c r="C109" s="17"/>
    </row>
    <row r="110" spans="3:3" x14ac:dyDescent="0.25">
      <c r="C110" s="17"/>
    </row>
    <row r="111" spans="3:3" x14ac:dyDescent="0.25">
      <c r="C111" s="17"/>
    </row>
    <row r="112" spans="3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</sheetData>
  <mergeCells count="3">
    <mergeCell ref="A1:O1"/>
    <mergeCell ref="B2:C2"/>
    <mergeCell ref="D2:G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9C91-039C-4953-931B-D2E52E90D8BE}">
  <dimension ref="A1:S175"/>
  <sheetViews>
    <sheetView topLeftCell="A58" workbookViewId="0">
      <selection activeCell="H70" sqref="H70:H71"/>
    </sheetView>
  </sheetViews>
  <sheetFormatPr baseColWidth="10" defaultRowHeight="15" x14ac:dyDescent="0.25"/>
  <cols>
    <col min="1" max="1" width="5.85546875" style="1" customWidth="1"/>
    <col min="2" max="2" width="14.140625" style="1" bestFit="1" customWidth="1"/>
    <col min="3" max="3" width="14.7109375" style="1" bestFit="1" customWidth="1"/>
    <col min="4" max="4" width="11.42578125" style="1"/>
    <col min="5" max="5" width="14.7109375" style="1" bestFit="1" customWidth="1"/>
    <col min="6" max="6" width="17.5703125" style="1" bestFit="1" customWidth="1"/>
    <col min="7" max="7" width="14.7109375" style="23" bestFit="1" customWidth="1"/>
    <col min="8" max="8" width="17.42578125" style="23" customWidth="1"/>
    <col min="9" max="9" width="14.7109375" style="23" customWidth="1"/>
    <col min="10" max="10" width="17" style="1" customWidth="1"/>
    <col min="11" max="11" width="14.7109375" style="1" bestFit="1" customWidth="1"/>
    <col min="12" max="12" width="13.28515625" style="1" bestFit="1" customWidth="1"/>
    <col min="13" max="13" width="15.5703125" style="1" customWidth="1"/>
    <col min="14" max="14" width="13.5703125" style="1" bestFit="1" customWidth="1"/>
    <col min="15" max="15" width="13.42578125" style="1" bestFit="1" customWidth="1"/>
    <col min="16" max="16" width="15.42578125" style="1" hidden="1" customWidth="1"/>
    <col min="17" max="17" width="16" style="1" hidden="1" customWidth="1"/>
    <col min="18" max="18" width="13.85546875" style="1" bestFit="1" customWidth="1"/>
    <col min="19" max="19" width="15.140625" style="1" bestFit="1" customWidth="1"/>
    <col min="20" max="20" width="13.7109375" style="1" bestFit="1" customWidth="1"/>
    <col min="21" max="16384" width="11.42578125" style="1"/>
  </cols>
  <sheetData>
    <row r="1" spans="1:17" ht="24" thickBot="1" x14ac:dyDescent="0.3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5"/>
    </row>
    <row r="2" spans="1:17" s="20" customFormat="1" ht="16.5" thickBot="1" x14ac:dyDescent="0.3">
      <c r="A2" s="2"/>
      <c r="B2" s="156" t="s">
        <v>1</v>
      </c>
      <c r="C2" s="157"/>
      <c r="D2" s="157" t="s">
        <v>50</v>
      </c>
      <c r="E2" s="157"/>
      <c r="F2" s="157"/>
      <c r="G2" s="157"/>
      <c r="H2" s="36"/>
      <c r="I2" s="36"/>
      <c r="J2" s="36"/>
      <c r="K2" s="18" t="s">
        <v>51</v>
      </c>
      <c r="L2" s="18"/>
      <c r="M2" s="18"/>
      <c r="N2" s="18"/>
      <c r="O2" s="19"/>
    </row>
    <row r="3" spans="1:17" s="21" customFormat="1" ht="30" x14ac:dyDescent="0.25">
      <c r="A3" s="3"/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45</v>
      </c>
      <c r="I3" s="6" t="s">
        <v>46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7" x14ac:dyDescent="0.25">
      <c r="A4" s="7">
        <v>1</v>
      </c>
      <c r="B4" s="31">
        <v>44184</v>
      </c>
      <c r="C4" s="9">
        <v>0</v>
      </c>
      <c r="D4" s="9">
        <v>0</v>
      </c>
      <c r="E4" s="9">
        <f t="shared" ref="E4:E41" si="0">C4-D4</f>
        <v>0</v>
      </c>
      <c r="F4" s="9">
        <v>0</v>
      </c>
      <c r="G4" s="9">
        <f t="shared" ref="G4:G41" si="1">E4+F4</f>
        <v>0</v>
      </c>
      <c r="H4" s="9"/>
      <c r="I4" s="9"/>
      <c r="J4" s="22"/>
      <c r="K4" s="9">
        <v>11000</v>
      </c>
      <c r="L4" s="32">
        <f>K4*0.06</f>
        <v>660</v>
      </c>
      <c r="M4" s="9">
        <f t="shared" ref="M4:M41" si="2">K4*0.1</f>
        <v>1100</v>
      </c>
      <c r="N4" s="9">
        <v>0</v>
      </c>
      <c r="O4" s="9">
        <v>0</v>
      </c>
    </row>
    <row r="5" spans="1:17" s="34" customFormat="1" x14ac:dyDescent="0.25">
      <c r="A5" s="30">
        <f t="shared" ref="A5:A68" si="3">A4+1</f>
        <v>2</v>
      </c>
      <c r="B5" s="31">
        <v>44191</v>
      </c>
      <c r="C5" s="32">
        <f>M4</f>
        <v>1100</v>
      </c>
      <c r="D5" s="32">
        <v>0</v>
      </c>
      <c r="E5" s="32">
        <f t="shared" si="0"/>
        <v>1100</v>
      </c>
      <c r="F5" s="32">
        <v>0</v>
      </c>
      <c r="G5" s="32">
        <f t="shared" si="1"/>
        <v>1100</v>
      </c>
      <c r="H5" s="32"/>
      <c r="I5" s="32"/>
      <c r="J5" s="33">
        <f t="shared" ref="J5:J41" si="4">D5*100/C5</f>
        <v>0</v>
      </c>
      <c r="K5" s="32">
        <v>10000</v>
      </c>
      <c r="L5" s="32">
        <f t="shared" ref="L5:L17" si="5">K5*0.06</f>
        <v>600</v>
      </c>
      <c r="M5" s="32">
        <f t="shared" si="2"/>
        <v>1000</v>
      </c>
      <c r="N5" s="32">
        <v>0</v>
      </c>
      <c r="O5" s="32">
        <v>0</v>
      </c>
    </row>
    <row r="6" spans="1:17" s="34" customFormat="1" x14ac:dyDescent="0.25">
      <c r="A6" s="30">
        <f t="shared" si="3"/>
        <v>3</v>
      </c>
      <c r="B6" s="31">
        <v>44198</v>
      </c>
      <c r="C6" s="32">
        <f t="shared" ref="C6:C17" si="6">C5+M5</f>
        <v>2100</v>
      </c>
      <c r="D6" s="32">
        <v>0</v>
      </c>
      <c r="E6" s="32">
        <f t="shared" si="0"/>
        <v>2100</v>
      </c>
      <c r="F6" s="32">
        <v>0</v>
      </c>
      <c r="G6" s="32">
        <f t="shared" si="1"/>
        <v>2100</v>
      </c>
      <c r="H6" s="32"/>
      <c r="I6" s="32"/>
      <c r="J6" s="33">
        <f t="shared" si="4"/>
        <v>0</v>
      </c>
      <c r="K6" s="32">
        <v>0</v>
      </c>
      <c r="L6" s="32">
        <f t="shared" si="5"/>
        <v>0</v>
      </c>
      <c r="M6" s="32">
        <f t="shared" si="2"/>
        <v>0</v>
      </c>
      <c r="N6" s="32">
        <v>0</v>
      </c>
      <c r="O6" s="32">
        <v>0</v>
      </c>
    </row>
    <row r="7" spans="1:17" s="34" customFormat="1" x14ac:dyDescent="0.25">
      <c r="A7" s="30">
        <f t="shared" si="3"/>
        <v>4</v>
      </c>
      <c r="B7" s="31">
        <v>44205</v>
      </c>
      <c r="C7" s="32">
        <f t="shared" si="6"/>
        <v>2100</v>
      </c>
      <c r="D7" s="32">
        <v>0</v>
      </c>
      <c r="E7" s="32">
        <f t="shared" si="0"/>
        <v>2100</v>
      </c>
      <c r="F7" s="32">
        <v>0</v>
      </c>
      <c r="G7" s="32">
        <f t="shared" si="1"/>
        <v>2100</v>
      </c>
      <c r="H7" s="32">
        <v>0</v>
      </c>
      <c r="I7" s="32">
        <v>0</v>
      </c>
      <c r="J7" s="33">
        <f t="shared" si="4"/>
        <v>0</v>
      </c>
      <c r="K7" s="32">
        <v>10000</v>
      </c>
      <c r="L7" s="32">
        <f t="shared" si="5"/>
        <v>600</v>
      </c>
      <c r="M7" s="32">
        <f t="shared" si="2"/>
        <v>1000</v>
      </c>
      <c r="N7" s="32">
        <v>1000</v>
      </c>
      <c r="O7" s="32">
        <v>0</v>
      </c>
    </row>
    <row r="8" spans="1:17" s="34" customFormat="1" x14ac:dyDescent="0.25">
      <c r="A8" s="30">
        <f t="shared" si="3"/>
        <v>5</v>
      </c>
      <c r="B8" s="31">
        <v>44212</v>
      </c>
      <c r="C8" s="32">
        <f t="shared" si="6"/>
        <v>3100</v>
      </c>
      <c r="D8" s="32">
        <v>0</v>
      </c>
      <c r="E8" s="32">
        <f t="shared" si="0"/>
        <v>3100</v>
      </c>
      <c r="F8" s="32">
        <v>0</v>
      </c>
      <c r="G8" s="32">
        <f t="shared" si="1"/>
        <v>3100</v>
      </c>
      <c r="H8" s="32">
        <v>0</v>
      </c>
      <c r="I8" s="32">
        <v>0</v>
      </c>
      <c r="J8" s="33">
        <f t="shared" si="4"/>
        <v>0</v>
      </c>
      <c r="K8" s="32">
        <v>0</v>
      </c>
      <c r="L8" s="32">
        <f t="shared" si="5"/>
        <v>0</v>
      </c>
      <c r="M8" s="32">
        <f t="shared" si="2"/>
        <v>0</v>
      </c>
      <c r="N8" s="32">
        <v>0</v>
      </c>
      <c r="O8" s="32">
        <v>1000</v>
      </c>
    </row>
    <row r="9" spans="1:17" s="34" customFormat="1" x14ac:dyDescent="0.25">
      <c r="A9" s="30">
        <f t="shared" si="3"/>
        <v>6</v>
      </c>
      <c r="B9" s="31">
        <v>44219</v>
      </c>
      <c r="C9" s="32">
        <f t="shared" si="6"/>
        <v>3100</v>
      </c>
      <c r="D9" s="32">
        <v>0</v>
      </c>
      <c r="E9" s="32">
        <f t="shared" si="0"/>
        <v>3100</v>
      </c>
      <c r="F9" s="32">
        <v>0</v>
      </c>
      <c r="G9" s="32">
        <f t="shared" si="1"/>
        <v>3100</v>
      </c>
      <c r="H9" s="32">
        <v>0</v>
      </c>
      <c r="I9" s="32">
        <v>0</v>
      </c>
      <c r="J9" s="33">
        <f t="shared" si="4"/>
        <v>0</v>
      </c>
      <c r="K9" s="32">
        <v>0</v>
      </c>
      <c r="L9" s="32">
        <f t="shared" si="5"/>
        <v>0</v>
      </c>
      <c r="M9" s="32">
        <f t="shared" si="2"/>
        <v>0</v>
      </c>
      <c r="N9" s="32">
        <v>0</v>
      </c>
      <c r="O9" s="32">
        <v>0</v>
      </c>
    </row>
    <row r="10" spans="1:17" s="34" customFormat="1" x14ac:dyDescent="0.25">
      <c r="A10" s="30">
        <f t="shared" si="3"/>
        <v>7</v>
      </c>
      <c r="B10" s="31">
        <v>44226</v>
      </c>
      <c r="C10" s="32">
        <f t="shared" si="6"/>
        <v>3100</v>
      </c>
      <c r="D10" s="32">
        <v>100</v>
      </c>
      <c r="E10" s="32">
        <f t="shared" si="0"/>
        <v>3000</v>
      </c>
      <c r="F10" s="32">
        <v>0</v>
      </c>
      <c r="G10" s="32">
        <f t="shared" si="1"/>
        <v>3000</v>
      </c>
      <c r="H10" s="32">
        <v>0</v>
      </c>
      <c r="I10" s="32">
        <f>D10</f>
        <v>100</v>
      </c>
      <c r="J10" s="33">
        <f t="shared" si="4"/>
        <v>3.225806451612903</v>
      </c>
      <c r="K10" s="32">
        <v>6000</v>
      </c>
      <c r="L10" s="32">
        <f t="shared" si="5"/>
        <v>360</v>
      </c>
      <c r="M10" s="32">
        <f t="shared" si="2"/>
        <v>600</v>
      </c>
      <c r="N10" s="32">
        <v>600</v>
      </c>
      <c r="O10" s="32">
        <v>0</v>
      </c>
    </row>
    <row r="11" spans="1:17" s="34" customFormat="1" x14ac:dyDescent="0.25">
      <c r="A11" s="30">
        <f t="shared" si="3"/>
        <v>8</v>
      </c>
      <c r="B11" s="31">
        <v>44233</v>
      </c>
      <c r="C11" s="32">
        <f t="shared" si="6"/>
        <v>3700</v>
      </c>
      <c r="D11" s="32">
        <v>200</v>
      </c>
      <c r="E11" s="32">
        <f t="shared" si="0"/>
        <v>3500</v>
      </c>
      <c r="F11" s="32">
        <v>0</v>
      </c>
      <c r="G11" s="32">
        <f t="shared" si="1"/>
        <v>3500</v>
      </c>
      <c r="H11" s="32">
        <v>0</v>
      </c>
      <c r="I11" s="32">
        <f>I10+D11</f>
        <v>300</v>
      </c>
      <c r="J11" s="33">
        <f t="shared" si="4"/>
        <v>5.4054054054054053</v>
      </c>
      <c r="K11" s="32">
        <v>6000</v>
      </c>
      <c r="L11" s="32">
        <f t="shared" si="5"/>
        <v>360</v>
      </c>
      <c r="M11" s="32">
        <f t="shared" si="2"/>
        <v>600</v>
      </c>
      <c r="N11" s="32">
        <v>200</v>
      </c>
      <c r="O11" s="32">
        <v>600</v>
      </c>
    </row>
    <row r="12" spans="1:17" s="34" customFormat="1" x14ac:dyDescent="0.25">
      <c r="A12" s="30">
        <f t="shared" si="3"/>
        <v>9</v>
      </c>
      <c r="B12" s="31">
        <v>44240</v>
      </c>
      <c r="C12" s="32">
        <f t="shared" si="6"/>
        <v>4300</v>
      </c>
      <c r="D12" s="32">
        <v>0</v>
      </c>
      <c r="E12" s="32">
        <f t="shared" si="0"/>
        <v>4300</v>
      </c>
      <c r="F12" s="32">
        <v>0</v>
      </c>
      <c r="G12" s="32">
        <f t="shared" si="1"/>
        <v>4300</v>
      </c>
      <c r="H12" s="32">
        <v>0</v>
      </c>
      <c r="I12" s="32">
        <f>I11</f>
        <v>300</v>
      </c>
      <c r="J12" s="33">
        <f t="shared" si="4"/>
        <v>0</v>
      </c>
      <c r="K12" s="32">
        <v>10000</v>
      </c>
      <c r="L12" s="32">
        <f t="shared" si="5"/>
        <v>600</v>
      </c>
      <c r="M12" s="32">
        <f t="shared" si="2"/>
        <v>1000</v>
      </c>
      <c r="N12" s="32">
        <v>0</v>
      </c>
      <c r="O12" s="32">
        <v>200</v>
      </c>
    </row>
    <row r="13" spans="1:17" s="34" customFormat="1" x14ac:dyDescent="0.25">
      <c r="A13" s="30">
        <f t="shared" si="3"/>
        <v>10</v>
      </c>
      <c r="B13" s="31">
        <v>44247</v>
      </c>
      <c r="C13" s="32">
        <f t="shared" si="6"/>
        <v>5300</v>
      </c>
      <c r="D13" s="32">
        <v>200</v>
      </c>
      <c r="E13" s="32">
        <f t="shared" si="0"/>
        <v>5100</v>
      </c>
      <c r="F13" s="32">
        <v>0</v>
      </c>
      <c r="G13" s="32">
        <f t="shared" si="1"/>
        <v>5100</v>
      </c>
      <c r="H13" s="32">
        <v>0</v>
      </c>
      <c r="I13" s="32">
        <f>I12+D13</f>
        <v>500</v>
      </c>
      <c r="J13" s="33">
        <f t="shared" si="4"/>
        <v>3.7735849056603774</v>
      </c>
      <c r="K13" s="32">
        <v>6000</v>
      </c>
      <c r="L13" s="32">
        <f t="shared" si="5"/>
        <v>360</v>
      </c>
      <c r="M13" s="32">
        <f t="shared" si="2"/>
        <v>600</v>
      </c>
      <c r="N13" s="32">
        <v>0</v>
      </c>
      <c r="O13" s="32">
        <v>0</v>
      </c>
    </row>
    <row r="14" spans="1:17" s="34" customFormat="1" x14ac:dyDescent="0.25">
      <c r="A14" s="30">
        <f t="shared" si="3"/>
        <v>11</v>
      </c>
      <c r="B14" s="31">
        <v>44254</v>
      </c>
      <c r="C14" s="32">
        <f t="shared" si="6"/>
        <v>5900</v>
      </c>
      <c r="D14" s="32">
        <v>0</v>
      </c>
      <c r="E14" s="32">
        <f t="shared" si="0"/>
        <v>5900</v>
      </c>
      <c r="F14" s="32">
        <v>0</v>
      </c>
      <c r="G14" s="32">
        <f t="shared" si="1"/>
        <v>5900</v>
      </c>
      <c r="H14" s="32">
        <v>0</v>
      </c>
      <c r="I14" s="32">
        <f>I13</f>
        <v>500</v>
      </c>
      <c r="J14" s="33">
        <f t="shared" si="4"/>
        <v>0</v>
      </c>
      <c r="K14" s="32">
        <v>6500</v>
      </c>
      <c r="L14" s="32">
        <f t="shared" si="5"/>
        <v>390</v>
      </c>
      <c r="M14" s="32">
        <f t="shared" si="2"/>
        <v>650</v>
      </c>
      <c r="N14" s="32">
        <v>1600</v>
      </c>
      <c r="O14" s="32">
        <v>0</v>
      </c>
      <c r="P14" s="34" t="s">
        <v>47</v>
      </c>
      <c r="Q14" s="34" t="s">
        <v>48</v>
      </c>
    </row>
    <row r="15" spans="1:17" s="42" customFormat="1" x14ac:dyDescent="0.25">
      <c r="A15" s="38">
        <f t="shared" si="3"/>
        <v>12</v>
      </c>
      <c r="B15" s="39">
        <v>44261</v>
      </c>
      <c r="C15" s="40">
        <f t="shared" si="6"/>
        <v>6550</v>
      </c>
      <c r="D15" s="40">
        <v>0</v>
      </c>
      <c r="E15" s="40">
        <f t="shared" si="0"/>
        <v>6550</v>
      </c>
      <c r="F15" s="40">
        <v>0</v>
      </c>
      <c r="G15" s="40">
        <f t="shared" si="1"/>
        <v>6550</v>
      </c>
      <c r="H15" s="40">
        <v>0</v>
      </c>
      <c r="I15" s="40">
        <f>I14</f>
        <v>500</v>
      </c>
      <c r="J15" s="41">
        <f t="shared" si="4"/>
        <v>0</v>
      </c>
      <c r="K15" s="40">
        <v>0</v>
      </c>
      <c r="L15" s="40">
        <f t="shared" si="5"/>
        <v>0</v>
      </c>
      <c r="M15" s="40">
        <f t="shared" si="2"/>
        <v>0</v>
      </c>
      <c r="N15" s="40">
        <v>0</v>
      </c>
      <c r="O15" s="40">
        <v>400</v>
      </c>
    </row>
    <row r="16" spans="1:17" s="34" customFormat="1" x14ac:dyDescent="0.25">
      <c r="A16" s="30">
        <f t="shared" si="3"/>
        <v>13</v>
      </c>
      <c r="B16" s="31">
        <v>44268</v>
      </c>
      <c r="C16" s="32">
        <f t="shared" si="6"/>
        <v>6550</v>
      </c>
      <c r="D16" s="32">
        <v>200</v>
      </c>
      <c r="E16" s="32">
        <f t="shared" si="0"/>
        <v>6350</v>
      </c>
      <c r="F16" s="32">
        <v>0</v>
      </c>
      <c r="G16" s="32">
        <f t="shared" si="1"/>
        <v>6350</v>
      </c>
      <c r="H16" s="32">
        <v>0</v>
      </c>
      <c r="I16" s="32">
        <f>I15+D16</f>
        <v>700</v>
      </c>
      <c r="J16" s="33">
        <f t="shared" si="4"/>
        <v>3.053435114503817</v>
      </c>
      <c r="K16" s="32">
        <v>12500</v>
      </c>
      <c r="L16" s="32">
        <f t="shared" si="5"/>
        <v>750</v>
      </c>
      <c r="M16" s="32">
        <f t="shared" si="2"/>
        <v>1250</v>
      </c>
      <c r="N16" s="32">
        <v>3050</v>
      </c>
      <c r="O16" s="32">
        <v>500</v>
      </c>
    </row>
    <row r="17" spans="1:19" s="34" customFormat="1" x14ac:dyDescent="0.25">
      <c r="A17" s="30">
        <f t="shared" si="3"/>
        <v>14</v>
      </c>
      <c r="B17" s="31">
        <v>44275</v>
      </c>
      <c r="C17" s="32">
        <f t="shared" si="6"/>
        <v>7800</v>
      </c>
      <c r="D17" s="32">
        <v>200</v>
      </c>
      <c r="E17" s="32">
        <f t="shared" si="0"/>
        <v>7600</v>
      </c>
      <c r="F17" s="32">
        <v>0</v>
      </c>
      <c r="G17" s="32">
        <f t="shared" si="1"/>
        <v>7600</v>
      </c>
      <c r="H17" s="32">
        <v>0</v>
      </c>
      <c r="I17" s="32">
        <f>I16+D17</f>
        <v>900</v>
      </c>
      <c r="J17" s="33">
        <f t="shared" si="4"/>
        <v>2.5641025641025643</v>
      </c>
      <c r="K17" s="32">
        <v>11000</v>
      </c>
      <c r="L17" s="32">
        <f t="shared" si="5"/>
        <v>660</v>
      </c>
      <c r="M17" s="32">
        <f t="shared" si="2"/>
        <v>1100</v>
      </c>
      <c r="N17" s="32">
        <v>1600</v>
      </c>
      <c r="O17" s="32">
        <v>1750</v>
      </c>
    </row>
    <row r="18" spans="1:19" s="34" customFormat="1" x14ac:dyDescent="0.25">
      <c r="A18" s="30">
        <f t="shared" si="3"/>
        <v>15</v>
      </c>
      <c r="B18" s="31">
        <v>44282</v>
      </c>
      <c r="C18" s="32">
        <f>C17+M17</f>
        <v>8900</v>
      </c>
      <c r="D18" s="32">
        <v>800</v>
      </c>
      <c r="E18" s="32">
        <f t="shared" si="0"/>
        <v>8100</v>
      </c>
      <c r="F18" s="32">
        <v>0</v>
      </c>
      <c r="G18" s="32">
        <f t="shared" si="1"/>
        <v>8100</v>
      </c>
      <c r="H18" s="32">
        <v>0</v>
      </c>
      <c r="I18" s="32">
        <f>900+800</f>
        <v>1700</v>
      </c>
      <c r="J18" s="33">
        <f t="shared" si="4"/>
        <v>8.9887640449438209</v>
      </c>
      <c r="K18" s="32">
        <v>6500</v>
      </c>
      <c r="L18" s="32">
        <f>K18*0.07</f>
        <v>455.00000000000006</v>
      </c>
      <c r="M18" s="32">
        <f t="shared" si="2"/>
        <v>650</v>
      </c>
      <c r="N18" s="32">
        <v>650</v>
      </c>
      <c r="O18" s="32">
        <v>1900</v>
      </c>
    </row>
    <row r="19" spans="1:19" s="34" customFormat="1" x14ac:dyDescent="0.25">
      <c r="A19" s="30">
        <f t="shared" si="3"/>
        <v>16</v>
      </c>
      <c r="B19" s="31">
        <v>44289</v>
      </c>
      <c r="C19" s="32">
        <f>C18+M18-M4</f>
        <v>8450</v>
      </c>
      <c r="D19" s="32">
        <v>200</v>
      </c>
      <c r="E19" s="32">
        <f t="shared" si="0"/>
        <v>8250</v>
      </c>
      <c r="F19" s="32">
        <v>400</v>
      </c>
      <c r="G19" s="32">
        <f t="shared" si="1"/>
        <v>8650</v>
      </c>
      <c r="H19" s="32">
        <f>F19-D19</f>
        <v>200</v>
      </c>
      <c r="I19" s="32">
        <f>I18-H19</f>
        <v>1500</v>
      </c>
      <c r="J19" s="33">
        <f t="shared" si="4"/>
        <v>2.3668639053254439</v>
      </c>
      <c r="K19" s="32">
        <v>4500</v>
      </c>
      <c r="L19" s="32">
        <f t="shared" ref="L19:L40" si="7">K19*0.07</f>
        <v>315.00000000000006</v>
      </c>
      <c r="M19" s="32">
        <f t="shared" si="2"/>
        <v>450</v>
      </c>
      <c r="N19" s="32">
        <v>850</v>
      </c>
      <c r="O19" s="32">
        <v>1850</v>
      </c>
    </row>
    <row r="20" spans="1:19" s="34" customFormat="1" x14ac:dyDescent="0.25">
      <c r="A20" s="30">
        <f t="shared" si="3"/>
        <v>17</v>
      </c>
      <c r="B20" s="31">
        <v>44296</v>
      </c>
      <c r="C20" s="32">
        <f t="shared" ref="C20:C41" si="8">C19+M19-M5</f>
        <v>7900</v>
      </c>
      <c r="D20" s="32">
        <v>200</v>
      </c>
      <c r="E20" s="32">
        <f t="shared" si="0"/>
        <v>7700</v>
      </c>
      <c r="F20" s="32">
        <v>200</v>
      </c>
      <c r="G20" s="32">
        <f t="shared" si="1"/>
        <v>7900</v>
      </c>
      <c r="H20" s="32">
        <v>0</v>
      </c>
      <c r="I20" s="32">
        <f>I19</f>
        <v>1500</v>
      </c>
      <c r="J20" s="33">
        <f t="shared" si="4"/>
        <v>2.5316455696202533</v>
      </c>
      <c r="K20" s="32">
        <v>0</v>
      </c>
      <c r="L20" s="32">
        <f t="shared" si="7"/>
        <v>0</v>
      </c>
      <c r="M20" s="32">
        <f t="shared" si="2"/>
        <v>0</v>
      </c>
      <c r="N20" s="32">
        <v>0</v>
      </c>
      <c r="O20" s="32">
        <v>1050</v>
      </c>
    </row>
    <row r="21" spans="1:19" s="34" customFormat="1" x14ac:dyDescent="0.25">
      <c r="A21" s="30">
        <f t="shared" si="3"/>
        <v>18</v>
      </c>
      <c r="B21" s="31">
        <v>44303</v>
      </c>
      <c r="C21" s="32">
        <f t="shared" si="8"/>
        <v>7900</v>
      </c>
      <c r="D21" s="32">
        <v>400</v>
      </c>
      <c r="E21" s="32">
        <f t="shared" si="0"/>
        <v>7500</v>
      </c>
      <c r="F21" s="32">
        <v>0</v>
      </c>
      <c r="G21" s="32">
        <f t="shared" si="1"/>
        <v>7500</v>
      </c>
      <c r="H21" s="32">
        <v>0</v>
      </c>
      <c r="I21" s="32">
        <f>I20+D21</f>
        <v>1900</v>
      </c>
      <c r="J21" s="33">
        <f t="shared" si="4"/>
        <v>5.0632911392405067</v>
      </c>
      <c r="K21" s="32">
        <v>4500</v>
      </c>
      <c r="L21" s="32">
        <f t="shared" si="7"/>
        <v>315.00000000000006</v>
      </c>
      <c r="M21" s="32">
        <f t="shared" si="2"/>
        <v>450</v>
      </c>
      <c r="N21" s="32">
        <v>0</v>
      </c>
      <c r="O21" s="32">
        <v>800</v>
      </c>
      <c r="S21" s="35"/>
    </row>
    <row r="22" spans="1:19" s="34" customFormat="1" x14ac:dyDescent="0.25">
      <c r="A22" s="30">
        <f t="shared" si="3"/>
        <v>19</v>
      </c>
      <c r="B22" s="31">
        <v>44310</v>
      </c>
      <c r="C22" s="32">
        <f t="shared" si="8"/>
        <v>7350</v>
      </c>
      <c r="D22" s="32">
        <v>0</v>
      </c>
      <c r="E22" s="32">
        <f t="shared" si="0"/>
        <v>7350</v>
      </c>
      <c r="F22" s="32">
        <v>0</v>
      </c>
      <c r="G22" s="32">
        <f t="shared" si="1"/>
        <v>7350</v>
      </c>
      <c r="H22" s="32">
        <v>0</v>
      </c>
      <c r="I22" s="32">
        <f>I21</f>
        <v>1900</v>
      </c>
      <c r="J22" s="33">
        <f t="shared" si="4"/>
        <v>0</v>
      </c>
      <c r="K22" s="32">
        <v>12000</v>
      </c>
      <c r="L22" s="32">
        <f t="shared" si="7"/>
        <v>840.00000000000011</v>
      </c>
      <c r="M22" s="32">
        <f t="shared" si="2"/>
        <v>1200</v>
      </c>
      <c r="N22" s="32">
        <v>3200</v>
      </c>
      <c r="O22" s="32">
        <v>0</v>
      </c>
    </row>
    <row r="23" spans="1:19" s="34" customFormat="1" x14ac:dyDescent="0.25">
      <c r="A23" s="30">
        <f t="shared" si="3"/>
        <v>20</v>
      </c>
      <c r="B23" s="31">
        <v>44317</v>
      </c>
      <c r="C23" s="32">
        <f t="shared" si="8"/>
        <v>8550</v>
      </c>
      <c r="D23" s="32">
        <v>200</v>
      </c>
      <c r="E23" s="32">
        <f t="shared" si="0"/>
        <v>8350</v>
      </c>
      <c r="F23" s="32">
        <v>0</v>
      </c>
      <c r="G23" s="32">
        <f t="shared" si="1"/>
        <v>8350</v>
      </c>
      <c r="H23" s="32">
        <v>0</v>
      </c>
      <c r="I23" s="32">
        <f>I22+200</f>
        <v>2100</v>
      </c>
      <c r="J23" s="33">
        <f t="shared" si="4"/>
        <v>2.3391812865497075</v>
      </c>
      <c r="K23" s="32">
        <v>6500</v>
      </c>
      <c r="L23" s="32">
        <f t="shared" si="7"/>
        <v>455.00000000000006</v>
      </c>
      <c r="M23" s="32">
        <f t="shared" si="2"/>
        <v>650</v>
      </c>
      <c r="N23" s="32">
        <v>400</v>
      </c>
      <c r="O23" s="32">
        <v>600</v>
      </c>
    </row>
    <row r="24" spans="1:19" s="42" customFormat="1" x14ac:dyDescent="0.25">
      <c r="A24" s="38">
        <f t="shared" si="3"/>
        <v>21</v>
      </c>
      <c r="B24" s="39">
        <v>44324</v>
      </c>
      <c r="C24" s="40">
        <f t="shared" si="8"/>
        <v>9200</v>
      </c>
      <c r="D24" s="40">
        <v>0</v>
      </c>
      <c r="E24" s="40">
        <f t="shared" si="0"/>
        <v>9200</v>
      </c>
      <c r="F24" s="40">
        <v>0</v>
      </c>
      <c r="G24" s="40">
        <f t="shared" si="1"/>
        <v>9200</v>
      </c>
      <c r="H24" s="40">
        <v>0</v>
      </c>
      <c r="I24" s="40">
        <f>I23</f>
        <v>2100</v>
      </c>
      <c r="J24" s="41">
        <f t="shared" si="4"/>
        <v>0</v>
      </c>
      <c r="K24" s="40">
        <v>0</v>
      </c>
      <c r="L24" s="40">
        <f t="shared" si="7"/>
        <v>0</v>
      </c>
      <c r="M24" s="40">
        <f t="shared" si="2"/>
        <v>0</v>
      </c>
      <c r="N24" s="40">
        <v>0</v>
      </c>
      <c r="O24" s="40">
        <v>0</v>
      </c>
    </row>
    <row r="25" spans="1:19" s="34" customFormat="1" x14ac:dyDescent="0.25">
      <c r="A25" s="30">
        <f t="shared" si="3"/>
        <v>22</v>
      </c>
      <c r="B25" s="31">
        <v>44331</v>
      </c>
      <c r="C25" s="32">
        <f t="shared" si="8"/>
        <v>8600</v>
      </c>
      <c r="D25" s="32">
        <v>0</v>
      </c>
      <c r="E25" s="32">
        <f t="shared" si="0"/>
        <v>8600</v>
      </c>
      <c r="F25" s="32">
        <v>250</v>
      </c>
      <c r="G25" s="32">
        <f t="shared" si="1"/>
        <v>8850</v>
      </c>
      <c r="H25" s="32">
        <v>0</v>
      </c>
      <c r="I25" s="32">
        <f>I24-F25</f>
        <v>1850</v>
      </c>
      <c r="J25" s="33">
        <f t="shared" si="4"/>
        <v>0</v>
      </c>
      <c r="K25" s="32">
        <v>8500</v>
      </c>
      <c r="L25" s="32">
        <f t="shared" si="7"/>
        <v>595</v>
      </c>
      <c r="M25" s="32">
        <f t="shared" si="2"/>
        <v>850</v>
      </c>
      <c r="N25" s="32">
        <v>1000</v>
      </c>
      <c r="O25" s="32">
        <v>1000</v>
      </c>
    </row>
    <row r="26" spans="1:19" s="34" customFormat="1" x14ac:dyDescent="0.25">
      <c r="A26" s="30">
        <f t="shared" si="3"/>
        <v>23</v>
      </c>
      <c r="B26" s="31">
        <v>44338</v>
      </c>
      <c r="C26" s="32">
        <f t="shared" si="8"/>
        <v>8850</v>
      </c>
      <c r="D26" s="32">
        <v>0</v>
      </c>
      <c r="E26" s="32">
        <f t="shared" si="0"/>
        <v>8850</v>
      </c>
      <c r="F26" s="32">
        <v>0</v>
      </c>
      <c r="G26" s="32">
        <f t="shared" si="1"/>
        <v>8850</v>
      </c>
      <c r="H26" s="32">
        <v>0</v>
      </c>
      <c r="I26" s="32">
        <f>I25</f>
        <v>1850</v>
      </c>
      <c r="J26" s="33">
        <f t="shared" si="4"/>
        <v>0</v>
      </c>
      <c r="K26" s="32">
        <v>13500</v>
      </c>
      <c r="L26" s="32">
        <f t="shared" si="7"/>
        <v>945.00000000000011</v>
      </c>
      <c r="M26" s="32">
        <f t="shared" si="2"/>
        <v>1350</v>
      </c>
      <c r="N26" s="32">
        <v>1200</v>
      </c>
      <c r="O26" s="32">
        <v>0</v>
      </c>
    </row>
    <row r="27" spans="1:19" s="34" customFormat="1" x14ac:dyDescent="0.25">
      <c r="A27" s="30">
        <f t="shared" si="3"/>
        <v>24</v>
      </c>
      <c r="B27" s="31">
        <v>44345</v>
      </c>
      <c r="C27" s="32">
        <f t="shared" si="8"/>
        <v>9200</v>
      </c>
      <c r="D27" s="32">
        <v>200</v>
      </c>
      <c r="E27" s="32">
        <f t="shared" si="0"/>
        <v>9000</v>
      </c>
      <c r="F27" s="32">
        <v>0</v>
      </c>
      <c r="G27" s="32">
        <f t="shared" si="1"/>
        <v>9000</v>
      </c>
      <c r="H27" s="32">
        <v>0</v>
      </c>
      <c r="I27" s="32">
        <f>I26+D27</f>
        <v>2050</v>
      </c>
      <c r="J27" s="33">
        <f t="shared" si="4"/>
        <v>2.1739130434782608</v>
      </c>
      <c r="K27" s="32">
        <v>14500</v>
      </c>
      <c r="L27" s="32">
        <f t="shared" si="7"/>
        <v>1015.0000000000001</v>
      </c>
      <c r="M27" s="32">
        <f t="shared" si="2"/>
        <v>1450</v>
      </c>
      <c r="N27" s="32">
        <v>2150</v>
      </c>
      <c r="O27" s="32">
        <v>850</v>
      </c>
    </row>
    <row r="28" spans="1:19" s="42" customFormat="1" x14ac:dyDescent="0.25">
      <c r="A28" s="38">
        <f t="shared" si="3"/>
        <v>25</v>
      </c>
      <c r="B28" s="39">
        <v>44352</v>
      </c>
      <c r="C28" s="40">
        <f t="shared" si="8"/>
        <v>10050</v>
      </c>
      <c r="D28" s="40">
        <v>0</v>
      </c>
      <c r="E28" s="40">
        <f t="shared" si="0"/>
        <v>10050</v>
      </c>
      <c r="F28" s="40">
        <v>0</v>
      </c>
      <c r="G28" s="40">
        <f t="shared" si="1"/>
        <v>10050</v>
      </c>
      <c r="H28" s="40">
        <v>0</v>
      </c>
      <c r="I28" s="40">
        <f>I27</f>
        <v>2050</v>
      </c>
      <c r="J28" s="41">
        <f t="shared" si="4"/>
        <v>0</v>
      </c>
      <c r="K28" s="40">
        <v>0</v>
      </c>
      <c r="L28" s="40">
        <f t="shared" si="7"/>
        <v>0</v>
      </c>
      <c r="M28" s="40">
        <f t="shared" si="2"/>
        <v>0</v>
      </c>
      <c r="N28" s="40">
        <v>0</v>
      </c>
      <c r="O28" s="40">
        <v>1350</v>
      </c>
    </row>
    <row r="29" spans="1:19" s="34" customFormat="1" x14ac:dyDescent="0.25">
      <c r="A29" s="30">
        <f t="shared" si="3"/>
        <v>26</v>
      </c>
      <c r="B29" s="31">
        <v>44359</v>
      </c>
      <c r="C29" s="32">
        <f t="shared" si="8"/>
        <v>9400</v>
      </c>
      <c r="D29" s="32">
        <v>0</v>
      </c>
      <c r="E29" s="32">
        <f t="shared" si="0"/>
        <v>9400</v>
      </c>
      <c r="F29" s="32">
        <v>0</v>
      </c>
      <c r="G29" s="32">
        <f t="shared" si="1"/>
        <v>9400</v>
      </c>
      <c r="H29" s="32"/>
      <c r="I29" s="32">
        <f>I28</f>
        <v>2050</v>
      </c>
      <c r="J29" s="33">
        <f t="shared" si="4"/>
        <v>0</v>
      </c>
      <c r="K29" s="32">
        <v>15500</v>
      </c>
      <c r="L29" s="32">
        <f t="shared" si="7"/>
        <v>1085</v>
      </c>
      <c r="M29" s="32">
        <f t="shared" si="2"/>
        <v>1550</v>
      </c>
      <c r="N29" s="32">
        <v>2400</v>
      </c>
      <c r="O29" s="32">
        <v>950</v>
      </c>
    </row>
    <row r="30" spans="1:19" s="34" customFormat="1" x14ac:dyDescent="0.25">
      <c r="A30" s="30">
        <f t="shared" si="3"/>
        <v>27</v>
      </c>
      <c r="B30" s="31">
        <v>44366</v>
      </c>
      <c r="C30" s="32">
        <f t="shared" si="8"/>
        <v>10950</v>
      </c>
      <c r="D30" s="32">
        <v>0</v>
      </c>
      <c r="E30" s="32">
        <f t="shared" si="0"/>
        <v>10950</v>
      </c>
      <c r="F30" s="32">
        <v>0</v>
      </c>
      <c r="G30" s="32">
        <f t="shared" si="1"/>
        <v>10950</v>
      </c>
      <c r="H30" s="32">
        <v>0</v>
      </c>
      <c r="I30" s="32">
        <f>I29</f>
        <v>2050</v>
      </c>
      <c r="J30" s="33">
        <f t="shared" si="4"/>
        <v>0</v>
      </c>
      <c r="K30" s="32">
        <v>13500</v>
      </c>
      <c r="L30" s="32">
        <f t="shared" si="7"/>
        <v>945.00000000000011</v>
      </c>
      <c r="M30" s="32">
        <f t="shared" si="2"/>
        <v>1350</v>
      </c>
      <c r="N30" s="32">
        <v>0</v>
      </c>
      <c r="O30" s="32">
        <v>1050</v>
      </c>
    </row>
    <row r="31" spans="1:19" s="34" customFormat="1" x14ac:dyDescent="0.25">
      <c r="A31" s="30">
        <f t="shared" si="3"/>
        <v>28</v>
      </c>
      <c r="B31" s="31">
        <v>44373</v>
      </c>
      <c r="C31" s="32">
        <f t="shared" si="8"/>
        <v>11050</v>
      </c>
      <c r="D31" s="32">
        <v>0</v>
      </c>
      <c r="E31" s="32">
        <f t="shared" si="0"/>
        <v>11050</v>
      </c>
      <c r="F31" s="32">
        <v>250</v>
      </c>
      <c r="G31" s="32">
        <f t="shared" si="1"/>
        <v>11300</v>
      </c>
      <c r="H31" s="32"/>
      <c r="I31" s="32">
        <f>I30-F31</f>
        <v>1800</v>
      </c>
      <c r="J31" s="33">
        <f t="shared" si="4"/>
        <v>0</v>
      </c>
      <c r="K31" s="32">
        <v>7000</v>
      </c>
      <c r="L31" s="32">
        <f t="shared" si="7"/>
        <v>490.00000000000006</v>
      </c>
      <c r="M31" s="32">
        <f t="shared" si="2"/>
        <v>700</v>
      </c>
      <c r="N31" s="32">
        <v>0</v>
      </c>
      <c r="O31" s="32">
        <v>1050</v>
      </c>
    </row>
    <row r="32" spans="1:19" s="34" customFormat="1" x14ac:dyDescent="0.25">
      <c r="A32" s="30">
        <f t="shared" si="3"/>
        <v>29</v>
      </c>
      <c r="B32" s="31">
        <v>44380</v>
      </c>
      <c r="C32" s="32">
        <f t="shared" si="8"/>
        <v>10650</v>
      </c>
      <c r="D32" s="32">
        <v>0</v>
      </c>
      <c r="E32" s="32">
        <f t="shared" si="0"/>
        <v>10650</v>
      </c>
      <c r="F32" s="32">
        <v>0</v>
      </c>
      <c r="G32" s="32">
        <f t="shared" si="1"/>
        <v>10650</v>
      </c>
      <c r="H32" s="32"/>
      <c r="I32" s="32">
        <f>I31</f>
        <v>1800</v>
      </c>
      <c r="J32" s="33">
        <f t="shared" si="4"/>
        <v>0</v>
      </c>
      <c r="K32" s="32">
        <v>8000</v>
      </c>
      <c r="L32" s="32">
        <f t="shared" si="7"/>
        <v>560</v>
      </c>
      <c r="M32" s="32">
        <f t="shared" si="2"/>
        <v>800</v>
      </c>
      <c r="N32" s="32">
        <v>800</v>
      </c>
      <c r="O32" s="32">
        <v>650</v>
      </c>
    </row>
    <row r="33" spans="1:15" s="42" customFormat="1" x14ac:dyDescent="0.25">
      <c r="A33" s="38">
        <f t="shared" si="3"/>
        <v>30</v>
      </c>
      <c r="B33" s="39">
        <v>44387</v>
      </c>
      <c r="C33" s="40">
        <f t="shared" si="8"/>
        <v>10800</v>
      </c>
      <c r="D33" s="40">
        <v>0</v>
      </c>
      <c r="E33" s="40">
        <f t="shared" si="0"/>
        <v>10800</v>
      </c>
      <c r="F33" s="40">
        <v>0</v>
      </c>
      <c r="G33" s="40">
        <f t="shared" si="1"/>
        <v>10800</v>
      </c>
      <c r="H33" s="40"/>
      <c r="I33" s="40">
        <f>I32</f>
        <v>1800</v>
      </c>
      <c r="J33" s="41">
        <f t="shared" si="4"/>
        <v>0</v>
      </c>
      <c r="K33" s="40">
        <v>0</v>
      </c>
      <c r="L33" s="40">
        <f t="shared" si="7"/>
        <v>0</v>
      </c>
      <c r="M33" s="40">
        <f t="shared" si="2"/>
        <v>0</v>
      </c>
      <c r="N33" s="40">
        <v>0</v>
      </c>
      <c r="O33" s="40">
        <v>450</v>
      </c>
    </row>
    <row r="34" spans="1:15" s="34" customFormat="1" x14ac:dyDescent="0.25">
      <c r="A34" s="30">
        <f t="shared" si="3"/>
        <v>31</v>
      </c>
      <c r="B34" s="31">
        <v>44394</v>
      </c>
      <c r="C34" s="32">
        <f t="shared" si="8"/>
        <v>10350</v>
      </c>
      <c r="D34" s="32">
        <v>800</v>
      </c>
      <c r="E34" s="32">
        <f t="shared" si="0"/>
        <v>9550</v>
      </c>
      <c r="F34" s="32">
        <v>0</v>
      </c>
      <c r="G34" s="32">
        <f t="shared" si="1"/>
        <v>9550</v>
      </c>
      <c r="H34" s="32"/>
      <c r="I34" s="32">
        <f>I33+D34</f>
        <v>2600</v>
      </c>
      <c r="J34" s="33">
        <f t="shared" si="4"/>
        <v>7.7294685990338161</v>
      </c>
      <c r="K34" s="32">
        <v>3000</v>
      </c>
      <c r="L34" s="32">
        <f t="shared" si="7"/>
        <v>210.00000000000003</v>
      </c>
      <c r="M34" s="32">
        <f t="shared" si="2"/>
        <v>300</v>
      </c>
      <c r="N34" s="32">
        <v>500</v>
      </c>
      <c r="O34" s="32">
        <v>250</v>
      </c>
    </row>
    <row r="35" spans="1:15" s="34" customFormat="1" x14ac:dyDescent="0.25">
      <c r="A35" s="30">
        <f t="shared" si="3"/>
        <v>32</v>
      </c>
      <c r="B35" s="31">
        <v>44401</v>
      </c>
      <c r="C35" s="32">
        <f t="shared" si="8"/>
        <v>10650</v>
      </c>
      <c r="D35" s="32">
        <v>200</v>
      </c>
      <c r="E35" s="32">
        <f t="shared" si="0"/>
        <v>10450</v>
      </c>
      <c r="F35" s="32">
        <v>300</v>
      </c>
      <c r="G35" s="32">
        <f t="shared" si="1"/>
        <v>10750</v>
      </c>
      <c r="H35" s="32">
        <f>D35-F35</f>
        <v>-100</v>
      </c>
      <c r="I35" s="32">
        <f>I34+H35</f>
        <v>2500</v>
      </c>
      <c r="J35" s="33">
        <f t="shared" si="4"/>
        <v>1.8779342723004695</v>
      </c>
      <c r="K35" s="32">
        <v>11000</v>
      </c>
      <c r="L35" s="32">
        <f t="shared" si="7"/>
        <v>770.00000000000011</v>
      </c>
      <c r="M35" s="32">
        <f t="shared" si="2"/>
        <v>1100</v>
      </c>
      <c r="N35" s="32">
        <v>1900</v>
      </c>
      <c r="O35" s="32">
        <v>250</v>
      </c>
    </row>
    <row r="36" spans="1:15" s="53" customFormat="1" x14ac:dyDescent="0.25">
      <c r="A36" s="49">
        <f t="shared" si="3"/>
        <v>33</v>
      </c>
      <c r="B36" s="50">
        <v>44408</v>
      </c>
      <c r="C36" s="51">
        <f t="shared" si="8"/>
        <v>11300</v>
      </c>
      <c r="D36" s="51">
        <v>500</v>
      </c>
      <c r="E36" s="51">
        <f t="shared" si="0"/>
        <v>10800</v>
      </c>
      <c r="F36" s="51">
        <v>0</v>
      </c>
      <c r="G36" s="51">
        <f t="shared" si="1"/>
        <v>10800</v>
      </c>
      <c r="H36" s="51"/>
      <c r="I36" s="51">
        <f>I35+D36</f>
        <v>3000</v>
      </c>
      <c r="J36" s="52">
        <f t="shared" si="4"/>
        <v>4.4247787610619467</v>
      </c>
      <c r="K36" s="51">
        <v>0</v>
      </c>
      <c r="L36" s="51">
        <f t="shared" si="7"/>
        <v>0</v>
      </c>
      <c r="M36" s="51">
        <f t="shared" si="2"/>
        <v>0</v>
      </c>
      <c r="N36" s="51">
        <v>0</v>
      </c>
      <c r="O36" s="51">
        <v>250</v>
      </c>
    </row>
    <row r="37" spans="1:15" x14ac:dyDescent="0.25">
      <c r="A37" s="7">
        <f t="shared" si="3"/>
        <v>34</v>
      </c>
      <c r="B37" s="8">
        <v>44415</v>
      </c>
      <c r="C37" s="9">
        <f t="shared" si="8"/>
        <v>10100</v>
      </c>
      <c r="D37" s="9">
        <v>200</v>
      </c>
      <c r="E37" s="9">
        <f t="shared" si="0"/>
        <v>9900</v>
      </c>
      <c r="F37" s="9">
        <v>0</v>
      </c>
      <c r="G37" s="9">
        <f t="shared" si="1"/>
        <v>9900</v>
      </c>
      <c r="H37" s="9">
        <v>0</v>
      </c>
      <c r="I37" s="9">
        <f>I36+D37</f>
        <v>3200</v>
      </c>
      <c r="J37" s="22">
        <f t="shared" si="4"/>
        <v>1.9801980198019802</v>
      </c>
      <c r="K37" s="9">
        <v>10000</v>
      </c>
      <c r="L37" s="32">
        <f t="shared" si="7"/>
        <v>700.00000000000011</v>
      </c>
      <c r="M37" s="9">
        <f t="shared" si="2"/>
        <v>1000</v>
      </c>
      <c r="N37" s="9">
        <v>900</v>
      </c>
      <c r="O37" s="9">
        <v>450</v>
      </c>
    </row>
    <row r="38" spans="1:15" x14ac:dyDescent="0.25">
      <c r="A38" s="7">
        <f t="shared" si="3"/>
        <v>35</v>
      </c>
      <c r="B38" s="8">
        <v>44422</v>
      </c>
      <c r="C38" s="9">
        <f t="shared" si="8"/>
        <v>10450</v>
      </c>
      <c r="D38" s="9">
        <v>400</v>
      </c>
      <c r="E38" s="9">
        <f t="shared" si="0"/>
        <v>10050</v>
      </c>
      <c r="F38" s="9">
        <v>0</v>
      </c>
      <c r="G38" s="9">
        <f t="shared" si="1"/>
        <v>10050</v>
      </c>
      <c r="H38" s="9"/>
      <c r="I38" s="9">
        <f>I37+D38</f>
        <v>3600</v>
      </c>
      <c r="J38" s="22">
        <f t="shared" si="4"/>
        <v>3.8277511961722488</v>
      </c>
      <c r="K38" s="9">
        <v>11000</v>
      </c>
      <c r="L38" s="32">
        <f t="shared" si="7"/>
        <v>770.00000000000011</v>
      </c>
      <c r="M38" s="9">
        <f t="shared" si="2"/>
        <v>1100</v>
      </c>
      <c r="N38" s="9">
        <v>1000</v>
      </c>
      <c r="O38" s="9">
        <v>1200</v>
      </c>
    </row>
    <row r="39" spans="1:15" x14ac:dyDescent="0.25">
      <c r="A39" s="7">
        <f t="shared" si="3"/>
        <v>36</v>
      </c>
      <c r="B39" s="8">
        <v>44429</v>
      </c>
      <c r="C39" s="9">
        <f t="shared" si="8"/>
        <v>11550</v>
      </c>
      <c r="D39" s="9">
        <v>900</v>
      </c>
      <c r="E39" s="9">
        <f t="shared" si="0"/>
        <v>10650</v>
      </c>
      <c r="F39" s="9">
        <v>0</v>
      </c>
      <c r="G39" s="9">
        <f t="shared" si="1"/>
        <v>10650</v>
      </c>
      <c r="H39" s="9">
        <v>0</v>
      </c>
      <c r="I39" s="9">
        <f>I38+D39</f>
        <v>4500</v>
      </c>
      <c r="J39" s="22">
        <f t="shared" si="4"/>
        <v>7.7922077922077921</v>
      </c>
      <c r="K39" s="9">
        <v>0</v>
      </c>
      <c r="L39" s="32">
        <f t="shared" si="7"/>
        <v>0</v>
      </c>
      <c r="M39" s="9">
        <f t="shared" si="2"/>
        <v>0</v>
      </c>
      <c r="N39" s="9">
        <v>0</v>
      </c>
      <c r="O39" s="9">
        <v>1600</v>
      </c>
    </row>
    <row r="40" spans="1:15" s="42" customFormat="1" x14ac:dyDescent="0.25">
      <c r="A40" s="38">
        <f t="shared" si="3"/>
        <v>37</v>
      </c>
      <c r="B40" s="39">
        <v>44436</v>
      </c>
      <c r="C40" s="40">
        <f t="shared" si="8"/>
        <v>10700</v>
      </c>
      <c r="D40" s="40">
        <v>200</v>
      </c>
      <c r="E40" s="40">
        <f t="shared" si="0"/>
        <v>10500</v>
      </c>
      <c r="F40" s="40">
        <v>0</v>
      </c>
      <c r="G40" s="40">
        <f t="shared" si="1"/>
        <v>10500</v>
      </c>
      <c r="H40" s="40"/>
      <c r="I40" s="40">
        <f>I39+D40</f>
        <v>4700</v>
      </c>
      <c r="J40" s="41">
        <f t="shared" si="4"/>
        <v>1.8691588785046729</v>
      </c>
      <c r="K40" s="40">
        <v>0</v>
      </c>
      <c r="L40" s="40">
        <f t="shared" si="7"/>
        <v>0</v>
      </c>
      <c r="M40" s="40">
        <f t="shared" si="2"/>
        <v>0</v>
      </c>
      <c r="N40" s="40">
        <v>0</v>
      </c>
      <c r="O40" s="40">
        <v>900</v>
      </c>
    </row>
    <row r="41" spans="1:15" x14ac:dyDescent="0.25">
      <c r="A41" s="7">
        <f t="shared" si="3"/>
        <v>38</v>
      </c>
      <c r="B41" s="8">
        <v>44443</v>
      </c>
      <c r="C41" s="9">
        <f t="shared" si="8"/>
        <v>9350</v>
      </c>
      <c r="D41" s="9">
        <v>0</v>
      </c>
      <c r="E41" s="9">
        <f t="shared" si="0"/>
        <v>9350</v>
      </c>
      <c r="F41" s="9">
        <v>0</v>
      </c>
      <c r="G41" s="9">
        <f t="shared" si="1"/>
        <v>9350</v>
      </c>
      <c r="H41" s="9"/>
      <c r="I41" s="9">
        <f>I40</f>
        <v>4700</v>
      </c>
      <c r="J41" s="22">
        <f t="shared" si="4"/>
        <v>0</v>
      </c>
      <c r="K41" s="9">
        <v>12500</v>
      </c>
      <c r="L41" s="32">
        <f>K41*0.08</f>
        <v>1000</v>
      </c>
      <c r="M41" s="9">
        <f t="shared" si="2"/>
        <v>1250</v>
      </c>
      <c r="N41" s="9">
        <v>500</v>
      </c>
      <c r="O41" s="9">
        <v>0</v>
      </c>
    </row>
    <row r="42" spans="1:15" x14ac:dyDescent="0.25">
      <c r="A42" s="7">
        <f t="shared" si="3"/>
        <v>39</v>
      </c>
      <c r="B42" s="8">
        <v>44450</v>
      </c>
      <c r="C42" s="9">
        <f t="shared" ref="C42:C53" si="9">C41+M41-M27</f>
        <v>9150</v>
      </c>
      <c r="D42" s="9">
        <v>200</v>
      </c>
      <c r="E42" s="9">
        <f t="shared" ref="E42:E53" si="10">C42-D42</f>
        <v>8950</v>
      </c>
      <c r="F42" s="9">
        <v>0</v>
      </c>
      <c r="G42" s="9">
        <f t="shared" ref="G42:G53" si="11">E42+F42</f>
        <v>8950</v>
      </c>
      <c r="H42" s="9">
        <v>0</v>
      </c>
      <c r="I42" s="9">
        <f>I41+D42</f>
        <v>4900</v>
      </c>
      <c r="J42" s="22">
        <f t="shared" ref="J42:J53" si="12">D42*100/C42</f>
        <v>2.1857923497267762</v>
      </c>
      <c r="K42" s="9">
        <v>10000</v>
      </c>
      <c r="L42" s="32">
        <f t="shared" ref="L42:L48" si="13">K42*0.08</f>
        <v>800</v>
      </c>
      <c r="M42" s="9">
        <f t="shared" ref="M42:M53" si="14">K42*0.1</f>
        <v>1000</v>
      </c>
      <c r="N42" s="9">
        <v>2100</v>
      </c>
      <c r="O42" s="9">
        <v>550</v>
      </c>
    </row>
    <row r="43" spans="1:15" x14ac:dyDescent="0.25">
      <c r="A43" s="7">
        <f t="shared" si="3"/>
        <v>40</v>
      </c>
      <c r="B43" s="8">
        <v>44457</v>
      </c>
      <c r="C43" s="9">
        <f t="shared" si="9"/>
        <v>10150</v>
      </c>
      <c r="D43" s="9">
        <v>200</v>
      </c>
      <c r="E43" s="9">
        <f t="shared" si="10"/>
        <v>9950</v>
      </c>
      <c r="F43" s="9">
        <v>0</v>
      </c>
      <c r="G43" s="9">
        <f t="shared" si="11"/>
        <v>9950</v>
      </c>
      <c r="H43" s="9">
        <v>0</v>
      </c>
      <c r="I43" s="9">
        <f>I42+D43</f>
        <v>5100</v>
      </c>
      <c r="J43" s="22">
        <f t="shared" si="12"/>
        <v>1.9704433497536946</v>
      </c>
      <c r="K43" s="9">
        <v>12500</v>
      </c>
      <c r="L43" s="32">
        <f t="shared" si="13"/>
        <v>1000</v>
      </c>
      <c r="M43" s="9">
        <f t="shared" si="14"/>
        <v>1250</v>
      </c>
      <c r="N43" s="9">
        <v>600</v>
      </c>
      <c r="O43" s="9">
        <v>1150</v>
      </c>
    </row>
    <row r="44" spans="1:15" s="53" customFormat="1" x14ac:dyDescent="0.25">
      <c r="A44" s="49">
        <f t="shared" si="3"/>
        <v>41</v>
      </c>
      <c r="B44" s="50">
        <v>44464</v>
      </c>
      <c r="C44" s="51">
        <f t="shared" si="9"/>
        <v>9850</v>
      </c>
      <c r="D44" s="51">
        <v>200</v>
      </c>
      <c r="E44" s="51">
        <f t="shared" si="10"/>
        <v>9650</v>
      </c>
      <c r="F44" s="51">
        <v>0</v>
      </c>
      <c r="G44" s="51">
        <f t="shared" si="11"/>
        <v>9650</v>
      </c>
      <c r="H44" s="51"/>
      <c r="I44" s="51">
        <f>I43+D44</f>
        <v>5300</v>
      </c>
      <c r="J44" s="52">
        <f t="shared" si="12"/>
        <v>2.030456852791878</v>
      </c>
      <c r="K44" s="51">
        <v>0</v>
      </c>
      <c r="L44" s="51">
        <f t="shared" si="13"/>
        <v>0</v>
      </c>
      <c r="M44" s="51">
        <f t="shared" si="14"/>
        <v>0</v>
      </c>
      <c r="N44" s="51">
        <v>0</v>
      </c>
      <c r="O44" s="51">
        <v>1000</v>
      </c>
    </row>
    <row r="45" spans="1:15" x14ac:dyDescent="0.25">
      <c r="A45" s="7">
        <f t="shared" si="3"/>
        <v>42</v>
      </c>
      <c r="B45" s="8">
        <v>44471</v>
      </c>
      <c r="C45" s="9">
        <f t="shared" si="9"/>
        <v>8500</v>
      </c>
      <c r="D45" s="9">
        <v>200</v>
      </c>
      <c r="E45" s="9">
        <f t="shared" si="10"/>
        <v>8300</v>
      </c>
      <c r="F45" s="9">
        <v>0</v>
      </c>
      <c r="G45" s="9">
        <f t="shared" si="11"/>
        <v>8300</v>
      </c>
      <c r="H45" s="9"/>
      <c r="I45" s="9">
        <f>I44+D45</f>
        <v>5500</v>
      </c>
      <c r="J45" s="22">
        <f t="shared" si="12"/>
        <v>2.3529411764705883</v>
      </c>
      <c r="K45" s="9">
        <v>12500</v>
      </c>
      <c r="L45" s="32">
        <f t="shared" si="13"/>
        <v>1000</v>
      </c>
      <c r="M45" s="9">
        <f t="shared" si="14"/>
        <v>1250</v>
      </c>
      <c r="N45" s="9">
        <v>500</v>
      </c>
      <c r="O45" s="9">
        <v>500</v>
      </c>
    </row>
    <row r="46" spans="1:15" x14ac:dyDescent="0.25">
      <c r="A46" s="7">
        <f t="shared" si="3"/>
        <v>43</v>
      </c>
      <c r="B46" s="8">
        <v>44478</v>
      </c>
      <c r="C46" s="9">
        <f t="shared" si="9"/>
        <v>9050</v>
      </c>
      <c r="D46" s="9">
        <v>200</v>
      </c>
      <c r="E46" s="9">
        <f t="shared" si="10"/>
        <v>8850</v>
      </c>
      <c r="F46" s="9">
        <v>0</v>
      </c>
      <c r="G46" s="9">
        <f t="shared" si="11"/>
        <v>8850</v>
      </c>
      <c r="H46" s="9"/>
      <c r="I46" s="9">
        <f>I45+D46</f>
        <v>5700</v>
      </c>
      <c r="J46" s="22">
        <f t="shared" si="12"/>
        <v>2.2099447513812156</v>
      </c>
      <c r="K46" s="9">
        <v>12500</v>
      </c>
      <c r="L46" s="32">
        <f t="shared" si="13"/>
        <v>1000</v>
      </c>
      <c r="M46" s="9">
        <f t="shared" si="14"/>
        <v>1250</v>
      </c>
      <c r="N46" s="9">
        <v>900</v>
      </c>
      <c r="O46" s="9">
        <v>800</v>
      </c>
    </row>
    <row r="47" spans="1:15" x14ac:dyDescent="0.25">
      <c r="A47" s="7">
        <f t="shared" si="3"/>
        <v>44</v>
      </c>
      <c r="B47" s="8">
        <v>44485</v>
      </c>
      <c r="C47" s="9">
        <f t="shared" si="9"/>
        <v>9500</v>
      </c>
      <c r="D47" s="9">
        <v>0</v>
      </c>
      <c r="E47" s="9">
        <f t="shared" si="10"/>
        <v>9500</v>
      </c>
      <c r="F47" s="9">
        <v>0</v>
      </c>
      <c r="G47" s="9">
        <f t="shared" si="11"/>
        <v>9500</v>
      </c>
      <c r="H47" s="9"/>
      <c r="I47" s="9">
        <f>I46</f>
        <v>5700</v>
      </c>
      <c r="J47" s="22">
        <f t="shared" si="12"/>
        <v>0</v>
      </c>
      <c r="K47" s="9">
        <v>11000</v>
      </c>
      <c r="L47" s="32">
        <f t="shared" si="13"/>
        <v>880</v>
      </c>
      <c r="M47" s="9">
        <f t="shared" si="14"/>
        <v>1100</v>
      </c>
      <c r="N47" s="9">
        <v>1300</v>
      </c>
      <c r="O47" s="9">
        <v>300</v>
      </c>
    </row>
    <row r="48" spans="1:15" x14ac:dyDescent="0.25">
      <c r="A48" s="7">
        <f t="shared" si="3"/>
        <v>45</v>
      </c>
      <c r="B48" s="8">
        <v>44492</v>
      </c>
      <c r="C48" s="9">
        <f t="shared" si="9"/>
        <v>10600</v>
      </c>
      <c r="D48" s="9">
        <v>0</v>
      </c>
      <c r="E48" s="9">
        <f t="shared" si="10"/>
        <v>10600</v>
      </c>
      <c r="F48" s="9">
        <v>0</v>
      </c>
      <c r="G48" s="9">
        <f t="shared" si="11"/>
        <v>10600</v>
      </c>
      <c r="H48" s="9"/>
      <c r="I48" s="9">
        <f>I47</f>
        <v>5700</v>
      </c>
      <c r="J48" s="22">
        <f t="shared" si="12"/>
        <v>0</v>
      </c>
      <c r="K48" s="9">
        <v>11000</v>
      </c>
      <c r="L48" s="32">
        <f t="shared" si="13"/>
        <v>880</v>
      </c>
      <c r="M48" s="9">
        <f t="shared" si="14"/>
        <v>1100</v>
      </c>
      <c r="N48" s="9">
        <v>1550</v>
      </c>
      <c r="O48" s="9">
        <v>750</v>
      </c>
    </row>
    <row r="49" spans="1:15" s="53" customFormat="1" x14ac:dyDescent="0.25">
      <c r="A49" s="49">
        <f t="shared" si="3"/>
        <v>46</v>
      </c>
      <c r="B49" s="50">
        <v>44499</v>
      </c>
      <c r="C49" s="51">
        <f t="shared" si="9"/>
        <v>11400</v>
      </c>
      <c r="D49" s="51"/>
      <c r="E49" s="51">
        <f t="shared" si="10"/>
        <v>11400</v>
      </c>
      <c r="F49" s="51">
        <v>0</v>
      </c>
      <c r="G49" s="51">
        <f t="shared" si="11"/>
        <v>11400</v>
      </c>
      <c r="H49" s="51"/>
      <c r="I49" s="51">
        <f>I48</f>
        <v>5700</v>
      </c>
      <c r="J49" s="52">
        <f t="shared" si="12"/>
        <v>0</v>
      </c>
      <c r="K49" s="51">
        <v>0</v>
      </c>
      <c r="L49" s="51">
        <v>738</v>
      </c>
      <c r="M49" s="51">
        <f t="shared" si="14"/>
        <v>0</v>
      </c>
      <c r="N49" s="51">
        <v>0</v>
      </c>
      <c r="O49" s="51">
        <v>1200</v>
      </c>
    </row>
    <row r="50" spans="1:15" x14ac:dyDescent="0.25">
      <c r="A50" s="7">
        <f t="shared" si="3"/>
        <v>47</v>
      </c>
      <c r="B50" s="8">
        <v>44506</v>
      </c>
      <c r="C50" s="9">
        <f t="shared" si="9"/>
        <v>10300</v>
      </c>
      <c r="D50" s="9">
        <v>300</v>
      </c>
      <c r="E50" s="9">
        <f t="shared" si="10"/>
        <v>10000</v>
      </c>
      <c r="F50" s="9">
        <v>0</v>
      </c>
      <c r="G50" s="9">
        <f t="shared" si="11"/>
        <v>10000</v>
      </c>
      <c r="H50" s="9"/>
      <c r="I50" s="9">
        <f>I49+D50</f>
        <v>6000</v>
      </c>
      <c r="J50" s="22">
        <f t="shared" si="12"/>
        <v>2.912621359223301</v>
      </c>
      <c r="K50" s="9">
        <v>12500</v>
      </c>
      <c r="L50" s="32">
        <f>K50*0.07</f>
        <v>875.00000000000011</v>
      </c>
      <c r="M50" s="9">
        <f t="shared" si="14"/>
        <v>1250</v>
      </c>
      <c r="N50" s="9">
        <v>900</v>
      </c>
      <c r="O50" s="9">
        <v>650</v>
      </c>
    </row>
    <row r="51" spans="1:15" x14ac:dyDescent="0.25">
      <c r="A51" s="7">
        <f t="shared" si="3"/>
        <v>48</v>
      </c>
      <c r="B51" s="8">
        <v>44513</v>
      </c>
      <c r="C51" s="9">
        <f t="shared" si="9"/>
        <v>11550</v>
      </c>
      <c r="D51" s="9">
        <v>500</v>
      </c>
      <c r="E51" s="9">
        <f t="shared" si="10"/>
        <v>11050</v>
      </c>
      <c r="F51" s="9">
        <v>0</v>
      </c>
      <c r="G51" s="9">
        <f t="shared" si="11"/>
        <v>11050</v>
      </c>
      <c r="H51" s="9"/>
      <c r="I51" s="9">
        <f>I50+D51</f>
        <v>6500</v>
      </c>
      <c r="J51" s="22">
        <f t="shared" si="12"/>
        <v>4.329004329004329</v>
      </c>
      <c r="K51" s="9">
        <v>12500</v>
      </c>
      <c r="L51" s="32">
        <f t="shared" ref="L51:L63" si="15">K51*0.07</f>
        <v>875.00000000000011</v>
      </c>
      <c r="M51" s="9">
        <f t="shared" si="14"/>
        <v>1250</v>
      </c>
      <c r="N51" s="9">
        <v>1050</v>
      </c>
      <c r="O51" s="9">
        <v>650</v>
      </c>
    </row>
    <row r="52" spans="1:15" x14ac:dyDescent="0.25">
      <c r="A52" s="7">
        <f t="shared" si="3"/>
        <v>49</v>
      </c>
      <c r="B52" s="8">
        <v>44520</v>
      </c>
      <c r="C52" s="9">
        <f t="shared" si="9"/>
        <v>11800</v>
      </c>
      <c r="D52" s="9">
        <v>350</v>
      </c>
      <c r="E52" s="9">
        <f t="shared" si="10"/>
        <v>11450</v>
      </c>
      <c r="F52" s="9">
        <v>0</v>
      </c>
      <c r="G52" s="9">
        <f t="shared" si="11"/>
        <v>11450</v>
      </c>
      <c r="H52" s="9"/>
      <c r="I52" s="9">
        <f>I51+D52</f>
        <v>6850</v>
      </c>
      <c r="J52" s="22">
        <f t="shared" si="12"/>
        <v>2.9661016949152543</v>
      </c>
      <c r="K52" s="9">
        <v>12500</v>
      </c>
      <c r="L52" s="32">
        <f t="shared" si="15"/>
        <v>875.00000000000011</v>
      </c>
      <c r="M52" s="9">
        <f t="shared" si="14"/>
        <v>1250</v>
      </c>
      <c r="N52" s="9">
        <v>2600</v>
      </c>
      <c r="O52" s="9">
        <v>450</v>
      </c>
    </row>
    <row r="53" spans="1:15" x14ac:dyDescent="0.25">
      <c r="A53" s="7">
        <f t="shared" si="3"/>
        <v>50</v>
      </c>
      <c r="B53" s="8">
        <v>44527</v>
      </c>
      <c r="C53" s="9">
        <f t="shared" si="9"/>
        <v>11950</v>
      </c>
      <c r="D53" s="9">
        <v>200</v>
      </c>
      <c r="E53" s="9">
        <f t="shared" si="10"/>
        <v>11750</v>
      </c>
      <c r="F53" s="9">
        <v>0</v>
      </c>
      <c r="G53" s="9">
        <f t="shared" si="11"/>
        <v>11750</v>
      </c>
      <c r="H53" s="9"/>
      <c r="I53" s="9">
        <f>I52+D53</f>
        <v>7050</v>
      </c>
      <c r="J53" s="22">
        <f t="shared" si="12"/>
        <v>1.6736401673640167</v>
      </c>
      <c r="K53" s="9">
        <v>12500</v>
      </c>
      <c r="L53" s="32">
        <f t="shared" si="15"/>
        <v>875.00000000000011</v>
      </c>
      <c r="M53" s="9">
        <f t="shared" si="14"/>
        <v>1250</v>
      </c>
      <c r="N53" s="9">
        <v>2200</v>
      </c>
      <c r="O53" s="9">
        <v>850</v>
      </c>
    </row>
    <row r="54" spans="1:15" s="53" customFormat="1" x14ac:dyDescent="0.25">
      <c r="A54" s="49">
        <f t="shared" si="3"/>
        <v>51</v>
      </c>
      <c r="B54" s="50">
        <v>44534</v>
      </c>
      <c r="C54" s="51">
        <f t="shared" ref="C54:C74" si="16">C53+M53-M39</f>
        <v>13200</v>
      </c>
      <c r="D54" s="51">
        <v>550</v>
      </c>
      <c r="E54" s="51">
        <f t="shared" ref="E54:E74" si="17">C54-D54</f>
        <v>12650</v>
      </c>
      <c r="F54" s="51">
        <v>200</v>
      </c>
      <c r="G54" s="51">
        <f t="shared" ref="G54:G74" si="18">E54+F54</f>
        <v>12850</v>
      </c>
      <c r="H54" s="51">
        <f>D54-F54</f>
        <v>350</v>
      </c>
      <c r="I54" s="51">
        <f>I53+H54</f>
        <v>7400</v>
      </c>
      <c r="J54" s="52">
        <f t="shared" ref="J54:J74" si="19">D54*100/C54</f>
        <v>4.166666666666667</v>
      </c>
      <c r="K54" s="51">
        <v>0</v>
      </c>
      <c r="L54" s="51">
        <f t="shared" si="15"/>
        <v>0</v>
      </c>
      <c r="M54" s="51">
        <f t="shared" ref="M54:M74" si="20">K54*0.1</f>
        <v>0</v>
      </c>
      <c r="N54" s="51">
        <v>0</v>
      </c>
      <c r="O54" s="51">
        <v>1400</v>
      </c>
    </row>
    <row r="55" spans="1:15" x14ac:dyDescent="0.25">
      <c r="A55" s="7">
        <f t="shared" si="3"/>
        <v>52</v>
      </c>
      <c r="B55" s="8">
        <v>44541</v>
      </c>
      <c r="C55" s="9">
        <f t="shared" si="16"/>
        <v>13200</v>
      </c>
      <c r="D55" s="9">
        <v>0</v>
      </c>
      <c r="E55" s="9">
        <f t="shared" si="17"/>
        <v>13200</v>
      </c>
      <c r="F55" s="9">
        <v>0</v>
      </c>
      <c r="G55" s="9">
        <f t="shared" si="18"/>
        <v>13200</v>
      </c>
      <c r="H55" s="9"/>
      <c r="I55" s="9">
        <f>I54</f>
        <v>7400</v>
      </c>
      <c r="J55" s="22">
        <f t="shared" si="19"/>
        <v>0</v>
      </c>
      <c r="K55" s="9">
        <v>15500</v>
      </c>
      <c r="L55" s="32">
        <f t="shared" si="15"/>
        <v>1085</v>
      </c>
      <c r="M55" s="9">
        <f t="shared" si="20"/>
        <v>1550</v>
      </c>
      <c r="N55" s="9">
        <v>350</v>
      </c>
      <c r="O55" s="9">
        <v>1600</v>
      </c>
    </row>
    <row r="56" spans="1:15" x14ac:dyDescent="0.25">
      <c r="A56" s="7">
        <f t="shared" si="3"/>
        <v>53</v>
      </c>
      <c r="B56" s="8">
        <v>44548</v>
      </c>
      <c r="C56" s="9">
        <f t="shared" si="16"/>
        <v>13500</v>
      </c>
      <c r="D56" s="9">
        <v>700</v>
      </c>
      <c r="E56" s="9">
        <f t="shared" si="17"/>
        <v>12800</v>
      </c>
      <c r="F56" s="9">
        <v>0</v>
      </c>
      <c r="G56" s="9">
        <f t="shared" si="18"/>
        <v>12800</v>
      </c>
      <c r="H56" s="9"/>
      <c r="I56" s="9">
        <f>I55+D56</f>
        <v>8100</v>
      </c>
      <c r="J56" s="22">
        <f t="shared" si="19"/>
        <v>5.1851851851851851</v>
      </c>
      <c r="K56" s="9">
        <v>20000</v>
      </c>
      <c r="L56" s="32">
        <f t="shared" si="15"/>
        <v>1400.0000000000002</v>
      </c>
      <c r="M56" s="9">
        <f t="shared" si="20"/>
        <v>2000</v>
      </c>
      <c r="N56" s="9">
        <v>2650</v>
      </c>
      <c r="O56" s="9">
        <v>1000</v>
      </c>
    </row>
    <row r="57" spans="1:15" s="53" customFormat="1" x14ac:dyDescent="0.25">
      <c r="A57" s="49">
        <f t="shared" si="3"/>
        <v>54</v>
      </c>
      <c r="B57" s="50">
        <v>44555</v>
      </c>
      <c r="C57" s="51">
        <f t="shared" si="16"/>
        <v>14500</v>
      </c>
      <c r="D57" s="51">
        <v>700</v>
      </c>
      <c r="E57" s="51">
        <f t="shared" si="17"/>
        <v>13800</v>
      </c>
      <c r="F57" s="51">
        <v>0</v>
      </c>
      <c r="G57" s="51">
        <f t="shared" si="18"/>
        <v>13800</v>
      </c>
      <c r="H57" s="51"/>
      <c r="I57" s="51">
        <f>I56+D57</f>
        <v>8800</v>
      </c>
      <c r="J57" s="52">
        <f t="shared" si="19"/>
        <v>4.8275862068965516</v>
      </c>
      <c r="K57" s="51">
        <v>0</v>
      </c>
      <c r="L57" s="51">
        <f t="shared" si="15"/>
        <v>0</v>
      </c>
      <c r="M57" s="51">
        <f t="shared" si="20"/>
        <v>0</v>
      </c>
      <c r="N57" s="51">
        <v>0</v>
      </c>
      <c r="O57" s="51">
        <v>2850</v>
      </c>
    </row>
    <row r="58" spans="1:15" x14ac:dyDescent="0.25">
      <c r="A58" s="7">
        <f t="shared" si="3"/>
        <v>55</v>
      </c>
      <c r="B58" s="8">
        <v>44562</v>
      </c>
      <c r="C58" s="9">
        <f t="shared" si="16"/>
        <v>13250</v>
      </c>
      <c r="D58" s="9">
        <v>1100</v>
      </c>
      <c r="E58" s="9">
        <f t="shared" si="17"/>
        <v>12150</v>
      </c>
      <c r="F58" s="9">
        <v>0</v>
      </c>
      <c r="G58" s="9">
        <f t="shared" si="18"/>
        <v>12150</v>
      </c>
      <c r="H58" s="9"/>
      <c r="I58" s="9">
        <f>I57+D58</f>
        <v>9900</v>
      </c>
      <c r="J58" s="22">
        <f t="shared" si="19"/>
        <v>8.3018867924528301</v>
      </c>
      <c r="K58" s="9">
        <v>12500</v>
      </c>
      <c r="L58" s="32">
        <f t="shared" si="15"/>
        <v>875.00000000000011</v>
      </c>
      <c r="M58" s="9">
        <f t="shared" si="20"/>
        <v>1250</v>
      </c>
      <c r="N58" s="9">
        <v>4250</v>
      </c>
      <c r="O58" s="9">
        <v>400</v>
      </c>
    </row>
    <row r="59" spans="1:15" x14ac:dyDescent="0.25">
      <c r="A59" s="7">
        <f t="shared" si="3"/>
        <v>56</v>
      </c>
      <c r="B59" s="8">
        <v>44569</v>
      </c>
      <c r="C59" s="9">
        <f t="shared" si="16"/>
        <v>14500</v>
      </c>
      <c r="D59" s="9">
        <v>0</v>
      </c>
      <c r="E59" s="9">
        <f t="shared" si="17"/>
        <v>14500</v>
      </c>
      <c r="F59" s="9">
        <v>0</v>
      </c>
      <c r="G59" s="9">
        <f t="shared" si="18"/>
        <v>14500</v>
      </c>
      <c r="H59" s="9"/>
      <c r="I59" s="9">
        <f>I58</f>
        <v>9900</v>
      </c>
      <c r="J59" s="22">
        <f t="shared" si="19"/>
        <v>0</v>
      </c>
      <c r="K59" s="9">
        <v>8500</v>
      </c>
      <c r="L59" s="32">
        <f t="shared" si="15"/>
        <v>595</v>
      </c>
      <c r="M59" s="9">
        <f t="shared" si="20"/>
        <v>850</v>
      </c>
      <c r="N59" s="9">
        <v>800</v>
      </c>
      <c r="O59" s="9">
        <v>2750</v>
      </c>
    </row>
    <row r="60" spans="1:15" x14ac:dyDescent="0.25">
      <c r="A60" s="7">
        <f t="shared" si="3"/>
        <v>57</v>
      </c>
      <c r="B60" s="8">
        <v>44576</v>
      </c>
      <c r="C60" s="9">
        <f t="shared" si="16"/>
        <v>14100</v>
      </c>
      <c r="D60" s="9">
        <v>800</v>
      </c>
      <c r="E60" s="9">
        <f t="shared" si="17"/>
        <v>13300</v>
      </c>
      <c r="F60" s="9">
        <v>0</v>
      </c>
      <c r="G60" s="9">
        <f t="shared" si="18"/>
        <v>13300</v>
      </c>
      <c r="H60" s="9"/>
      <c r="I60" s="9">
        <f>I59+D60</f>
        <v>10700</v>
      </c>
      <c r="J60" s="22">
        <f t="shared" si="19"/>
        <v>5.6737588652482271</v>
      </c>
      <c r="K60" s="9">
        <v>12500</v>
      </c>
      <c r="L60" s="32">
        <f t="shared" si="15"/>
        <v>875.00000000000011</v>
      </c>
      <c r="M60" s="9">
        <f t="shared" si="20"/>
        <v>1250</v>
      </c>
      <c r="N60" s="9">
        <v>1350</v>
      </c>
      <c r="O60" s="9">
        <v>1100</v>
      </c>
    </row>
    <row r="61" spans="1:15" x14ac:dyDescent="0.25">
      <c r="A61" s="7">
        <f t="shared" si="3"/>
        <v>58</v>
      </c>
      <c r="B61" s="8">
        <v>44583</v>
      </c>
      <c r="C61" s="9">
        <f t="shared" si="16"/>
        <v>14100</v>
      </c>
      <c r="D61" s="9">
        <v>1000</v>
      </c>
      <c r="E61" s="9">
        <f t="shared" si="17"/>
        <v>13100</v>
      </c>
      <c r="F61" s="9">
        <v>150</v>
      </c>
      <c r="G61" s="9">
        <f t="shared" si="18"/>
        <v>13250</v>
      </c>
      <c r="H61" s="9">
        <f>D61-F61</f>
        <v>850</v>
      </c>
      <c r="I61" s="9">
        <f>I60+H61</f>
        <v>11550</v>
      </c>
      <c r="J61" s="22">
        <f t="shared" si="19"/>
        <v>7.0921985815602833</v>
      </c>
      <c r="K61" s="9">
        <v>11500</v>
      </c>
      <c r="L61" s="32">
        <f t="shared" si="15"/>
        <v>805.00000000000011</v>
      </c>
      <c r="M61" s="9">
        <f t="shared" si="20"/>
        <v>1150</v>
      </c>
      <c r="N61" s="9">
        <v>2600</v>
      </c>
      <c r="O61" s="9">
        <v>1400</v>
      </c>
    </row>
    <row r="62" spans="1:15" s="53" customFormat="1" x14ac:dyDescent="0.25">
      <c r="A62" s="49">
        <f t="shared" si="3"/>
        <v>59</v>
      </c>
      <c r="B62" s="50">
        <v>44590</v>
      </c>
      <c r="C62" s="51">
        <f t="shared" si="16"/>
        <v>14150</v>
      </c>
      <c r="D62" s="51">
        <v>1000</v>
      </c>
      <c r="E62" s="51">
        <f t="shared" si="17"/>
        <v>13150</v>
      </c>
      <c r="F62" s="51">
        <v>0</v>
      </c>
      <c r="G62" s="51">
        <f t="shared" si="18"/>
        <v>13150</v>
      </c>
      <c r="H62" s="51"/>
      <c r="I62" s="51">
        <f>I61+D62</f>
        <v>12550</v>
      </c>
      <c r="J62" s="52">
        <f t="shared" si="19"/>
        <v>7.0671378091872787</v>
      </c>
      <c r="K62" s="51">
        <v>0</v>
      </c>
      <c r="L62" s="51">
        <f t="shared" si="15"/>
        <v>0</v>
      </c>
      <c r="M62" s="51">
        <f t="shared" si="20"/>
        <v>0</v>
      </c>
      <c r="N62" s="51">
        <v>0</v>
      </c>
      <c r="O62" s="51">
        <v>1300</v>
      </c>
    </row>
    <row r="63" spans="1:15" x14ac:dyDescent="0.25">
      <c r="A63" s="7">
        <f t="shared" si="3"/>
        <v>60</v>
      </c>
      <c r="B63" s="8">
        <v>44597</v>
      </c>
      <c r="C63" s="9">
        <f t="shared" si="16"/>
        <v>13050</v>
      </c>
      <c r="D63" s="9">
        <v>200</v>
      </c>
      <c r="E63" s="9">
        <f t="shared" si="17"/>
        <v>12850</v>
      </c>
      <c r="F63" s="9">
        <v>0</v>
      </c>
      <c r="G63" s="9">
        <f t="shared" si="18"/>
        <v>12850</v>
      </c>
      <c r="H63" s="9"/>
      <c r="I63" s="9">
        <f>I62+D63</f>
        <v>12750</v>
      </c>
      <c r="J63" s="22">
        <f t="shared" si="19"/>
        <v>1.5325670498084292</v>
      </c>
      <c r="K63" s="9">
        <v>13500</v>
      </c>
      <c r="L63" s="32">
        <f t="shared" si="15"/>
        <v>945.00000000000011</v>
      </c>
      <c r="M63" s="9">
        <f t="shared" si="20"/>
        <v>1350</v>
      </c>
      <c r="N63" s="9">
        <v>2400</v>
      </c>
      <c r="O63" s="9">
        <v>900</v>
      </c>
    </row>
    <row r="64" spans="1:15" x14ac:dyDescent="0.25">
      <c r="A64" s="7">
        <f t="shared" si="3"/>
        <v>61</v>
      </c>
      <c r="B64" s="8">
        <v>44604</v>
      </c>
      <c r="C64" s="9">
        <f t="shared" si="16"/>
        <v>14400</v>
      </c>
      <c r="D64" s="9">
        <v>900</v>
      </c>
      <c r="E64" s="9">
        <f t="shared" si="17"/>
        <v>13500</v>
      </c>
      <c r="F64" s="9">
        <v>0</v>
      </c>
      <c r="G64" s="9">
        <f t="shared" si="18"/>
        <v>13500</v>
      </c>
      <c r="H64" s="9"/>
      <c r="I64" s="9">
        <f>I63+D64</f>
        <v>13650</v>
      </c>
      <c r="J64" s="22">
        <f t="shared" si="19"/>
        <v>6.25</v>
      </c>
      <c r="K64" s="9">
        <v>11500</v>
      </c>
      <c r="L64" s="32">
        <f>K64*0.08</f>
        <v>920</v>
      </c>
      <c r="M64" s="9">
        <f t="shared" si="20"/>
        <v>1150</v>
      </c>
      <c r="N64" s="9">
        <v>2250</v>
      </c>
      <c r="O64" s="9">
        <v>2100</v>
      </c>
    </row>
    <row r="65" spans="1:15" x14ac:dyDescent="0.25">
      <c r="A65" s="7">
        <f t="shared" si="3"/>
        <v>62</v>
      </c>
      <c r="B65" s="8">
        <v>44611</v>
      </c>
      <c r="C65" s="9">
        <f t="shared" si="16"/>
        <v>14300</v>
      </c>
      <c r="D65" s="9">
        <v>400</v>
      </c>
      <c r="E65" s="9">
        <f t="shared" si="17"/>
        <v>13900</v>
      </c>
      <c r="F65" s="9">
        <v>0</v>
      </c>
      <c r="G65" s="9">
        <f t="shared" si="18"/>
        <v>13900</v>
      </c>
      <c r="H65" s="9"/>
      <c r="I65" s="9">
        <f>I64+D65</f>
        <v>14050</v>
      </c>
      <c r="J65" s="22">
        <f t="shared" si="19"/>
        <v>2.7972027972027971</v>
      </c>
      <c r="K65" s="9">
        <v>9000</v>
      </c>
      <c r="L65" s="32">
        <f t="shared" ref="L65:L74" si="21">K65*0.08</f>
        <v>720</v>
      </c>
      <c r="M65" s="9">
        <f t="shared" si="20"/>
        <v>900</v>
      </c>
      <c r="N65" s="9">
        <v>2400</v>
      </c>
      <c r="O65" s="9">
        <v>2200</v>
      </c>
    </row>
    <row r="66" spans="1:15" x14ac:dyDescent="0.25">
      <c r="A66" s="7">
        <f t="shared" si="3"/>
        <v>63</v>
      </c>
      <c r="B66" s="8">
        <v>44618</v>
      </c>
      <c r="C66" s="9">
        <f t="shared" si="16"/>
        <v>13950</v>
      </c>
      <c r="D66" s="9">
        <v>200</v>
      </c>
      <c r="E66" s="9">
        <f t="shared" si="17"/>
        <v>13750</v>
      </c>
      <c r="F66" s="9">
        <v>250</v>
      </c>
      <c r="G66" s="9">
        <f t="shared" si="18"/>
        <v>14000</v>
      </c>
      <c r="H66" s="9">
        <f>D66-F66</f>
        <v>-50</v>
      </c>
      <c r="I66" s="9">
        <f>I65+H66</f>
        <v>14000</v>
      </c>
      <c r="J66" s="22">
        <f t="shared" si="19"/>
        <v>1.4336917562724014</v>
      </c>
      <c r="K66" s="9">
        <v>12500</v>
      </c>
      <c r="L66" s="32">
        <f t="shared" si="21"/>
        <v>1000</v>
      </c>
      <c r="M66" s="9">
        <f t="shared" si="20"/>
        <v>1250</v>
      </c>
      <c r="N66" s="9">
        <v>1950</v>
      </c>
      <c r="O66" s="9">
        <v>1750</v>
      </c>
    </row>
    <row r="67" spans="1:15" s="53" customFormat="1" x14ac:dyDescent="0.25">
      <c r="A67" s="49">
        <f t="shared" si="3"/>
        <v>64</v>
      </c>
      <c r="B67" s="50">
        <v>44625</v>
      </c>
      <c r="C67" s="51">
        <f t="shared" si="16"/>
        <v>13950</v>
      </c>
      <c r="D67" s="51">
        <v>200</v>
      </c>
      <c r="E67" s="51">
        <f t="shared" si="17"/>
        <v>13750</v>
      </c>
      <c r="F67" s="51">
        <v>0</v>
      </c>
      <c r="G67" s="51">
        <f t="shared" si="18"/>
        <v>13750</v>
      </c>
      <c r="H67" s="51"/>
      <c r="I67" s="51">
        <f t="shared" ref="I67:I72" si="22">I66+D67</f>
        <v>14200</v>
      </c>
      <c r="J67" s="52">
        <f t="shared" si="19"/>
        <v>1.4336917562724014</v>
      </c>
      <c r="K67" s="51">
        <v>0</v>
      </c>
      <c r="L67" s="51">
        <f t="shared" si="21"/>
        <v>0</v>
      </c>
      <c r="M67" s="51">
        <f t="shared" si="20"/>
        <v>0</v>
      </c>
      <c r="N67" s="51">
        <v>0</v>
      </c>
      <c r="O67" s="51">
        <v>2400</v>
      </c>
    </row>
    <row r="68" spans="1:15" x14ac:dyDescent="0.25">
      <c r="A68" s="7">
        <f t="shared" si="3"/>
        <v>65</v>
      </c>
      <c r="B68" s="8">
        <v>44632</v>
      </c>
      <c r="C68" s="9">
        <f t="shared" si="16"/>
        <v>12700</v>
      </c>
      <c r="D68" s="9">
        <v>400</v>
      </c>
      <c r="E68" s="9">
        <f t="shared" si="17"/>
        <v>12300</v>
      </c>
      <c r="F68" s="9">
        <v>0</v>
      </c>
      <c r="G68" s="9">
        <f t="shared" si="18"/>
        <v>12300</v>
      </c>
      <c r="H68" s="9"/>
      <c r="I68" s="9">
        <f t="shared" si="22"/>
        <v>14600</v>
      </c>
      <c r="J68" s="22">
        <f t="shared" si="19"/>
        <v>3.1496062992125986</v>
      </c>
      <c r="K68" s="9">
        <v>12500</v>
      </c>
      <c r="L68" s="32">
        <f t="shared" si="21"/>
        <v>1000</v>
      </c>
      <c r="M68" s="9">
        <f t="shared" si="20"/>
        <v>1250</v>
      </c>
      <c r="N68" s="9">
        <v>2300</v>
      </c>
      <c r="O68" s="9">
        <v>1250</v>
      </c>
    </row>
    <row r="69" spans="1:15" x14ac:dyDescent="0.25">
      <c r="A69" s="7">
        <f t="shared" ref="A69:A92" si="23">A68+1</f>
        <v>66</v>
      </c>
      <c r="B69" s="8">
        <v>44639</v>
      </c>
      <c r="C69" s="9">
        <f t="shared" si="16"/>
        <v>13950</v>
      </c>
      <c r="D69" s="9">
        <v>400</v>
      </c>
      <c r="E69" s="9">
        <f t="shared" si="17"/>
        <v>13550</v>
      </c>
      <c r="F69" s="9">
        <v>0</v>
      </c>
      <c r="G69" s="9">
        <f t="shared" si="18"/>
        <v>13550</v>
      </c>
      <c r="H69" s="9"/>
      <c r="I69" s="9">
        <f t="shared" si="22"/>
        <v>15000</v>
      </c>
      <c r="J69" s="22">
        <f t="shared" si="19"/>
        <v>2.8673835125448028</v>
      </c>
      <c r="K69" s="9">
        <v>12500</v>
      </c>
      <c r="L69" s="32">
        <f t="shared" si="21"/>
        <v>1000</v>
      </c>
      <c r="M69" s="9">
        <f t="shared" si="20"/>
        <v>1250</v>
      </c>
      <c r="N69" s="9">
        <v>3150</v>
      </c>
      <c r="O69" s="9">
        <v>2000</v>
      </c>
    </row>
    <row r="70" spans="1:15" x14ac:dyDescent="0.25">
      <c r="A70" s="7">
        <f t="shared" si="23"/>
        <v>67</v>
      </c>
      <c r="B70" s="8">
        <v>44645</v>
      </c>
      <c r="C70" s="9">
        <f t="shared" si="16"/>
        <v>13650</v>
      </c>
      <c r="D70" s="9">
        <v>400</v>
      </c>
      <c r="E70" s="9">
        <f t="shared" si="17"/>
        <v>13250</v>
      </c>
      <c r="F70" s="9">
        <v>0</v>
      </c>
      <c r="G70" s="9">
        <f t="shared" si="18"/>
        <v>13250</v>
      </c>
      <c r="H70" s="9"/>
      <c r="I70" s="9">
        <f t="shared" si="22"/>
        <v>15400</v>
      </c>
      <c r="J70" s="22">
        <f t="shared" si="19"/>
        <v>2.9304029304029302</v>
      </c>
      <c r="K70" s="9">
        <v>12500</v>
      </c>
      <c r="L70" s="32">
        <f t="shared" si="21"/>
        <v>1000</v>
      </c>
      <c r="M70" s="9">
        <f t="shared" si="20"/>
        <v>1250</v>
      </c>
      <c r="N70" s="9">
        <v>3000</v>
      </c>
      <c r="O70" s="9">
        <v>1650</v>
      </c>
    </row>
    <row r="71" spans="1:15" x14ac:dyDescent="0.25">
      <c r="A71" s="7">
        <f t="shared" si="23"/>
        <v>68</v>
      </c>
      <c r="B71" s="8">
        <v>44653</v>
      </c>
      <c r="C71" s="9">
        <f t="shared" si="16"/>
        <v>12900</v>
      </c>
      <c r="D71" s="9">
        <v>400</v>
      </c>
      <c r="E71" s="9">
        <f t="shared" si="17"/>
        <v>12500</v>
      </c>
      <c r="F71" s="9">
        <v>0</v>
      </c>
      <c r="G71" s="9">
        <f t="shared" si="18"/>
        <v>12500</v>
      </c>
      <c r="H71" s="9"/>
      <c r="I71" s="9">
        <f t="shared" si="22"/>
        <v>15800</v>
      </c>
      <c r="J71" s="22">
        <f t="shared" si="19"/>
        <v>3.1007751937984498</v>
      </c>
      <c r="K71" s="9">
        <v>12500</v>
      </c>
      <c r="L71" s="32">
        <f t="shared" si="21"/>
        <v>1000</v>
      </c>
      <c r="M71" s="9">
        <f t="shared" si="20"/>
        <v>1250</v>
      </c>
      <c r="N71" s="9">
        <v>0</v>
      </c>
      <c r="O71" s="9">
        <v>2150</v>
      </c>
    </row>
    <row r="72" spans="1:15" s="53" customFormat="1" x14ac:dyDescent="0.25">
      <c r="A72" s="49">
        <f t="shared" si="23"/>
        <v>69</v>
      </c>
      <c r="B72" s="50">
        <v>44659</v>
      </c>
      <c r="C72" s="51">
        <f t="shared" si="16"/>
        <v>14150</v>
      </c>
      <c r="D72" s="51">
        <v>400</v>
      </c>
      <c r="E72" s="51">
        <f t="shared" si="17"/>
        <v>13750</v>
      </c>
      <c r="F72" s="51">
        <v>0</v>
      </c>
      <c r="G72" s="51">
        <f t="shared" si="18"/>
        <v>13750</v>
      </c>
      <c r="H72" s="51"/>
      <c r="I72" s="51">
        <f t="shared" si="22"/>
        <v>16200</v>
      </c>
      <c r="J72" s="52">
        <f t="shared" si="19"/>
        <v>2.8268551236749118</v>
      </c>
      <c r="K72" s="51">
        <v>0</v>
      </c>
      <c r="L72" s="51">
        <f t="shared" si="21"/>
        <v>0</v>
      </c>
      <c r="M72" s="51">
        <f t="shared" si="20"/>
        <v>0</v>
      </c>
      <c r="N72" s="51">
        <v>0</v>
      </c>
      <c r="O72" s="51">
        <v>2150</v>
      </c>
    </row>
    <row r="73" spans="1:15" x14ac:dyDescent="0.25">
      <c r="A73" s="7">
        <f t="shared" si="23"/>
        <v>70</v>
      </c>
      <c r="B73" s="8">
        <v>44667</v>
      </c>
      <c r="C73" s="9">
        <f t="shared" si="16"/>
        <v>12900</v>
      </c>
      <c r="D73" s="9"/>
      <c r="E73" s="9">
        <f t="shared" si="17"/>
        <v>12900</v>
      </c>
      <c r="F73" s="9">
        <v>0</v>
      </c>
      <c r="G73" s="9">
        <f t="shared" si="18"/>
        <v>12900</v>
      </c>
      <c r="H73" s="9"/>
      <c r="I73" s="9"/>
      <c r="J73" s="22">
        <f t="shared" si="19"/>
        <v>0</v>
      </c>
      <c r="K73" s="9">
        <v>0</v>
      </c>
      <c r="L73" s="32">
        <f t="shared" si="21"/>
        <v>0</v>
      </c>
      <c r="M73" s="9">
        <f t="shared" si="20"/>
        <v>0</v>
      </c>
      <c r="N73" s="9">
        <v>0</v>
      </c>
      <c r="O73" s="9">
        <v>0</v>
      </c>
    </row>
    <row r="74" spans="1:15" x14ac:dyDescent="0.25">
      <c r="A74" s="7">
        <f t="shared" si="23"/>
        <v>71</v>
      </c>
      <c r="B74" s="8"/>
      <c r="C74" s="9">
        <f t="shared" si="16"/>
        <v>12050</v>
      </c>
      <c r="D74" s="9"/>
      <c r="E74" s="9">
        <f t="shared" si="17"/>
        <v>12050</v>
      </c>
      <c r="F74" s="9">
        <v>0</v>
      </c>
      <c r="G74" s="9">
        <f t="shared" si="18"/>
        <v>12050</v>
      </c>
      <c r="H74" s="9"/>
      <c r="I74" s="9"/>
      <c r="J74" s="22">
        <f t="shared" si="19"/>
        <v>0</v>
      </c>
      <c r="K74" s="9">
        <v>0</v>
      </c>
      <c r="L74" s="32">
        <f t="shared" si="21"/>
        <v>0</v>
      </c>
      <c r="M74" s="9">
        <f t="shared" si="20"/>
        <v>0</v>
      </c>
      <c r="N74" s="9">
        <v>0</v>
      </c>
      <c r="O74" s="9">
        <v>0</v>
      </c>
    </row>
    <row r="75" spans="1:15" x14ac:dyDescent="0.25">
      <c r="A75" s="7">
        <f t="shared" si="23"/>
        <v>72</v>
      </c>
      <c r="B75" s="8"/>
      <c r="C75" s="9">
        <f t="shared" ref="C75:C92" si="24">C74+M74-M60</f>
        <v>10800</v>
      </c>
      <c r="D75" s="9"/>
      <c r="E75" s="9">
        <f t="shared" ref="E75:E92" si="25">C75-D75</f>
        <v>10800</v>
      </c>
      <c r="F75" s="9">
        <v>0</v>
      </c>
      <c r="G75" s="9">
        <f t="shared" ref="G75:G92" si="26">E75+F75</f>
        <v>10800</v>
      </c>
      <c r="H75" s="9"/>
      <c r="I75" s="9"/>
      <c r="J75" s="22">
        <f t="shared" ref="J75:J92" si="27">D75*100/C75</f>
        <v>0</v>
      </c>
      <c r="K75" s="9"/>
      <c r="L75" s="32">
        <f t="shared" ref="L75:L92" si="28">K75*0.08</f>
        <v>0</v>
      </c>
      <c r="M75" s="9">
        <f t="shared" ref="M75:M92" si="29">K75*0.1</f>
        <v>0</v>
      </c>
      <c r="N75" s="9">
        <v>0</v>
      </c>
      <c r="O75" s="9">
        <v>0</v>
      </c>
    </row>
    <row r="76" spans="1:15" x14ac:dyDescent="0.25">
      <c r="A76" s="7">
        <f t="shared" si="23"/>
        <v>73</v>
      </c>
      <c r="B76" s="8"/>
      <c r="C76" s="9">
        <f t="shared" si="24"/>
        <v>9650</v>
      </c>
      <c r="D76" s="9"/>
      <c r="E76" s="9">
        <f t="shared" si="25"/>
        <v>9650</v>
      </c>
      <c r="F76" s="9">
        <v>0</v>
      </c>
      <c r="G76" s="9">
        <f t="shared" si="26"/>
        <v>9650</v>
      </c>
      <c r="H76" s="9"/>
      <c r="I76" s="9"/>
      <c r="J76" s="22">
        <f t="shared" si="27"/>
        <v>0</v>
      </c>
      <c r="K76" s="9"/>
      <c r="L76" s="32">
        <f t="shared" si="28"/>
        <v>0</v>
      </c>
      <c r="M76" s="9">
        <f t="shared" si="29"/>
        <v>0</v>
      </c>
      <c r="N76" s="9">
        <v>0</v>
      </c>
      <c r="O76" s="9">
        <v>0</v>
      </c>
    </row>
    <row r="77" spans="1:15" x14ac:dyDescent="0.25">
      <c r="A77" s="7">
        <f t="shared" si="23"/>
        <v>74</v>
      </c>
      <c r="B77" s="8"/>
      <c r="C77" s="9">
        <f t="shared" si="24"/>
        <v>9650</v>
      </c>
      <c r="D77" s="9"/>
      <c r="E77" s="9">
        <f t="shared" si="25"/>
        <v>9650</v>
      </c>
      <c r="F77" s="9">
        <v>0</v>
      </c>
      <c r="G77" s="9">
        <f t="shared" si="26"/>
        <v>9650</v>
      </c>
      <c r="H77" s="9"/>
      <c r="I77" s="9"/>
      <c r="J77" s="22">
        <f t="shared" si="27"/>
        <v>0</v>
      </c>
      <c r="K77" s="9"/>
      <c r="L77" s="32">
        <f t="shared" si="28"/>
        <v>0</v>
      </c>
      <c r="M77" s="9">
        <f t="shared" si="29"/>
        <v>0</v>
      </c>
      <c r="N77" s="9">
        <v>0</v>
      </c>
      <c r="O77" s="9">
        <v>0</v>
      </c>
    </row>
    <row r="78" spans="1:15" x14ac:dyDescent="0.25">
      <c r="A78" s="7">
        <f t="shared" si="23"/>
        <v>75</v>
      </c>
      <c r="B78" s="8"/>
      <c r="C78" s="9">
        <f t="shared" si="24"/>
        <v>8300</v>
      </c>
      <c r="D78" s="9"/>
      <c r="E78" s="9">
        <f t="shared" si="25"/>
        <v>8300</v>
      </c>
      <c r="F78" s="9">
        <v>0</v>
      </c>
      <c r="G78" s="9">
        <f t="shared" si="26"/>
        <v>8300</v>
      </c>
      <c r="H78" s="9"/>
      <c r="I78" s="9"/>
      <c r="J78" s="22">
        <f t="shared" si="27"/>
        <v>0</v>
      </c>
      <c r="K78" s="9"/>
      <c r="L78" s="32">
        <f t="shared" si="28"/>
        <v>0</v>
      </c>
      <c r="M78" s="9">
        <f t="shared" si="29"/>
        <v>0</v>
      </c>
      <c r="N78" s="9">
        <v>0</v>
      </c>
      <c r="O78" s="9">
        <v>0</v>
      </c>
    </row>
    <row r="79" spans="1:15" x14ac:dyDescent="0.25">
      <c r="A79" s="7">
        <f t="shared" si="23"/>
        <v>76</v>
      </c>
      <c r="B79" s="8"/>
      <c r="C79" s="9">
        <f t="shared" si="24"/>
        <v>7150</v>
      </c>
      <c r="D79" s="9"/>
      <c r="E79" s="9">
        <f t="shared" si="25"/>
        <v>7150</v>
      </c>
      <c r="F79" s="9">
        <v>0</v>
      </c>
      <c r="G79" s="9">
        <f t="shared" si="26"/>
        <v>7150</v>
      </c>
      <c r="H79" s="9"/>
      <c r="I79" s="9"/>
      <c r="J79" s="22">
        <f t="shared" si="27"/>
        <v>0</v>
      </c>
      <c r="K79" s="9"/>
      <c r="L79" s="32">
        <f t="shared" si="28"/>
        <v>0</v>
      </c>
      <c r="M79" s="9">
        <f t="shared" si="29"/>
        <v>0</v>
      </c>
      <c r="N79" s="9">
        <v>0</v>
      </c>
      <c r="O79" s="9">
        <v>0</v>
      </c>
    </row>
    <row r="80" spans="1:15" x14ac:dyDescent="0.25">
      <c r="A80" s="7">
        <f t="shared" si="23"/>
        <v>77</v>
      </c>
      <c r="B80" s="8"/>
      <c r="C80" s="9">
        <f t="shared" si="24"/>
        <v>6250</v>
      </c>
      <c r="D80" s="9"/>
      <c r="E80" s="9">
        <f t="shared" si="25"/>
        <v>6250</v>
      </c>
      <c r="F80" s="9">
        <v>0</v>
      </c>
      <c r="G80" s="9">
        <f t="shared" si="26"/>
        <v>6250</v>
      </c>
      <c r="H80" s="9"/>
      <c r="I80" s="9"/>
      <c r="J80" s="22">
        <f t="shared" si="27"/>
        <v>0</v>
      </c>
      <c r="K80" s="9"/>
      <c r="L80" s="32">
        <f t="shared" si="28"/>
        <v>0</v>
      </c>
      <c r="M80" s="9">
        <f t="shared" si="29"/>
        <v>0</v>
      </c>
      <c r="N80" s="9">
        <v>0</v>
      </c>
      <c r="O80" s="9">
        <v>0</v>
      </c>
    </row>
    <row r="81" spans="1:15" x14ac:dyDescent="0.25">
      <c r="A81" s="7">
        <f t="shared" si="23"/>
        <v>78</v>
      </c>
      <c r="B81" s="8"/>
      <c r="C81" s="9">
        <f t="shared" si="24"/>
        <v>5000</v>
      </c>
      <c r="D81" s="9"/>
      <c r="E81" s="9">
        <f t="shared" si="25"/>
        <v>5000</v>
      </c>
      <c r="F81" s="9">
        <v>0</v>
      </c>
      <c r="G81" s="9">
        <f t="shared" si="26"/>
        <v>5000</v>
      </c>
      <c r="H81" s="9"/>
      <c r="I81" s="9"/>
      <c r="J81" s="22">
        <f t="shared" si="27"/>
        <v>0</v>
      </c>
      <c r="K81" s="9"/>
      <c r="L81" s="32">
        <f t="shared" si="28"/>
        <v>0</v>
      </c>
      <c r="M81" s="9">
        <f t="shared" si="29"/>
        <v>0</v>
      </c>
      <c r="N81" s="9">
        <v>0</v>
      </c>
      <c r="O81" s="9">
        <v>0</v>
      </c>
    </row>
    <row r="82" spans="1:15" x14ac:dyDescent="0.25">
      <c r="A82" s="7">
        <f t="shared" si="23"/>
        <v>79</v>
      </c>
      <c r="B82" s="8"/>
      <c r="C82" s="9">
        <f t="shared" si="24"/>
        <v>5000</v>
      </c>
      <c r="D82" s="9"/>
      <c r="E82" s="9">
        <f t="shared" si="25"/>
        <v>5000</v>
      </c>
      <c r="F82" s="9">
        <v>0</v>
      </c>
      <c r="G82" s="9">
        <f t="shared" si="26"/>
        <v>5000</v>
      </c>
      <c r="H82" s="9"/>
      <c r="I82" s="9"/>
      <c r="J82" s="22">
        <f t="shared" si="27"/>
        <v>0</v>
      </c>
      <c r="K82" s="9"/>
      <c r="L82" s="32">
        <f t="shared" si="28"/>
        <v>0</v>
      </c>
      <c r="M82" s="9">
        <f t="shared" si="29"/>
        <v>0</v>
      </c>
      <c r="N82" s="9">
        <v>0</v>
      </c>
      <c r="O82" s="9">
        <v>0</v>
      </c>
    </row>
    <row r="83" spans="1:15" x14ac:dyDescent="0.25">
      <c r="A83" s="7">
        <f t="shared" si="23"/>
        <v>80</v>
      </c>
      <c r="B83" s="8"/>
      <c r="C83" s="9">
        <f t="shared" si="24"/>
        <v>3750</v>
      </c>
      <c r="D83" s="9"/>
      <c r="E83" s="9">
        <f t="shared" si="25"/>
        <v>3750</v>
      </c>
      <c r="F83" s="9">
        <v>0</v>
      </c>
      <c r="G83" s="9">
        <f t="shared" si="26"/>
        <v>3750</v>
      </c>
      <c r="H83" s="9"/>
      <c r="I83" s="9"/>
      <c r="J83" s="22">
        <f t="shared" si="27"/>
        <v>0</v>
      </c>
      <c r="K83" s="9"/>
      <c r="L83" s="32">
        <f t="shared" si="28"/>
        <v>0</v>
      </c>
      <c r="M83" s="9">
        <f t="shared" si="29"/>
        <v>0</v>
      </c>
      <c r="N83" s="9">
        <v>0</v>
      </c>
      <c r="O83" s="9">
        <v>0</v>
      </c>
    </row>
    <row r="84" spans="1:15" x14ac:dyDescent="0.25">
      <c r="A84" s="7">
        <f t="shared" si="23"/>
        <v>81</v>
      </c>
      <c r="B84" s="8"/>
      <c r="C84" s="9">
        <f t="shared" si="24"/>
        <v>2500</v>
      </c>
      <c r="D84" s="9"/>
      <c r="E84" s="9">
        <f t="shared" si="25"/>
        <v>2500</v>
      </c>
      <c r="F84" s="9">
        <v>0</v>
      </c>
      <c r="G84" s="9">
        <f t="shared" si="26"/>
        <v>2500</v>
      </c>
      <c r="H84" s="9"/>
      <c r="I84" s="9"/>
      <c r="J84" s="22">
        <f t="shared" si="27"/>
        <v>0</v>
      </c>
      <c r="K84" s="9"/>
      <c r="L84" s="32">
        <f t="shared" si="28"/>
        <v>0</v>
      </c>
      <c r="M84" s="9">
        <f t="shared" si="29"/>
        <v>0</v>
      </c>
      <c r="N84" s="9">
        <v>0</v>
      </c>
      <c r="O84" s="9">
        <v>0</v>
      </c>
    </row>
    <row r="85" spans="1:15" x14ac:dyDescent="0.25">
      <c r="A85" s="7">
        <f t="shared" si="23"/>
        <v>82</v>
      </c>
      <c r="B85" s="8"/>
      <c r="C85" s="9">
        <f t="shared" si="24"/>
        <v>1250</v>
      </c>
      <c r="D85" s="9"/>
      <c r="E85" s="9">
        <f t="shared" si="25"/>
        <v>1250</v>
      </c>
      <c r="F85" s="9">
        <v>0</v>
      </c>
      <c r="G85" s="9">
        <f t="shared" si="26"/>
        <v>1250</v>
      </c>
      <c r="H85" s="9"/>
      <c r="I85" s="9"/>
      <c r="J85" s="22">
        <f t="shared" si="27"/>
        <v>0</v>
      </c>
      <c r="K85" s="9"/>
      <c r="L85" s="32">
        <f t="shared" si="28"/>
        <v>0</v>
      </c>
      <c r="M85" s="9">
        <f t="shared" si="29"/>
        <v>0</v>
      </c>
      <c r="N85" s="9">
        <v>0</v>
      </c>
      <c r="O85" s="9">
        <v>0</v>
      </c>
    </row>
    <row r="86" spans="1:15" x14ac:dyDescent="0.25">
      <c r="A86" s="7">
        <f t="shared" si="23"/>
        <v>83</v>
      </c>
      <c r="B86" s="8"/>
      <c r="C86" s="9">
        <f t="shared" si="24"/>
        <v>0</v>
      </c>
      <c r="D86" s="9"/>
      <c r="E86" s="9">
        <f t="shared" si="25"/>
        <v>0</v>
      </c>
      <c r="F86" s="9">
        <v>0</v>
      </c>
      <c r="G86" s="9">
        <f t="shared" si="26"/>
        <v>0</v>
      </c>
      <c r="H86" s="9"/>
      <c r="I86" s="9"/>
      <c r="J86" s="22" t="e">
        <f t="shared" si="27"/>
        <v>#DIV/0!</v>
      </c>
      <c r="K86" s="9"/>
      <c r="L86" s="32">
        <f t="shared" si="28"/>
        <v>0</v>
      </c>
      <c r="M86" s="9">
        <f t="shared" si="29"/>
        <v>0</v>
      </c>
      <c r="N86" s="9">
        <v>0</v>
      </c>
      <c r="O86" s="9">
        <v>0</v>
      </c>
    </row>
    <row r="87" spans="1:15" x14ac:dyDescent="0.25">
      <c r="A87" s="7">
        <f t="shared" si="23"/>
        <v>84</v>
      </c>
      <c r="B87" s="8"/>
      <c r="C87" s="9">
        <f t="shared" si="24"/>
        <v>0</v>
      </c>
      <c r="D87" s="9"/>
      <c r="E87" s="9">
        <f t="shared" si="25"/>
        <v>0</v>
      </c>
      <c r="F87" s="9">
        <v>0</v>
      </c>
      <c r="G87" s="9">
        <f t="shared" si="26"/>
        <v>0</v>
      </c>
      <c r="H87" s="9"/>
      <c r="I87" s="9"/>
      <c r="J87" s="22" t="e">
        <f t="shared" si="27"/>
        <v>#DIV/0!</v>
      </c>
      <c r="K87" s="9"/>
      <c r="L87" s="32">
        <f t="shared" si="28"/>
        <v>0</v>
      </c>
      <c r="M87" s="9">
        <f t="shared" si="29"/>
        <v>0</v>
      </c>
      <c r="N87" s="9">
        <v>0</v>
      </c>
      <c r="O87" s="9">
        <v>0</v>
      </c>
    </row>
    <row r="88" spans="1:15" x14ac:dyDescent="0.25">
      <c r="A88" s="7">
        <f t="shared" si="23"/>
        <v>85</v>
      </c>
      <c r="B88" s="8"/>
      <c r="C88" s="9">
        <f t="shared" si="24"/>
        <v>0</v>
      </c>
      <c r="D88" s="9"/>
      <c r="E88" s="9">
        <f t="shared" si="25"/>
        <v>0</v>
      </c>
      <c r="F88" s="9">
        <v>0</v>
      </c>
      <c r="G88" s="9">
        <f t="shared" si="26"/>
        <v>0</v>
      </c>
      <c r="H88" s="9"/>
      <c r="I88" s="9"/>
      <c r="J88" s="22" t="e">
        <f t="shared" si="27"/>
        <v>#DIV/0!</v>
      </c>
      <c r="K88" s="9"/>
      <c r="L88" s="32">
        <f t="shared" si="28"/>
        <v>0</v>
      </c>
      <c r="M88" s="9">
        <f t="shared" si="29"/>
        <v>0</v>
      </c>
      <c r="N88" s="9">
        <v>0</v>
      </c>
      <c r="O88" s="9">
        <v>0</v>
      </c>
    </row>
    <row r="89" spans="1:15" x14ac:dyDescent="0.25">
      <c r="A89" s="7">
        <f t="shared" si="23"/>
        <v>86</v>
      </c>
      <c r="B89" s="8"/>
      <c r="C89" s="9">
        <f t="shared" si="24"/>
        <v>0</v>
      </c>
      <c r="D89" s="9"/>
      <c r="E89" s="9">
        <f t="shared" si="25"/>
        <v>0</v>
      </c>
      <c r="F89" s="9">
        <v>0</v>
      </c>
      <c r="G89" s="9">
        <f t="shared" si="26"/>
        <v>0</v>
      </c>
      <c r="H89" s="9"/>
      <c r="I89" s="9"/>
      <c r="J89" s="22" t="e">
        <f t="shared" si="27"/>
        <v>#DIV/0!</v>
      </c>
      <c r="K89" s="9"/>
      <c r="L89" s="32">
        <f t="shared" si="28"/>
        <v>0</v>
      </c>
      <c r="M89" s="9">
        <f t="shared" si="29"/>
        <v>0</v>
      </c>
      <c r="N89" s="9">
        <v>0</v>
      </c>
      <c r="O89" s="9">
        <v>0</v>
      </c>
    </row>
    <row r="90" spans="1:15" x14ac:dyDescent="0.25">
      <c r="A90" s="7">
        <f t="shared" si="23"/>
        <v>87</v>
      </c>
      <c r="B90" s="8"/>
      <c r="C90" s="9">
        <f t="shared" si="24"/>
        <v>0</v>
      </c>
      <c r="D90" s="9"/>
      <c r="E90" s="9">
        <f t="shared" si="25"/>
        <v>0</v>
      </c>
      <c r="F90" s="9">
        <v>0</v>
      </c>
      <c r="G90" s="9">
        <f t="shared" si="26"/>
        <v>0</v>
      </c>
      <c r="H90" s="9"/>
      <c r="I90" s="9"/>
      <c r="J90" s="22" t="e">
        <f t="shared" si="27"/>
        <v>#DIV/0!</v>
      </c>
      <c r="K90" s="9"/>
      <c r="L90" s="32">
        <f t="shared" si="28"/>
        <v>0</v>
      </c>
      <c r="M90" s="9">
        <f t="shared" si="29"/>
        <v>0</v>
      </c>
      <c r="N90" s="9">
        <v>0</v>
      </c>
      <c r="O90" s="9">
        <v>0</v>
      </c>
    </row>
    <row r="91" spans="1:15" x14ac:dyDescent="0.25">
      <c r="A91" s="7">
        <f t="shared" si="23"/>
        <v>88</v>
      </c>
      <c r="B91" s="8"/>
      <c r="C91" s="9">
        <f t="shared" si="24"/>
        <v>0</v>
      </c>
      <c r="D91" s="9"/>
      <c r="E91" s="9">
        <f t="shared" si="25"/>
        <v>0</v>
      </c>
      <c r="F91" s="9">
        <v>0</v>
      </c>
      <c r="G91" s="9">
        <f t="shared" si="26"/>
        <v>0</v>
      </c>
      <c r="H91" s="9"/>
      <c r="I91" s="9"/>
      <c r="J91" s="22" t="e">
        <f t="shared" si="27"/>
        <v>#DIV/0!</v>
      </c>
      <c r="K91" s="9"/>
      <c r="L91" s="32">
        <f t="shared" si="28"/>
        <v>0</v>
      </c>
      <c r="M91" s="9">
        <f t="shared" si="29"/>
        <v>0</v>
      </c>
      <c r="N91" s="9">
        <v>0</v>
      </c>
      <c r="O91" s="9">
        <v>0</v>
      </c>
    </row>
    <row r="92" spans="1:15" x14ac:dyDescent="0.25">
      <c r="A92" s="7">
        <f t="shared" si="23"/>
        <v>89</v>
      </c>
      <c r="B92" s="8"/>
      <c r="C92" s="9">
        <f t="shared" si="24"/>
        <v>0</v>
      </c>
      <c r="D92" s="9"/>
      <c r="E92" s="9">
        <f t="shared" si="25"/>
        <v>0</v>
      </c>
      <c r="F92" s="9">
        <v>0</v>
      </c>
      <c r="G92" s="9">
        <f t="shared" si="26"/>
        <v>0</v>
      </c>
      <c r="H92" s="9"/>
      <c r="I92" s="9"/>
      <c r="J92" s="22" t="e">
        <f t="shared" si="27"/>
        <v>#DIV/0!</v>
      </c>
      <c r="K92" s="9"/>
      <c r="L92" s="32">
        <f t="shared" si="28"/>
        <v>0</v>
      </c>
      <c r="M92" s="9">
        <f t="shared" si="29"/>
        <v>0</v>
      </c>
      <c r="N92" s="9">
        <v>0</v>
      </c>
      <c r="O92" s="9">
        <v>0</v>
      </c>
    </row>
    <row r="93" spans="1:15" x14ac:dyDescent="0.25">
      <c r="A93" s="10"/>
      <c r="B93" s="10"/>
      <c r="C93" s="11">
        <f>SUM(C4:C18)</f>
        <v>63600</v>
      </c>
      <c r="D93" s="11">
        <f>SUM(D4:D48)</f>
        <v>7100</v>
      </c>
      <c r="E93" s="11">
        <f>SUM(E4:E21)</f>
        <v>85350</v>
      </c>
      <c r="F93" s="11">
        <f>SUM(F4:F36)</f>
        <v>1400</v>
      </c>
      <c r="G93" s="12">
        <f>SUM(G4:G21)</f>
        <v>85950</v>
      </c>
      <c r="H93" s="12"/>
      <c r="I93" s="12"/>
      <c r="J93" s="13">
        <f>SUM(J4:J18)</f>
        <v>27.011098486228889</v>
      </c>
      <c r="K93" s="11">
        <f>SUM(K4:K21)</f>
        <v>104500</v>
      </c>
      <c r="L93" s="11">
        <f>SUM(L4:L18)</f>
        <v>5795</v>
      </c>
      <c r="M93" s="11">
        <f>SUM(M4:M21)</f>
        <v>10450</v>
      </c>
      <c r="N93" s="11">
        <f>SUM(N4:N21)</f>
        <v>9550</v>
      </c>
      <c r="O93" s="11">
        <f>SUM(O4:O18)</f>
        <v>6350</v>
      </c>
    </row>
    <row r="95" spans="1:15" x14ac:dyDescent="0.25">
      <c r="B95" s="17"/>
    </row>
    <row r="96" spans="1:15" x14ac:dyDescent="0.25">
      <c r="B96" s="16"/>
      <c r="C96" s="15"/>
      <c r="D96" s="15"/>
      <c r="E96" s="14"/>
      <c r="F96" s="15"/>
      <c r="G96" s="15"/>
      <c r="H96" s="15"/>
      <c r="I96" s="15"/>
    </row>
    <row r="97" spans="2:9" x14ac:dyDescent="0.25">
      <c r="B97" s="24"/>
      <c r="C97" s="15"/>
      <c r="D97" s="15"/>
      <c r="E97" s="25"/>
      <c r="F97" s="26"/>
      <c r="G97" s="26"/>
      <c r="H97" s="26"/>
      <c r="I97" s="26"/>
    </row>
    <row r="98" spans="2:9" x14ac:dyDescent="0.25">
      <c r="B98" s="24"/>
      <c r="C98" s="15"/>
      <c r="D98" s="15"/>
      <c r="E98" s="14"/>
      <c r="F98" s="14"/>
      <c r="G98" s="27"/>
      <c r="H98" s="27"/>
      <c r="I98" s="27"/>
    </row>
    <row r="99" spans="2:9" x14ac:dyDescent="0.25">
      <c r="B99" s="24"/>
      <c r="C99" s="15"/>
      <c r="D99" s="15"/>
      <c r="E99" s="14"/>
      <c r="F99" s="14"/>
      <c r="G99" s="27"/>
      <c r="H99" s="27"/>
      <c r="I99" s="27"/>
    </row>
    <row r="100" spans="2:9" x14ac:dyDescent="0.25">
      <c r="B100" s="24"/>
      <c r="C100" s="15"/>
      <c r="D100" s="15"/>
      <c r="E100" s="14"/>
      <c r="F100" s="14"/>
      <c r="G100" s="27"/>
      <c r="H100" s="27"/>
      <c r="I100" s="27"/>
    </row>
    <row r="101" spans="2:9" x14ac:dyDescent="0.25">
      <c r="B101" s="24"/>
      <c r="C101" s="15"/>
      <c r="D101" s="15"/>
      <c r="E101" s="14"/>
      <c r="F101" s="14"/>
      <c r="G101" s="27"/>
      <c r="H101" s="27"/>
      <c r="I101" s="27"/>
    </row>
    <row r="102" spans="2:9" x14ac:dyDescent="0.25">
      <c r="B102" s="24"/>
      <c r="C102" s="15"/>
      <c r="D102" s="15"/>
      <c r="E102" s="14"/>
      <c r="F102" s="14"/>
      <c r="G102" s="27"/>
      <c r="H102" s="27"/>
      <c r="I102" s="27"/>
    </row>
    <row r="103" spans="2:9" x14ac:dyDescent="0.25">
      <c r="B103" s="24"/>
      <c r="C103" s="15"/>
      <c r="D103" s="15"/>
      <c r="E103" s="14"/>
      <c r="F103" s="14"/>
      <c r="G103" s="15"/>
      <c r="H103" s="15"/>
      <c r="I103" s="15"/>
    </row>
    <row r="104" spans="2:9" x14ac:dyDescent="0.25">
      <c r="B104" s="28"/>
      <c r="C104" s="17"/>
      <c r="F104" s="23"/>
    </row>
    <row r="105" spans="2:9" x14ac:dyDescent="0.25">
      <c r="B105" s="28"/>
      <c r="C105" s="17"/>
      <c r="F105" s="23"/>
    </row>
    <row r="106" spans="2:9" x14ac:dyDescent="0.25">
      <c r="C106" s="17"/>
      <c r="F106" s="29"/>
    </row>
    <row r="107" spans="2:9" x14ac:dyDescent="0.25">
      <c r="C107" s="17"/>
    </row>
    <row r="108" spans="2:9" x14ac:dyDescent="0.25">
      <c r="C108" s="17"/>
    </row>
    <row r="109" spans="2:9" x14ac:dyDescent="0.25">
      <c r="C109" s="17"/>
    </row>
    <row r="110" spans="2:9" x14ac:dyDescent="0.25">
      <c r="C110" s="17"/>
    </row>
    <row r="111" spans="2:9" x14ac:dyDescent="0.25">
      <c r="C111" s="17"/>
    </row>
    <row r="112" spans="2:9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  <row r="152" spans="3:3" x14ac:dyDescent="0.25">
      <c r="C152" s="17"/>
    </row>
    <row r="153" spans="3:3" x14ac:dyDescent="0.25">
      <c r="C153" s="17"/>
    </row>
    <row r="154" spans="3:3" x14ac:dyDescent="0.25">
      <c r="C154" s="17"/>
    </row>
    <row r="155" spans="3:3" x14ac:dyDescent="0.25">
      <c r="C155" s="17"/>
    </row>
    <row r="156" spans="3:3" x14ac:dyDescent="0.25">
      <c r="C156" s="17"/>
    </row>
    <row r="157" spans="3:3" x14ac:dyDescent="0.25">
      <c r="C157" s="17"/>
    </row>
    <row r="158" spans="3:3" x14ac:dyDescent="0.25">
      <c r="C158" s="17"/>
    </row>
    <row r="159" spans="3:3" x14ac:dyDescent="0.25">
      <c r="C159" s="17"/>
    </row>
    <row r="160" spans="3:3" x14ac:dyDescent="0.25">
      <c r="C160" s="17"/>
    </row>
    <row r="161" spans="3:3" x14ac:dyDescent="0.25">
      <c r="C161" s="17"/>
    </row>
    <row r="162" spans="3:3" x14ac:dyDescent="0.25">
      <c r="C162" s="17"/>
    </row>
    <row r="163" spans="3:3" x14ac:dyDescent="0.25">
      <c r="C163" s="17"/>
    </row>
    <row r="164" spans="3:3" x14ac:dyDescent="0.25">
      <c r="C164" s="17"/>
    </row>
    <row r="165" spans="3:3" x14ac:dyDescent="0.25">
      <c r="C165" s="17"/>
    </row>
    <row r="166" spans="3:3" x14ac:dyDescent="0.25">
      <c r="C166" s="17"/>
    </row>
    <row r="167" spans="3:3" x14ac:dyDescent="0.25">
      <c r="C167" s="17"/>
    </row>
    <row r="168" spans="3:3" x14ac:dyDescent="0.25">
      <c r="C168" s="17"/>
    </row>
    <row r="169" spans="3:3" x14ac:dyDescent="0.25">
      <c r="C169" s="17"/>
    </row>
    <row r="170" spans="3:3" x14ac:dyDescent="0.25">
      <c r="C170" s="17"/>
    </row>
    <row r="171" spans="3:3" x14ac:dyDescent="0.25">
      <c r="C171" s="17"/>
    </row>
    <row r="172" spans="3:3" x14ac:dyDescent="0.25">
      <c r="C172" s="17"/>
    </row>
    <row r="173" spans="3:3" x14ac:dyDescent="0.25">
      <c r="C173" s="17"/>
    </row>
    <row r="174" spans="3:3" x14ac:dyDescent="0.25">
      <c r="C174" s="17"/>
    </row>
    <row r="175" spans="3:3" x14ac:dyDescent="0.25">
      <c r="C175" s="17"/>
    </row>
  </sheetData>
  <mergeCells count="3">
    <mergeCell ref="A1:O1"/>
    <mergeCell ref="B2:C2"/>
    <mergeCell ref="D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3AB5-38CC-4A59-B892-41F8DEE6251C}">
  <dimension ref="A1:S141"/>
  <sheetViews>
    <sheetView topLeftCell="A28" workbookViewId="0">
      <selection activeCell="O48" sqref="O48"/>
    </sheetView>
  </sheetViews>
  <sheetFormatPr baseColWidth="10" defaultRowHeight="15" x14ac:dyDescent="0.25"/>
  <cols>
    <col min="1" max="1" width="5.85546875" style="1" customWidth="1"/>
    <col min="2" max="2" width="14.140625" style="1" bestFit="1" customWidth="1"/>
    <col min="3" max="3" width="14.7109375" style="1" bestFit="1" customWidth="1"/>
    <col min="4" max="4" width="11.42578125" style="1"/>
    <col min="5" max="5" width="14.7109375" style="1" bestFit="1" customWidth="1"/>
    <col min="6" max="6" width="17.5703125" style="1" bestFit="1" customWidth="1"/>
    <col min="7" max="7" width="14.7109375" style="23" bestFit="1" customWidth="1"/>
    <col min="8" max="8" width="17.42578125" style="23" customWidth="1"/>
    <col min="9" max="9" width="14.7109375" style="23" customWidth="1"/>
    <col min="10" max="10" width="17" style="1" customWidth="1"/>
    <col min="11" max="11" width="16.5703125" style="1" bestFit="1" customWidth="1"/>
    <col min="12" max="12" width="13.28515625" style="1" bestFit="1" customWidth="1"/>
    <col min="13" max="13" width="15.5703125" style="1" customWidth="1"/>
    <col min="14" max="14" width="13.5703125" style="1" bestFit="1" customWidth="1"/>
    <col min="15" max="15" width="13.42578125" style="1" bestFit="1" customWidth="1"/>
    <col min="16" max="16" width="15.42578125" style="1" hidden="1" customWidth="1"/>
    <col min="17" max="17" width="16" style="1" hidden="1" customWidth="1"/>
    <col min="18" max="18" width="13.85546875" style="1" bestFit="1" customWidth="1"/>
    <col min="19" max="19" width="15.140625" style="1" bestFit="1" customWidth="1"/>
    <col min="20" max="20" width="13.7109375" style="1" bestFit="1" customWidth="1"/>
    <col min="21" max="16384" width="11.42578125" style="1"/>
  </cols>
  <sheetData>
    <row r="1" spans="1:17" ht="24" thickBot="1" x14ac:dyDescent="0.3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5"/>
    </row>
    <row r="2" spans="1:17" s="20" customFormat="1" ht="16.5" thickBot="1" x14ac:dyDescent="0.3">
      <c r="A2" s="2"/>
      <c r="B2" s="156" t="s">
        <v>1</v>
      </c>
      <c r="C2" s="157"/>
      <c r="D2" s="157" t="s">
        <v>59</v>
      </c>
      <c r="E2" s="157"/>
      <c r="F2" s="157"/>
      <c r="G2" s="157"/>
      <c r="H2" s="47"/>
      <c r="I2" s="47"/>
      <c r="J2" s="47"/>
      <c r="K2" s="46" t="s">
        <v>60</v>
      </c>
      <c r="L2" s="18"/>
      <c r="M2" s="18"/>
      <c r="N2" s="18"/>
      <c r="O2" s="19"/>
    </row>
    <row r="3" spans="1:17" s="21" customFormat="1" ht="30" x14ac:dyDescent="0.25">
      <c r="A3" s="3"/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45</v>
      </c>
      <c r="I3" s="6" t="s">
        <v>46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7" x14ac:dyDescent="0.25">
      <c r="A4" s="7">
        <v>1</v>
      </c>
      <c r="B4" s="31">
        <v>44359</v>
      </c>
      <c r="C4" s="9">
        <v>0</v>
      </c>
      <c r="D4" s="9">
        <v>0</v>
      </c>
      <c r="E4" s="9">
        <f t="shared" ref="E4:E41" si="0">C4-D4</f>
        <v>0</v>
      </c>
      <c r="F4" s="9">
        <v>0</v>
      </c>
      <c r="G4" s="9">
        <f t="shared" ref="G4:G41" si="1">E4+F4</f>
        <v>0</v>
      </c>
      <c r="H4" s="32">
        <v>0</v>
      </c>
      <c r="I4" s="32">
        <v>0</v>
      </c>
      <c r="J4" s="22"/>
      <c r="K4" s="9">
        <v>4000</v>
      </c>
      <c r="L4" s="32">
        <f>K4*0.05</f>
        <v>200</v>
      </c>
      <c r="M4" s="9">
        <f t="shared" ref="M4:M41" si="2">K4*0.1</f>
        <v>400</v>
      </c>
      <c r="N4" s="9">
        <v>0</v>
      </c>
      <c r="O4" s="9">
        <v>0</v>
      </c>
    </row>
    <row r="5" spans="1:17" s="34" customFormat="1" x14ac:dyDescent="0.25">
      <c r="A5" s="30">
        <f t="shared" ref="A5:A58" si="3">A4+1</f>
        <v>2</v>
      </c>
      <c r="B5" s="31">
        <v>44366</v>
      </c>
      <c r="C5" s="32">
        <f>M4</f>
        <v>400</v>
      </c>
      <c r="D5" s="32">
        <v>0</v>
      </c>
      <c r="E5" s="32">
        <f t="shared" si="0"/>
        <v>400</v>
      </c>
      <c r="F5" s="32">
        <v>0</v>
      </c>
      <c r="G5" s="32">
        <f t="shared" si="1"/>
        <v>400</v>
      </c>
      <c r="H5" s="32">
        <v>0</v>
      </c>
      <c r="I5" s="32">
        <v>0</v>
      </c>
      <c r="J5" s="33">
        <f t="shared" ref="J5:J41" si="4">D5*100/C5</f>
        <v>0</v>
      </c>
      <c r="K5" s="32">
        <v>8000</v>
      </c>
      <c r="L5" s="32">
        <f t="shared" ref="L5:L15" si="5">K5*0.05</f>
        <v>400</v>
      </c>
      <c r="M5" s="32">
        <f t="shared" si="2"/>
        <v>800</v>
      </c>
      <c r="N5" s="9">
        <v>0</v>
      </c>
      <c r="O5" s="9">
        <v>0</v>
      </c>
    </row>
    <row r="6" spans="1:17" s="34" customFormat="1" x14ac:dyDescent="0.25">
      <c r="A6" s="30">
        <f t="shared" si="3"/>
        <v>3</v>
      </c>
      <c r="B6" s="31">
        <v>44373</v>
      </c>
      <c r="C6" s="32">
        <f t="shared" ref="C6:C17" si="6">C5+M5</f>
        <v>1200</v>
      </c>
      <c r="D6" s="32">
        <v>0</v>
      </c>
      <c r="E6" s="32">
        <f t="shared" si="0"/>
        <v>1200</v>
      </c>
      <c r="F6" s="32">
        <v>0</v>
      </c>
      <c r="G6" s="32">
        <f t="shared" si="1"/>
        <v>1200</v>
      </c>
      <c r="H6" s="32">
        <v>0</v>
      </c>
      <c r="I6" s="32">
        <v>0</v>
      </c>
      <c r="J6" s="33">
        <f t="shared" si="4"/>
        <v>0</v>
      </c>
      <c r="K6" s="32">
        <v>10000</v>
      </c>
      <c r="L6" s="32">
        <f t="shared" si="5"/>
        <v>500</v>
      </c>
      <c r="M6" s="32">
        <f t="shared" si="2"/>
        <v>1000</v>
      </c>
      <c r="N6" s="9">
        <v>0</v>
      </c>
      <c r="O6" s="9">
        <v>0</v>
      </c>
    </row>
    <row r="7" spans="1:17" s="34" customFormat="1" x14ac:dyDescent="0.25">
      <c r="A7" s="30">
        <f t="shared" si="3"/>
        <v>4</v>
      </c>
      <c r="B7" s="31">
        <v>44380</v>
      </c>
      <c r="C7" s="32">
        <f t="shared" si="6"/>
        <v>2200</v>
      </c>
      <c r="D7" s="32">
        <v>0</v>
      </c>
      <c r="E7" s="32">
        <f t="shared" si="0"/>
        <v>2200</v>
      </c>
      <c r="F7" s="32">
        <v>0</v>
      </c>
      <c r="G7" s="32">
        <f t="shared" si="1"/>
        <v>2200</v>
      </c>
      <c r="H7" s="32">
        <v>0</v>
      </c>
      <c r="I7" s="32">
        <v>0</v>
      </c>
      <c r="J7" s="33">
        <f t="shared" si="4"/>
        <v>0</v>
      </c>
      <c r="K7" s="32">
        <v>10000</v>
      </c>
      <c r="L7" s="32">
        <f t="shared" si="5"/>
        <v>500</v>
      </c>
      <c r="M7" s="32">
        <f t="shared" si="2"/>
        <v>1000</v>
      </c>
      <c r="N7" s="9">
        <v>0</v>
      </c>
      <c r="O7" s="9">
        <v>0</v>
      </c>
    </row>
    <row r="8" spans="1:17" s="42" customFormat="1" x14ac:dyDescent="0.25">
      <c r="A8" s="38">
        <f t="shared" si="3"/>
        <v>5</v>
      </c>
      <c r="B8" s="39">
        <v>44387</v>
      </c>
      <c r="C8" s="40">
        <f t="shared" si="6"/>
        <v>3200</v>
      </c>
      <c r="D8" s="40">
        <v>0</v>
      </c>
      <c r="E8" s="40">
        <f t="shared" si="0"/>
        <v>3200</v>
      </c>
      <c r="F8" s="40">
        <v>0</v>
      </c>
      <c r="G8" s="40">
        <f t="shared" si="1"/>
        <v>3200</v>
      </c>
      <c r="H8" s="40">
        <v>0</v>
      </c>
      <c r="I8" s="40">
        <v>0</v>
      </c>
      <c r="J8" s="41">
        <f t="shared" si="4"/>
        <v>0</v>
      </c>
      <c r="K8" s="40">
        <v>0</v>
      </c>
      <c r="L8" s="40">
        <f t="shared" si="5"/>
        <v>0</v>
      </c>
      <c r="M8" s="40">
        <f t="shared" si="2"/>
        <v>0</v>
      </c>
      <c r="N8" s="40">
        <v>0</v>
      </c>
      <c r="O8" s="40">
        <v>0</v>
      </c>
    </row>
    <row r="9" spans="1:17" s="34" customFormat="1" x14ac:dyDescent="0.25">
      <c r="A9" s="30">
        <f t="shared" si="3"/>
        <v>6</v>
      </c>
      <c r="B9" s="31">
        <v>44394</v>
      </c>
      <c r="C9" s="32">
        <f t="shared" si="6"/>
        <v>3200</v>
      </c>
      <c r="D9" s="32">
        <v>0</v>
      </c>
      <c r="E9" s="32">
        <f t="shared" si="0"/>
        <v>3200</v>
      </c>
      <c r="F9" s="32">
        <v>0</v>
      </c>
      <c r="G9" s="32">
        <f t="shared" si="1"/>
        <v>3200</v>
      </c>
      <c r="H9" s="32">
        <v>0</v>
      </c>
      <c r="I9" s="32">
        <v>0</v>
      </c>
      <c r="J9" s="33">
        <f t="shared" si="4"/>
        <v>0</v>
      </c>
      <c r="K9" s="32">
        <v>6000</v>
      </c>
      <c r="L9" s="32">
        <f t="shared" si="5"/>
        <v>300</v>
      </c>
      <c r="M9" s="32">
        <f t="shared" si="2"/>
        <v>600</v>
      </c>
      <c r="N9" s="9">
        <v>0</v>
      </c>
      <c r="O9" s="9">
        <v>0</v>
      </c>
    </row>
    <row r="10" spans="1:17" s="34" customFormat="1" x14ac:dyDescent="0.25">
      <c r="A10" s="30">
        <f t="shared" si="3"/>
        <v>7</v>
      </c>
      <c r="B10" s="31">
        <v>44401</v>
      </c>
      <c r="C10" s="32">
        <f t="shared" si="6"/>
        <v>3800</v>
      </c>
      <c r="D10" s="32">
        <v>0</v>
      </c>
      <c r="E10" s="32">
        <f t="shared" si="0"/>
        <v>3800</v>
      </c>
      <c r="F10" s="32">
        <v>0</v>
      </c>
      <c r="G10" s="32">
        <f t="shared" si="1"/>
        <v>3800</v>
      </c>
      <c r="H10" s="32">
        <v>0</v>
      </c>
      <c r="I10" s="32">
        <v>0</v>
      </c>
      <c r="J10" s="33">
        <f t="shared" si="4"/>
        <v>0</v>
      </c>
      <c r="K10" s="32">
        <v>8000</v>
      </c>
      <c r="L10" s="32">
        <f t="shared" si="5"/>
        <v>400</v>
      </c>
      <c r="M10" s="32">
        <f t="shared" si="2"/>
        <v>800</v>
      </c>
      <c r="N10" s="9">
        <v>0</v>
      </c>
      <c r="O10" s="9">
        <v>0</v>
      </c>
    </row>
    <row r="11" spans="1:17" s="53" customFormat="1" x14ac:dyDescent="0.25">
      <c r="A11" s="49">
        <f t="shared" si="3"/>
        <v>8</v>
      </c>
      <c r="B11" s="50">
        <v>44408</v>
      </c>
      <c r="C11" s="51">
        <f t="shared" si="6"/>
        <v>4600</v>
      </c>
      <c r="D11" s="51">
        <v>0</v>
      </c>
      <c r="E11" s="51">
        <f t="shared" si="0"/>
        <v>4600</v>
      </c>
      <c r="F11" s="51">
        <v>0</v>
      </c>
      <c r="G11" s="51">
        <f t="shared" si="1"/>
        <v>4600</v>
      </c>
      <c r="H11" s="51">
        <v>0</v>
      </c>
      <c r="I11" s="51">
        <v>0</v>
      </c>
      <c r="J11" s="52">
        <f t="shared" si="4"/>
        <v>0</v>
      </c>
      <c r="K11" s="51">
        <v>0</v>
      </c>
      <c r="L11" s="51">
        <f t="shared" si="5"/>
        <v>0</v>
      </c>
      <c r="M11" s="51">
        <f t="shared" si="2"/>
        <v>0</v>
      </c>
      <c r="N11" s="51">
        <v>0</v>
      </c>
      <c r="O11" s="51">
        <v>0</v>
      </c>
    </row>
    <row r="12" spans="1:17" s="34" customFormat="1" x14ac:dyDescent="0.25">
      <c r="A12" s="30">
        <f t="shared" si="3"/>
        <v>9</v>
      </c>
      <c r="B12" s="31">
        <v>44415</v>
      </c>
      <c r="C12" s="32">
        <f t="shared" si="6"/>
        <v>4600</v>
      </c>
      <c r="D12" s="32">
        <v>0</v>
      </c>
      <c r="E12" s="32">
        <f t="shared" si="0"/>
        <v>4600</v>
      </c>
      <c r="F12" s="32">
        <v>0</v>
      </c>
      <c r="G12" s="32">
        <f t="shared" si="1"/>
        <v>4600</v>
      </c>
      <c r="H12" s="32">
        <v>0</v>
      </c>
      <c r="I12" s="32">
        <v>0</v>
      </c>
      <c r="J12" s="33">
        <f t="shared" si="4"/>
        <v>0</v>
      </c>
      <c r="K12" s="32">
        <v>8500</v>
      </c>
      <c r="L12" s="32">
        <f t="shared" si="5"/>
        <v>425</v>
      </c>
      <c r="M12" s="32">
        <f t="shared" si="2"/>
        <v>850</v>
      </c>
      <c r="N12" s="9">
        <v>1650</v>
      </c>
      <c r="O12" s="9">
        <v>0</v>
      </c>
    </row>
    <row r="13" spans="1:17" s="34" customFormat="1" x14ac:dyDescent="0.25">
      <c r="A13" s="30">
        <f t="shared" si="3"/>
        <v>10</v>
      </c>
      <c r="B13" s="31">
        <v>44422</v>
      </c>
      <c r="C13" s="32">
        <f t="shared" si="6"/>
        <v>5450</v>
      </c>
      <c r="D13" s="32">
        <v>0</v>
      </c>
      <c r="E13" s="32">
        <f t="shared" si="0"/>
        <v>5450</v>
      </c>
      <c r="F13" s="32">
        <v>0</v>
      </c>
      <c r="G13" s="32">
        <f t="shared" si="1"/>
        <v>5450</v>
      </c>
      <c r="H13" s="32">
        <v>0</v>
      </c>
      <c r="I13" s="32">
        <v>0</v>
      </c>
      <c r="J13" s="33">
        <f t="shared" si="4"/>
        <v>0</v>
      </c>
      <c r="K13" s="32">
        <v>6000</v>
      </c>
      <c r="L13" s="32">
        <f t="shared" si="5"/>
        <v>300</v>
      </c>
      <c r="M13" s="32">
        <f t="shared" si="2"/>
        <v>600</v>
      </c>
      <c r="N13" s="9">
        <v>0</v>
      </c>
      <c r="O13" s="9">
        <v>0</v>
      </c>
    </row>
    <row r="14" spans="1:17" s="34" customFormat="1" x14ac:dyDescent="0.25">
      <c r="A14" s="30">
        <f t="shared" si="3"/>
        <v>11</v>
      </c>
      <c r="B14" s="31">
        <v>44429</v>
      </c>
      <c r="C14" s="32">
        <f t="shared" si="6"/>
        <v>6050</v>
      </c>
      <c r="D14" s="32">
        <v>0</v>
      </c>
      <c r="E14" s="32">
        <f t="shared" si="0"/>
        <v>6050</v>
      </c>
      <c r="F14" s="32">
        <v>0</v>
      </c>
      <c r="G14" s="32">
        <f t="shared" si="1"/>
        <v>6050</v>
      </c>
      <c r="H14" s="32">
        <v>0</v>
      </c>
      <c r="I14" s="32">
        <v>0</v>
      </c>
      <c r="J14" s="33">
        <f t="shared" si="4"/>
        <v>0</v>
      </c>
      <c r="K14" s="32">
        <v>9000</v>
      </c>
      <c r="L14" s="32">
        <f t="shared" si="5"/>
        <v>450</v>
      </c>
      <c r="M14" s="32">
        <f t="shared" si="2"/>
        <v>900</v>
      </c>
      <c r="N14" s="9">
        <v>0</v>
      </c>
      <c r="O14" s="9">
        <v>800</v>
      </c>
      <c r="P14" s="34" t="s">
        <v>47</v>
      </c>
      <c r="Q14" s="34" t="s">
        <v>48</v>
      </c>
    </row>
    <row r="15" spans="1:17" s="42" customFormat="1" x14ac:dyDescent="0.25">
      <c r="A15" s="38">
        <f t="shared" si="3"/>
        <v>12</v>
      </c>
      <c r="B15" s="39">
        <v>44436</v>
      </c>
      <c r="C15" s="40">
        <f t="shared" si="6"/>
        <v>6950</v>
      </c>
      <c r="D15" s="40">
        <v>0</v>
      </c>
      <c r="E15" s="40">
        <f t="shared" si="0"/>
        <v>6950</v>
      </c>
      <c r="F15" s="40">
        <v>0</v>
      </c>
      <c r="G15" s="40">
        <f t="shared" si="1"/>
        <v>6950</v>
      </c>
      <c r="H15" s="40">
        <v>0</v>
      </c>
      <c r="I15" s="40">
        <v>0</v>
      </c>
      <c r="J15" s="41">
        <f t="shared" si="4"/>
        <v>0</v>
      </c>
      <c r="K15" s="40">
        <v>0</v>
      </c>
      <c r="L15" s="40">
        <f t="shared" si="5"/>
        <v>0</v>
      </c>
      <c r="M15" s="40">
        <f t="shared" si="2"/>
        <v>0</v>
      </c>
      <c r="N15" s="40">
        <v>0</v>
      </c>
      <c r="O15" s="40">
        <v>200</v>
      </c>
    </row>
    <row r="16" spans="1:17" s="34" customFormat="1" x14ac:dyDescent="0.25">
      <c r="A16" s="30">
        <f t="shared" si="3"/>
        <v>13</v>
      </c>
      <c r="B16" s="31">
        <v>44443</v>
      </c>
      <c r="C16" s="32">
        <f t="shared" si="6"/>
        <v>6950</v>
      </c>
      <c r="D16" s="32">
        <v>0</v>
      </c>
      <c r="E16" s="32">
        <f t="shared" si="0"/>
        <v>6950</v>
      </c>
      <c r="F16" s="32">
        <v>0</v>
      </c>
      <c r="G16" s="32">
        <f t="shared" si="1"/>
        <v>6950</v>
      </c>
      <c r="H16" s="32">
        <v>0</v>
      </c>
      <c r="I16" s="32">
        <v>0</v>
      </c>
      <c r="J16" s="33">
        <f t="shared" si="4"/>
        <v>0</v>
      </c>
      <c r="K16" s="32">
        <v>9000</v>
      </c>
      <c r="L16" s="32">
        <f>K16*0.06</f>
        <v>540</v>
      </c>
      <c r="M16" s="32">
        <f t="shared" si="2"/>
        <v>900</v>
      </c>
      <c r="N16" s="9">
        <v>2200</v>
      </c>
      <c r="O16" s="9">
        <v>200</v>
      </c>
    </row>
    <row r="17" spans="1:19" s="34" customFormat="1" x14ac:dyDescent="0.25">
      <c r="A17" s="30">
        <f t="shared" si="3"/>
        <v>14</v>
      </c>
      <c r="B17" s="31">
        <v>44450</v>
      </c>
      <c r="C17" s="32">
        <f t="shared" si="6"/>
        <v>7850</v>
      </c>
      <c r="D17" s="32">
        <v>0</v>
      </c>
      <c r="E17" s="32">
        <f t="shared" si="0"/>
        <v>7850</v>
      </c>
      <c r="F17" s="32">
        <v>0</v>
      </c>
      <c r="G17" s="32">
        <f t="shared" si="1"/>
        <v>7850</v>
      </c>
      <c r="H17" s="32">
        <v>0</v>
      </c>
      <c r="I17" s="32">
        <v>0</v>
      </c>
      <c r="J17" s="33">
        <f t="shared" si="4"/>
        <v>0</v>
      </c>
      <c r="K17" s="32">
        <v>8000</v>
      </c>
      <c r="L17" s="32">
        <f t="shared" ref="L17:L23" si="7">K17*0.06</f>
        <v>480</v>
      </c>
      <c r="M17" s="32">
        <f t="shared" si="2"/>
        <v>800</v>
      </c>
      <c r="N17" s="9">
        <v>2200</v>
      </c>
      <c r="O17" s="9">
        <v>800</v>
      </c>
    </row>
    <row r="18" spans="1:19" s="34" customFormat="1" x14ac:dyDescent="0.25">
      <c r="A18" s="30">
        <f>A17+1</f>
        <v>15</v>
      </c>
      <c r="B18" s="31">
        <v>44457</v>
      </c>
      <c r="C18" s="32">
        <f>C17+M17</f>
        <v>8650</v>
      </c>
      <c r="D18" s="32">
        <v>0</v>
      </c>
      <c r="E18" s="32">
        <f t="shared" si="0"/>
        <v>8650</v>
      </c>
      <c r="F18" s="32">
        <v>0</v>
      </c>
      <c r="G18" s="32">
        <f t="shared" si="1"/>
        <v>8650</v>
      </c>
      <c r="H18" s="32">
        <v>0</v>
      </c>
      <c r="I18" s="32">
        <v>0</v>
      </c>
      <c r="J18" s="33">
        <f t="shared" si="4"/>
        <v>0</v>
      </c>
      <c r="K18" s="32">
        <v>9000</v>
      </c>
      <c r="L18" s="32">
        <f t="shared" si="7"/>
        <v>540</v>
      </c>
      <c r="M18" s="32">
        <f t="shared" si="2"/>
        <v>900</v>
      </c>
      <c r="N18" s="32">
        <v>200</v>
      </c>
      <c r="O18" s="32">
        <v>1400</v>
      </c>
    </row>
    <row r="19" spans="1:19" s="53" customFormat="1" x14ac:dyDescent="0.25">
      <c r="A19" s="49">
        <f t="shared" si="3"/>
        <v>16</v>
      </c>
      <c r="B19" s="50">
        <v>44464</v>
      </c>
      <c r="C19" s="51">
        <f>C18+M18-M4</f>
        <v>9150</v>
      </c>
      <c r="D19" s="51">
        <v>0</v>
      </c>
      <c r="E19" s="51">
        <f t="shared" si="0"/>
        <v>9150</v>
      </c>
      <c r="F19" s="51">
        <v>0</v>
      </c>
      <c r="G19" s="51">
        <f t="shared" si="1"/>
        <v>9150</v>
      </c>
      <c r="H19" s="51">
        <v>0</v>
      </c>
      <c r="I19" s="51">
        <v>0</v>
      </c>
      <c r="J19" s="52">
        <f t="shared" si="4"/>
        <v>0</v>
      </c>
      <c r="K19" s="51">
        <v>0</v>
      </c>
      <c r="L19" s="51">
        <v>540</v>
      </c>
      <c r="M19" s="51">
        <f t="shared" si="2"/>
        <v>0</v>
      </c>
      <c r="N19" s="51">
        <v>0</v>
      </c>
      <c r="O19" s="51">
        <v>1200</v>
      </c>
    </row>
    <row r="20" spans="1:19" s="34" customFormat="1" x14ac:dyDescent="0.25">
      <c r="A20" s="30">
        <f t="shared" si="3"/>
        <v>17</v>
      </c>
      <c r="B20" s="31">
        <v>44471</v>
      </c>
      <c r="C20" s="32">
        <f t="shared" ref="C20:C41" si="8">C19+M19-M5</f>
        <v>8350</v>
      </c>
      <c r="D20" s="32">
        <v>0</v>
      </c>
      <c r="E20" s="32">
        <f t="shared" si="0"/>
        <v>8350</v>
      </c>
      <c r="F20" s="32">
        <v>0</v>
      </c>
      <c r="G20" s="32">
        <f t="shared" si="1"/>
        <v>8350</v>
      </c>
      <c r="H20" s="32">
        <v>0</v>
      </c>
      <c r="I20" s="32">
        <v>0</v>
      </c>
      <c r="J20" s="33">
        <f t="shared" si="4"/>
        <v>0</v>
      </c>
      <c r="K20" s="32">
        <v>10000</v>
      </c>
      <c r="L20" s="32">
        <f t="shared" si="7"/>
        <v>600</v>
      </c>
      <c r="M20" s="32">
        <f t="shared" si="2"/>
        <v>1000</v>
      </c>
      <c r="N20" s="9">
        <v>1200</v>
      </c>
      <c r="O20" s="9">
        <v>1000</v>
      </c>
    </row>
    <row r="21" spans="1:19" s="34" customFormat="1" x14ac:dyDescent="0.25">
      <c r="A21" s="30">
        <f t="shared" si="3"/>
        <v>18</v>
      </c>
      <c r="B21" s="31">
        <v>44478</v>
      </c>
      <c r="C21" s="32">
        <f t="shared" si="8"/>
        <v>8350</v>
      </c>
      <c r="D21" s="32">
        <v>0</v>
      </c>
      <c r="E21" s="32">
        <f t="shared" si="0"/>
        <v>8350</v>
      </c>
      <c r="F21" s="32">
        <v>0</v>
      </c>
      <c r="G21" s="32">
        <f t="shared" si="1"/>
        <v>8350</v>
      </c>
      <c r="H21" s="32">
        <v>0</v>
      </c>
      <c r="I21" s="32">
        <v>0</v>
      </c>
      <c r="J21" s="33">
        <f t="shared" si="4"/>
        <v>0</v>
      </c>
      <c r="K21" s="32">
        <v>10000</v>
      </c>
      <c r="L21" s="32">
        <f t="shared" si="7"/>
        <v>600</v>
      </c>
      <c r="M21" s="32">
        <f t="shared" si="2"/>
        <v>1000</v>
      </c>
      <c r="N21" s="9">
        <v>450</v>
      </c>
      <c r="O21" s="9">
        <v>600</v>
      </c>
      <c r="S21" s="35"/>
    </row>
    <row r="22" spans="1:19" s="34" customFormat="1" x14ac:dyDescent="0.25">
      <c r="A22" s="30">
        <f t="shared" si="3"/>
        <v>19</v>
      </c>
      <c r="B22" s="31">
        <v>44485</v>
      </c>
      <c r="C22" s="32">
        <f t="shared" si="8"/>
        <v>8350</v>
      </c>
      <c r="D22" s="32">
        <v>0</v>
      </c>
      <c r="E22" s="32">
        <f t="shared" si="0"/>
        <v>8350</v>
      </c>
      <c r="F22" s="32">
        <v>0</v>
      </c>
      <c r="G22" s="32">
        <f t="shared" si="1"/>
        <v>8350</v>
      </c>
      <c r="H22" s="32">
        <v>0</v>
      </c>
      <c r="I22" s="32">
        <v>0</v>
      </c>
      <c r="J22" s="33">
        <f t="shared" si="4"/>
        <v>0</v>
      </c>
      <c r="K22" s="32">
        <v>10000</v>
      </c>
      <c r="L22" s="32">
        <f t="shared" si="7"/>
        <v>600</v>
      </c>
      <c r="M22" s="32">
        <f t="shared" si="2"/>
        <v>1000</v>
      </c>
      <c r="N22" s="9">
        <v>2200</v>
      </c>
      <c r="O22" s="9">
        <v>550</v>
      </c>
    </row>
    <row r="23" spans="1:19" s="34" customFormat="1" x14ac:dyDescent="0.25">
      <c r="A23" s="30">
        <f t="shared" si="3"/>
        <v>20</v>
      </c>
      <c r="B23" s="31">
        <v>44492</v>
      </c>
      <c r="C23" s="32">
        <f t="shared" si="8"/>
        <v>9350</v>
      </c>
      <c r="D23" s="32">
        <v>0</v>
      </c>
      <c r="E23" s="32">
        <f t="shared" si="0"/>
        <v>9350</v>
      </c>
      <c r="F23" s="32">
        <v>0</v>
      </c>
      <c r="G23" s="32">
        <f t="shared" si="1"/>
        <v>9350</v>
      </c>
      <c r="H23" s="32">
        <v>0</v>
      </c>
      <c r="I23" s="32">
        <v>0</v>
      </c>
      <c r="J23" s="33">
        <f t="shared" si="4"/>
        <v>0</v>
      </c>
      <c r="K23" s="32">
        <v>9000</v>
      </c>
      <c r="L23" s="32">
        <f t="shared" si="7"/>
        <v>540</v>
      </c>
      <c r="M23" s="32">
        <f t="shared" si="2"/>
        <v>900</v>
      </c>
      <c r="N23" s="9">
        <v>1600</v>
      </c>
      <c r="O23" s="9">
        <v>1200</v>
      </c>
    </row>
    <row r="24" spans="1:19" s="53" customFormat="1" x14ac:dyDescent="0.25">
      <c r="A24" s="49">
        <f t="shared" si="3"/>
        <v>21</v>
      </c>
      <c r="B24" s="50">
        <v>44499</v>
      </c>
      <c r="C24" s="51">
        <f t="shared" si="8"/>
        <v>9650</v>
      </c>
      <c r="D24" s="51">
        <v>0</v>
      </c>
      <c r="E24" s="51">
        <f t="shared" si="0"/>
        <v>9650</v>
      </c>
      <c r="F24" s="51">
        <v>0</v>
      </c>
      <c r="G24" s="51">
        <f t="shared" si="1"/>
        <v>9650</v>
      </c>
      <c r="H24" s="51">
        <v>0</v>
      </c>
      <c r="I24" s="51">
        <v>0</v>
      </c>
      <c r="J24" s="52">
        <f t="shared" si="4"/>
        <v>0</v>
      </c>
      <c r="K24" s="51">
        <v>0</v>
      </c>
      <c r="L24" s="51">
        <v>585</v>
      </c>
      <c r="M24" s="51">
        <f t="shared" si="2"/>
        <v>0</v>
      </c>
      <c r="N24" s="51">
        <v>0</v>
      </c>
      <c r="O24" s="51">
        <v>1200</v>
      </c>
    </row>
    <row r="25" spans="1:19" s="34" customFormat="1" x14ac:dyDescent="0.25">
      <c r="A25" s="30">
        <f t="shared" si="3"/>
        <v>22</v>
      </c>
      <c r="B25" s="31">
        <v>44506</v>
      </c>
      <c r="C25" s="32">
        <f t="shared" si="8"/>
        <v>8850</v>
      </c>
      <c r="D25" s="32">
        <v>0</v>
      </c>
      <c r="E25" s="32">
        <f t="shared" si="0"/>
        <v>8850</v>
      </c>
      <c r="F25" s="32">
        <v>0</v>
      </c>
      <c r="G25" s="32">
        <f t="shared" si="1"/>
        <v>8850</v>
      </c>
      <c r="H25" s="32">
        <v>0</v>
      </c>
      <c r="I25" s="32">
        <v>0</v>
      </c>
      <c r="J25" s="33">
        <f t="shared" si="4"/>
        <v>0</v>
      </c>
      <c r="K25" s="32">
        <v>10000</v>
      </c>
      <c r="L25" s="32">
        <f>K25*0.07</f>
        <v>700.00000000000011</v>
      </c>
      <c r="M25" s="32">
        <f t="shared" si="2"/>
        <v>1000</v>
      </c>
      <c r="N25" s="9">
        <v>2100</v>
      </c>
      <c r="O25" s="9">
        <v>850</v>
      </c>
    </row>
    <row r="26" spans="1:19" s="34" customFormat="1" x14ac:dyDescent="0.25">
      <c r="A26" s="30">
        <f t="shared" si="3"/>
        <v>23</v>
      </c>
      <c r="B26" s="31">
        <v>44513</v>
      </c>
      <c r="C26" s="32">
        <f t="shared" si="8"/>
        <v>9850</v>
      </c>
      <c r="D26" s="32">
        <v>0</v>
      </c>
      <c r="E26" s="32">
        <f t="shared" si="0"/>
        <v>9850</v>
      </c>
      <c r="F26" s="32">
        <v>0</v>
      </c>
      <c r="G26" s="32">
        <f t="shared" si="1"/>
        <v>9850</v>
      </c>
      <c r="H26" s="32">
        <v>0</v>
      </c>
      <c r="I26" s="32">
        <v>0</v>
      </c>
      <c r="J26" s="33">
        <f t="shared" si="4"/>
        <v>0</v>
      </c>
      <c r="K26" s="32">
        <v>12500</v>
      </c>
      <c r="L26" s="32">
        <f t="shared" ref="L26:L38" si="9">K26*0.07</f>
        <v>875.00000000000011</v>
      </c>
      <c r="M26" s="32">
        <f t="shared" si="2"/>
        <v>1250</v>
      </c>
      <c r="N26" s="9">
        <v>2000</v>
      </c>
      <c r="O26" s="9">
        <v>1550</v>
      </c>
    </row>
    <row r="27" spans="1:19" s="34" customFormat="1" x14ac:dyDescent="0.25">
      <c r="A27" s="30">
        <f t="shared" si="3"/>
        <v>24</v>
      </c>
      <c r="B27" s="31">
        <v>44520</v>
      </c>
      <c r="C27" s="32">
        <f t="shared" si="8"/>
        <v>10250</v>
      </c>
      <c r="D27" s="32">
        <v>0</v>
      </c>
      <c r="E27" s="32">
        <f t="shared" si="0"/>
        <v>10250</v>
      </c>
      <c r="F27" s="32">
        <v>0</v>
      </c>
      <c r="G27" s="32">
        <f t="shared" si="1"/>
        <v>10250</v>
      </c>
      <c r="H27" s="32">
        <v>0</v>
      </c>
      <c r="I27" s="32">
        <v>0</v>
      </c>
      <c r="J27" s="33">
        <f t="shared" si="4"/>
        <v>0</v>
      </c>
      <c r="K27" s="32">
        <v>12500</v>
      </c>
      <c r="L27" s="32">
        <f t="shared" si="9"/>
        <v>875.00000000000011</v>
      </c>
      <c r="M27" s="32">
        <f t="shared" si="2"/>
        <v>1250</v>
      </c>
      <c r="N27" s="9">
        <v>2000</v>
      </c>
      <c r="O27" s="9">
        <v>1600</v>
      </c>
    </row>
    <row r="28" spans="1:19" s="34" customFormat="1" x14ac:dyDescent="0.25">
      <c r="A28" s="30">
        <f t="shared" si="3"/>
        <v>25</v>
      </c>
      <c r="B28" s="31">
        <v>44527</v>
      </c>
      <c r="C28" s="32">
        <f t="shared" si="8"/>
        <v>10900</v>
      </c>
      <c r="D28" s="32">
        <v>0</v>
      </c>
      <c r="E28" s="32">
        <f t="shared" si="0"/>
        <v>10900</v>
      </c>
      <c r="F28" s="32">
        <v>0</v>
      </c>
      <c r="G28" s="32">
        <f t="shared" si="1"/>
        <v>10900</v>
      </c>
      <c r="H28" s="32">
        <v>0</v>
      </c>
      <c r="I28" s="32">
        <v>0</v>
      </c>
      <c r="J28" s="33">
        <f t="shared" si="4"/>
        <v>0</v>
      </c>
      <c r="K28" s="32">
        <v>12500</v>
      </c>
      <c r="L28" s="32">
        <f t="shared" si="9"/>
        <v>875.00000000000011</v>
      </c>
      <c r="M28" s="32">
        <f>K28*0.1</f>
        <v>1250</v>
      </c>
      <c r="N28" s="9">
        <v>1700</v>
      </c>
      <c r="O28" s="9">
        <v>1700</v>
      </c>
    </row>
    <row r="29" spans="1:19" s="53" customFormat="1" x14ac:dyDescent="0.25">
      <c r="A29" s="49">
        <f t="shared" si="3"/>
        <v>26</v>
      </c>
      <c r="B29" s="50">
        <v>44534</v>
      </c>
      <c r="C29" s="51">
        <f t="shared" si="8"/>
        <v>11250</v>
      </c>
      <c r="D29" s="51">
        <v>0</v>
      </c>
      <c r="E29" s="51">
        <f t="shared" si="0"/>
        <v>11250</v>
      </c>
      <c r="F29" s="51">
        <v>0</v>
      </c>
      <c r="G29" s="51">
        <f t="shared" si="1"/>
        <v>11250</v>
      </c>
      <c r="H29" s="51">
        <v>0</v>
      </c>
      <c r="I29" s="51">
        <v>0</v>
      </c>
      <c r="J29" s="52">
        <f t="shared" si="4"/>
        <v>0</v>
      </c>
      <c r="K29" s="51">
        <v>0</v>
      </c>
      <c r="L29" s="51">
        <f t="shared" si="9"/>
        <v>0</v>
      </c>
      <c r="M29" s="51">
        <f t="shared" si="2"/>
        <v>0</v>
      </c>
      <c r="N29" s="51">
        <v>0</v>
      </c>
      <c r="O29" s="51">
        <v>1500</v>
      </c>
    </row>
    <row r="30" spans="1:19" s="34" customFormat="1" x14ac:dyDescent="0.25">
      <c r="A30" s="30">
        <f t="shared" si="3"/>
        <v>27</v>
      </c>
      <c r="B30" s="31">
        <v>44541</v>
      </c>
      <c r="C30" s="32">
        <f t="shared" si="8"/>
        <v>11250</v>
      </c>
      <c r="D30" s="32">
        <v>0</v>
      </c>
      <c r="E30" s="32">
        <f t="shared" si="0"/>
        <v>11250</v>
      </c>
      <c r="F30" s="32">
        <v>0</v>
      </c>
      <c r="G30" s="32">
        <f t="shared" si="1"/>
        <v>11250</v>
      </c>
      <c r="H30" s="32">
        <v>0</v>
      </c>
      <c r="I30" s="32">
        <v>0</v>
      </c>
      <c r="J30" s="33">
        <f t="shared" si="4"/>
        <v>0</v>
      </c>
      <c r="K30" s="32">
        <v>15500</v>
      </c>
      <c r="L30" s="32">
        <f t="shared" si="9"/>
        <v>1085</v>
      </c>
      <c r="M30" s="32">
        <f t="shared" si="2"/>
        <v>1550</v>
      </c>
      <c r="N30" s="32">
        <v>4100</v>
      </c>
      <c r="O30" s="32">
        <v>1500</v>
      </c>
    </row>
    <row r="31" spans="1:19" s="34" customFormat="1" x14ac:dyDescent="0.25">
      <c r="A31" s="30">
        <f t="shared" si="3"/>
        <v>28</v>
      </c>
      <c r="B31" s="31">
        <v>44548</v>
      </c>
      <c r="C31" s="32">
        <f t="shared" si="8"/>
        <v>11900</v>
      </c>
      <c r="D31" s="32">
        <v>0</v>
      </c>
      <c r="E31" s="32">
        <f t="shared" si="0"/>
        <v>11900</v>
      </c>
      <c r="F31" s="32">
        <v>0</v>
      </c>
      <c r="G31" s="32">
        <f t="shared" si="1"/>
        <v>11900</v>
      </c>
      <c r="H31" s="32">
        <v>0</v>
      </c>
      <c r="I31" s="32">
        <v>0</v>
      </c>
      <c r="J31" s="33">
        <f t="shared" si="4"/>
        <v>0</v>
      </c>
      <c r="K31" s="32">
        <v>22500</v>
      </c>
      <c r="L31" s="32">
        <f t="shared" si="9"/>
        <v>1575.0000000000002</v>
      </c>
      <c r="M31" s="32">
        <f t="shared" si="2"/>
        <v>2250</v>
      </c>
      <c r="N31" s="32">
        <v>5100</v>
      </c>
      <c r="O31" s="32">
        <v>2250</v>
      </c>
    </row>
    <row r="32" spans="1:19" s="53" customFormat="1" x14ac:dyDescent="0.25">
      <c r="A32" s="49">
        <f t="shared" si="3"/>
        <v>29</v>
      </c>
      <c r="B32" s="50">
        <v>44555</v>
      </c>
      <c r="C32" s="51">
        <f t="shared" si="8"/>
        <v>13350</v>
      </c>
      <c r="D32" s="51">
        <v>0</v>
      </c>
      <c r="E32" s="51">
        <f t="shared" si="0"/>
        <v>13350</v>
      </c>
      <c r="F32" s="51">
        <v>0</v>
      </c>
      <c r="G32" s="51">
        <f t="shared" si="1"/>
        <v>13350</v>
      </c>
      <c r="H32" s="51">
        <v>0</v>
      </c>
      <c r="I32" s="51">
        <v>0</v>
      </c>
      <c r="J32" s="52">
        <f t="shared" si="4"/>
        <v>0</v>
      </c>
      <c r="K32" s="51">
        <v>0</v>
      </c>
      <c r="L32" s="51">
        <f t="shared" si="9"/>
        <v>0</v>
      </c>
      <c r="M32" s="51">
        <f t="shared" si="2"/>
        <v>0</v>
      </c>
      <c r="N32" s="51">
        <v>0</v>
      </c>
      <c r="O32" s="51">
        <v>0</v>
      </c>
    </row>
    <row r="33" spans="1:15" s="34" customFormat="1" x14ac:dyDescent="0.25">
      <c r="A33" s="30">
        <f t="shared" si="3"/>
        <v>30</v>
      </c>
      <c r="B33" s="31">
        <v>44562</v>
      </c>
      <c r="C33" s="32">
        <f t="shared" si="8"/>
        <v>12450</v>
      </c>
      <c r="D33" s="32">
        <v>850</v>
      </c>
      <c r="E33" s="32">
        <f t="shared" si="0"/>
        <v>11600</v>
      </c>
      <c r="F33" s="32">
        <v>0</v>
      </c>
      <c r="G33" s="32">
        <f t="shared" si="1"/>
        <v>11600</v>
      </c>
      <c r="H33" s="32">
        <v>0</v>
      </c>
      <c r="I33" s="32">
        <f>D33</f>
        <v>850</v>
      </c>
      <c r="J33" s="33">
        <f t="shared" si="4"/>
        <v>6.8273092369477908</v>
      </c>
      <c r="K33" s="32">
        <v>12500</v>
      </c>
      <c r="L33" s="32">
        <f t="shared" si="9"/>
        <v>875.00000000000011</v>
      </c>
      <c r="M33" s="32">
        <f t="shared" si="2"/>
        <v>1250</v>
      </c>
      <c r="N33" s="32">
        <v>3700</v>
      </c>
      <c r="O33" s="32">
        <v>1500</v>
      </c>
    </row>
    <row r="34" spans="1:15" s="34" customFormat="1" x14ac:dyDescent="0.25">
      <c r="A34" s="30">
        <f t="shared" si="3"/>
        <v>31</v>
      </c>
      <c r="B34" s="31">
        <v>44569</v>
      </c>
      <c r="C34" s="32">
        <f t="shared" si="8"/>
        <v>13700</v>
      </c>
      <c r="D34" s="32">
        <v>1000</v>
      </c>
      <c r="E34" s="32">
        <f t="shared" si="0"/>
        <v>12700</v>
      </c>
      <c r="F34" s="32">
        <v>0</v>
      </c>
      <c r="G34" s="32">
        <f t="shared" si="1"/>
        <v>12700</v>
      </c>
      <c r="H34" s="32">
        <v>0</v>
      </c>
      <c r="I34" s="32">
        <f t="shared" ref="I34:I39" si="10">I33+D34</f>
        <v>1850</v>
      </c>
      <c r="J34" s="33">
        <f t="shared" si="4"/>
        <v>7.2992700729927007</v>
      </c>
      <c r="K34" s="32">
        <v>7500</v>
      </c>
      <c r="L34" s="32">
        <f t="shared" si="9"/>
        <v>525</v>
      </c>
      <c r="M34" s="32">
        <f t="shared" si="2"/>
        <v>750</v>
      </c>
      <c r="N34" s="32">
        <v>200</v>
      </c>
      <c r="O34" s="32">
        <v>3500</v>
      </c>
    </row>
    <row r="35" spans="1:15" s="34" customFormat="1" x14ac:dyDescent="0.25">
      <c r="A35" s="30">
        <f t="shared" si="3"/>
        <v>32</v>
      </c>
      <c r="B35" s="31">
        <v>44576</v>
      </c>
      <c r="C35" s="32">
        <f t="shared" si="8"/>
        <v>13450</v>
      </c>
      <c r="D35" s="32">
        <v>1300</v>
      </c>
      <c r="E35" s="32">
        <f t="shared" si="0"/>
        <v>12150</v>
      </c>
      <c r="F35" s="32">
        <v>0</v>
      </c>
      <c r="G35" s="32">
        <f t="shared" si="1"/>
        <v>12150</v>
      </c>
      <c r="H35" s="32">
        <v>0</v>
      </c>
      <c r="I35" s="32">
        <f t="shared" si="10"/>
        <v>3150</v>
      </c>
      <c r="J35" s="33">
        <f t="shared" si="4"/>
        <v>9.6654275092936803</v>
      </c>
      <c r="K35" s="32">
        <v>11000</v>
      </c>
      <c r="L35" s="32">
        <f t="shared" si="9"/>
        <v>770.00000000000011</v>
      </c>
      <c r="M35" s="32">
        <f t="shared" si="2"/>
        <v>1100</v>
      </c>
      <c r="N35" s="32">
        <v>1600</v>
      </c>
      <c r="O35" s="32">
        <v>1450</v>
      </c>
    </row>
    <row r="36" spans="1:15" x14ac:dyDescent="0.25">
      <c r="A36" s="7">
        <f t="shared" si="3"/>
        <v>33</v>
      </c>
      <c r="B36" s="8">
        <v>44583</v>
      </c>
      <c r="C36" s="32">
        <f t="shared" si="8"/>
        <v>13550</v>
      </c>
      <c r="D36" s="9">
        <v>1300</v>
      </c>
      <c r="E36" s="9">
        <f t="shared" si="0"/>
        <v>12250</v>
      </c>
      <c r="F36" s="9">
        <v>0</v>
      </c>
      <c r="G36" s="9">
        <f t="shared" si="1"/>
        <v>12250</v>
      </c>
      <c r="H36" s="32">
        <v>0</v>
      </c>
      <c r="I36" s="32">
        <f t="shared" si="10"/>
        <v>4450</v>
      </c>
      <c r="J36" s="22">
        <f t="shared" si="4"/>
        <v>9.5940959409594093</v>
      </c>
      <c r="K36" s="9">
        <v>12500</v>
      </c>
      <c r="L36" s="32">
        <f t="shared" si="9"/>
        <v>875.00000000000011</v>
      </c>
      <c r="M36" s="9">
        <f t="shared" si="2"/>
        <v>1250</v>
      </c>
      <c r="N36" s="9">
        <v>0</v>
      </c>
      <c r="O36" s="9">
        <v>1300</v>
      </c>
    </row>
    <row r="37" spans="1:15" s="53" customFormat="1" x14ac:dyDescent="0.25">
      <c r="A37" s="49">
        <f t="shared" si="3"/>
        <v>34</v>
      </c>
      <c r="B37" s="50">
        <v>44590</v>
      </c>
      <c r="C37" s="51">
        <f t="shared" si="8"/>
        <v>13800</v>
      </c>
      <c r="D37" s="51">
        <v>1300</v>
      </c>
      <c r="E37" s="51">
        <f t="shared" si="0"/>
        <v>12500</v>
      </c>
      <c r="F37" s="51">
        <v>0</v>
      </c>
      <c r="G37" s="51">
        <f t="shared" si="1"/>
        <v>12500</v>
      </c>
      <c r="H37" s="51">
        <v>0</v>
      </c>
      <c r="I37" s="51">
        <f t="shared" si="10"/>
        <v>5750</v>
      </c>
      <c r="J37" s="52">
        <f t="shared" si="4"/>
        <v>9.420289855072463</v>
      </c>
      <c r="K37" s="51">
        <v>0</v>
      </c>
      <c r="L37" s="51">
        <f t="shared" si="9"/>
        <v>0</v>
      </c>
      <c r="M37" s="51">
        <f t="shared" si="2"/>
        <v>0</v>
      </c>
      <c r="N37" s="51">
        <v>0</v>
      </c>
      <c r="O37" s="51">
        <v>550</v>
      </c>
    </row>
    <row r="38" spans="1:15" x14ac:dyDescent="0.25">
      <c r="A38" s="7">
        <f t="shared" si="3"/>
        <v>35</v>
      </c>
      <c r="B38" s="8">
        <v>44597</v>
      </c>
      <c r="C38" s="32">
        <f t="shared" si="8"/>
        <v>12900</v>
      </c>
      <c r="D38" s="9">
        <v>1250</v>
      </c>
      <c r="E38" s="9">
        <f t="shared" si="0"/>
        <v>11650</v>
      </c>
      <c r="F38" s="9">
        <v>0</v>
      </c>
      <c r="G38" s="9">
        <f t="shared" si="1"/>
        <v>11650</v>
      </c>
      <c r="H38" s="32">
        <v>0</v>
      </c>
      <c r="I38" s="32">
        <f t="shared" si="10"/>
        <v>7000</v>
      </c>
      <c r="J38" s="22">
        <f t="shared" si="4"/>
        <v>9.6899224806201545</v>
      </c>
      <c r="K38" s="9">
        <v>12500</v>
      </c>
      <c r="L38" s="32">
        <f t="shared" si="9"/>
        <v>875.00000000000011</v>
      </c>
      <c r="M38" s="9">
        <f t="shared" si="2"/>
        <v>1250</v>
      </c>
      <c r="N38" s="9">
        <v>900</v>
      </c>
      <c r="O38" s="9">
        <v>550</v>
      </c>
    </row>
    <row r="39" spans="1:15" x14ac:dyDescent="0.25">
      <c r="A39" s="7">
        <f t="shared" si="3"/>
        <v>36</v>
      </c>
      <c r="B39" s="8">
        <v>44604</v>
      </c>
      <c r="C39" s="32">
        <f t="shared" si="8"/>
        <v>14150</v>
      </c>
      <c r="D39" s="9">
        <v>1350</v>
      </c>
      <c r="E39" s="9">
        <f t="shared" si="0"/>
        <v>12800</v>
      </c>
      <c r="F39" s="9">
        <v>0</v>
      </c>
      <c r="G39" s="9">
        <f t="shared" si="1"/>
        <v>12800</v>
      </c>
      <c r="H39" s="32">
        <v>0</v>
      </c>
      <c r="I39" s="32">
        <f t="shared" si="10"/>
        <v>8350</v>
      </c>
      <c r="J39" s="22">
        <f t="shared" si="4"/>
        <v>9.5406360424028271</v>
      </c>
      <c r="K39" s="9">
        <v>12500</v>
      </c>
      <c r="L39" s="32">
        <f>K39*0.08</f>
        <v>1000</v>
      </c>
      <c r="M39" s="9">
        <f t="shared" si="2"/>
        <v>1250</v>
      </c>
      <c r="N39" s="9">
        <v>0</v>
      </c>
      <c r="O39" s="9">
        <v>850</v>
      </c>
    </row>
    <row r="40" spans="1:15" x14ac:dyDescent="0.25">
      <c r="A40" s="7">
        <f t="shared" si="3"/>
        <v>37</v>
      </c>
      <c r="B40" s="8">
        <v>44611</v>
      </c>
      <c r="C40" s="32">
        <f t="shared" si="8"/>
        <v>14400</v>
      </c>
      <c r="D40" s="9">
        <v>1400</v>
      </c>
      <c r="E40" s="9">
        <f t="shared" si="0"/>
        <v>13000</v>
      </c>
      <c r="F40" s="9">
        <v>0</v>
      </c>
      <c r="G40" s="9">
        <f t="shared" si="1"/>
        <v>13000</v>
      </c>
      <c r="H40" s="32">
        <v>0</v>
      </c>
      <c r="I40" s="32">
        <f t="shared" ref="I40:I45" si="11">I39+D40</f>
        <v>9750</v>
      </c>
      <c r="J40" s="22">
        <f t="shared" si="4"/>
        <v>9.7222222222222214</v>
      </c>
      <c r="K40" s="9">
        <v>12000</v>
      </c>
      <c r="L40" s="32">
        <f t="shared" ref="L40:L58" si="12">K40*0.08</f>
        <v>960</v>
      </c>
      <c r="M40" s="9">
        <f t="shared" si="2"/>
        <v>1200</v>
      </c>
      <c r="N40" s="9">
        <v>700</v>
      </c>
      <c r="O40" s="9">
        <v>500</v>
      </c>
    </row>
    <row r="41" spans="1:15" x14ac:dyDescent="0.25">
      <c r="A41" s="7">
        <f t="shared" si="3"/>
        <v>38</v>
      </c>
      <c r="B41" s="8">
        <v>44618</v>
      </c>
      <c r="C41" s="32">
        <f t="shared" si="8"/>
        <v>14350</v>
      </c>
      <c r="D41" s="9">
        <v>1400</v>
      </c>
      <c r="E41" s="9">
        <f t="shared" si="0"/>
        <v>12950</v>
      </c>
      <c r="F41" s="9"/>
      <c r="G41" s="9">
        <f t="shared" si="1"/>
        <v>12950</v>
      </c>
      <c r="H41" s="9"/>
      <c r="I41" s="9">
        <f t="shared" si="11"/>
        <v>11150</v>
      </c>
      <c r="J41" s="22">
        <f t="shared" si="4"/>
        <v>9.7560975609756095</v>
      </c>
      <c r="K41" s="9">
        <v>12500</v>
      </c>
      <c r="L41" s="32">
        <f t="shared" si="12"/>
        <v>1000</v>
      </c>
      <c r="M41" s="9">
        <f t="shared" si="2"/>
        <v>1250</v>
      </c>
      <c r="N41" s="9">
        <v>2050</v>
      </c>
      <c r="O41" s="9">
        <v>850</v>
      </c>
    </row>
    <row r="42" spans="1:15" s="53" customFormat="1" x14ac:dyDescent="0.25">
      <c r="A42" s="49">
        <f t="shared" si="3"/>
        <v>39</v>
      </c>
      <c r="B42" s="50">
        <v>44625</v>
      </c>
      <c r="C42" s="51">
        <f t="shared" ref="C42:C58" si="13">C41+M41-M27</f>
        <v>14350</v>
      </c>
      <c r="D42" s="51">
        <v>950</v>
      </c>
      <c r="E42" s="51">
        <f t="shared" ref="E42:E58" si="14">C42-D42</f>
        <v>13400</v>
      </c>
      <c r="F42" s="51"/>
      <c r="G42" s="51">
        <f t="shared" ref="G42:G58" si="15">E42+F42</f>
        <v>13400</v>
      </c>
      <c r="H42" s="51"/>
      <c r="I42" s="51">
        <f t="shared" si="11"/>
        <v>12100</v>
      </c>
      <c r="J42" s="52">
        <f t="shared" ref="J42:J58" si="16">D42*100/C42</f>
        <v>6.6202090592334493</v>
      </c>
      <c r="K42" s="51">
        <v>0</v>
      </c>
      <c r="L42" s="51">
        <f t="shared" si="12"/>
        <v>0</v>
      </c>
      <c r="M42" s="51">
        <f t="shared" ref="M42:M58" si="17">K42*0.1</f>
        <v>0</v>
      </c>
      <c r="N42" s="51">
        <v>0</v>
      </c>
      <c r="O42" s="51">
        <v>1550</v>
      </c>
    </row>
    <row r="43" spans="1:15" x14ac:dyDescent="0.25">
      <c r="A43" s="7">
        <f t="shared" si="3"/>
        <v>40</v>
      </c>
      <c r="B43" s="8">
        <v>44632</v>
      </c>
      <c r="C43" s="32">
        <f t="shared" si="13"/>
        <v>13100</v>
      </c>
      <c r="D43" s="9">
        <v>550</v>
      </c>
      <c r="E43" s="9">
        <f t="shared" si="14"/>
        <v>12550</v>
      </c>
      <c r="F43" s="9"/>
      <c r="G43" s="9">
        <f t="shared" si="15"/>
        <v>12550</v>
      </c>
      <c r="H43" s="9"/>
      <c r="I43" s="9">
        <f t="shared" si="11"/>
        <v>12650</v>
      </c>
      <c r="J43" s="22">
        <f t="shared" si="16"/>
        <v>4.1984732824427482</v>
      </c>
      <c r="K43" s="9">
        <v>12500</v>
      </c>
      <c r="L43" s="32">
        <f t="shared" si="12"/>
        <v>1000</v>
      </c>
      <c r="M43" s="9">
        <f t="shared" si="17"/>
        <v>1250</v>
      </c>
      <c r="N43" s="9">
        <v>900</v>
      </c>
      <c r="O43" s="9">
        <v>650</v>
      </c>
    </row>
    <row r="44" spans="1:15" x14ac:dyDescent="0.25">
      <c r="A44" s="7">
        <f t="shared" si="3"/>
        <v>41</v>
      </c>
      <c r="B44" s="8">
        <v>44639</v>
      </c>
      <c r="C44" s="32">
        <f t="shared" si="13"/>
        <v>14350</v>
      </c>
      <c r="D44" s="9">
        <v>550</v>
      </c>
      <c r="E44" s="9">
        <f t="shared" si="14"/>
        <v>13800</v>
      </c>
      <c r="F44" s="9"/>
      <c r="G44" s="9">
        <f t="shared" si="15"/>
        <v>13800</v>
      </c>
      <c r="H44" s="9"/>
      <c r="I44" s="9">
        <f t="shared" si="11"/>
        <v>13200</v>
      </c>
      <c r="J44" s="22">
        <f t="shared" si="16"/>
        <v>3.8327526132404182</v>
      </c>
      <c r="K44" s="9">
        <v>12500</v>
      </c>
      <c r="L44" s="32">
        <f t="shared" si="12"/>
        <v>1000</v>
      </c>
      <c r="M44" s="9">
        <f t="shared" si="17"/>
        <v>1250</v>
      </c>
      <c r="N44" s="9">
        <v>2300</v>
      </c>
      <c r="O44" s="9">
        <v>1250</v>
      </c>
    </row>
    <row r="45" spans="1:15" x14ac:dyDescent="0.25">
      <c r="A45" s="7">
        <f t="shared" si="3"/>
        <v>42</v>
      </c>
      <c r="B45" s="8">
        <v>44645</v>
      </c>
      <c r="C45" s="32">
        <f t="shared" si="13"/>
        <v>14050</v>
      </c>
      <c r="D45" s="9">
        <v>700</v>
      </c>
      <c r="E45" s="9">
        <f t="shared" si="14"/>
        <v>13350</v>
      </c>
      <c r="F45" s="9"/>
      <c r="G45" s="9">
        <f t="shared" si="15"/>
        <v>13350</v>
      </c>
      <c r="H45" s="9"/>
      <c r="I45" s="9">
        <f t="shared" si="11"/>
        <v>13900</v>
      </c>
      <c r="J45" s="22">
        <f t="shared" si="16"/>
        <v>4.9822064056939501</v>
      </c>
      <c r="K45" s="9">
        <v>9000</v>
      </c>
      <c r="L45" s="32">
        <f t="shared" si="12"/>
        <v>720</v>
      </c>
      <c r="M45" s="9">
        <f t="shared" si="17"/>
        <v>900</v>
      </c>
      <c r="N45" s="9">
        <v>2100</v>
      </c>
      <c r="O45" s="9">
        <v>1850</v>
      </c>
    </row>
    <row r="46" spans="1:15" x14ac:dyDescent="0.25">
      <c r="A46" s="7">
        <f t="shared" si="3"/>
        <v>43</v>
      </c>
      <c r="B46" s="8">
        <v>44653</v>
      </c>
      <c r="C46" s="32">
        <f t="shared" si="13"/>
        <v>12700</v>
      </c>
      <c r="D46" s="9">
        <v>650</v>
      </c>
      <c r="E46" s="9">
        <f t="shared" si="14"/>
        <v>12050</v>
      </c>
      <c r="F46" s="9">
        <v>500</v>
      </c>
      <c r="G46" s="9">
        <f t="shared" si="15"/>
        <v>12550</v>
      </c>
      <c r="H46" s="9">
        <f>D46-F46</f>
        <v>150</v>
      </c>
      <c r="I46" s="9">
        <f>I45+H46</f>
        <v>14050</v>
      </c>
      <c r="J46" s="22">
        <f t="shared" si="16"/>
        <v>5.1181102362204722</v>
      </c>
      <c r="K46" s="9">
        <v>12500</v>
      </c>
      <c r="L46" s="32">
        <f t="shared" si="12"/>
        <v>1000</v>
      </c>
      <c r="M46" s="9">
        <f t="shared" si="17"/>
        <v>1250</v>
      </c>
      <c r="N46" s="9">
        <v>2550</v>
      </c>
      <c r="O46" s="9">
        <v>1450</v>
      </c>
    </row>
    <row r="47" spans="1:15" s="53" customFormat="1" x14ac:dyDescent="0.25">
      <c r="A47" s="49">
        <f t="shared" si="3"/>
        <v>44</v>
      </c>
      <c r="B47" s="50">
        <v>44659</v>
      </c>
      <c r="C47" s="51">
        <f t="shared" si="13"/>
        <v>13950</v>
      </c>
      <c r="D47" s="51">
        <v>550</v>
      </c>
      <c r="E47" s="51">
        <f t="shared" si="14"/>
        <v>13400</v>
      </c>
      <c r="F47" s="51">
        <v>700</v>
      </c>
      <c r="G47" s="51">
        <f t="shared" si="15"/>
        <v>14100</v>
      </c>
      <c r="H47" s="51">
        <f>D47-F47</f>
        <v>-150</v>
      </c>
      <c r="I47" s="51">
        <f>I46+H47</f>
        <v>13900</v>
      </c>
      <c r="J47" s="52">
        <f t="shared" si="16"/>
        <v>3.9426523297491038</v>
      </c>
      <c r="K47" s="51"/>
      <c r="L47" s="51">
        <f t="shared" si="12"/>
        <v>0</v>
      </c>
      <c r="M47" s="51">
        <f t="shared" si="17"/>
        <v>0</v>
      </c>
      <c r="N47" s="51">
        <v>0</v>
      </c>
      <c r="O47" s="51">
        <v>2150</v>
      </c>
    </row>
    <row r="48" spans="1:15" x14ac:dyDescent="0.25">
      <c r="A48" s="7">
        <f t="shared" si="3"/>
        <v>45</v>
      </c>
      <c r="B48" s="8">
        <v>44667</v>
      </c>
      <c r="C48" s="32">
        <f t="shared" si="13"/>
        <v>12700</v>
      </c>
      <c r="D48" s="9"/>
      <c r="E48" s="9">
        <f t="shared" si="14"/>
        <v>12700</v>
      </c>
      <c r="F48" s="9"/>
      <c r="G48" s="9">
        <f t="shared" si="15"/>
        <v>12700</v>
      </c>
      <c r="H48" s="9"/>
      <c r="I48" s="9"/>
      <c r="J48" s="22">
        <f t="shared" si="16"/>
        <v>0</v>
      </c>
      <c r="K48" s="9"/>
      <c r="L48" s="32">
        <f t="shared" si="12"/>
        <v>0</v>
      </c>
      <c r="M48" s="9">
        <f t="shared" si="17"/>
        <v>0</v>
      </c>
      <c r="N48" s="9">
        <v>0</v>
      </c>
      <c r="O48" s="9">
        <v>0</v>
      </c>
    </row>
    <row r="49" spans="1:15" x14ac:dyDescent="0.25">
      <c r="A49" s="7">
        <f t="shared" si="3"/>
        <v>46</v>
      </c>
      <c r="B49" s="8"/>
      <c r="C49" s="32">
        <f t="shared" si="13"/>
        <v>11950</v>
      </c>
      <c r="D49" s="9"/>
      <c r="E49" s="9">
        <f t="shared" si="14"/>
        <v>11950</v>
      </c>
      <c r="F49" s="9"/>
      <c r="G49" s="9">
        <f t="shared" si="15"/>
        <v>11950</v>
      </c>
      <c r="H49" s="9"/>
      <c r="I49" s="9"/>
      <c r="J49" s="22">
        <f t="shared" si="16"/>
        <v>0</v>
      </c>
      <c r="K49" s="9"/>
      <c r="L49" s="32">
        <f t="shared" si="12"/>
        <v>0</v>
      </c>
      <c r="M49" s="9">
        <f t="shared" si="17"/>
        <v>0</v>
      </c>
      <c r="N49" s="9">
        <v>0</v>
      </c>
      <c r="O49" s="9">
        <v>0</v>
      </c>
    </row>
    <row r="50" spans="1:15" x14ac:dyDescent="0.25">
      <c r="A50" s="7">
        <f t="shared" si="3"/>
        <v>47</v>
      </c>
      <c r="B50" s="8"/>
      <c r="C50" s="32">
        <f t="shared" si="13"/>
        <v>10850</v>
      </c>
      <c r="D50" s="9"/>
      <c r="E50" s="9">
        <f t="shared" si="14"/>
        <v>10850</v>
      </c>
      <c r="F50" s="9"/>
      <c r="G50" s="9">
        <f t="shared" si="15"/>
        <v>10850</v>
      </c>
      <c r="H50" s="9"/>
      <c r="I50" s="9"/>
      <c r="J50" s="22">
        <f t="shared" si="16"/>
        <v>0</v>
      </c>
      <c r="K50" s="9"/>
      <c r="L50" s="32">
        <f t="shared" si="12"/>
        <v>0</v>
      </c>
      <c r="M50" s="9">
        <f t="shared" si="17"/>
        <v>0</v>
      </c>
      <c r="N50" s="9">
        <v>0</v>
      </c>
      <c r="O50" s="9">
        <v>0</v>
      </c>
    </row>
    <row r="51" spans="1:15" x14ac:dyDescent="0.25">
      <c r="A51" s="7">
        <f t="shared" si="3"/>
        <v>48</v>
      </c>
      <c r="B51" s="8"/>
      <c r="C51" s="32">
        <f t="shared" si="13"/>
        <v>9600</v>
      </c>
      <c r="D51" s="9"/>
      <c r="E51" s="9">
        <f t="shared" si="14"/>
        <v>9600</v>
      </c>
      <c r="F51" s="9"/>
      <c r="G51" s="9">
        <f t="shared" si="15"/>
        <v>9600</v>
      </c>
      <c r="H51" s="9"/>
      <c r="I51" s="9"/>
      <c r="J51" s="22">
        <f t="shared" si="16"/>
        <v>0</v>
      </c>
      <c r="K51" s="9"/>
      <c r="L51" s="32">
        <f t="shared" si="12"/>
        <v>0</v>
      </c>
      <c r="M51" s="9">
        <f t="shared" si="17"/>
        <v>0</v>
      </c>
      <c r="N51" s="9">
        <v>0</v>
      </c>
      <c r="O51" s="9">
        <v>0</v>
      </c>
    </row>
    <row r="52" spans="1:15" x14ac:dyDescent="0.25">
      <c r="A52" s="7">
        <f t="shared" si="3"/>
        <v>49</v>
      </c>
      <c r="B52" s="8"/>
      <c r="C52" s="32">
        <f t="shared" si="13"/>
        <v>9600</v>
      </c>
      <c r="D52" s="9"/>
      <c r="E52" s="9">
        <f t="shared" si="14"/>
        <v>9600</v>
      </c>
      <c r="F52" s="9"/>
      <c r="G52" s="9">
        <f t="shared" si="15"/>
        <v>9600</v>
      </c>
      <c r="H52" s="9"/>
      <c r="I52" s="9"/>
      <c r="J52" s="22">
        <f t="shared" si="16"/>
        <v>0</v>
      </c>
      <c r="K52" s="9"/>
      <c r="L52" s="32">
        <f t="shared" si="12"/>
        <v>0</v>
      </c>
      <c r="M52" s="9">
        <f t="shared" si="17"/>
        <v>0</v>
      </c>
      <c r="N52" s="9">
        <v>0</v>
      </c>
      <c r="O52" s="9">
        <v>0</v>
      </c>
    </row>
    <row r="53" spans="1:15" x14ac:dyDescent="0.25">
      <c r="A53" s="7">
        <f t="shared" si="3"/>
        <v>50</v>
      </c>
      <c r="B53" s="8"/>
      <c r="C53" s="32">
        <f t="shared" si="13"/>
        <v>8350</v>
      </c>
      <c r="D53" s="9"/>
      <c r="E53" s="9">
        <f t="shared" si="14"/>
        <v>8350</v>
      </c>
      <c r="F53" s="9"/>
      <c r="G53" s="9">
        <f t="shared" si="15"/>
        <v>8350</v>
      </c>
      <c r="H53" s="9"/>
      <c r="I53" s="9"/>
      <c r="J53" s="22">
        <f t="shared" si="16"/>
        <v>0</v>
      </c>
      <c r="K53" s="9"/>
      <c r="L53" s="32">
        <f t="shared" si="12"/>
        <v>0</v>
      </c>
      <c r="M53" s="9">
        <f t="shared" si="17"/>
        <v>0</v>
      </c>
      <c r="N53" s="9">
        <v>0</v>
      </c>
      <c r="O53" s="9">
        <v>0</v>
      </c>
    </row>
    <row r="54" spans="1:15" x14ac:dyDescent="0.25">
      <c r="A54" s="7">
        <f t="shared" si="3"/>
        <v>51</v>
      </c>
      <c r="B54" s="8"/>
      <c r="C54" s="32">
        <f t="shared" si="13"/>
        <v>7100</v>
      </c>
      <c r="D54" s="9"/>
      <c r="E54" s="9">
        <f t="shared" si="14"/>
        <v>7100</v>
      </c>
      <c r="F54" s="9"/>
      <c r="G54" s="9">
        <f t="shared" si="15"/>
        <v>7100</v>
      </c>
      <c r="H54" s="9"/>
      <c r="I54" s="9"/>
      <c r="J54" s="22">
        <f t="shared" si="16"/>
        <v>0</v>
      </c>
      <c r="K54" s="9"/>
      <c r="L54" s="32">
        <f t="shared" si="12"/>
        <v>0</v>
      </c>
      <c r="M54" s="9">
        <f t="shared" si="17"/>
        <v>0</v>
      </c>
      <c r="N54" s="9">
        <v>0</v>
      </c>
      <c r="O54" s="9">
        <v>0</v>
      </c>
    </row>
    <row r="55" spans="1:15" x14ac:dyDescent="0.25">
      <c r="A55" s="7">
        <f t="shared" si="3"/>
        <v>52</v>
      </c>
      <c r="B55" s="8"/>
      <c r="C55" s="32">
        <f t="shared" si="13"/>
        <v>5900</v>
      </c>
      <c r="D55" s="9"/>
      <c r="E55" s="9">
        <f t="shared" si="14"/>
        <v>5900</v>
      </c>
      <c r="F55" s="9"/>
      <c r="G55" s="9">
        <f t="shared" si="15"/>
        <v>5900</v>
      </c>
      <c r="H55" s="9"/>
      <c r="I55" s="9"/>
      <c r="J55" s="22">
        <f t="shared" si="16"/>
        <v>0</v>
      </c>
      <c r="K55" s="9"/>
      <c r="L55" s="32">
        <f t="shared" si="12"/>
        <v>0</v>
      </c>
      <c r="M55" s="9">
        <f t="shared" si="17"/>
        <v>0</v>
      </c>
      <c r="N55" s="9">
        <v>0</v>
      </c>
      <c r="O55" s="9">
        <v>0</v>
      </c>
    </row>
    <row r="56" spans="1:15" x14ac:dyDescent="0.25">
      <c r="A56" s="7">
        <f t="shared" si="3"/>
        <v>53</v>
      </c>
      <c r="B56" s="8"/>
      <c r="C56" s="32">
        <f t="shared" si="13"/>
        <v>4650</v>
      </c>
      <c r="D56" s="9"/>
      <c r="E56" s="9">
        <f t="shared" si="14"/>
        <v>4650</v>
      </c>
      <c r="F56" s="9"/>
      <c r="G56" s="9">
        <f t="shared" si="15"/>
        <v>4650</v>
      </c>
      <c r="H56" s="9"/>
      <c r="I56" s="9"/>
      <c r="J56" s="22">
        <f t="shared" si="16"/>
        <v>0</v>
      </c>
      <c r="K56" s="9"/>
      <c r="L56" s="32">
        <f t="shared" si="12"/>
        <v>0</v>
      </c>
      <c r="M56" s="9">
        <f t="shared" si="17"/>
        <v>0</v>
      </c>
      <c r="N56" s="9">
        <v>0</v>
      </c>
      <c r="O56" s="9">
        <v>0</v>
      </c>
    </row>
    <row r="57" spans="1:15" x14ac:dyDescent="0.25">
      <c r="A57" s="7">
        <f t="shared" si="3"/>
        <v>54</v>
      </c>
      <c r="B57" s="8"/>
      <c r="C57" s="32">
        <f t="shared" si="13"/>
        <v>4650</v>
      </c>
      <c r="D57" s="9"/>
      <c r="E57" s="9">
        <f t="shared" si="14"/>
        <v>4650</v>
      </c>
      <c r="F57" s="9"/>
      <c r="G57" s="9">
        <f t="shared" si="15"/>
        <v>4650</v>
      </c>
      <c r="H57" s="9"/>
      <c r="I57" s="9"/>
      <c r="J57" s="22">
        <f t="shared" si="16"/>
        <v>0</v>
      </c>
      <c r="K57" s="9"/>
      <c r="L57" s="32">
        <f t="shared" si="12"/>
        <v>0</v>
      </c>
      <c r="M57" s="9">
        <f t="shared" si="17"/>
        <v>0</v>
      </c>
      <c r="N57" s="9">
        <v>0</v>
      </c>
      <c r="O57" s="9">
        <v>0</v>
      </c>
    </row>
    <row r="58" spans="1:15" x14ac:dyDescent="0.25">
      <c r="A58" s="7">
        <f t="shared" si="3"/>
        <v>55</v>
      </c>
      <c r="B58" s="8"/>
      <c r="C58" s="32">
        <f t="shared" si="13"/>
        <v>3400</v>
      </c>
      <c r="D58" s="9"/>
      <c r="E58" s="9">
        <f t="shared" si="14"/>
        <v>3400</v>
      </c>
      <c r="F58" s="9"/>
      <c r="G58" s="9">
        <f t="shared" si="15"/>
        <v>3400</v>
      </c>
      <c r="H58" s="9"/>
      <c r="I58" s="9"/>
      <c r="J58" s="22">
        <f t="shared" si="16"/>
        <v>0</v>
      </c>
      <c r="K58" s="9"/>
      <c r="L58" s="32">
        <f t="shared" si="12"/>
        <v>0</v>
      </c>
      <c r="M58" s="9">
        <f t="shared" si="17"/>
        <v>0</v>
      </c>
      <c r="N58" s="9">
        <v>0</v>
      </c>
      <c r="O58" s="9">
        <v>0</v>
      </c>
    </row>
    <row r="59" spans="1:15" x14ac:dyDescent="0.25">
      <c r="A59" s="10"/>
      <c r="B59" s="10"/>
      <c r="C59" s="11">
        <f>SUM(C4:C18)</f>
        <v>65100</v>
      </c>
      <c r="D59" s="11">
        <f>SUM(D4:D36)</f>
        <v>4450</v>
      </c>
      <c r="E59" s="11">
        <f>SUM(E4:E21)</f>
        <v>90950</v>
      </c>
      <c r="F59" s="11">
        <f>SUM(F4:F36)</f>
        <v>0</v>
      </c>
      <c r="G59" s="12">
        <f>SUM(G4:G21)</f>
        <v>90950</v>
      </c>
      <c r="H59" s="12"/>
      <c r="I59" s="12"/>
      <c r="J59" s="13">
        <f>SUM(J4:J18)</f>
        <v>0</v>
      </c>
      <c r="K59" s="11">
        <f>SUM(K4:K21)</f>
        <v>115500</v>
      </c>
      <c r="L59" s="11">
        <f>SUM(L4:L18)</f>
        <v>5035</v>
      </c>
      <c r="M59" s="11">
        <f>SUM(M4:M21)</f>
        <v>11550</v>
      </c>
      <c r="N59" s="11">
        <f>SUM(N4:N21)</f>
        <v>7900</v>
      </c>
      <c r="O59" s="11">
        <f>SUM(O4:O18)</f>
        <v>3400</v>
      </c>
    </row>
    <row r="61" spans="1:15" x14ac:dyDescent="0.25">
      <c r="B61" s="17"/>
    </row>
    <row r="62" spans="1:15" x14ac:dyDescent="0.25">
      <c r="B62" s="16"/>
      <c r="C62" s="15"/>
      <c r="D62" s="15"/>
      <c r="E62" s="14"/>
      <c r="F62" s="15"/>
      <c r="G62" s="15"/>
      <c r="H62" s="15"/>
      <c r="I62" s="15"/>
    </row>
    <row r="63" spans="1:15" x14ac:dyDescent="0.25">
      <c r="B63" s="24"/>
      <c r="C63" s="15"/>
      <c r="D63" s="15"/>
      <c r="E63" s="25"/>
      <c r="F63" s="26"/>
      <c r="G63" s="26"/>
      <c r="H63" s="26"/>
      <c r="I63" s="26"/>
    </row>
    <row r="64" spans="1:15" x14ac:dyDescent="0.25">
      <c r="B64" s="24"/>
      <c r="C64" s="15"/>
      <c r="D64" s="15"/>
      <c r="E64" s="14"/>
      <c r="F64" s="14"/>
      <c r="G64" s="27"/>
      <c r="H64" s="27"/>
      <c r="I64" s="27"/>
    </row>
    <row r="65" spans="2:9" x14ac:dyDescent="0.25">
      <c r="B65" s="24"/>
      <c r="C65" s="15"/>
      <c r="D65" s="15"/>
      <c r="E65" s="14"/>
      <c r="F65" s="14"/>
      <c r="G65" s="27"/>
      <c r="H65" s="27"/>
      <c r="I65" s="27"/>
    </row>
    <row r="66" spans="2:9" x14ac:dyDescent="0.25">
      <c r="B66" s="24"/>
      <c r="C66" s="15"/>
      <c r="D66" s="15"/>
      <c r="E66" s="14"/>
      <c r="F66" s="14"/>
      <c r="G66" s="27"/>
      <c r="H66" s="27"/>
      <c r="I66" s="27"/>
    </row>
    <row r="67" spans="2:9" x14ac:dyDescent="0.25">
      <c r="B67" s="24"/>
      <c r="C67" s="15"/>
      <c r="D67" s="15"/>
      <c r="E67" s="14"/>
      <c r="F67" s="14"/>
      <c r="G67" s="27"/>
      <c r="H67" s="27"/>
      <c r="I67" s="27"/>
    </row>
    <row r="68" spans="2:9" x14ac:dyDescent="0.25">
      <c r="B68" s="24"/>
      <c r="C68" s="15"/>
      <c r="D68" s="15"/>
      <c r="E68" s="14"/>
      <c r="F68" s="14"/>
      <c r="G68" s="27"/>
      <c r="H68" s="27"/>
      <c r="I68" s="27"/>
    </row>
    <row r="69" spans="2:9" x14ac:dyDescent="0.25">
      <c r="B69" s="24"/>
      <c r="C69" s="15"/>
      <c r="D69" s="15"/>
      <c r="E69" s="14"/>
      <c r="F69" s="14"/>
      <c r="G69" s="15"/>
      <c r="H69" s="15"/>
      <c r="I69" s="15"/>
    </row>
    <row r="70" spans="2:9" x14ac:dyDescent="0.25">
      <c r="B70" s="28"/>
      <c r="C70" s="17"/>
      <c r="F70" s="23"/>
    </row>
    <row r="71" spans="2:9" x14ac:dyDescent="0.25">
      <c r="B71" s="28"/>
      <c r="C71" s="17"/>
      <c r="F71" s="23"/>
    </row>
    <row r="72" spans="2:9" x14ac:dyDescent="0.25">
      <c r="C72" s="17"/>
      <c r="F72" s="29"/>
    </row>
    <row r="73" spans="2:9" x14ac:dyDescent="0.25">
      <c r="C73" s="17"/>
    </row>
    <row r="74" spans="2:9" x14ac:dyDescent="0.25">
      <c r="C74" s="17"/>
    </row>
    <row r="75" spans="2:9" x14ac:dyDescent="0.25">
      <c r="C75" s="17"/>
    </row>
    <row r="76" spans="2:9" x14ac:dyDescent="0.25">
      <c r="C76" s="17"/>
    </row>
    <row r="77" spans="2:9" x14ac:dyDescent="0.25">
      <c r="C77" s="17"/>
    </row>
    <row r="78" spans="2:9" x14ac:dyDescent="0.25">
      <c r="C78" s="17"/>
    </row>
    <row r="79" spans="2:9" x14ac:dyDescent="0.25">
      <c r="C79" s="17"/>
    </row>
    <row r="80" spans="2:9" x14ac:dyDescent="0.25">
      <c r="C80" s="17"/>
    </row>
    <row r="81" spans="3:3" x14ac:dyDescent="0.25">
      <c r="C81" s="17"/>
    </row>
    <row r="82" spans="3:3" x14ac:dyDescent="0.25">
      <c r="C82" s="17"/>
    </row>
    <row r="83" spans="3:3" x14ac:dyDescent="0.25">
      <c r="C83" s="17"/>
    </row>
    <row r="84" spans="3:3" x14ac:dyDescent="0.25">
      <c r="C84" s="17"/>
    </row>
    <row r="85" spans="3:3" x14ac:dyDescent="0.25">
      <c r="C85" s="17"/>
    </row>
    <row r="86" spans="3:3" x14ac:dyDescent="0.25">
      <c r="C86" s="17"/>
    </row>
    <row r="87" spans="3:3" x14ac:dyDescent="0.25">
      <c r="C87" s="17"/>
    </row>
    <row r="88" spans="3:3" x14ac:dyDescent="0.25">
      <c r="C88" s="17"/>
    </row>
    <row r="89" spans="3:3" x14ac:dyDescent="0.25">
      <c r="C89" s="17"/>
    </row>
    <row r="90" spans="3:3" x14ac:dyDescent="0.25">
      <c r="C90" s="17"/>
    </row>
    <row r="91" spans="3:3" x14ac:dyDescent="0.25">
      <c r="C91" s="17"/>
    </row>
    <row r="92" spans="3:3" x14ac:dyDescent="0.25">
      <c r="C92" s="17"/>
    </row>
    <row r="93" spans="3:3" x14ac:dyDescent="0.25">
      <c r="C93" s="17"/>
    </row>
    <row r="94" spans="3:3" x14ac:dyDescent="0.25">
      <c r="C94" s="17"/>
    </row>
    <row r="95" spans="3:3" x14ac:dyDescent="0.25">
      <c r="C95" s="17"/>
    </row>
    <row r="96" spans="3:3" x14ac:dyDescent="0.25">
      <c r="C96" s="17"/>
    </row>
    <row r="97" spans="3:3" x14ac:dyDescent="0.25">
      <c r="C97" s="17"/>
    </row>
    <row r="98" spans="3:3" x14ac:dyDescent="0.25">
      <c r="C98" s="17"/>
    </row>
    <row r="99" spans="3:3" x14ac:dyDescent="0.25">
      <c r="C99" s="17"/>
    </row>
    <row r="100" spans="3:3" x14ac:dyDescent="0.25">
      <c r="C100" s="17"/>
    </row>
    <row r="101" spans="3:3" x14ac:dyDescent="0.25">
      <c r="C101" s="17"/>
    </row>
    <row r="102" spans="3:3" x14ac:dyDescent="0.25">
      <c r="C102" s="17"/>
    </row>
    <row r="103" spans="3:3" x14ac:dyDescent="0.25">
      <c r="C103" s="17"/>
    </row>
    <row r="104" spans="3:3" x14ac:dyDescent="0.25">
      <c r="C104" s="17"/>
    </row>
    <row r="105" spans="3:3" x14ac:dyDescent="0.25">
      <c r="C105" s="17"/>
    </row>
    <row r="106" spans="3:3" x14ac:dyDescent="0.25">
      <c r="C106" s="17"/>
    </row>
    <row r="107" spans="3:3" x14ac:dyDescent="0.25">
      <c r="C107" s="17"/>
    </row>
    <row r="108" spans="3:3" x14ac:dyDescent="0.25">
      <c r="C108" s="17"/>
    </row>
    <row r="109" spans="3:3" x14ac:dyDescent="0.25">
      <c r="C109" s="17"/>
    </row>
    <row r="110" spans="3:3" x14ac:dyDescent="0.25">
      <c r="C110" s="17"/>
    </row>
    <row r="111" spans="3:3" x14ac:dyDescent="0.25">
      <c r="C111" s="17"/>
    </row>
    <row r="112" spans="3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</sheetData>
  <mergeCells count="3">
    <mergeCell ref="A1:O1"/>
    <mergeCell ref="B2:C2"/>
    <mergeCell ref="D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62F5-C73B-418C-B1E4-00C485FBD90A}">
  <dimension ref="A1:S151"/>
  <sheetViews>
    <sheetView topLeftCell="A25" workbookViewId="0">
      <selection activeCell="O52" sqref="O52"/>
    </sheetView>
  </sheetViews>
  <sheetFormatPr baseColWidth="10" defaultRowHeight="15" x14ac:dyDescent="0.25"/>
  <cols>
    <col min="1" max="1" width="5.85546875" style="1" customWidth="1"/>
    <col min="2" max="2" width="14.140625" style="1" bestFit="1" customWidth="1"/>
    <col min="3" max="3" width="14.7109375" style="1" bestFit="1" customWidth="1"/>
    <col min="4" max="4" width="11.42578125" style="1"/>
    <col min="5" max="5" width="14.7109375" style="1" bestFit="1" customWidth="1"/>
    <col min="6" max="6" width="17.5703125" style="1" bestFit="1" customWidth="1"/>
    <col min="7" max="7" width="14.7109375" style="23" bestFit="1" customWidth="1"/>
    <col min="8" max="8" width="17.42578125" style="23" customWidth="1"/>
    <col min="9" max="9" width="14.7109375" style="23" customWidth="1"/>
    <col min="10" max="10" width="17" style="1" customWidth="1"/>
    <col min="11" max="11" width="16.5703125" style="1" bestFit="1" customWidth="1"/>
    <col min="12" max="12" width="13.28515625" style="1" bestFit="1" customWidth="1"/>
    <col min="13" max="13" width="15.5703125" style="1" customWidth="1"/>
    <col min="14" max="14" width="13.5703125" style="1" bestFit="1" customWidth="1"/>
    <col min="15" max="15" width="13.42578125" style="1" bestFit="1" customWidth="1"/>
    <col min="16" max="16" width="15.42578125" style="1" hidden="1" customWidth="1"/>
    <col min="17" max="17" width="16" style="1" hidden="1" customWidth="1"/>
    <col min="18" max="18" width="13.85546875" style="1" bestFit="1" customWidth="1"/>
    <col min="19" max="19" width="15.140625" style="1" bestFit="1" customWidth="1"/>
    <col min="20" max="20" width="13.7109375" style="1" bestFit="1" customWidth="1"/>
    <col min="21" max="16384" width="11.42578125" style="1"/>
  </cols>
  <sheetData>
    <row r="1" spans="1:17" ht="24" thickBot="1" x14ac:dyDescent="0.3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5"/>
    </row>
    <row r="2" spans="1:17" s="20" customFormat="1" ht="16.5" thickBot="1" x14ac:dyDescent="0.3">
      <c r="A2" s="2"/>
      <c r="B2" s="156" t="s">
        <v>1</v>
      </c>
      <c r="C2" s="157"/>
      <c r="D2" s="157" t="s">
        <v>57</v>
      </c>
      <c r="E2" s="157"/>
      <c r="F2" s="157"/>
      <c r="G2" s="157"/>
      <c r="H2" s="45"/>
      <c r="I2" s="45"/>
      <c r="J2" s="45"/>
      <c r="K2" s="46" t="s">
        <v>58</v>
      </c>
      <c r="L2" s="18"/>
      <c r="M2" s="18"/>
      <c r="N2" s="18"/>
      <c r="O2" s="19"/>
    </row>
    <row r="3" spans="1:17" s="21" customFormat="1" ht="30" x14ac:dyDescent="0.25">
      <c r="A3" s="3"/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45</v>
      </c>
      <c r="I3" s="6" t="s">
        <v>46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7" x14ac:dyDescent="0.25">
      <c r="A4" s="7">
        <v>1</v>
      </c>
      <c r="B4" s="31">
        <v>44331</v>
      </c>
      <c r="C4" s="9">
        <v>0</v>
      </c>
      <c r="D4" s="9">
        <v>0</v>
      </c>
      <c r="E4" s="9">
        <f t="shared" ref="E4:E41" si="0">C4-D4</f>
        <v>0</v>
      </c>
      <c r="F4" s="9">
        <v>0</v>
      </c>
      <c r="G4" s="9">
        <f t="shared" ref="G4:G41" si="1">E4+F4</f>
        <v>0</v>
      </c>
      <c r="H4" s="32">
        <v>0</v>
      </c>
      <c r="I4" s="32">
        <v>0</v>
      </c>
      <c r="J4" s="22"/>
      <c r="K4" s="9">
        <v>10000</v>
      </c>
      <c r="L4" s="32">
        <f>K4*0.05</f>
        <v>500</v>
      </c>
      <c r="M4" s="9">
        <f t="shared" ref="M4:M41" si="2">K4*0.1</f>
        <v>1000</v>
      </c>
      <c r="N4" s="9">
        <v>0</v>
      </c>
      <c r="O4" s="9">
        <v>0</v>
      </c>
    </row>
    <row r="5" spans="1:17" s="34" customFormat="1" x14ac:dyDescent="0.25">
      <c r="A5" s="30">
        <f t="shared" ref="A5:A68" si="3">A4+1</f>
        <v>2</v>
      </c>
      <c r="B5" s="31">
        <v>44338</v>
      </c>
      <c r="C5" s="32">
        <f>M4</f>
        <v>1000</v>
      </c>
      <c r="D5" s="32">
        <v>0</v>
      </c>
      <c r="E5" s="32">
        <f t="shared" si="0"/>
        <v>1000</v>
      </c>
      <c r="F5" s="32">
        <v>0</v>
      </c>
      <c r="G5" s="32">
        <f t="shared" si="1"/>
        <v>1000</v>
      </c>
      <c r="H5" s="32">
        <v>0</v>
      </c>
      <c r="I5" s="32">
        <v>0</v>
      </c>
      <c r="J5" s="33">
        <f t="shared" ref="J5:J41" si="4">D5*100/C5</f>
        <v>0</v>
      </c>
      <c r="K5" s="32">
        <v>6000</v>
      </c>
      <c r="L5" s="32">
        <f t="shared" ref="L5:L27" si="5">K5*0.05</f>
        <v>300</v>
      </c>
      <c r="M5" s="32">
        <f t="shared" si="2"/>
        <v>600</v>
      </c>
      <c r="N5" s="9">
        <v>0</v>
      </c>
      <c r="O5" s="9">
        <v>0</v>
      </c>
    </row>
    <row r="6" spans="1:17" s="34" customFormat="1" x14ac:dyDescent="0.25">
      <c r="A6" s="30">
        <f t="shared" si="3"/>
        <v>3</v>
      </c>
      <c r="B6" s="31">
        <v>44345</v>
      </c>
      <c r="C6" s="32">
        <f t="shared" ref="C6:C17" si="6">C5+M5</f>
        <v>1600</v>
      </c>
      <c r="D6" s="32">
        <v>0</v>
      </c>
      <c r="E6" s="32">
        <f t="shared" si="0"/>
        <v>1600</v>
      </c>
      <c r="F6" s="32">
        <v>0</v>
      </c>
      <c r="G6" s="32">
        <f t="shared" si="1"/>
        <v>1600</v>
      </c>
      <c r="H6" s="32">
        <v>0</v>
      </c>
      <c r="I6" s="32">
        <v>0</v>
      </c>
      <c r="J6" s="33">
        <f t="shared" si="4"/>
        <v>0</v>
      </c>
      <c r="K6" s="32">
        <v>10500</v>
      </c>
      <c r="L6" s="32">
        <f t="shared" si="5"/>
        <v>525</v>
      </c>
      <c r="M6" s="32">
        <f t="shared" si="2"/>
        <v>1050</v>
      </c>
      <c r="N6" s="9">
        <v>1250</v>
      </c>
      <c r="O6" s="9">
        <v>0</v>
      </c>
    </row>
    <row r="7" spans="1:17" s="42" customFormat="1" x14ac:dyDescent="0.25">
      <c r="A7" s="38">
        <f t="shared" si="3"/>
        <v>4</v>
      </c>
      <c r="B7" s="39">
        <v>44352</v>
      </c>
      <c r="C7" s="40">
        <f t="shared" si="6"/>
        <v>2650</v>
      </c>
      <c r="D7" s="40">
        <v>0</v>
      </c>
      <c r="E7" s="40">
        <f t="shared" si="0"/>
        <v>2650</v>
      </c>
      <c r="F7" s="40">
        <v>0</v>
      </c>
      <c r="G7" s="40">
        <f t="shared" si="1"/>
        <v>2650</v>
      </c>
      <c r="H7" s="40">
        <v>0</v>
      </c>
      <c r="I7" s="40">
        <v>0</v>
      </c>
      <c r="J7" s="41">
        <f t="shared" si="4"/>
        <v>0</v>
      </c>
      <c r="K7" s="40">
        <v>0</v>
      </c>
      <c r="L7" s="40">
        <f t="shared" si="5"/>
        <v>0</v>
      </c>
      <c r="M7" s="40">
        <f t="shared" si="2"/>
        <v>0</v>
      </c>
      <c r="N7" s="40">
        <v>0</v>
      </c>
      <c r="O7" s="40">
        <v>0</v>
      </c>
    </row>
    <row r="8" spans="1:17" s="34" customFormat="1" x14ac:dyDescent="0.25">
      <c r="A8" s="30">
        <f t="shared" si="3"/>
        <v>5</v>
      </c>
      <c r="B8" s="31">
        <v>44359</v>
      </c>
      <c r="C8" s="32">
        <f t="shared" si="6"/>
        <v>2650</v>
      </c>
      <c r="D8" s="32">
        <v>0</v>
      </c>
      <c r="E8" s="32">
        <f t="shared" si="0"/>
        <v>2650</v>
      </c>
      <c r="F8" s="32">
        <v>0</v>
      </c>
      <c r="G8" s="32">
        <f t="shared" si="1"/>
        <v>2650</v>
      </c>
      <c r="H8" s="32">
        <v>0</v>
      </c>
      <c r="I8" s="32">
        <v>0</v>
      </c>
      <c r="J8" s="33">
        <f t="shared" si="4"/>
        <v>0</v>
      </c>
      <c r="K8" s="32">
        <v>10500</v>
      </c>
      <c r="L8" s="32">
        <f t="shared" si="5"/>
        <v>525</v>
      </c>
      <c r="M8" s="32">
        <f t="shared" si="2"/>
        <v>1050</v>
      </c>
      <c r="N8" s="9">
        <v>1000</v>
      </c>
      <c r="O8" s="9">
        <v>0</v>
      </c>
    </row>
    <row r="9" spans="1:17" s="34" customFormat="1" x14ac:dyDescent="0.25">
      <c r="A9" s="30">
        <f t="shared" si="3"/>
        <v>6</v>
      </c>
      <c r="B9" s="31">
        <v>44366</v>
      </c>
      <c r="C9" s="32">
        <f t="shared" si="6"/>
        <v>3700</v>
      </c>
      <c r="D9" s="32">
        <v>0</v>
      </c>
      <c r="E9" s="32">
        <f t="shared" si="0"/>
        <v>3700</v>
      </c>
      <c r="F9" s="32">
        <v>0</v>
      </c>
      <c r="G9" s="32">
        <f t="shared" si="1"/>
        <v>3700</v>
      </c>
      <c r="H9" s="32">
        <v>0</v>
      </c>
      <c r="I9" s="32">
        <v>0</v>
      </c>
      <c r="J9" s="33">
        <f t="shared" si="4"/>
        <v>0</v>
      </c>
      <c r="K9" s="32">
        <v>10000</v>
      </c>
      <c r="L9" s="32">
        <f t="shared" si="5"/>
        <v>500</v>
      </c>
      <c r="M9" s="32">
        <f t="shared" si="2"/>
        <v>1000</v>
      </c>
      <c r="N9" s="9">
        <v>0</v>
      </c>
      <c r="O9" s="9">
        <v>0</v>
      </c>
    </row>
    <row r="10" spans="1:17" s="34" customFormat="1" x14ac:dyDescent="0.25">
      <c r="A10" s="30">
        <f t="shared" si="3"/>
        <v>7</v>
      </c>
      <c r="B10" s="31">
        <v>44373</v>
      </c>
      <c r="C10" s="32">
        <f t="shared" si="6"/>
        <v>4700</v>
      </c>
      <c r="D10" s="32">
        <v>0</v>
      </c>
      <c r="E10" s="32">
        <f t="shared" si="0"/>
        <v>4700</v>
      </c>
      <c r="F10" s="32">
        <v>0</v>
      </c>
      <c r="G10" s="32">
        <f t="shared" si="1"/>
        <v>4700</v>
      </c>
      <c r="H10" s="32">
        <v>0</v>
      </c>
      <c r="I10" s="32">
        <v>0</v>
      </c>
      <c r="J10" s="33">
        <f t="shared" si="4"/>
        <v>0</v>
      </c>
      <c r="K10" s="32">
        <v>8000</v>
      </c>
      <c r="L10" s="32">
        <f t="shared" si="5"/>
        <v>400</v>
      </c>
      <c r="M10" s="32">
        <f t="shared" si="2"/>
        <v>800</v>
      </c>
      <c r="N10" s="9">
        <v>0</v>
      </c>
      <c r="O10" s="9">
        <v>0</v>
      </c>
    </row>
    <row r="11" spans="1:17" s="34" customFormat="1" x14ac:dyDescent="0.25">
      <c r="A11" s="30">
        <f t="shared" si="3"/>
        <v>8</v>
      </c>
      <c r="B11" s="31">
        <v>44380</v>
      </c>
      <c r="C11" s="32">
        <f t="shared" si="6"/>
        <v>5500</v>
      </c>
      <c r="D11" s="32">
        <v>0</v>
      </c>
      <c r="E11" s="32">
        <f t="shared" si="0"/>
        <v>5500</v>
      </c>
      <c r="F11" s="32">
        <v>0</v>
      </c>
      <c r="G11" s="32">
        <f t="shared" si="1"/>
        <v>5500</v>
      </c>
      <c r="H11" s="32">
        <v>0</v>
      </c>
      <c r="I11" s="32">
        <v>0</v>
      </c>
      <c r="J11" s="33">
        <f t="shared" si="4"/>
        <v>0</v>
      </c>
      <c r="K11" s="32">
        <v>10000</v>
      </c>
      <c r="L11" s="32">
        <f t="shared" si="5"/>
        <v>500</v>
      </c>
      <c r="M11" s="32">
        <f t="shared" si="2"/>
        <v>1000</v>
      </c>
      <c r="N11" s="9">
        <v>800</v>
      </c>
      <c r="O11" s="9">
        <v>0</v>
      </c>
    </row>
    <row r="12" spans="1:17" s="42" customFormat="1" x14ac:dyDescent="0.25">
      <c r="A12" s="38">
        <f t="shared" si="3"/>
        <v>9</v>
      </c>
      <c r="B12" s="39">
        <v>44387</v>
      </c>
      <c r="C12" s="40">
        <f t="shared" si="6"/>
        <v>6500</v>
      </c>
      <c r="D12" s="40">
        <v>0</v>
      </c>
      <c r="E12" s="40">
        <f t="shared" si="0"/>
        <v>6500</v>
      </c>
      <c r="F12" s="40">
        <v>0</v>
      </c>
      <c r="G12" s="40">
        <f t="shared" si="1"/>
        <v>6500</v>
      </c>
      <c r="H12" s="40">
        <v>0</v>
      </c>
      <c r="I12" s="40">
        <v>0</v>
      </c>
      <c r="J12" s="41">
        <f t="shared" si="4"/>
        <v>0</v>
      </c>
      <c r="K12" s="40">
        <v>0</v>
      </c>
      <c r="L12" s="40">
        <f t="shared" si="5"/>
        <v>0</v>
      </c>
      <c r="M12" s="40">
        <f t="shared" si="2"/>
        <v>0</v>
      </c>
      <c r="N12" s="40">
        <v>0</v>
      </c>
      <c r="O12" s="40">
        <v>0</v>
      </c>
    </row>
    <row r="13" spans="1:17" s="34" customFormat="1" x14ac:dyDescent="0.25">
      <c r="A13" s="30">
        <f t="shared" si="3"/>
        <v>10</v>
      </c>
      <c r="B13" s="31">
        <v>44394</v>
      </c>
      <c r="C13" s="32">
        <f t="shared" si="6"/>
        <v>6500</v>
      </c>
      <c r="D13" s="32">
        <v>0</v>
      </c>
      <c r="E13" s="32">
        <f t="shared" si="0"/>
        <v>6500</v>
      </c>
      <c r="F13" s="32">
        <v>0</v>
      </c>
      <c r="G13" s="32">
        <f t="shared" si="1"/>
        <v>6500</v>
      </c>
      <c r="H13" s="32">
        <v>0</v>
      </c>
      <c r="I13" s="32">
        <v>0</v>
      </c>
      <c r="J13" s="33">
        <f t="shared" si="4"/>
        <v>0</v>
      </c>
      <c r="K13" s="32">
        <v>9000</v>
      </c>
      <c r="L13" s="32">
        <f t="shared" si="5"/>
        <v>450</v>
      </c>
      <c r="M13" s="32">
        <f t="shared" si="2"/>
        <v>900</v>
      </c>
      <c r="N13" s="9">
        <v>1900</v>
      </c>
      <c r="O13" s="9">
        <v>0</v>
      </c>
    </row>
    <row r="14" spans="1:17" s="34" customFormat="1" x14ac:dyDescent="0.25">
      <c r="A14" s="30">
        <f t="shared" si="3"/>
        <v>11</v>
      </c>
      <c r="B14" s="31">
        <v>44401</v>
      </c>
      <c r="C14" s="32">
        <f t="shared" si="6"/>
        <v>7400</v>
      </c>
      <c r="D14" s="32">
        <v>0</v>
      </c>
      <c r="E14" s="32">
        <f t="shared" si="0"/>
        <v>7400</v>
      </c>
      <c r="F14" s="32">
        <v>0</v>
      </c>
      <c r="G14" s="32">
        <f t="shared" si="1"/>
        <v>7400</v>
      </c>
      <c r="H14" s="32">
        <v>0</v>
      </c>
      <c r="I14" s="32">
        <v>0</v>
      </c>
      <c r="J14" s="33">
        <f t="shared" si="4"/>
        <v>0</v>
      </c>
      <c r="K14" s="32">
        <v>10000</v>
      </c>
      <c r="L14" s="32">
        <f t="shared" si="5"/>
        <v>500</v>
      </c>
      <c r="M14" s="32">
        <f t="shared" si="2"/>
        <v>1000</v>
      </c>
      <c r="N14" s="9">
        <v>800</v>
      </c>
      <c r="O14" s="9">
        <v>0</v>
      </c>
      <c r="P14" s="34" t="s">
        <v>47</v>
      </c>
      <c r="Q14" s="34" t="s">
        <v>48</v>
      </c>
    </row>
    <row r="15" spans="1:17" s="53" customFormat="1" x14ac:dyDescent="0.25">
      <c r="A15" s="49">
        <f t="shared" si="3"/>
        <v>12</v>
      </c>
      <c r="B15" s="50">
        <v>44408</v>
      </c>
      <c r="C15" s="51">
        <f t="shared" si="6"/>
        <v>8400</v>
      </c>
      <c r="D15" s="51">
        <v>600</v>
      </c>
      <c r="E15" s="51">
        <f t="shared" si="0"/>
        <v>7800</v>
      </c>
      <c r="F15" s="51">
        <v>0</v>
      </c>
      <c r="G15" s="51">
        <f t="shared" si="1"/>
        <v>7800</v>
      </c>
      <c r="H15" s="51">
        <v>0</v>
      </c>
      <c r="I15" s="51">
        <f>D15</f>
        <v>600</v>
      </c>
      <c r="J15" s="52">
        <f t="shared" si="4"/>
        <v>7.1428571428571432</v>
      </c>
      <c r="K15" s="51">
        <v>0</v>
      </c>
      <c r="L15" s="51">
        <f t="shared" si="5"/>
        <v>0</v>
      </c>
      <c r="M15" s="51">
        <f t="shared" si="2"/>
        <v>0</v>
      </c>
      <c r="N15" s="51">
        <v>200</v>
      </c>
      <c r="O15" s="51">
        <v>0</v>
      </c>
    </row>
    <row r="16" spans="1:17" s="34" customFormat="1" x14ac:dyDescent="0.25">
      <c r="A16" s="30">
        <f t="shared" si="3"/>
        <v>13</v>
      </c>
      <c r="B16" s="31">
        <v>44415</v>
      </c>
      <c r="C16" s="32">
        <f t="shared" si="6"/>
        <v>8400</v>
      </c>
      <c r="D16" s="32">
        <v>300</v>
      </c>
      <c r="E16" s="32">
        <f t="shared" si="0"/>
        <v>8100</v>
      </c>
      <c r="F16" s="32">
        <v>0</v>
      </c>
      <c r="G16" s="32">
        <f t="shared" si="1"/>
        <v>8100</v>
      </c>
      <c r="H16" s="32">
        <v>0</v>
      </c>
      <c r="I16" s="32">
        <f>I15+D16</f>
        <v>900</v>
      </c>
      <c r="J16" s="33">
        <f t="shared" si="4"/>
        <v>3.5714285714285716</v>
      </c>
      <c r="K16" s="32">
        <v>10000</v>
      </c>
      <c r="L16" s="32">
        <f t="shared" si="5"/>
        <v>500</v>
      </c>
      <c r="M16" s="32">
        <f t="shared" si="2"/>
        <v>1000</v>
      </c>
      <c r="N16" s="9">
        <v>2000</v>
      </c>
      <c r="O16" s="9">
        <v>200</v>
      </c>
    </row>
    <row r="17" spans="1:19" s="34" customFormat="1" x14ac:dyDescent="0.25">
      <c r="A17" s="30">
        <f t="shared" si="3"/>
        <v>14</v>
      </c>
      <c r="B17" s="31">
        <v>44422</v>
      </c>
      <c r="C17" s="32">
        <f t="shared" si="6"/>
        <v>9400</v>
      </c>
      <c r="D17" s="32">
        <v>300</v>
      </c>
      <c r="E17" s="32">
        <f t="shared" si="0"/>
        <v>9100</v>
      </c>
      <c r="F17" s="32">
        <v>0</v>
      </c>
      <c r="G17" s="32">
        <f t="shared" si="1"/>
        <v>9100</v>
      </c>
      <c r="H17" s="32">
        <v>0</v>
      </c>
      <c r="I17" s="32">
        <f>I16+D17</f>
        <v>1200</v>
      </c>
      <c r="J17" s="33">
        <f t="shared" si="4"/>
        <v>3.1914893617021276</v>
      </c>
      <c r="K17" s="32">
        <v>10000</v>
      </c>
      <c r="L17" s="32">
        <f t="shared" si="5"/>
        <v>500</v>
      </c>
      <c r="M17" s="32">
        <f t="shared" si="2"/>
        <v>1000</v>
      </c>
      <c r="N17" s="9">
        <v>400</v>
      </c>
      <c r="O17" s="9">
        <v>1000</v>
      </c>
    </row>
    <row r="18" spans="1:19" s="34" customFormat="1" x14ac:dyDescent="0.25">
      <c r="A18" s="30">
        <f t="shared" si="3"/>
        <v>15</v>
      </c>
      <c r="B18" s="31">
        <v>44429</v>
      </c>
      <c r="C18" s="32">
        <f>C17+M17</f>
        <v>10400</v>
      </c>
      <c r="D18" s="32">
        <v>600</v>
      </c>
      <c r="E18" s="32">
        <f t="shared" si="0"/>
        <v>9800</v>
      </c>
      <c r="F18" s="32">
        <v>0</v>
      </c>
      <c r="G18" s="32">
        <f t="shared" si="1"/>
        <v>9800</v>
      </c>
      <c r="H18" s="32">
        <v>0</v>
      </c>
      <c r="I18" s="32">
        <f>I17+D18</f>
        <v>1800</v>
      </c>
      <c r="J18" s="33">
        <f t="shared" si="4"/>
        <v>5.7692307692307692</v>
      </c>
      <c r="K18" s="32">
        <v>10000</v>
      </c>
      <c r="L18" s="32">
        <f t="shared" si="5"/>
        <v>500</v>
      </c>
      <c r="M18" s="32">
        <f t="shared" si="2"/>
        <v>1000</v>
      </c>
      <c r="N18" s="32">
        <v>1600</v>
      </c>
      <c r="O18" s="32">
        <v>1200</v>
      </c>
    </row>
    <row r="19" spans="1:19" s="42" customFormat="1" x14ac:dyDescent="0.25">
      <c r="A19" s="38">
        <f t="shared" si="3"/>
        <v>16</v>
      </c>
      <c r="B19" s="39">
        <v>44436</v>
      </c>
      <c r="C19" s="40">
        <f>C18+M18-M4</f>
        <v>10400</v>
      </c>
      <c r="D19" s="40">
        <v>200</v>
      </c>
      <c r="E19" s="40">
        <f t="shared" si="0"/>
        <v>10200</v>
      </c>
      <c r="F19" s="40">
        <v>0</v>
      </c>
      <c r="G19" s="40">
        <f t="shared" si="1"/>
        <v>10200</v>
      </c>
      <c r="H19" s="40">
        <v>0</v>
      </c>
      <c r="I19" s="40">
        <f t="shared" ref="I19:I24" si="7">I18+D19</f>
        <v>2000</v>
      </c>
      <c r="J19" s="41">
        <f t="shared" si="4"/>
        <v>1.9230769230769231</v>
      </c>
      <c r="K19" s="40">
        <v>0</v>
      </c>
      <c r="L19" s="40">
        <f t="shared" si="5"/>
        <v>0</v>
      </c>
      <c r="M19" s="40">
        <f t="shared" si="2"/>
        <v>0</v>
      </c>
      <c r="N19" s="40">
        <v>0</v>
      </c>
      <c r="O19" s="40">
        <v>1150</v>
      </c>
    </row>
    <row r="20" spans="1:19" s="34" customFormat="1" x14ac:dyDescent="0.25">
      <c r="A20" s="30">
        <f t="shared" si="3"/>
        <v>17</v>
      </c>
      <c r="B20" s="31">
        <v>44443</v>
      </c>
      <c r="C20" s="32">
        <f t="shared" ref="C20:C41" si="8">C19+M19-M5</f>
        <v>9800</v>
      </c>
      <c r="D20" s="32">
        <v>500</v>
      </c>
      <c r="E20" s="32">
        <f t="shared" si="0"/>
        <v>9300</v>
      </c>
      <c r="F20" s="32">
        <v>0</v>
      </c>
      <c r="G20" s="32">
        <f t="shared" si="1"/>
        <v>9300</v>
      </c>
      <c r="H20" s="32">
        <v>0</v>
      </c>
      <c r="I20" s="32">
        <f t="shared" si="7"/>
        <v>2500</v>
      </c>
      <c r="J20" s="33">
        <f t="shared" si="4"/>
        <v>5.1020408163265305</v>
      </c>
      <c r="K20" s="32">
        <v>10000</v>
      </c>
      <c r="L20" s="32">
        <f t="shared" si="5"/>
        <v>500</v>
      </c>
      <c r="M20" s="32">
        <f t="shared" si="2"/>
        <v>1000</v>
      </c>
      <c r="N20" s="9">
        <v>1700</v>
      </c>
      <c r="O20" s="9">
        <v>950</v>
      </c>
    </row>
    <row r="21" spans="1:19" s="34" customFormat="1" x14ac:dyDescent="0.25">
      <c r="A21" s="30">
        <f t="shared" si="3"/>
        <v>18</v>
      </c>
      <c r="B21" s="31">
        <v>44450</v>
      </c>
      <c r="C21" s="32">
        <f t="shared" si="8"/>
        <v>9750</v>
      </c>
      <c r="D21" s="32">
        <v>650</v>
      </c>
      <c r="E21" s="32">
        <f t="shared" si="0"/>
        <v>9100</v>
      </c>
      <c r="F21" s="32">
        <v>0</v>
      </c>
      <c r="G21" s="32">
        <f t="shared" si="1"/>
        <v>9100</v>
      </c>
      <c r="H21" s="32">
        <v>0</v>
      </c>
      <c r="I21" s="32">
        <f t="shared" si="7"/>
        <v>3150</v>
      </c>
      <c r="J21" s="33">
        <f t="shared" si="4"/>
        <v>6.666666666666667</v>
      </c>
      <c r="K21" s="32">
        <v>10000</v>
      </c>
      <c r="L21" s="32">
        <f t="shared" si="5"/>
        <v>500</v>
      </c>
      <c r="M21" s="32">
        <f t="shared" si="2"/>
        <v>1000</v>
      </c>
      <c r="N21" s="9">
        <v>1600</v>
      </c>
      <c r="O21" s="9">
        <v>800</v>
      </c>
      <c r="S21" s="35"/>
    </row>
    <row r="22" spans="1:19" s="34" customFormat="1" x14ac:dyDescent="0.25">
      <c r="A22" s="30">
        <f t="shared" si="3"/>
        <v>19</v>
      </c>
      <c r="B22" s="31">
        <v>44457</v>
      </c>
      <c r="C22" s="32">
        <f t="shared" si="8"/>
        <v>10750</v>
      </c>
      <c r="D22" s="32">
        <v>650</v>
      </c>
      <c r="E22" s="32">
        <f t="shared" si="0"/>
        <v>10100</v>
      </c>
      <c r="F22" s="32">
        <v>0</v>
      </c>
      <c r="G22" s="32">
        <f t="shared" si="1"/>
        <v>10100</v>
      </c>
      <c r="H22" s="32">
        <v>0</v>
      </c>
      <c r="I22" s="32">
        <f t="shared" si="7"/>
        <v>3800</v>
      </c>
      <c r="J22" s="33">
        <f t="shared" si="4"/>
        <v>6.0465116279069768</v>
      </c>
      <c r="K22" s="32">
        <v>12500</v>
      </c>
      <c r="L22" s="32">
        <f t="shared" si="5"/>
        <v>625</v>
      </c>
      <c r="M22" s="32">
        <f t="shared" si="2"/>
        <v>1250</v>
      </c>
      <c r="N22" s="9">
        <v>800</v>
      </c>
      <c r="O22" s="9">
        <v>1300</v>
      </c>
    </row>
    <row r="23" spans="1:19" s="53" customFormat="1" x14ac:dyDescent="0.25">
      <c r="A23" s="49">
        <f t="shared" si="3"/>
        <v>20</v>
      </c>
      <c r="B23" s="50">
        <v>44464</v>
      </c>
      <c r="C23" s="51">
        <f t="shared" si="8"/>
        <v>10950</v>
      </c>
      <c r="D23" s="51">
        <v>600</v>
      </c>
      <c r="E23" s="51">
        <f t="shared" si="0"/>
        <v>10350</v>
      </c>
      <c r="F23" s="51">
        <v>0</v>
      </c>
      <c r="G23" s="51">
        <f t="shared" si="1"/>
        <v>10350</v>
      </c>
      <c r="H23" s="51">
        <v>0</v>
      </c>
      <c r="I23" s="51">
        <f t="shared" si="7"/>
        <v>4400</v>
      </c>
      <c r="J23" s="52">
        <f t="shared" si="4"/>
        <v>5.4794520547945202</v>
      </c>
      <c r="K23" s="51">
        <v>0</v>
      </c>
      <c r="L23" s="51">
        <f t="shared" si="5"/>
        <v>0</v>
      </c>
      <c r="M23" s="51">
        <f t="shared" si="2"/>
        <v>0</v>
      </c>
      <c r="N23" s="51">
        <v>0</v>
      </c>
      <c r="O23" s="51">
        <v>1400</v>
      </c>
    </row>
    <row r="24" spans="1:19" s="34" customFormat="1" x14ac:dyDescent="0.25">
      <c r="A24" s="30">
        <f t="shared" si="3"/>
        <v>21</v>
      </c>
      <c r="B24" s="31">
        <v>44471</v>
      </c>
      <c r="C24" s="32">
        <f t="shared" si="8"/>
        <v>9950</v>
      </c>
      <c r="D24" s="32">
        <v>600</v>
      </c>
      <c r="E24" s="32">
        <f t="shared" si="0"/>
        <v>9350</v>
      </c>
      <c r="F24" s="32">
        <v>0</v>
      </c>
      <c r="G24" s="32">
        <f t="shared" si="1"/>
        <v>9350</v>
      </c>
      <c r="H24" s="32">
        <v>0</v>
      </c>
      <c r="I24" s="32">
        <f t="shared" si="7"/>
        <v>5000</v>
      </c>
      <c r="J24" s="33">
        <f t="shared" si="4"/>
        <v>6.0301507537688446</v>
      </c>
      <c r="K24" s="32">
        <v>12500</v>
      </c>
      <c r="L24" s="32">
        <f t="shared" si="5"/>
        <v>625</v>
      </c>
      <c r="M24" s="32">
        <f t="shared" si="2"/>
        <v>1250</v>
      </c>
      <c r="N24" s="9">
        <v>2100</v>
      </c>
      <c r="O24" s="9">
        <v>700</v>
      </c>
    </row>
    <row r="25" spans="1:19" s="34" customFormat="1" x14ac:dyDescent="0.25">
      <c r="A25" s="30">
        <f t="shared" si="3"/>
        <v>22</v>
      </c>
      <c r="B25" s="31">
        <v>44478</v>
      </c>
      <c r="C25" s="32">
        <f t="shared" si="8"/>
        <v>10400</v>
      </c>
      <c r="D25" s="32">
        <v>900</v>
      </c>
      <c r="E25" s="32">
        <f t="shared" si="0"/>
        <v>9500</v>
      </c>
      <c r="F25" s="32">
        <v>0</v>
      </c>
      <c r="G25" s="32">
        <f t="shared" si="1"/>
        <v>9500</v>
      </c>
      <c r="H25" s="32">
        <v>0</v>
      </c>
      <c r="I25" s="32">
        <f>I24+D25</f>
        <v>5900</v>
      </c>
      <c r="J25" s="33">
        <f t="shared" si="4"/>
        <v>8.6538461538461533</v>
      </c>
      <c r="K25" s="32">
        <v>12500</v>
      </c>
      <c r="L25" s="32">
        <f t="shared" si="5"/>
        <v>625</v>
      </c>
      <c r="M25" s="32">
        <f t="shared" si="2"/>
        <v>1250</v>
      </c>
      <c r="N25" s="9">
        <v>0</v>
      </c>
      <c r="O25" s="9">
        <v>1100</v>
      </c>
    </row>
    <row r="26" spans="1:19" s="34" customFormat="1" x14ac:dyDescent="0.25">
      <c r="A26" s="30">
        <f t="shared" si="3"/>
        <v>23</v>
      </c>
      <c r="B26" s="31">
        <v>44485</v>
      </c>
      <c r="C26" s="32">
        <f t="shared" si="8"/>
        <v>10650</v>
      </c>
      <c r="D26" s="32">
        <v>650</v>
      </c>
      <c r="E26" s="32">
        <f t="shared" si="0"/>
        <v>10000</v>
      </c>
      <c r="F26" s="32">
        <v>0</v>
      </c>
      <c r="G26" s="32">
        <f t="shared" si="1"/>
        <v>10000</v>
      </c>
      <c r="H26" s="32">
        <v>0</v>
      </c>
      <c r="I26" s="32">
        <f>I25+D26</f>
        <v>6550</v>
      </c>
      <c r="J26" s="33">
        <f t="shared" si="4"/>
        <v>6.103286384976526</v>
      </c>
      <c r="K26" s="32">
        <v>12500</v>
      </c>
      <c r="L26" s="32">
        <f t="shared" si="5"/>
        <v>625</v>
      </c>
      <c r="M26" s="32">
        <f t="shared" si="2"/>
        <v>1250</v>
      </c>
      <c r="N26" s="9">
        <v>0</v>
      </c>
      <c r="O26" s="9">
        <v>600</v>
      </c>
    </row>
    <row r="27" spans="1:19" s="34" customFormat="1" x14ac:dyDescent="0.25">
      <c r="A27" s="30">
        <f t="shared" si="3"/>
        <v>24</v>
      </c>
      <c r="B27" s="31">
        <v>44492</v>
      </c>
      <c r="C27" s="32">
        <f t="shared" si="8"/>
        <v>11900</v>
      </c>
      <c r="D27" s="32">
        <v>350</v>
      </c>
      <c r="E27" s="32">
        <f t="shared" si="0"/>
        <v>11550</v>
      </c>
      <c r="F27" s="32">
        <v>0</v>
      </c>
      <c r="G27" s="32">
        <f t="shared" si="1"/>
        <v>11550</v>
      </c>
      <c r="H27" s="32">
        <v>0</v>
      </c>
      <c r="I27" s="32">
        <f>I26+D27</f>
        <v>6900</v>
      </c>
      <c r="J27" s="33">
        <f t="shared" si="4"/>
        <v>2.9411764705882355</v>
      </c>
      <c r="K27" s="32">
        <v>9000</v>
      </c>
      <c r="L27" s="32">
        <f t="shared" si="5"/>
        <v>450</v>
      </c>
      <c r="M27" s="32">
        <f t="shared" si="2"/>
        <v>900</v>
      </c>
      <c r="N27" s="9">
        <v>200</v>
      </c>
      <c r="O27" s="9">
        <v>800</v>
      </c>
    </row>
    <row r="28" spans="1:19" s="53" customFormat="1" x14ac:dyDescent="0.25">
      <c r="A28" s="49">
        <f t="shared" si="3"/>
        <v>25</v>
      </c>
      <c r="B28" s="50">
        <v>44499</v>
      </c>
      <c r="C28" s="51">
        <f t="shared" si="8"/>
        <v>11900</v>
      </c>
      <c r="D28" s="51">
        <v>550</v>
      </c>
      <c r="E28" s="51">
        <f t="shared" si="0"/>
        <v>11350</v>
      </c>
      <c r="F28" s="51">
        <v>0</v>
      </c>
      <c r="G28" s="51">
        <f t="shared" si="1"/>
        <v>11350</v>
      </c>
      <c r="H28" s="51">
        <v>0</v>
      </c>
      <c r="I28" s="51">
        <f>I27+D28</f>
        <v>7450</v>
      </c>
      <c r="J28" s="52">
        <f t="shared" si="4"/>
        <v>4.6218487394957979</v>
      </c>
      <c r="K28" s="51">
        <v>0</v>
      </c>
      <c r="L28" s="51">
        <v>711</v>
      </c>
      <c r="M28" s="51">
        <f t="shared" si="2"/>
        <v>0</v>
      </c>
      <c r="N28" s="51">
        <v>0</v>
      </c>
      <c r="O28" s="51">
        <v>700</v>
      </c>
    </row>
    <row r="29" spans="1:19" s="34" customFormat="1" x14ac:dyDescent="0.25">
      <c r="A29" s="30">
        <f t="shared" si="3"/>
        <v>26</v>
      </c>
      <c r="B29" s="31">
        <v>44506</v>
      </c>
      <c r="C29" s="32">
        <f t="shared" si="8"/>
        <v>10900</v>
      </c>
      <c r="D29" s="32">
        <v>650</v>
      </c>
      <c r="E29" s="32">
        <f t="shared" si="0"/>
        <v>10250</v>
      </c>
      <c r="F29" s="32">
        <v>300</v>
      </c>
      <c r="G29" s="32">
        <f t="shared" si="1"/>
        <v>10550</v>
      </c>
      <c r="H29" s="32">
        <f>D29-F29</f>
        <v>350</v>
      </c>
      <c r="I29" s="32">
        <f>I28+H29</f>
        <v>7800</v>
      </c>
      <c r="J29" s="33">
        <f t="shared" si="4"/>
        <v>5.9633027522935782</v>
      </c>
      <c r="K29" s="32">
        <v>12500</v>
      </c>
      <c r="L29" s="32">
        <f>K29*0.07</f>
        <v>875.00000000000011</v>
      </c>
      <c r="M29" s="32">
        <f t="shared" si="2"/>
        <v>1250</v>
      </c>
      <c r="N29" s="32">
        <v>0</v>
      </c>
      <c r="O29" s="32">
        <v>0</v>
      </c>
    </row>
    <row r="30" spans="1:19" s="34" customFormat="1" x14ac:dyDescent="0.25">
      <c r="A30" s="30">
        <f t="shared" si="3"/>
        <v>27</v>
      </c>
      <c r="B30" s="31">
        <v>44513</v>
      </c>
      <c r="C30" s="32">
        <f t="shared" si="8"/>
        <v>12150</v>
      </c>
      <c r="D30" s="32">
        <v>650</v>
      </c>
      <c r="E30" s="32">
        <f t="shared" si="0"/>
        <v>11500</v>
      </c>
      <c r="F30" s="32">
        <v>150</v>
      </c>
      <c r="G30" s="32">
        <f t="shared" si="1"/>
        <v>11650</v>
      </c>
      <c r="H30" s="32">
        <f>D30-F30</f>
        <v>500</v>
      </c>
      <c r="I30" s="32">
        <f>I29+H30</f>
        <v>8300</v>
      </c>
      <c r="J30" s="33">
        <f t="shared" si="4"/>
        <v>5.3497942386831276</v>
      </c>
      <c r="K30" s="32">
        <v>13500</v>
      </c>
      <c r="L30" s="32">
        <f t="shared" ref="L30:L41" si="9">K30*0.07</f>
        <v>945.00000000000011</v>
      </c>
      <c r="M30" s="32">
        <f t="shared" si="2"/>
        <v>1350</v>
      </c>
      <c r="N30" s="32">
        <v>1250</v>
      </c>
      <c r="O30" s="32">
        <v>350</v>
      </c>
    </row>
    <row r="31" spans="1:19" s="34" customFormat="1" x14ac:dyDescent="0.25">
      <c r="A31" s="30">
        <f t="shared" si="3"/>
        <v>28</v>
      </c>
      <c r="B31" s="31">
        <v>44520</v>
      </c>
      <c r="C31" s="32">
        <f t="shared" si="8"/>
        <v>12500</v>
      </c>
      <c r="D31" s="32">
        <v>500</v>
      </c>
      <c r="E31" s="32">
        <f t="shared" si="0"/>
        <v>12000</v>
      </c>
      <c r="F31" s="32">
        <v>550</v>
      </c>
      <c r="G31" s="32">
        <f t="shared" si="1"/>
        <v>12550</v>
      </c>
      <c r="H31" s="32">
        <f>D31-F31</f>
        <v>-50</v>
      </c>
      <c r="I31" s="32">
        <f>I30+H31</f>
        <v>8250</v>
      </c>
      <c r="J31" s="33">
        <f t="shared" si="4"/>
        <v>4</v>
      </c>
      <c r="K31" s="32">
        <v>13500</v>
      </c>
      <c r="L31" s="32">
        <f t="shared" si="9"/>
        <v>945.00000000000011</v>
      </c>
      <c r="M31" s="32">
        <f t="shared" si="2"/>
        <v>1350</v>
      </c>
      <c r="N31" s="32">
        <v>2650</v>
      </c>
      <c r="O31" s="32">
        <v>850</v>
      </c>
    </row>
    <row r="32" spans="1:19" s="34" customFormat="1" x14ac:dyDescent="0.25">
      <c r="A32" s="30">
        <f t="shared" si="3"/>
        <v>29</v>
      </c>
      <c r="B32" s="31">
        <v>44527</v>
      </c>
      <c r="C32" s="32">
        <f t="shared" si="8"/>
        <v>12850</v>
      </c>
      <c r="D32" s="32">
        <v>200</v>
      </c>
      <c r="E32" s="32">
        <f t="shared" si="0"/>
        <v>12650</v>
      </c>
      <c r="F32" s="32">
        <v>350</v>
      </c>
      <c r="G32" s="32">
        <f t="shared" si="1"/>
        <v>13000</v>
      </c>
      <c r="H32" s="32">
        <f>D32-F32</f>
        <v>-150</v>
      </c>
      <c r="I32" s="32">
        <f>I31+H32</f>
        <v>8100</v>
      </c>
      <c r="J32" s="33">
        <f t="shared" si="4"/>
        <v>1.556420233463035</v>
      </c>
      <c r="K32" s="32">
        <v>13500</v>
      </c>
      <c r="L32" s="32">
        <f t="shared" si="9"/>
        <v>945.00000000000011</v>
      </c>
      <c r="M32" s="32">
        <f t="shared" si="2"/>
        <v>1350</v>
      </c>
      <c r="N32" s="32">
        <v>2400</v>
      </c>
      <c r="O32" s="32">
        <v>1450</v>
      </c>
    </row>
    <row r="33" spans="1:15" s="53" customFormat="1" x14ac:dyDescent="0.25">
      <c r="A33" s="49">
        <f t="shared" si="3"/>
        <v>30</v>
      </c>
      <c r="B33" s="50">
        <v>44534</v>
      </c>
      <c r="C33" s="51">
        <f t="shared" si="8"/>
        <v>13200</v>
      </c>
      <c r="D33" s="51">
        <v>350</v>
      </c>
      <c r="E33" s="51">
        <f t="shared" si="0"/>
        <v>12850</v>
      </c>
      <c r="F33" s="51">
        <v>0</v>
      </c>
      <c r="G33" s="51">
        <f t="shared" si="1"/>
        <v>12850</v>
      </c>
      <c r="H33" s="51">
        <v>0</v>
      </c>
      <c r="I33" s="51">
        <f>I32+D33</f>
        <v>8450</v>
      </c>
      <c r="J33" s="52">
        <f t="shared" si="4"/>
        <v>2.6515151515151514</v>
      </c>
      <c r="K33" s="51">
        <v>0</v>
      </c>
      <c r="L33" s="51">
        <f t="shared" si="9"/>
        <v>0</v>
      </c>
      <c r="M33" s="51">
        <f t="shared" si="2"/>
        <v>0</v>
      </c>
      <c r="N33" s="51">
        <v>0</v>
      </c>
      <c r="O33" s="51">
        <v>1600</v>
      </c>
    </row>
    <row r="34" spans="1:15" s="34" customFormat="1" x14ac:dyDescent="0.25">
      <c r="A34" s="30">
        <f t="shared" si="3"/>
        <v>31</v>
      </c>
      <c r="B34" s="31">
        <v>44541</v>
      </c>
      <c r="C34" s="32">
        <f t="shared" si="8"/>
        <v>13200</v>
      </c>
      <c r="D34" s="32">
        <v>300</v>
      </c>
      <c r="E34" s="32">
        <f t="shared" si="0"/>
        <v>12900</v>
      </c>
      <c r="F34" s="32">
        <v>200</v>
      </c>
      <c r="G34" s="32">
        <f t="shared" si="1"/>
        <v>13100</v>
      </c>
      <c r="H34" s="32">
        <f>D34-F34</f>
        <v>100</v>
      </c>
      <c r="I34" s="32">
        <f>I33+H34</f>
        <v>8550</v>
      </c>
      <c r="J34" s="33">
        <f t="shared" si="4"/>
        <v>2.2727272727272729</v>
      </c>
      <c r="K34" s="32">
        <v>15500</v>
      </c>
      <c r="L34" s="32">
        <f t="shared" si="9"/>
        <v>1085</v>
      </c>
      <c r="M34" s="32">
        <f t="shared" si="2"/>
        <v>1550</v>
      </c>
      <c r="N34" s="32">
        <v>3400</v>
      </c>
      <c r="O34" s="32">
        <v>1550</v>
      </c>
    </row>
    <row r="35" spans="1:15" s="34" customFormat="1" x14ac:dyDescent="0.25">
      <c r="A35" s="30">
        <f t="shared" si="3"/>
        <v>32</v>
      </c>
      <c r="B35" s="31">
        <v>44548</v>
      </c>
      <c r="C35" s="32">
        <f t="shared" si="8"/>
        <v>13750</v>
      </c>
      <c r="D35" s="32">
        <v>200</v>
      </c>
      <c r="E35" s="32">
        <f t="shared" si="0"/>
        <v>13550</v>
      </c>
      <c r="F35" s="32">
        <v>150</v>
      </c>
      <c r="G35" s="32">
        <f t="shared" si="1"/>
        <v>13700</v>
      </c>
      <c r="H35" s="32">
        <f>D35-F35</f>
        <v>50</v>
      </c>
      <c r="I35" s="32">
        <f>I34+H35</f>
        <v>8600</v>
      </c>
      <c r="J35" s="33">
        <f t="shared" si="4"/>
        <v>1.4545454545454546</v>
      </c>
      <c r="K35" s="32">
        <v>17500</v>
      </c>
      <c r="L35" s="32">
        <f t="shared" si="9"/>
        <v>1225.0000000000002</v>
      </c>
      <c r="M35" s="32">
        <f t="shared" si="2"/>
        <v>1750</v>
      </c>
      <c r="N35" s="32">
        <v>3100</v>
      </c>
      <c r="O35" s="32">
        <v>2100</v>
      </c>
    </row>
    <row r="36" spans="1:15" s="53" customFormat="1" x14ac:dyDescent="0.25">
      <c r="A36" s="49">
        <f t="shared" si="3"/>
        <v>33</v>
      </c>
      <c r="B36" s="50">
        <v>44555</v>
      </c>
      <c r="C36" s="51">
        <f t="shared" si="8"/>
        <v>14500</v>
      </c>
      <c r="D36" s="51">
        <v>400</v>
      </c>
      <c r="E36" s="51">
        <f t="shared" si="0"/>
        <v>14100</v>
      </c>
      <c r="F36" s="51">
        <v>0</v>
      </c>
      <c r="G36" s="51">
        <f t="shared" si="1"/>
        <v>14100</v>
      </c>
      <c r="H36" s="51">
        <v>0</v>
      </c>
      <c r="I36" s="51">
        <f>I35+D36</f>
        <v>9000</v>
      </c>
      <c r="J36" s="52">
        <f t="shared" si="4"/>
        <v>2.7586206896551726</v>
      </c>
      <c r="K36" s="51">
        <v>0</v>
      </c>
      <c r="L36" s="51">
        <f t="shared" si="9"/>
        <v>0</v>
      </c>
      <c r="M36" s="51">
        <f t="shared" si="2"/>
        <v>0</v>
      </c>
      <c r="N36" s="51">
        <v>0</v>
      </c>
      <c r="O36" s="51">
        <v>3550</v>
      </c>
    </row>
    <row r="37" spans="1:15" x14ac:dyDescent="0.25">
      <c r="A37" s="30">
        <f t="shared" si="3"/>
        <v>34</v>
      </c>
      <c r="B37" s="8">
        <v>44562</v>
      </c>
      <c r="C37" s="32">
        <f t="shared" si="8"/>
        <v>13250</v>
      </c>
      <c r="D37" s="9">
        <v>600</v>
      </c>
      <c r="E37" s="9">
        <f t="shared" si="0"/>
        <v>12650</v>
      </c>
      <c r="F37" s="9">
        <v>150</v>
      </c>
      <c r="G37" s="9">
        <f t="shared" si="1"/>
        <v>12800</v>
      </c>
      <c r="H37" s="32">
        <f>D37-F37</f>
        <v>450</v>
      </c>
      <c r="I37" s="32">
        <f>I36+H37</f>
        <v>9450</v>
      </c>
      <c r="J37" s="22">
        <f t="shared" si="4"/>
        <v>4.5283018867924527</v>
      </c>
      <c r="K37" s="9">
        <v>13500</v>
      </c>
      <c r="L37" s="32">
        <f t="shared" si="9"/>
        <v>945.00000000000011</v>
      </c>
      <c r="M37" s="9">
        <f t="shared" si="2"/>
        <v>1350</v>
      </c>
      <c r="N37" s="9">
        <v>2900</v>
      </c>
      <c r="O37" s="9">
        <v>1050</v>
      </c>
    </row>
    <row r="38" spans="1:15" x14ac:dyDescent="0.25">
      <c r="A38" s="30">
        <f t="shared" si="3"/>
        <v>35</v>
      </c>
      <c r="B38" s="8">
        <v>44569</v>
      </c>
      <c r="C38" s="32">
        <f t="shared" si="8"/>
        <v>14600</v>
      </c>
      <c r="D38" s="9">
        <v>200</v>
      </c>
      <c r="E38" s="9">
        <f t="shared" si="0"/>
        <v>14400</v>
      </c>
      <c r="F38" s="9">
        <v>0</v>
      </c>
      <c r="G38" s="9">
        <f t="shared" si="1"/>
        <v>14400</v>
      </c>
      <c r="H38" s="32">
        <v>0</v>
      </c>
      <c r="I38" s="32">
        <f>I37+D38</f>
        <v>9650</v>
      </c>
      <c r="J38" s="22">
        <f t="shared" si="4"/>
        <v>1.3698630136986301</v>
      </c>
      <c r="K38" s="9">
        <v>13500</v>
      </c>
      <c r="L38" s="32">
        <f t="shared" si="9"/>
        <v>945.00000000000011</v>
      </c>
      <c r="M38" s="9">
        <f t="shared" si="2"/>
        <v>1350</v>
      </c>
      <c r="N38" s="9">
        <v>1550</v>
      </c>
      <c r="O38" s="9">
        <v>3050</v>
      </c>
    </row>
    <row r="39" spans="1:15" x14ac:dyDescent="0.25">
      <c r="A39" s="30">
        <f t="shared" si="3"/>
        <v>36</v>
      </c>
      <c r="B39" s="8">
        <v>44576</v>
      </c>
      <c r="C39" s="32">
        <f t="shared" si="8"/>
        <v>14700</v>
      </c>
      <c r="D39" s="9">
        <v>650</v>
      </c>
      <c r="E39" s="9">
        <f t="shared" si="0"/>
        <v>14050</v>
      </c>
      <c r="F39" s="9">
        <v>150</v>
      </c>
      <c r="G39" s="9">
        <f t="shared" si="1"/>
        <v>14200</v>
      </c>
      <c r="H39" s="32">
        <f>D39-F39</f>
        <v>500</v>
      </c>
      <c r="I39" s="32">
        <f>I38+H39</f>
        <v>10150</v>
      </c>
      <c r="J39" s="22">
        <f t="shared" si="4"/>
        <v>4.4217687074829932</v>
      </c>
      <c r="K39" s="9">
        <v>13500</v>
      </c>
      <c r="L39" s="32">
        <f t="shared" si="9"/>
        <v>945.00000000000011</v>
      </c>
      <c r="M39" s="9">
        <f t="shared" si="2"/>
        <v>1350</v>
      </c>
      <c r="N39" s="9">
        <v>1800</v>
      </c>
      <c r="O39" s="9">
        <v>1700</v>
      </c>
    </row>
    <row r="40" spans="1:15" x14ac:dyDescent="0.25">
      <c r="A40" s="30">
        <f t="shared" si="3"/>
        <v>37</v>
      </c>
      <c r="B40" s="8">
        <v>44583</v>
      </c>
      <c r="C40" s="32">
        <f t="shared" si="8"/>
        <v>14800</v>
      </c>
      <c r="D40" s="9">
        <v>1100</v>
      </c>
      <c r="E40" s="9">
        <f t="shared" si="0"/>
        <v>13700</v>
      </c>
      <c r="F40" s="9">
        <v>150</v>
      </c>
      <c r="G40" s="9">
        <f t="shared" si="1"/>
        <v>13850</v>
      </c>
      <c r="H40" s="32">
        <f>D40-F40</f>
        <v>950</v>
      </c>
      <c r="I40" s="32">
        <f>I39+H40</f>
        <v>11100</v>
      </c>
      <c r="J40" s="22">
        <f t="shared" si="4"/>
        <v>7.4324324324324325</v>
      </c>
      <c r="K40" s="9">
        <v>13500</v>
      </c>
      <c r="L40" s="32">
        <f t="shared" si="9"/>
        <v>945.00000000000011</v>
      </c>
      <c r="M40" s="9">
        <f t="shared" si="2"/>
        <v>1350</v>
      </c>
      <c r="N40" s="9">
        <v>3200</v>
      </c>
      <c r="O40" s="9">
        <v>1400</v>
      </c>
    </row>
    <row r="41" spans="1:15" s="53" customFormat="1" x14ac:dyDescent="0.25">
      <c r="A41" s="49">
        <f t="shared" si="3"/>
        <v>38</v>
      </c>
      <c r="B41" s="50">
        <v>44590</v>
      </c>
      <c r="C41" s="51">
        <f t="shared" si="8"/>
        <v>14900</v>
      </c>
      <c r="D41" s="51">
        <v>1100</v>
      </c>
      <c r="E41" s="51">
        <f t="shared" si="0"/>
        <v>13800</v>
      </c>
      <c r="F41" s="51">
        <v>0</v>
      </c>
      <c r="G41" s="51">
        <f t="shared" si="1"/>
        <v>13800</v>
      </c>
      <c r="H41" s="51"/>
      <c r="I41" s="51">
        <f>I40+D41</f>
        <v>12200</v>
      </c>
      <c r="J41" s="52">
        <f t="shared" si="4"/>
        <v>7.3825503355704694</v>
      </c>
      <c r="K41" s="51"/>
      <c r="L41" s="51">
        <f t="shared" si="9"/>
        <v>0</v>
      </c>
      <c r="M41" s="51">
        <f t="shared" si="2"/>
        <v>0</v>
      </c>
      <c r="N41" s="51">
        <v>0</v>
      </c>
      <c r="O41" s="51">
        <v>1450</v>
      </c>
    </row>
    <row r="42" spans="1:15" x14ac:dyDescent="0.25">
      <c r="A42" s="30">
        <f t="shared" si="3"/>
        <v>39</v>
      </c>
      <c r="B42" s="8">
        <v>44597</v>
      </c>
      <c r="C42" s="32">
        <f t="shared" ref="C42:C68" si="10">C41+M41-M27</f>
        <v>14000</v>
      </c>
      <c r="D42" s="9">
        <v>750</v>
      </c>
      <c r="E42" s="9">
        <f t="shared" ref="E42:E68" si="11">C42-D42</f>
        <v>13250</v>
      </c>
      <c r="F42" s="9">
        <v>300</v>
      </c>
      <c r="G42" s="9">
        <f t="shared" ref="G42:G68" si="12">E42+F42</f>
        <v>13550</v>
      </c>
      <c r="H42" s="9">
        <f>D42-F42</f>
        <v>450</v>
      </c>
      <c r="I42" s="9">
        <f>I41+H42</f>
        <v>12650</v>
      </c>
      <c r="J42" s="22">
        <f t="shared" ref="J42:J68" si="13">D42*100/C42</f>
        <v>5.3571428571428568</v>
      </c>
      <c r="K42" s="9">
        <v>13500</v>
      </c>
      <c r="L42" s="32">
        <f t="shared" ref="L42:L68" si="14">K42*0.07</f>
        <v>945.00000000000011</v>
      </c>
      <c r="M42" s="9">
        <f t="shared" ref="M42:M68" si="15">K42*0.1</f>
        <v>1350</v>
      </c>
      <c r="N42" s="9">
        <v>2950</v>
      </c>
      <c r="O42" s="9">
        <v>1300</v>
      </c>
    </row>
    <row r="43" spans="1:15" x14ac:dyDescent="0.25">
      <c r="A43" s="30">
        <f t="shared" si="3"/>
        <v>40</v>
      </c>
      <c r="B43" s="8">
        <v>44604</v>
      </c>
      <c r="C43" s="32">
        <f t="shared" si="10"/>
        <v>15350</v>
      </c>
      <c r="D43" s="9">
        <v>900</v>
      </c>
      <c r="E43" s="9">
        <f t="shared" si="11"/>
        <v>14450</v>
      </c>
      <c r="F43" s="9">
        <v>0</v>
      </c>
      <c r="G43" s="9">
        <f t="shared" si="12"/>
        <v>14450</v>
      </c>
      <c r="H43" s="9"/>
      <c r="I43" s="9">
        <f>I42+D43</f>
        <v>13550</v>
      </c>
      <c r="J43" s="22">
        <f t="shared" si="13"/>
        <v>5.8631921824104234</v>
      </c>
      <c r="K43" s="9">
        <v>13500</v>
      </c>
      <c r="L43" s="32">
        <f t="shared" si="14"/>
        <v>945.00000000000011</v>
      </c>
      <c r="M43" s="9">
        <f t="shared" si="15"/>
        <v>1350</v>
      </c>
      <c r="N43" s="9">
        <v>750</v>
      </c>
      <c r="O43" s="9">
        <v>2550</v>
      </c>
    </row>
    <row r="44" spans="1:15" x14ac:dyDescent="0.25">
      <c r="A44" s="30">
        <f t="shared" si="3"/>
        <v>41</v>
      </c>
      <c r="B44" s="8">
        <v>44611</v>
      </c>
      <c r="C44" s="32">
        <f t="shared" si="10"/>
        <v>15450</v>
      </c>
      <c r="D44" s="9">
        <v>600</v>
      </c>
      <c r="E44" s="9">
        <f t="shared" si="11"/>
        <v>14850</v>
      </c>
      <c r="F44" s="9">
        <v>200</v>
      </c>
      <c r="G44" s="9">
        <f t="shared" si="12"/>
        <v>15050</v>
      </c>
      <c r="H44" s="9">
        <f>D44-F44</f>
        <v>400</v>
      </c>
      <c r="I44" s="9">
        <f>I43+H44</f>
        <v>13950</v>
      </c>
      <c r="J44" s="22">
        <f t="shared" si="13"/>
        <v>3.883495145631068</v>
      </c>
      <c r="K44" s="9">
        <v>13500</v>
      </c>
      <c r="L44" s="32">
        <f t="shared" si="14"/>
        <v>945.00000000000011</v>
      </c>
      <c r="M44" s="9">
        <f t="shared" si="15"/>
        <v>1350</v>
      </c>
      <c r="N44" s="9">
        <v>1600</v>
      </c>
      <c r="O44" s="9">
        <v>1900</v>
      </c>
    </row>
    <row r="45" spans="1:15" x14ac:dyDescent="0.25">
      <c r="A45" s="30">
        <f t="shared" si="3"/>
        <v>42</v>
      </c>
      <c r="B45" s="8">
        <v>44618</v>
      </c>
      <c r="C45" s="32">
        <f t="shared" si="10"/>
        <v>15450</v>
      </c>
      <c r="D45" s="9">
        <v>1100</v>
      </c>
      <c r="E45" s="9">
        <f t="shared" si="11"/>
        <v>14350</v>
      </c>
      <c r="F45" s="9">
        <v>800</v>
      </c>
      <c r="G45" s="9">
        <f t="shared" si="12"/>
        <v>15150</v>
      </c>
      <c r="H45" s="9">
        <f>D45-F45</f>
        <v>300</v>
      </c>
      <c r="I45" s="9">
        <f>I44+H45</f>
        <v>14250</v>
      </c>
      <c r="J45" s="22">
        <f t="shared" si="13"/>
        <v>7.1197411003236244</v>
      </c>
      <c r="K45" s="9">
        <v>13500</v>
      </c>
      <c r="L45" s="32">
        <f t="shared" si="14"/>
        <v>945.00000000000011</v>
      </c>
      <c r="M45" s="9">
        <f t="shared" si="15"/>
        <v>1350</v>
      </c>
      <c r="N45" s="9">
        <v>3750</v>
      </c>
      <c r="O45" s="9">
        <v>1350</v>
      </c>
    </row>
    <row r="46" spans="1:15" s="53" customFormat="1" x14ac:dyDescent="0.25">
      <c r="A46" s="49">
        <f t="shared" si="3"/>
        <v>43</v>
      </c>
      <c r="B46" s="50">
        <v>44625</v>
      </c>
      <c r="C46" s="51">
        <f t="shared" si="10"/>
        <v>15450</v>
      </c>
      <c r="D46" s="51">
        <v>850</v>
      </c>
      <c r="E46" s="51">
        <f t="shared" si="11"/>
        <v>14600</v>
      </c>
      <c r="F46" s="51">
        <v>0</v>
      </c>
      <c r="G46" s="51">
        <f t="shared" si="12"/>
        <v>14600</v>
      </c>
      <c r="H46" s="51"/>
      <c r="I46" s="51">
        <f>I45+D46</f>
        <v>15100</v>
      </c>
      <c r="J46" s="52">
        <f t="shared" si="13"/>
        <v>5.5016181229773462</v>
      </c>
      <c r="K46" s="51">
        <v>0</v>
      </c>
      <c r="L46" s="51">
        <f t="shared" si="14"/>
        <v>0</v>
      </c>
      <c r="M46" s="51">
        <f t="shared" si="15"/>
        <v>0</v>
      </c>
      <c r="N46" s="51">
        <v>0</v>
      </c>
      <c r="O46" s="51">
        <v>2250</v>
      </c>
    </row>
    <row r="47" spans="1:15" x14ac:dyDescent="0.25">
      <c r="A47" s="30">
        <f t="shared" si="3"/>
        <v>44</v>
      </c>
      <c r="B47" s="8">
        <v>44632</v>
      </c>
      <c r="C47" s="32">
        <f t="shared" si="10"/>
        <v>14100</v>
      </c>
      <c r="D47" s="9">
        <v>200</v>
      </c>
      <c r="E47" s="9">
        <f t="shared" si="11"/>
        <v>13900</v>
      </c>
      <c r="F47" s="9">
        <v>400</v>
      </c>
      <c r="G47" s="9">
        <f t="shared" si="12"/>
        <v>14300</v>
      </c>
      <c r="H47" s="9">
        <f>D47-F47</f>
        <v>-200</v>
      </c>
      <c r="I47" s="9">
        <f>I46+H47</f>
        <v>14900</v>
      </c>
      <c r="J47" s="22">
        <f t="shared" si="13"/>
        <v>1.4184397163120568</v>
      </c>
      <c r="K47" s="9">
        <v>13500</v>
      </c>
      <c r="L47" s="32">
        <f t="shared" si="14"/>
        <v>945.00000000000011</v>
      </c>
      <c r="M47" s="9">
        <f t="shared" si="15"/>
        <v>1350</v>
      </c>
      <c r="N47" s="9">
        <v>1750</v>
      </c>
      <c r="O47" s="9">
        <v>1250</v>
      </c>
    </row>
    <row r="48" spans="1:15" x14ac:dyDescent="0.25">
      <c r="A48" s="30">
        <f t="shared" si="3"/>
        <v>45</v>
      </c>
      <c r="B48" s="8">
        <v>44639</v>
      </c>
      <c r="C48" s="32">
        <f t="shared" si="10"/>
        <v>15450</v>
      </c>
      <c r="D48" s="9">
        <v>750</v>
      </c>
      <c r="E48" s="9">
        <f t="shared" si="11"/>
        <v>14700</v>
      </c>
      <c r="F48" s="9">
        <v>0</v>
      </c>
      <c r="G48" s="9">
        <f t="shared" si="12"/>
        <v>14700</v>
      </c>
      <c r="H48" s="9"/>
      <c r="I48" s="9">
        <f>I47+D48</f>
        <v>15650</v>
      </c>
      <c r="J48" s="22">
        <f t="shared" si="13"/>
        <v>4.8543689320388346</v>
      </c>
      <c r="K48" s="9">
        <v>13500</v>
      </c>
      <c r="L48" s="32">
        <f t="shared" si="14"/>
        <v>945.00000000000011</v>
      </c>
      <c r="M48" s="9">
        <f t="shared" si="15"/>
        <v>1350</v>
      </c>
      <c r="N48" s="9">
        <v>2550</v>
      </c>
      <c r="O48" s="9">
        <v>1950</v>
      </c>
    </row>
    <row r="49" spans="1:15" x14ac:dyDescent="0.25">
      <c r="A49" s="30">
        <f t="shared" si="3"/>
        <v>46</v>
      </c>
      <c r="B49" s="8">
        <v>44645</v>
      </c>
      <c r="C49" s="32">
        <f t="shared" si="10"/>
        <v>15250</v>
      </c>
      <c r="D49" s="9">
        <v>100</v>
      </c>
      <c r="E49" s="9">
        <f t="shared" si="11"/>
        <v>15150</v>
      </c>
      <c r="F49" s="9">
        <v>1100</v>
      </c>
      <c r="G49" s="9">
        <f t="shared" si="12"/>
        <v>16250</v>
      </c>
      <c r="H49" s="9">
        <f>D49-F49</f>
        <v>-1000</v>
      </c>
      <c r="I49" s="9">
        <f>I48+H49</f>
        <v>14650</v>
      </c>
      <c r="J49" s="22">
        <f t="shared" si="13"/>
        <v>0.65573770491803274</v>
      </c>
      <c r="K49" s="9">
        <v>13500</v>
      </c>
      <c r="L49" s="32">
        <f t="shared" si="14"/>
        <v>945.00000000000011</v>
      </c>
      <c r="M49" s="9">
        <f t="shared" si="15"/>
        <v>1350</v>
      </c>
      <c r="N49" s="9">
        <v>2000</v>
      </c>
      <c r="O49" s="9">
        <v>1900</v>
      </c>
    </row>
    <row r="50" spans="1:15" x14ac:dyDescent="0.25">
      <c r="A50" s="30">
        <f t="shared" si="3"/>
        <v>47</v>
      </c>
      <c r="B50" s="8">
        <v>44653</v>
      </c>
      <c r="C50" s="32">
        <f t="shared" si="10"/>
        <v>14850</v>
      </c>
      <c r="D50" s="9">
        <v>700</v>
      </c>
      <c r="E50" s="9">
        <f t="shared" si="11"/>
        <v>14150</v>
      </c>
      <c r="F50" s="9">
        <v>600</v>
      </c>
      <c r="G50" s="9">
        <f t="shared" si="12"/>
        <v>14750</v>
      </c>
      <c r="H50" s="9">
        <f>D50-F50</f>
        <v>100</v>
      </c>
      <c r="I50" s="9">
        <f>I49+H50</f>
        <v>14750</v>
      </c>
      <c r="J50" s="22">
        <f t="shared" si="13"/>
        <v>4.7138047138047137</v>
      </c>
      <c r="K50" s="9">
        <v>4000</v>
      </c>
      <c r="L50" s="32">
        <f t="shared" si="14"/>
        <v>280</v>
      </c>
      <c r="M50" s="9">
        <f t="shared" si="15"/>
        <v>400</v>
      </c>
      <c r="N50" s="9">
        <v>1400</v>
      </c>
      <c r="O50" s="9">
        <v>1800</v>
      </c>
    </row>
    <row r="51" spans="1:15" s="53" customFormat="1" x14ac:dyDescent="0.25">
      <c r="A51" s="49">
        <f t="shared" si="3"/>
        <v>48</v>
      </c>
      <c r="B51" s="50">
        <v>44659</v>
      </c>
      <c r="C51" s="51">
        <f t="shared" si="10"/>
        <v>15250</v>
      </c>
      <c r="D51" s="51">
        <v>750</v>
      </c>
      <c r="E51" s="51">
        <f t="shared" si="11"/>
        <v>14500</v>
      </c>
      <c r="F51" s="51">
        <v>450</v>
      </c>
      <c r="G51" s="51">
        <f t="shared" si="12"/>
        <v>14950</v>
      </c>
      <c r="H51" s="51">
        <f>D51-F51</f>
        <v>300</v>
      </c>
      <c r="I51" s="51">
        <f>I50+H51</f>
        <v>15050</v>
      </c>
      <c r="J51" s="52">
        <f t="shared" si="13"/>
        <v>4.918032786885246</v>
      </c>
      <c r="K51" s="51"/>
      <c r="L51" s="51">
        <f t="shared" si="14"/>
        <v>0</v>
      </c>
      <c r="M51" s="51">
        <f t="shared" si="15"/>
        <v>0</v>
      </c>
      <c r="N51" s="51">
        <v>0</v>
      </c>
      <c r="O51" s="51">
        <v>2150</v>
      </c>
    </row>
    <row r="52" spans="1:15" x14ac:dyDescent="0.25">
      <c r="A52" s="30">
        <f t="shared" si="3"/>
        <v>49</v>
      </c>
      <c r="B52" s="8">
        <v>44667</v>
      </c>
      <c r="C52" s="32">
        <f t="shared" si="10"/>
        <v>13900</v>
      </c>
      <c r="D52" s="9"/>
      <c r="E52" s="9">
        <f t="shared" si="11"/>
        <v>13900</v>
      </c>
      <c r="F52" s="9">
        <v>0</v>
      </c>
      <c r="G52" s="9">
        <f t="shared" si="12"/>
        <v>13900</v>
      </c>
      <c r="H52" s="9"/>
      <c r="I52" s="9"/>
      <c r="J52" s="22">
        <f t="shared" si="13"/>
        <v>0</v>
      </c>
      <c r="K52" s="9"/>
      <c r="L52" s="32">
        <f t="shared" si="14"/>
        <v>0</v>
      </c>
      <c r="M52" s="9">
        <f t="shared" si="15"/>
        <v>0</v>
      </c>
      <c r="N52" s="9">
        <v>0</v>
      </c>
      <c r="O52" s="9">
        <v>0</v>
      </c>
    </row>
    <row r="53" spans="1:15" x14ac:dyDescent="0.25">
      <c r="A53" s="30">
        <f t="shared" si="3"/>
        <v>50</v>
      </c>
      <c r="B53" s="8"/>
      <c r="C53" s="32">
        <f t="shared" si="10"/>
        <v>12550</v>
      </c>
      <c r="D53" s="9"/>
      <c r="E53" s="9">
        <f t="shared" si="11"/>
        <v>12550</v>
      </c>
      <c r="F53" s="9">
        <v>0</v>
      </c>
      <c r="G53" s="9">
        <f t="shared" si="12"/>
        <v>12550</v>
      </c>
      <c r="H53" s="9"/>
      <c r="I53" s="9"/>
      <c r="J53" s="22">
        <f t="shared" si="13"/>
        <v>0</v>
      </c>
      <c r="K53" s="9"/>
      <c r="L53" s="32">
        <f t="shared" si="14"/>
        <v>0</v>
      </c>
      <c r="M53" s="9">
        <f t="shared" si="15"/>
        <v>0</v>
      </c>
      <c r="N53" s="9">
        <v>0</v>
      </c>
      <c r="O53" s="9">
        <v>0</v>
      </c>
    </row>
    <row r="54" spans="1:15" x14ac:dyDescent="0.25">
      <c r="A54" s="30">
        <f t="shared" si="3"/>
        <v>51</v>
      </c>
      <c r="B54" s="8"/>
      <c r="C54" s="32">
        <f t="shared" si="10"/>
        <v>11200</v>
      </c>
      <c r="D54" s="9"/>
      <c r="E54" s="9">
        <f t="shared" si="11"/>
        <v>11200</v>
      </c>
      <c r="F54" s="9">
        <v>0</v>
      </c>
      <c r="G54" s="9">
        <f t="shared" si="12"/>
        <v>11200</v>
      </c>
      <c r="H54" s="9"/>
      <c r="I54" s="9"/>
      <c r="J54" s="22">
        <f t="shared" si="13"/>
        <v>0</v>
      </c>
      <c r="K54" s="9"/>
      <c r="L54" s="32">
        <f t="shared" si="14"/>
        <v>0</v>
      </c>
      <c r="M54" s="9">
        <f t="shared" si="15"/>
        <v>0</v>
      </c>
      <c r="N54" s="9">
        <v>0</v>
      </c>
      <c r="O54" s="9">
        <v>0</v>
      </c>
    </row>
    <row r="55" spans="1:15" x14ac:dyDescent="0.25">
      <c r="A55" s="30">
        <f t="shared" si="3"/>
        <v>52</v>
      </c>
      <c r="B55" s="8"/>
      <c r="C55" s="32">
        <f t="shared" si="10"/>
        <v>9850</v>
      </c>
      <c r="D55" s="9"/>
      <c r="E55" s="9">
        <f t="shared" si="11"/>
        <v>9850</v>
      </c>
      <c r="F55" s="9">
        <v>0</v>
      </c>
      <c r="G55" s="9">
        <f t="shared" si="12"/>
        <v>9850</v>
      </c>
      <c r="H55" s="9"/>
      <c r="I55" s="9"/>
      <c r="J55" s="22">
        <f t="shared" si="13"/>
        <v>0</v>
      </c>
      <c r="K55" s="9"/>
      <c r="L55" s="32">
        <f t="shared" si="14"/>
        <v>0</v>
      </c>
      <c r="M55" s="9">
        <f t="shared" si="15"/>
        <v>0</v>
      </c>
      <c r="N55" s="9">
        <v>0</v>
      </c>
      <c r="O55" s="9">
        <v>0</v>
      </c>
    </row>
    <row r="56" spans="1:15" x14ac:dyDescent="0.25">
      <c r="A56" s="30">
        <f t="shared" si="3"/>
        <v>53</v>
      </c>
      <c r="B56" s="8"/>
      <c r="C56" s="32">
        <f t="shared" si="10"/>
        <v>9850</v>
      </c>
      <c r="D56" s="9"/>
      <c r="E56" s="9">
        <f t="shared" si="11"/>
        <v>9850</v>
      </c>
      <c r="F56" s="9">
        <v>0</v>
      </c>
      <c r="G56" s="9">
        <f t="shared" si="12"/>
        <v>9850</v>
      </c>
      <c r="H56" s="9"/>
      <c r="I56" s="9"/>
      <c r="J56" s="22">
        <f t="shared" si="13"/>
        <v>0</v>
      </c>
      <c r="K56" s="9"/>
      <c r="L56" s="32">
        <f t="shared" si="14"/>
        <v>0</v>
      </c>
      <c r="M56" s="9">
        <f t="shared" si="15"/>
        <v>0</v>
      </c>
      <c r="N56" s="9">
        <v>0</v>
      </c>
      <c r="O56" s="9">
        <v>0</v>
      </c>
    </row>
    <row r="57" spans="1:15" x14ac:dyDescent="0.25">
      <c r="A57" s="30">
        <f t="shared" si="3"/>
        <v>54</v>
      </c>
      <c r="B57" s="8"/>
      <c r="C57" s="32">
        <f t="shared" si="10"/>
        <v>8500</v>
      </c>
      <c r="D57" s="9"/>
      <c r="E57" s="9">
        <f t="shared" si="11"/>
        <v>8500</v>
      </c>
      <c r="F57" s="9">
        <v>0</v>
      </c>
      <c r="G57" s="9">
        <f t="shared" si="12"/>
        <v>8500</v>
      </c>
      <c r="H57" s="9"/>
      <c r="I57" s="9"/>
      <c r="J57" s="22">
        <f t="shared" si="13"/>
        <v>0</v>
      </c>
      <c r="K57" s="9"/>
      <c r="L57" s="32">
        <f t="shared" si="14"/>
        <v>0</v>
      </c>
      <c r="M57" s="9">
        <f t="shared" si="15"/>
        <v>0</v>
      </c>
      <c r="N57" s="9">
        <v>0</v>
      </c>
      <c r="O57" s="9">
        <v>0</v>
      </c>
    </row>
    <row r="58" spans="1:15" x14ac:dyDescent="0.25">
      <c r="A58" s="30">
        <f t="shared" si="3"/>
        <v>55</v>
      </c>
      <c r="B58" s="8"/>
      <c r="C58" s="32">
        <f t="shared" si="10"/>
        <v>7150</v>
      </c>
      <c r="D58" s="9"/>
      <c r="E58" s="9">
        <f t="shared" si="11"/>
        <v>7150</v>
      </c>
      <c r="F58" s="9">
        <v>0</v>
      </c>
      <c r="G58" s="9">
        <f t="shared" si="12"/>
        <v>7150</v>
      </c>
      <c r="H58" s="9"/>
      <c r="I58" s="9"/>
      <c r="J58" s="22">
        <f t="shared" si="13"/>
        <v>0</v>
      </c>
      <c r="K58" s="9"/>
      <c r="L58" s="32">
        <f t="shared" si="14"/>
        <v>0</v>
      </c>
      <c r="M58" s="9">
        <f t="shared" si="15"/>
        <v>0</v>
      </c>
      <c r="N58" s="9">
        <v>0</v>
      </c>
      <c r="O58" s="9">
        <v>0</v>
      </c>
    </row>
    <row r="59" spans="1:15" x14ac:dyDescent="0.25">
      <c r="A59" s="30">
        <f t="shared" si="3"/>
        <v>56</v>
      </c>
      <c r="B59" s="8"/>
      <c r="C59" s="32">
        <f t="shared" si="10"/>
        <v>5800</v>
      </c>
      <c r="D59" s="9"/>
      <c r="E59" s="9">
        <f t="shared" si="11"/>
        <v>5800</v>
      </c>
      <c r="F59" s="9">
        <v>0</v>
      </c>
      <c r="G59" s="9">
        <f t="shared" si="12"/>
        <v>5800</v>
      </c>
      <c r="H59" s="9"/>
      <c r="I59" s="9"/>
      <c r="J59" s="22">
        <f t="shared" si="13"/>
        <v>0</v>
      </c>
      <c r="K59" s="9"/>
      <c r="L59" s="32">
        <f t="shared" si="14"/>
        <v>0</v>
      </c>
      <c r="M59" s="9">
        <f t="shared" si="15"/>
        <v>0</v>
      </c>
      <c r="N59" s="9">
        <v>0</v>
      </c>
      <c r="O59" s="9">
        <v>0</v>
      </c>
    </row>
    <row r="60" spans="1:15" x14ac:dyDescent="0.25">
      <c r="A60" s="30">
        <f t="shared" si="3"/>
        <v>57</v>
      </c>
      <c r="B60" s="8"/>
      <c r="C60" s="32">
        <f t="shared" si="10"/>
        <v>4450</v>
      </c>
      <c r="D60" s="9"/>
      <c r="E60" s="9">
        <f t="shared" si="11"/>
        <v>4450</v>
      </c>
      <c r="F60" s="9">
        <v>0</v>
      </c>
      <c r="G60" s="9">
        <f t="shared" si="12"/>
        <v>4450</v>
      </c>
      <c r="H60" s="9"/>
      <c r="I60" s="9"/>
      <c r="J60" s="22">
        <f t="shared" si="13"/>
        <v>0</v>
      </c>
      <c r="K60" s="9"/>
      <c r="L60" s="32">
        <f t="shared" si="14"/>
        <v>0</v>
      </c>
      <c r="M60" s="9">
        <f t="shared" si="15"/>
        <v>0</v>
      </c>
      <c r="N60" s="9">
        <v>0</v>
      </c>
      <c r="O60" s="9">
        <v>0</v>
      </c>
    </row>
    <row r="61" spans="1:15" x14ac:dyDescent="0.25">
      <c r="A61" s="30">
        <f t="shared" si="3"/>
        <v>58</v>
      </c>
      <c r="B61" s="8"/>
      <c r="C61" s="32">
        <f t="shared" si="10"/>
        <v>4450</v>
      </c>
      <c r="D61" s="9"/>
      <c r="E61" s="9">
        <f t="shared" si="11"/>
        <v>4450</v>
      </c>
      <c r="F61" s="9">
        <v>0</v>
      </c>
      <c r="G61" s="9">
        <f t="shared" si="12"/>
        <v>4450</v>
      </c>
      <c r="H61" s="9"/>
      <c r="I61" s="9"/>
      <c r="J61" s="22">
        <f t="shared" si="13"/>
        <v>0</v>
      </c>
      <c r="K61" s="9"/>
      <c r="L61" s="32">
        <f t="shared" si="14"/>
        <v>0</v>
      </c>
      <c r="M61" s="9">
        <f t="shared" si="15"/>
        <v>0</v>
      </c>
      <c r="N61" s="9">
        <v>0</v>
      </c>
      <c r="O61" s="9">
        <v>0</v>
      </c>
    </row>
    <row r="62" spans="1:15" x14ac:dyDescent="0.25">
      <c r="A62" s="30">
        <f t="shared" si="3"/>
        <v>59</v>
      </c>
      <c r="B62" s="8"/>
      <c r="C62" s="32">
        <f t="shared" si="10"/>
        <v>3100</v>
      </c>
      <c r="D62" s="9"/>
      <c r="E62" s="9">
        <f t="shared" si="11"/>
        <v>3100</v>
      </c>
      <c r="F62" s="9">
        <v>0</v>
      </c>
      <c r="G62" s="9">
        <f t="shared" si="12"/>
        <v>3100</v>
      </c>
      <c r="H62" s="9"/>
      <c r="I62" s="9"/>
      <c r="J62" s="22">
        <f t="shared" si="13"/>
        <v>0</v>
      </c>
      <c r="K62" s="9"/>
      <c r="L62" s="32">
        <f t="shared" si="14"/>
        <v>0</v>
      </c>
      <c r="M62" s="9">
        <f t="shared" si="15"/>
        <v>0</v>
      </c>
      <c r="N62" s="9">
        <v>0</v>
      </c>
      <c r="O62" s="9">
        <v>0</v>
      </c>
    </row>
    <row r="63" spans="1:15" x14ac:dyDescent="0.25">
      <c r="A63" s="30">
        <f t="shared" si="3"/>
        <v>60</v>
      </c>
      <c r="B63" s="8"/>
      <c r="C63" s="32">
        <f t="shared" si="10"/>
        <v>1750</v>
      </c>
      <c r="D63" s="9"/>
      <c r="E63" s="9">
        <f t="shared" si="11"/>
        <v>1750</v>
      </c>
      <c r="F63" s="9">
        <v>0</v>
      </c>
      <c r="G63" s="9">
        <f t="shared" si="12"/>
        <v>1750</v>
      </c>
      <c r="H63" s="9"/>
      <c r="I63" s="9"/>
      <c r="J63" s="22">
        <f t="shared" si="13"/>
        <v>0</v>
      </c>
      <c r="K63" s="9"/>
      <c r="L63" s="32">
        <f t="shared" si="14"/>
        <v>0</v>
      </c>
      <c r="M63" s="9">
        <f t="shared" si="15"/>
        <v>0</v>
      </c>
      <c r="N63" s="9">
        <v>0</v>
      </c>
      <c r="O63" s="9">
        <v>0</v>
      </c>
    </row>
    <row r="64" spans="1:15" x14ac:dyDescent="0.25">
      <c r="A64" s="30">
        <f t="shared" si="3"/>
        <v>61</v>
      </c>
      <c r="B64" s="8"/>
      <c r="C64" s="32">
        <f t="shared" si="10"/>
        <v>400</v>
      </c>
      <c r="D64" s="9"/>
      <c r="E64" s="9">
        <f t="shared" si="11"/>
        <v>400</v>
      </c>
      <c r="F64" s="9">
        <v>0</v>
      </c>
      <c r="G64" s="9">
        <f t="shared" si="12"/>
        <v>400</v>
      </c>
      <c r="H64" s="9"/>
      <c r="I64" s="9"/>
      <c r="J64" s="22">
        <f t="shared" si="13"/>
        <v>0</v>
      </c>
      <c r="K64" s="9"/>
      <c r="L64" s="32">
        <f t="shared" si="14"/>
        <v>0</v>
      </c>
      <c r="M64" s="9">
        <f t="shared" si="15"/>
        <v>0</v>
      </c>
      <c r="N64" s="9">
        <v>0</v>
      </c>
      <c r="O64" s="9">
        <v>0</v>
      </c>
    </row>
    <row r="65" spans="1:15" x14ac:dyDescent="0.25">
      <c r="A65" s="30">
        <f t="shared" si="3"/>
        <v>62</v>
      </c>
      <c r="B65" s="8"/>
      <c r="C65" s="32">
        <f t="shared" si="10"/>
        <v>0</v>
      </c>
      <c r="D65" s="9"/>
      <c r="E65" s="9">
        <f t="shared" si="11"/>
        <v>0</v>
      </c>
      <c r="F65" s="9">
        <v>0</v>
      </c>
      <c r="G65" s="9">
        <f t="shared" si="12"/>
        <v>0</v>
      </c>
      <c r="H65" s="9"/>
      <c r="I65" s="9"/>
      <c r="J65" s="22" t="e">
        <f t="shared" si="13"/>
        <v>#DIV/0!</v>
      </c>
      <c r="K65" s="9"/>
      <c r="L65" s="32">
        <f t="shared" si="14"/>
        <v>0</v>
      </c>
      <c r="M65" s="9">
        <f t="shared" si="15"/>
        <v>0</v>
      </c>
      <c r="N65" s="9">
        <v>0</v>
      </c>
      <c r="O65" s="9">
        <v>0</v>
      </c>
    </row>
    <row r="66" spans="1:15" x14ac:dyDescent="0.25">
      <c r="A66" s="30">
        <f t="shared" si="3"/>
        <v>63</v>
      </c>
      <c r="B66" s="8"/>
      <c r="C66" s="32">
        <f t="shared" si="10"/>
        <v>0</v>
      </c>
      <c r="D66" s="9"/>
      <c r="E66" s="9">
        <f t="shared" si="11"/>
        <v>0</v>
      </c>
      <c r="F66" s="9">
        <v>0</v>
      </c>
      <c r="G66" s="9">
        <f t="shared" si="12"/>
        <v>0</v>
      </c>
      <c r="H66" s="9"/>
      <c r="I66" s="9"/>
      <c r="J66" s="22" t="e">
        <f t="shared" si="13"/>
        <v>#DIV/0!</v>
      </c>
      <c r="K66" s="9"/>
      <c r="L66" s="32">
        <f t="shared" si="14"/>
        <v>0</v>
      </c>
      <c r="M66" s="9">
        <f t="shared" si="15"/>
        <v>0</v>
      </c>
      <c r="N66" s="9">
        <v>0</v>
      </c>
      <c r="O66" s="9">
        <v>0</v>
      </c>
    </row>
    <row r="67" spans="1:15" x14ac:dyDescent="0.25">
      <c r="A67" s="30">
        <f t="shared" si="3"/>
        <v>64</v>
      </c>
      <c r="B67" s="8"/>
      <c r="C67" s="32">
        <f t="shared" si="10"/>
        <v>0</v>
      </c>
      <c r="D67" s="9"/>
      <c r="E67" s="9">
        <f t="shared" si="11"/>
        <v>0</v>
      </c>
      <c r="F67" s="9">
        <v>0</v>
      </c>
      <c r="G67" s="9">
        <f t="shared" si="12"/>
        <v>0</v>
      </c>
      <c r="H67" s="9"/>
      <c r="I67" s="9"/>
      <c r="J67" s="22" t="e">
        <f t="shared" si="13"/>
        <v>#DIV/0!</v>
      </c>
      <c r="K67" s="9"/>
      <c r="L67" s="32">
        <f t="shared" si="14"/>
        <v>0</v>
      </c>
      <c r="M67" s="9">
        <f t="shared" si="15"/>
        <v>0</v>
      </c>
      <c r="N67" s="9">
        <v>0</v>
      </c>
      <c r="O67" s="9">
        <v>0</v>
      </c>
    </row>
    <row r="68" spans="1:15" x14ac:dyDescent="0.25">
      <c r="A68" s="30">
        <f t="shared" si="3"/>
        <v>65</v>
      </c>
      <c r="B68" s="8"/>
      <c r="C68" s="32">
        <f t="shared" si="10"/>
        <v>0</v>
      </c>
      <c r="D68" s="9"/>
      <c r="E68" s="9">
        <f t="shared" si="11"/>
        <v>0</v>
      </c>
      <c r="F68" s="9">
        <v>0</v>
      </c>
      <c r="G68" s="9">
        <f t="shared" si="12"/>
        <v>0</v>
      </c>
      <c r="H68" s="9"/>
      <c r="I68" s="9"/>
      <c r="J68" s="22" t="e">
        <f t="shared" si="13"/>
        <v>#DIV/0!</v>
      </c>
      <c r="K68" s="9">
        <v>27</v>
      </c>
      <c r="L68" s="32">
        <f t="shared" si="14"/>
        <v>1.8900000000000001</v>
      </c>
      <c r="M68" s="9">
        <f t="shared" si="15"/>
        <v>2.7</v>
      </c>
      <c r="N68" s="9">
        <v>0</v>
      </c>
      <c r="O68" s="9">
        <v>0</v>
      </c>
    </row>
    <row r="69" spans="1:15" x14ac:dyDescent="0.25">
      <c r="A69" s="10"/>
      <c r="B69" s="10"/>
      <c r="C69" s="11">
        <f>SUM(C4:C18)</f>
        <v>78800</v>
      </c>
      <c r="D69" s="11">
        <f>SUM(D4:D38)</f>
        <v>11500</v>
      </c>
      <c r="E69" s="11">
        <f>SUM(E4:E21)</f>
        <v>105600</v>
      </c>
      <c r="F69" s="11">
        <f>SUM(F4:F36)</f>
        <v>1700</v>
      </c>
      <c r="G69" s="12">
        <f>SUM(G4:G21)</f>
        <v>105600</v>
      </c>
      <c r="H69" s="12"/>
      <c r="I69" s="12"/>
      <c r="J69" s="13">
        <f>SUM(J4:J18)</f>
        <v>19.675005845218614</v>
      </c>
      <c r="K69" s="11">
        <f>SUM(K4:K21)</f>
        <v>134000</v>
      </c>
      <c r="L69" s="11">
        <f>SUM(L4:L18)</f>
        <v>5700</v>
      </c>
      <c r="M69" s="11">
        <f>SUM(M4:M21)</f>
        <v>13400</v>
      </c>
      <c r="N69" s="11">
        <f>SUM(N4:N21)</f>
        <v>13250</v>
      </c>
      <c r="O69" s="11">
        <f>SUM(O4:O18)</f>
        <v>2400</v>
      </c>
    </row>
    <row r="71" spans="1:15" x14ac:dyDescent="0.25">
      <c r="B71" s="17"/>
    </row>
    <row r="72" spans="1:15" x14ac:dyDescent="0.25">
      <c r="B72" s="16"/>
      <c r="C72" s="15"/>
      <c r="D72" s="15"/>
      <c r="E72" s="14"/>
      <c r="F72" s="15"/>
      <c r="G72" s="15"/>
      <c r="H72" s="15"/>
      <c r="I72" s="15"/>
    </row>
    <row r="73" spans="1:15" x14ac:dyDescent="0.25">
      <c r="B73" s="24"/>
      <c r="C73" s="15"/>
      <c r="D73" s="15"/>
      <c r="E73" s="25"/>
      <c r="F73" s="26"/>
      <c r="G73" s="26"/>
      <c r="H73" s="26"/>
      <c r="I73" s="26"/>
    </row>
    <row r="74" spans="1:15" x14ac:dyDescent="0.25">
      <c r="B74" s="24"/>
      <c r="C74" s="15"/>
      <c r="D74" s="15"/>
      <c r="E74" s="14"/>
      <c r="F74" s="14"/>
      <c r="G74" s="27"/>
      <c r="H74" s="27"/>
      <c r="I74" s="27"/>
    </row>
    <row r="75" spans="1:15" x14ac:dyDescent="0.25">
      <c r="B75" s="24"/>
      <c r="C75" s="15"/>
      <c r="D75" s="15"/>
      <c r="E75" s="14"/>
      <c r="F75" s="14"/>
      <c r="G75" s="27"/>
      <c r="H75" s="27"/>
      <c r="I75" s="27"/>
    </row>
    <row r="76" spans="1:15" x14ac:dyDescent="0.25">
      <c r="B76" s="24"/>
      <c r="C76" s="15"/>
      <c r="D76" s="15"/>
      <c r="E76" s="14"/>
      <c r="F76" s="14"/>
      <c r="G76" s="27"/>
      <c r="H76" s="27"/>
      <c r="I76" s="27"/>
    </row>
    <row r="77" spans="1:15" x14ac:dyDescent="0.25">
      <c r="B77" s="24"/>
      <c r="C77" s="15"/>
      <c r="D77" s="15"/>
      <c r="E77" s="14"/>
      <c r="F77" s="14"/>
      <c r="G77" s="27"/>
      <c r="H77" s="27"/>
      <c r="I77" s="27"/>
    </row>
    <row r="78" spans="1:15" x14ac:dyDescent="0.25">
      <c r="B78" s="24"/>
      <c r="C78" s="15"/>
      <c r="D78" s="15"/>
      <c r="E78" s="14"/>
      <c r="F78" s="14"/>
      <c r="G78" s="27"/>
      <c r="H78" s="27"/>
      <c r="I78" s="27"/>
    </row>
    <row r="79" spans="1:15" x14ac:dyDescent="0.25">
      <c r="B79" s="24"/>
      <c r="C79" s="15"/>
      <c r="D79" s="15"/>
      <c r="E79" s="14"/>
      <c r="F79" s="14"/>
      <c r="G79" s="15"/>
      <c r="H79" s="15"/>
      <c r="I79" s="15"/>
    </row>
    <row r="80" spans="1:15" x14ac:dyDescent="0.25">
      <c r="B80" s="28"/>
      <c r="C80" s="17"/>
      <c r="F80" s="23"/>
    </row>
    <row r="81" spans="2:6" x14ac:dyDescent="0.25">
      <c r="B81" s="28"/>
      <c r="C81" s="17"/>
      <c r="F81" s="23"/>
    </row>
    <row r="82" spans="2:6" x14ac:dyDescent="0.25">
      <c r="C82" s="17"/>
      <c r="F82" s="29"/>
    </row>
    <row r="83" spans="2:6" x14ac:dyDescent="0.25">
      <c r="C83" s="17"/>
    </row>
    <row r="84" spans="2:6" x14ac:dyDescent="0.25">
      <c r="C84" s="17"/>
    </row>
    <row r="85" spans="2:6" x14ac:dyDescent="0.25">
      <c r="C85" s="17"/>
    </row>
    <row r="86" spans="2:6" x14ac:dyDescent="0.25">
      <c r="C86" s="17"/>
    </row>
    <row r="87" spans="2:6" x14ac:dyDescent="0.25">
      <c r="C87" s="17"/>
    </row>
    <row r="88" spans="2:6" x14ac:dyDescent="0.25">
      <c r="C88" s="17"/>
    </row>
    <row r="89" spans="2:6" x14ac:dyDescent="0.25">
      <c r="C89" s="17"/>
    </row>
    <row r="90" spans="2:6" x14ac:dyDescent="0.25">
      <c r="C90" s="17"/>
    </row>
    <row r="91" spans="2:6" x14ac:dyDescent="0.25">
      <c r="C91" s="17"/>
    </row>
    <row r="92" spans="2:6" x14ac:dyDescent="0.25">
      <c r="C92" s="17"/>
    </row>
    <row r="93" spans="2:6" x14ac:dyDescent="0.25">
      <c r="C93" s="17"/>
    </row>
    <row r="94" spans="2:6" x14ac:dyDescent="0.25">
      <c r="C94" s="17"/>
    </row>
    <row r="95" spans="2:6" x14ac:dyDescent="0.25">
      <c r="C95" s="17"/>
    </row>
    <row r="96" spans="2:6" x14ac:dyDescent="0.25">
      <c r="C96" s="17"/>
    </row>
    <row r="97" spans="3:3" x14ac:dyDescent="0.25">
      <c r="C97" s="17"/>
    </row>
    <row r="98" spans="3:3" x14ac:dyDescent="0.25">
      <c r="C98" s="17"/>
    </row>
    <row r="99" spans="3:3" x14ac:dyDescent="0.25">
      <c r="C99" s="17"/>
    </row>
    <row r="100" spans="3:3" x14ac:dyDescent="0.25">
      <c r="C100" s="17"/>
    </row>
    <row r="101" spans="3:3" x14ac:dyDescent="0.25">
      <c r="C101" s="17"/>
    </row>
    <row r="102" spans="3:3" x14ac:dyDescent="0.25">
      <c r="C102" s="17"/>
    </row>
    <row r="103" spans="3:3" x14ac:dyDescent="0.25">
      <c r="C103" s="17"/>
    </row>
    <row r="104" spans="3:3" x14ac:dyDescent="0.25">
      <c r="C104" s="17"/>
    </row>
    <row r="105" spans="3:3" x14ac:dyDescent="0.25">
      <c r="C105" s="17"/>
    </row>
    <row r="106" spans="3:3" x14ac:dyDescent="0.25">
      <c r="C106" s="17"/>
    </row>
    <row r="107" spans="3:3" x14ac:dyDescent="0.25">
      <c r="C107" s="17"/>
    </row>
    <row r="108" spans="3:3" x14ac:dyDescent="0.25">
      <c r="C108" s="17"/>
    </row>
    <row r="109" spans="3:3" x14ac:dyDescent="0.25">
      <c r="C109" s="17"/>
    </row>
    <row r="110" spans="3:3" x14ac:dyDescent="0.25">
      <c r="C110" s="17"/>
    </row>
    <row r="111" spans="3:3" x14ac:dyDescent="0.25">
      <c r="C111" s="17"/>
    </row>
    <row r="112" spans="3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</sheetData>
  <mergeCells count="3">
    <mergeCell ref="A1:O1"/>
    <mergeCell ref="B2:C2"/>
    <mergeCell ref="D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3E64-0C2B-475E-B5D7-2D9B61F6F22B}">
  <dimension ref="A1:S142"/>
  <sheetViews>
    <sheetView topLeftCell="A33" workbookViewId="0">
      <selection activeCell="D55" sqref="D55"/>
    </sheetView>
  </sheetViews>
  <sheetFormatPr baseColWidth="10" defaultRowHeight="15" x14ac:dyDescent="0.25"/>
  <cols>
    <col min="1" max="1" width="5.85546875" style="1" customWidth="1"/>
    <col min="2" max="2" width="14.140625" style="1" bestFit="1" customWidth="1"/>
    <col min="3" max="3" width="14.7109375" style="1" bestFit="1" customWidth="1"/>
    <col min="4" max="4" width="11.42578125" style="1"/>
    <col min="5" max="5" width="14.7109375" style="1" bestFit="1" customWidth="1"/>
    <col min="6" max="6" width="17.5703125" style="1" bestFit="1" customWidth="1"/>
    <col min="7" max="7" width="14.7109375" style="23" bestFit="1" customWidth="1"/>
    <col min="8" max="8" width="17.42578125" style="23" customWidth="1"/>
    <col min="9" max="9" width="14.7109375" style="23" customWidth="1"/>
    <col min="10" max="10" width="17" style="1" customWidth="1"/>
    <col min="11" max="11" width="14.7109375" style="1" bestFit="1" customWidth="1"/>
    <col min="12" max="12" width="13.28515625" style="1" bestFit="1" customWidth="1"/>
    <col min="13" max="13" width="15.5703125" style="1" customWidth="1"/>
    <col min="14" max="14" width="13.5703125" style="1" bestFit="1" customWidth="1"/>
    <col min="15" max="15" width="13.42578125" style="1" bestFit="1" customWidth="1"/>
    <col min="16" max="16" width="15.42578125" style="1" hidden="1" customWidth="1"/>
    <col min="17" max="17" width="16" style="1" hidden="1" customWidth="1"/>
    <col min="18" max="18" width="13.85546875" style="1" bestFit="1" customWidth="1"/>
    <col min="19" max="19" width="15.140625" style="1" bestFit="1" customWidth="1"/>
    <col min="20" max="20" width="13.7109375" style="1" bestFit="1" customWidth="1"/>
    <col min="21" max="16384" width="11.42578125" style="1"/>
  </cols>
  <sheetData>
    <row r="1" spans="1:17" ht="24" thickBot="1" x14ac:dyDescent="0.3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5"/>
    </row>
    <row r="2" spans="1:17" s="20" customFormat="1" ht="16.5" thickBot="1" x14ac:dyDescent="0.3">
      <c r="A2" s="2"/>
      <c r="B2" s="156" t="s">
        <v>1</v>
      </c>
      <c r="C2" s="157"/>
      <c r="D2" s="157" t="s">
        <v>55</v>
      </c>
      <c r="E2" s="157"/>
      <c r="F2" s="157"/>
      <c r="G2" s="157"/>
      <c r="H2" s="43"/>
      <c r="I2" s="43"/>
      <c r="J2" s="43"/>
      <c r="K2" s="44" t="s">
        <v>56</v>
      </c>
      <c r="L2" s="18"/>
      <c r="M2" s="18"/>
      <c r="N2" s="18"/>
      <c r="O2" s="19"/>
    </row>
    <row r="3" spans="1:17" s="21" customFormat="1" ht="30" x14ac:dyDescent="0.25">
      <c r="A3" s="3"/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45</v>
      </c>
      <c r="I3" s="6" t="s">
        <v>46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7" x14ac:dyDescent="0.25">
      <c r="A4" s="7">
        <v>1</v>
      </c>
      <c r="B4" s="31">
        <v>44268</v>
      </c>
      <c r="C4" s="9">
        <v>0</v>
      </c>
      <c r="D4" s="9">
        <v>0</v>
      </c>
      <c r="E4" s="9">
        <f t="shared" ref="E4:E40" si="0">C4-D4</f>
        <v>0</v>
      </c>
      <c r="F4" s="9">
        <v>0</v>
      </c>
      <c r="G4" s="9">
        <f t="shared" ref="G4:G40" si="1">E4+F4</f>
        <v>0</v>
      </c>
      <c r="H4" s="9"/>
      <c r="I4" s="9"/>
      <c r="J4" s="22"/>
      <c r="K4" s="9">
        <v>11500</v>
      </c>
      <c r="L4" s="32">
        <f>K4*0.06</f>
        <v>690</v>
      </c>
      <c r="M4" s="9">
        <f t="shared" ref="M4:M40" si="2">K4*0.1</f>
        <v>1150</v>
      </c>
      <c r="N4" s="9">
        <v>600</v>
      </c>
      <c r="O4" s="9">
        <v>0</v>
      </c>
    </row>
    <row r="5" spans="1:17" s="34" customFormat="1" x14ac:dyDescent="0.25">
      <c r="A5" s="30">
        <f t="shared" ref="A5:A58" si="3">A4+1</f>
        <v>2</v>
      </c>
      <c r="B5" s="31">
        <v>44275</v>
      </c>
      <c r="C5" s="32">
        <f>M4</f>
        <v>1150</v>
      </c>
      <c r="D5" s="32">
        <v>0</v>
      </c>
      <c r="E5" s="32">
        <f t="shared" si="0"/>
        <v>1150</v>
      </c>
      <c r="F5" s="32">
        <v>0</v>
      </c>
      <c r="G5" s="32">
        <f t="shared" si="1"/>
        <v>1150</v>
      </c>
      <c r="H5" s="32"/>
      <c r="I5" s="32"/>
      <c r="J5" s="33">
        <f t="shared" ref="J5:J40" si="4">D5*100/C5</f>
        <v>0</v>
      </c>
      <c r="K5" s="32">
        <v>6500</v>
      </c>
      <c r="L5" s="32">
        <f t="shared" ref="L5:L21" si="5">K5*0.06</f>
        <v>390</v>
      </c>
      <c r="M5" s="32">
        <f t="shared" si="2"/>
        <v>650</v>
      </c>
      <c r="N5" s="32">
        <v>0</v>
      </c>
      <c r="O5" s="32">
        <v>200</v>
      </c>
    </row>
    <row r="6" spans="1:17" s="34" customFormat="1" x14ac:dyDescent="0.25">
      <c r="A6" s="30">
        <f t="shared" si="3"/>
        <v>3</v>
      </c>
      <c r="B6" s="31">
        <v>44282</v>
      </c>
      <c r="C6" s="32">
        <f t="shared" ref="C6:C17" si="6">C5+M5</f>
        <v>1800</v>
      </c>
      <c r="D6" s="32">
        <v>0</v>
      </c>
      <c r="E6" s="32">
        <f t="shared" si="0"/>
        <v>1800</v>
      </c>
      <c r="F6" s="32">
        <v>0</v>
      </c>
      <c r="G6" s="32">
        <f t="shared" si="1"/>
        <v>1800</v>
      </c>
      <c r="H6" s="32"/>
      <c r="I6" s="32"/>
      <c r="J6" s="33">
        <f t="shared" si="4"/>
        <v>0</v>
      </c>
      <c r="K6" s="32">
        <v>7000</v>
      </c>
      <c r="L6" s="32">
        <f t="shared" si="5"/>
        <v>420</v>
      </c>
      <c r="M6" s="32">
        <f t="shared" si="2"/>
        <v>700</v>
      </c>
      <c r="N6" s="32">
        <v>1500</v>
      </c>
      <c r="O6" s="32">
        <v>200</v>
      </c>
    </row>
    <row r="7" spans="1:17" s="34" customFormat="1" x14ac:dyDescent="0.25">
      <c r="A7" s="30">
        <f t="shared" si="3"/>
        <v>4</v>
      </c>
      <c r="B7" s="31">
        <v>44289</v>
      </c>
      <c r="C7" s="32">
        <f t="shared" si="6"/>
        <v>2500</v>
      </c>
      <c r="D7" s="32">
        <v>0</v>
      </c>
      <c r="E7" s="32">
        <f t="shared" si="0"/>
        <v>2500</v>
      </c>
      <c r="F7" s="32">
        <v>0</v>
      </c>
      <c r="G7" s="32">
        <f t="shared" si="1"/>
        <v>2500</v>
      </c>
      <c r="H7" s="32">
        <v>0</v>
      </c>
      <c r="I7" s="32">
        <v>0</v>
      </c>
      <c r="J7" s="33">
        <f t="shared" si="4"/>
        <v>0</v>
      </c>
      <c r="K7" s="32">
        <v>11500</v>
      </c>
      <c r="L7" s="32">
        <f t="shared" si="5"/>
        <v>690</v>
      </c>
      <c r="M7" s="32">
        <f t="shared" si="2"/>
        <v>1150</v>
      </c>
      <c r="N7" s="32">
        <v>2550</v>
      </c>
      <c r="O7" s="32">
        <v>700</v>
      </c>
    </row>
    <row r="8" spans="1:17" s="42" customFormat="1" ht="14.25" customHeight="1" x14ac:dyDescent="0.25">
      <c r="A8" s="38">
        <f t="shared" si="3"/>
        <v>5</v>
      </c>
      <c r="B8" s="39">
        <v>44296</v>
      </c>
      <c r="C8" s="40">
        <f t="shared" si="6"/>
        <v>3650</v>
      </c>
      <c r="D8" s="40">
        <v>0</v>
      </c>
      <c r="E8" s="40">
        <f t="shared" si="0"/>
        <v>3650</v>
      </c>
      <c r="F8" s="40">
        <v>0</v>
      </c>
      <c r="G8" s="40">
        <f t="shared" si="1"/>
        <v>3650</v>
      </c>
      <c r="H8" s="40">
        <v>0</v>
      </c>
      <c r="I8" s="40">
        <v>0</v>
      </c>
      <c r="J8" s="41">
        <f t="shared" si="4"/>
        <v>0</v>
      </c>
      <c r="K8" s="40">
        <v>0</v>
      </c>
      <c r="L8" s="40">
        <f t="shared" si="5"/>
        <v>0</v>
      </c>
      <c r="M8" s="40">
        <f t="shared" si="2"/>
        <v>0</v>
      </c>
      <c r="N8" s="40">
        <v>0</v>
      </c>
      <c r="O8" s="40">
        <v>1150</v>
      </c>
    </row>
    <row r="9" spans="1:17" s="34" customFormat="1" x14ac:dyDescent="0.25">
      <c r="A9" s="30">
        <f t="shared" si="3"/>
        <v>6</v>
      </c>
      <c r="B9" s="31">
        <v>44303</v>
      </c>
      <c r="C9" s="32">
        <f t="shared" si="6"/>
        <v>3650</v>
      </c>
      <c r="D9" s="32">
        <v>0</v>
      </c>
      <c r="E9" s="32">
        <f t="shared" si="0"/>
        <v>3650</v>
      </c>
      <c r="F9" s="32">
        <v>0</v>
      </c>
      <c r="G9" s="32">
        <f t="shared" si="1"/>
        <v>3650</v>
      </c>
      <c r="H9" s="32">
        <v>0</v>
      </c>
      <c r="I9" s="32">
        <v>0</v>
      </c>
      <c r="J9" s="33">
        <f t="shared" si="4"/>
        <v>0</v>
      </c>
      <c r="K9" s="32">
        <v>10000</v>
      </c>
      <c r="L9" s="32">
        <f t="shared" si="5"/>
        <v>600</v>
      </c>
      <c r="M9" s="32">
        <f t="shared" si="2"/>
        <v>1000</v>
      </c>
      <c r="N9" s="32">
        <v>0</v>
      </c>
      <c r="O9" s="32">
        <v>0</v>
      </c>
    </row>
    <row r="10" spans="1:17" s="34" customFormat="1" x14ac:dyDescent="0.25">
      <c r="A10" s="30">
        <f t="shared" si="3"/>
        <v>7</v>
      </c>
      <c r="B10" s="31">
        <v>44310</v>
      </c>
      <c r="C10" s="32">
        <f t="shared" si="6"/>
        <v>4650</v>
      </c>
      <c r="D10" s="32">
        <v>0</v>
      </c>
      <c r="E10" s="32">
        <f t="shared" si="0"/>
        <v>4650</v>
      </c>
      <c r="F10" s="32">
        <v>0</v>
      </c>
      <c r="G10" s="32">
        <f t="shared" si="1"/>
        <v>4650</v>
      </c>
      <c r="H10" s="32">
        <v>0</v>
      </c>
      <c r="I10" s="32">
        <v>0</v>
      </c>
      <c r="J10" s="33">
        <f t="shared" si="4"/>
        <v>0</v>
      </c>
      <c r="K10" s="32">
        <v>8500</v>
      </c>
      <c r="L10" s="32">
        <f t="shared" si="5"/>
        <v>510</v>
      </c>
      <c r="M10" s="32">
        <f t="shared" si="2"/>
        <v>850</v>
      </c>
      <c r="N10" s="32">
        <v>200</v>
      </c>
      <c r="O10" s="32">
        <v>0</v>
      </c>
    </row>
    <row r="11" spans="1:17" s="34" customFormat="1" x14ac:dyDescent="0.25">
      <c r="A11" s="30">
        <f t="shared" si="3"/>
        <v>8</v>
      </c>
      <c r="B11" s="31">
        <v>44317</v>
      </c>
      <c r="C11" s="32">
        <f t="shared" si="6"/>
        <v>5500</v>
      </c>
      <c r="D11" s="32">
        <v>0</v>
      </c>
      <c r="E11" s="32">
        <f t="shared" si="0"/>
        <v>5500</v>
      </c>
      <c r="F11" s="32">
        <v>0</v>
      </c>
      <c r="G11" s="32">
        <f t="shared" si="1"/>
        <v>5500</v>
      </c>
      <c r="H11" s="32">
        <v>0</v>
      </c>
      <c r="I11" s="32">
        <v>0</v>
      </c>
      <c r="J11" s="33">
        <f t="shared" si="4"/>
        <v>0</v>
      </c>
      <c r="K11" s="32">
        <v>8500</v>
      </c>
      <c r="L11" s="32">
        <f t="shared" si="5"/>
        <v>510</v>
      </c>
      <c r="M11" s="32">
        <f t="shared" si="2"/>
        <v>850</v>
      </c>
      <c r="N11" s="32">
        <v>0</v>
      </c>
      <c r="O11" s="32">
        <v>0</v>
      </c>
    </row>
    <row r="12" spans="1:17" s="42" customFormat="1" x14ac:dyDescent="0.25">
      <c r="A12" s="38">
        <f t="shared" si="3"/>
        <v>9</v>
      </c>
      <c r="B12" s="39">
        <v>44324</v>
      </c>
      <c r="C12" s="40">
        <f t="shared" si="6"/>
        <v>6350</v>
      </c>
      <c r="D12" s="40">
        <v>650</v>
      </c>
      <c r="E12" s="40">
        <f t="shared" si="0"/>
        <v>5700</v>
      </c>
      <c r="F12" s="40">
        <v>0</v>
      </c>
      <c r="G12" s="40">
        <f t="shared" si="1"/>
        <v>5700</v>
      </c>
      <c r="H12" s="40">
        <v>0</v>
      </c>
      <c r="I12" s="40">
        <f>D12</f>
        <v>650</v>
      </c>
      <c r="J12" s="41">
        <f t="shared" si="4"/>
        <v>10.236220472440944</v>
      </c>
      <c r="K12" s="40">
        <v>0</v>
      </c>
      <c r="L12" s="40">
        <f t="shared" si="5"/>
        <v>0</v>
      </c>
      <c r="M12" s="40">
        <f t="shared" si="2"/>
        <v>0</v>
      </c>
      <c r="N12" s="40">
        <v>0</v>
      </c>
      <c r="O12" s="40">
        <v>0</v>
      </c>
    </row>
    <row r="13" spans="1:17" s="34" customFormat="1" x14ac:dyDescent="0.25">
      <c r="A13" s="30">
        <f t="shared" si="3"/>
        <v>10</v>
      </c>
      <c r="B13" s="31">
        <v>44331</v>
      </c>
      <c r="C13" s="32">
        <f t="shared" si="6"/>
        <v>6350</v>
      </c>
      <c r="D13" s="32">
        <v>0</v>
      </c>
      <c r="E13" s="32">
        <f t="shared" si="0"/>
        <v>6350</v>
      </c>
      <c r="F13" s="32">
        <v>650</v>
      </c>
      <c r="G13" s="32">
        <f t="shared" si="1"/>
        <v>7000</v>
      </c>
      <c r="H13" s="32">
        <v>0</v>
      </c>
      <c r="I13" s="32">
        <f>I12-F13</f>
        <v>0</v>
      </c>
      <c r="J13" s="33">
        <f t="shared" si="4"/>
        <v>0</v>
      </c>
      <c r="K13" s="32">
        <v>8000</v>
      </c>
      <c r="L13" s="32">
        <f t="shared" si="5"/>
        <v>480</v>
      </c>
      <c r="M13" s="32">
        <f t="shared" si="2"/>
        <v>800</v>
      </c>
      <c r="N13" s="32">
        <v>0</v>
      </c>
      <c r="O13" s="32">
        <v>0</v>
      </c>
    </row>
    <row r="14" spans="1:17" s="34" customFormat="1" x14ac:dyDescent="0.25">
      <c r="A14" s="30">
        <f t="shared" si="3"/>
        <v>11</v>
      </c>
      <c r="B14" s="31">
        <v>44338</v>
      </c>
      <c r="C14" s="32">
        <f t="shared" si="6"/>
        <v>7150</v>
      </c>
      <c r="D14" s="32">
        <v>200</v>
      </c>
      <c r="E14" s="32">
        <f t="shared" si="0"/>
        <v>6950</v>
      </c>
      <c r="F14" s="32">
        <v>0</v>
      </c>
      <c r="G14" s="32">
        <f t="shared" si="1"/>
        <v>6950</v>
      </c>
      <c r="H14" s="32">
        <v>0</v>
      </c>
      <c r="I14" s="32">
        <f>D14</f>
        <v>200</v>
      </c>
      <c r="J14" s="33">
        <f t="shared" si="4"/>
        <v>2.7972027972027971</v>
      </c>
      <c r="K14" s="32">
        <v>5000</v>
      </c>
      <c r="L14" s="32">
        <f t="shared" si="5"/>
        <v>300</v>
      </c>
      <c r="M14" s="32">
        <f t="shared" si="2"/>
        <v>500</v>
      </c>
      <c r="N14" s="32">
        <v>1000</v>
      </c>
      <c r="O14" s="32">
        <v>0</v>
      </c>
      <c r="P14" s="34" t="s">
        <v>47</v>
      </c>
      <c r="Q14" s="34" t="s">
        <v>48</v>
      </c>
    </row>
    <row r="15" spans="1:17" s="34" customFormat="1" x14ac:dyDescent="0.25">
      <c r="A15" s="30">
        <f t="shared" si="3"/>
        <v>12</v>
      </c>
      <c r="B15" s="31">
        <v>44345</v>
      </c>
      <c r="C15" s="32">
        <f t="shared" si="6"/>
        <v>7650</v>
      </c>
      <c r="D15" s="32">
        <v>200</v>
      </c>
      <c r="E15" s="32">
        <f t="shared" si="0"/>
        <v>7450</v>
      </c>
      <c r="F15" s="32">
        <v>0</v>
      </c>
      <c r="G15" s="32">
        <f t="shared" si="1"/>
        <v>7450</v>
      </c>
      <c r="H15" s="32">
        <v>0</v>
      </c>
      <c r="I15" s="32">
        <f t="shared" ref="I15:I20" si="7">I14+D15</f>
        <v>400</v>
      </c>
      <c r="J15" s="33">
        <f t="shared" si="4"/>
        <v>2.6143790849673203</v>
      </c>
      <c r="K15" s="32">
        <v>10500</v>
      </c>
      <c r="L15" s="32">
        <f t="shared" si="5"/>
        <v>630</v>
      </c>
      <c r="M15" s="32">
        <f t="shared" si="2"/>
        <v>1050</v>
      </c>
      <c r="N15" s="32">
        <v>0</v>
      </c>
      <c r="O15" s="32">
        <v>550</v>
      </c>
    </row>
    <row r="16" spans="1:17" s="42" customFormat="1" x14ac:dyDescent="0.25">
      <c r="A16" s="38">
        <f t="shared" si="3"/>
        <v>13</v>
      </c>
      <c r="B16" s="39">
        <v>44352</v>
      </c>
      <c r="C16" s="40">
        <f t="shared" si="6"/>
        <v>8700</v>
      </c>
      <c r="D16" s="40">
        <v>200</v>
      </c>
      <c r="E16" s="40">
        <f t="shared" si="0"/>
        <v>8500</v>
      </c>
      <c r="F16" s="40">
        <v>0</v>
      </c>
      <c r="G16" s="40">
        <f t="shared" si="1"/>
        <v>8500</v>
      </c>
      <c r="H16" s="40">
        <v>0</v>
      </c>
      <c r="I16" s="40">
        <f t="shared" si="7"/>
        <v>600</v>
      </c>
      <c r="J16" s="41">
        <f t="shared" si="4"/>
        <v>2.2988505747126435</v>
      </c>
      <c r="K16" s="40">
        <v>0</v>
      </c>
      <c r="L16" s="40">
        <f t="shared" si="5"/>
        <v>0</v>
      </c>
      <c r="M16" s="40">
        <f t="shared" si="2"/>
        <v>0</v>
      </c>
      <c r="N16" s="40">
        <v>0</v>
      </c>
      <c r="O16" s="40">
        <v>550</v>
      </c>
    </row>
    <row r="17" spans="1:19" s="34" customFormat="1" x14ac:dyDescent="0.25">
      <c r="A17" s="30">
        <f t="shared" si="3"/>
        <v>14</v>
      </c>
      <c r="B17" s="31">
        <v>44359</v>
      </c>
      <c r="C17" s="32">
        <f t="shared" si="6"/>
        <v>8700</v>
      </c>
      <c r="D17" s="32">
        <v>200</v>
      </c>
      <c r="E17" s="32">
        <f t="shared" si="0"/>
        <v>8500</v>
      </c>
      <c r="F17" s="32">
        <v>0</v>
      </c>
      <c r="G17" s="32">
        <f t="shared" si="1"/>
        <v>8500</v>
      </c>
      <c r="H17" s="32">
        <v>0</v>
      </c>
      <c r="I17" s="32">
        <f t="shared" si="7"/>
        <v>800</v>
      </c>
      <c r="J17" s="33">
        <f t="shared" si="4"/>
        <v>2.2988505747126435</v>
      </c>
      <c r="K17" s="32">
        <v>9500</v>
      </c>
      <c r="L17" s="32">
        <f t="shared" si="5"/>
        <v>570</v>
      </c>
      <c r="M17" s="32">
        <f t="shared" si="2"/>
        <v>950</v>
      </c>
      <c r="N17" s="32">
        <v>1000</v>
      </c>
      <c r="O17" s="32">
        <v>550</v>
      </c>
    </row>
    <row r="18" spans="1:19" s="34" customFormat="1" x14ac:dyDescent="0.25">
      <c r="A18" s="30">
        <f t="shared" si="3"/>
        <v>15</v>
      </c>
      <c r="B18" s="31">
        <v>44366</v>
      </c>
      <c r="C18" s="32">
        <f>C17+M17</f>
        <v>9650</v>
      </c>
      <c r="D18" s="32">
        <v>200</v>
      </c>
      <c r="E18" s="32">
        <f t="shared" si="0"/>
        <v>9450</v>
      </c>
      <c r="F18" s="32">
        <v>0</v>
      </c>
      <c r="G18" s="32">
        <f t="shared" si="1"/>
        <v>9450</v>
      </c>
      <c r="H18" s="32">
        <v>0</v>
      </c>
      <c r="I18" s="32">
        <f t="shared" si="7"/>
        <v>1000</v>
      </c>
      <c r="J18" s="33">
        <f t="shared" si="4"/>
        <v>2.0725388601036268</v>
      </c>
      <c r="K18" s="32">
        <v>10000</v>
      </c>
      <c r="L18" s="32">
        <f t="shared" si="5"/>
        <v>600</v>
      </c>
      <c r="M18" s="32">
        <f t="shared" si="2"/>
        <v>1000</v>
      </c>
      <c r="N18" s="32">
        <v>250</v>
      </c>
      <c r="O18" s="32">
        <v>1150</v>
      </c>
    </row>
    <row r="19" spans="1:19" s="34" customFormat="1" x14ac:dyDescent="0.25">
      <c r="A19" s="30">
        <f t="shared" si="3"/>
        <v>16</v>
      </c>
      <c r="B19" s="31">
        <v>44373</v>
      </c>
      <c r="C19" s="32">
        <f>C18+M18-M4</f>
        <v>9500</v>
      </c>
      <c r="D19" s="32">
        <v>650</v>
      </c>
      <c r="E19" s="32">
        <f t="shared" si="0"/>
        <v>8850</v>
      </c>
      <c r="F19" s="32">
        <v>0</v>
      </c>
      <c r="G19" s="32">
        <f t="shared" si="1"/>
        <v>8850</v>
      </c>
      <c r="H19" s="32">
        <v>0</v>
      </c>
      <c r="I19" s="32">
        <f t="shared" si="7"/>
        <v>1650</v>
      </c>
      <c r="J19" s="33">
        <f t="shared" si="4"/>
        <v>6.8421052631578947</v>
      </c>
      <c r="K19" s="32">
        <v>8000</v>
      </c>
      <c r="L19" s="32">
        <f t="shared" si="5"/>
        <v>480</v>
      </c>
      <c r="M19" s="32">
        <f t="shared" si="2"/>
        <v>800</v>
      </c>
      <c r="N19" s="32">
        <v>650</v>
      </c>
      <c r="O19" s="32">
        <v>450</v>
      </c>
    </row>
    <row r="20" spans="1:19" s="34" customFormat="1" x14ac:dyDescent="0.25">
      <c r="A20" s="30">
        <f t="shared" si="3"/>
        <v>17</v>
      </c>
      <c r="B20" s="31">
        <v>44380</v>
      </c>
      <c r="C20" s="32">
        <f t="shared" ref="C20:C40" si="8">C19+M19-M5</f>
        <v>9650</v>
      </c>
      <c r="D20" s="32">
        <v>450</v>
      </c>
      <c r="E20" s="32">
        <f t="shared" si="0"/>
        <v>9200</v>
      </c>
      <c r="F20" s="32">
        <v>0</v>
      </c>
      <c r="G20" s="32">
        <f t="shared" si="1"/>
        <v>9200</v>
      </c>
      <c r="H20" s="32">
        <v>0</v>
      </c>
      <c r="I20" s="32">
        <f t="shared" si="7"/>
        <v>2100</v>
      </c>
      <c r="J20" s="33">
        <f t="shared" si="4"/>
        <v>4.6632124352331603</v>
      </c>
      <c r="K20" s="32">
        <v>10000</v>
      </c>
      <c r="L20" s="32">
        <f t="shared" si="5"/>
        <v>600</v>
      </c>
      <c r="M20" s="32">
        <f t="shared" si="2"/>
        <v>1000</v>
      </c>
      <c r="N20" s="32">
        <v>250</v>
      </c>
      <c r="O20" s="32">
        <v>700</v>
      </c>
    </row>
    <row r="21" spans="1:19" s="42" customFormat="1" x14ac:dyDescent="0.25">
      <c r="A21" s="38">
        <f t="shared" si="3"/>
        <v>18</v>
      </c>
      <c r="B21" s="39">
        <v>44387</v>
      </c>
      <c r="C21" s="40">
        <f t="shared" si="8"/>
        <v>9950</v>
      </c>
      <c r="D21" s="40">
        <v>400</v>
      </c>
      <c r="E21" s="40">
        <f t="shared" si="0"/>
        <v>9550</v>
      </c>
      <c r="F21" s="40">
        <v>0</v>
      </c>
      <c r="G21" s="40">
        <f t="shared" si="1"/>
        <v>9550</v>
      </c>
      <c r="H21" s="40">
        <v>0</v>
      </c>
      <c r="I21" s="40">
        <f>I20+D21</f>
        <v>2500</v>
      </c>
      <c r="J21" s="41">
        <f t="shared" si="4"/>
        <v>4.0201005025125625</v>
      </c>
      <c r="K21" s="40">
        <v>0</v>
      </c>
      <c r="L21" s="40">
        <f t="shared" si="5"/>
        <v>0</v>
      </c>
      <c r="M21" s="40">
        <f t="shared" si="2"/>
        <v>0</v>
      </c>
      <c r="N21" s="40">
        <v>0</v>
      </c>
      <c r="O21" s="40">
        <v>500</v>
      </c>
      <c r="S21" s="48"/>
    </row>
    <row r="22" spans="1:19" s="34" customFormat="1" x14ac:dyDescent="0.25">
      <c r="A22" s="30">
        <f t="shared" si="3"/>
        <v>19</v>
      </c>
      <c r="B22" s="31">
        <v>44394</v>
      </c>
      <c r="C22" s="32">
        <f t="shared" si="8"/>
        <v>8800</v>
      </c>
      <c r="D22" s="32">
        <v>200</v>
      </c>
      <c r="E22" s="32">
        <f t="shared" si="0"/>
        <v>8600</v>
      </c>
      <c r="F22" s="32">
        <v>0</v>
      </c>
      <c r="G22" s="32">
        <f t="shared" si="1"/>
        <v>8600</v>
      </c>
      <c r="H22" s="32">
        <v>0</v>
      </c>
      <c r="I22" s="32">
        <f>I21+D22</f>
        <v>2700</v>
      </c>
      <c r="J22" s="33">
        <f t="shared" si="4"/>
        <v>2.2727272727272729</v>
      </c>
      <c r="K22" s="32">
        <v>12500</v>
      </c>
      <c r="L22" s="32">
        <f>K22*0.07</f>
        <v>875.00000000000011</v>
      </c>
      <c r="M22" s="32">
        <f t="shared" si="2"/>
        <v>1250</v>
      </c>
      <c r="N22" s="32">
        <v>1800</v>
      </c>
      <c r="O22" s="32">
        <v>0</v>
      </c>
    </row>
    <row r="23" spans="1:19" s="34" customFormat="1" x14ac:dyDescent="0.25">
      <c r="A23" s="30">
        <f t="shared" si="3"/>
        <v>20</v>
      </c>
      <c r="B23" s="31">
        <v>44401</v>
      </c>
      <c r="C23" s="32">
        <f t="shared" si="8"/>
        <v>10050</v>
      </c>
      <c r="D23" s="32">
        <v>300</v>
      </c>
      <c r="E23" s="32">
        <f t="shared" si="0"/>
        <v>9750</v>
      </c>
      <c r="F23" s="32">
        <v>0</v>
      </c>
      <c r="G23" s="32">
        <f t="shared" si="1"/>
        <v>9750</v>
      </c>
      <c r="H23" s="32">
        <v>0</v>
      </c>
      <c r="I23" s="32">
        <f>I22+D23</f>
        <v>3000</v>
      </c>
      <c r="J23" s="33">
        <f t="shared" si="4"/>
        <v>2.9850746268656718</v>
      </c>
      <c r="K23" s="32">
        <v>12500</v>
      </c>
      <c r="L23" s="32">
        <f t="shared" ref="L23:L36" si="9">K23*0.07</f>
        <v>875.00000000000011</v>
      </c>
      <c r="M23" s="32">
        <f t="shared" si="2"/>
        <v>1250</v>
      </c>
      <c r="N23" s="32">
        <v>1550</v>
      </c>
      <c r="O23" s="32">
        <v>1000</v>
      </c>
    </row>
    <row r="24" spans="1:19" s="53" customFormat="1" x14ac:dyDescent="0.25">
      <c r="A24" s="49">
        <f t="shared" si="3"/>
        <v>21</v>
      </c>
      <c r="B24" s="50">
        <v>44408</v>
      </c>
      <c r="C24" s="51">
        <f t="shared" si="8"/>
        <v>10300</v>
      </c>
      <c r="D24" s="51">
        <v>0</v>
      </c>
      <c r="E24" s="51">
        <f t="shared" si="0"/>
        <v>10300</v>
      </c>
      <c r="F24" s="51">
        <v>0</v>
      </c>
      <c r="G24" s="51">
        <f t="shared" si="1"/>
        <v>10300</v>
      </c>
      <c r="H24" s="51">
        <v>0</v>
      </c>
      <c r="I24" s="51">
        <f>I23</f>
        <v>3000</v>
      </c>
      <c r="J24" s="52">
        <f t="shared" si="4"/>
        <v>0</v>
      </c>
      <c r="K24" s="51">
        <v>0</v>
      </c>
      <c r="L24" s="51">
        <f t="shared" si="9"/>
        <v>0</v>
      </c>
      <c r="M24" s="51">
        <f t="shared" si="2"/>
        <v>0</v>
      </c>
      <c r="N24" s="51">
        <v>0</v>
      </c>
      <c r="O24" s="51">
        <v>1500</v>
      </c>
    </row>
    <row r="25" spans="1:19" s="34" customFormat="1" x14ac:dyDescent="0.25">
      <c r="A25" s="30">
        <f t="shared" si="3"/>
        <v>22</v>
      </c>
      <c r="B25" s="31">
        <v>44415</v>
      </c>
      <c r="C25" s="32">
        <f t="shared" si="8"/>
        <v>9450</v>
      </c>
      <c r="D25" s="32">
        <v>0</v>
      </c>
      <c r="E25" s="32">
        <f t="shared" si="0"/>
        <v>9450</v>
      </c>
      <c r="F25" s="32">
        <v>300</v>
      </c>
      <c r="G25" s="32">
        <f t="shared" si="1"/>
        <v>9750</v>
      </c>
      <c r="H25" s="32">
        <v>0</v>
      </c>
      <c r="I25" s="32">
        <f>I24-F25</f>
        <v>2700</v>
      </c>
      <c r="J25" s="33">
        <f t="shared" si="4"/>
        <v>0</v>
      </c>
      <c r="K25" s="32">
        <v>12500</v>
      </c>
      <c r="L25" s="32">
        <f t="shared" si="9"/>
        <v>875.00000000000011</v>
      </c>
      <c r="M25" s="32">
        <f t="shared" si="2"/>
        <v>1250</v>
      </c>
      <c r="N25" s="32">
        <v>400</v>
      </c>
      <c r="O25" s="32">
        <v>850</v>
      </c>
    </row>
    <row r="26" spans="1:19" s="34" customFormat="1" x14ac:dyDescent="0.25">
      <c r="A26" s="30">
        <f t="shared" si="3"/>
        <v>23</v>
      </c>
      <c r="B26" s="31">
        <v>44422</v>
      </c>
      <c r="C26" s="32">
        <f>C25+M25-M11</f>
        <v>9850</v>
      </c>
      <c r="D26" s="32">
        <v>0</v>
      </c>
      <c r="E26" s="32">
        <f t="shared" si="0"/>
        <v>9850</v>
      </c>
      <c r="F26" s="32">
        <v>0</v>
      </c>
      <c r="G26" s="32">
        <f t="shared" si="1"/>
        <v>9850</v>
      </c>
      <c r="H26" s="32">
        <v>0</v>
      </c>
      <c r="I26" s="32">
        <f>I25</f>
        <v>2700</v>
      </c>
      <c r="J26" s="33">
        <f t="shared" si="4"/>
        <v>0</v>
      </c>
      <c r="K26" s="32">
        <v>12500</v>
      </c>
      <c r="L26" s="32">
        <f t="shared" si="9"/>
        <v>875.00000000000011</v>
      </c>
      <c r="M26" s="32">
        <f t="shared" si="2"/>
        <v>1250</v>
      </c>
      <c r="N26" s="32">
        <v>1800</v>
      </c>
      <c r="O26" s="32">
        <v>200</v>
      </c>
    </row>
    <row r="27" spans="1:19" s="34" customFormat="1" x14ac:dyDescent="0.25">
      <c r="A27" s="30">
        <f t="shared" si="3"/>
        <v>24</v>
      </c>
      <c r="B27" s="31">
        <v>44429</v>
      </c>
      <c r="C27" s="32">
        <f t="shared" si="8"/>
        <v>11100</v>
      </c>
      <c r="D27" s="32">
        <v>0</v>
      </c>
      <c r="E27" s="32">
        <f t="shared" si="0"/>
        <v>11100</v>
      </c>
      <c r="F27" s="32">
        <v>0</v>
      </c>
      <c r="G27" s="32">
        <f t="shared" si="1"/>
        <v>11100</v>
      </c>
      <c r="H27" s="32">
        <v>0</v>
      </c>
      <c r="I27" s="32">
        <f>I26</f>
        <v>2700</v>
      </c>
      <c r="J27" s="33">
        <f t="shared" si="4"/>
        <v>0</v>
      </c>
      <c r="K27" s="32">
        <v>10500</v>
      </c>
      <c r="L27" s="32">
        <f t="shared" si="9"/>
        <v>735.00000000000011</v>
      </c>
      <c r="M27" s="32">
        <f t="shared" si="2"/>
        <v>1050</v>
      </c>
      <c r="N27" s="32">
        <v>1800</v>
      </c>
      <c r="O27" s="32">
        <v>1200</v>
      </c>
    </row>
    <row r="28" spans="1:19" s="42" customFormat="1" x14ac:dyDescent="0.25">
      <c r="A28" s="38">
        <f t="shared" si="3"/>
        <v>25</v>
      </c>
      <c r="B28" s="39">
        <v>44436</v>
      </c>
      <c r="C28" s="40">
        <f t="shared" si="8"/>
        <v>11350</v>
      </c>
      <c r="D28" s="40">
        <v>0</v>
      </c>
      <c r="E28" s="40">
        <f t="shared" si="0"/>
        <v>11350</v>
      </c>
      <c r="F28" s="40">
        <v>0</v>
      </c>
      <c r="G28" s="40">
        <f t="shared" si="1"/>
        <v>11350</v>
      </c>
      <c r="H28" s="40">
        <v>0</v>
      </c>
      <c r="I28" s="40">
        <f>I27</f>
        <v>2700</v>
      </c>
      <c r="J28" s="41">
        <f t="shared" si="4"/>
        <v>0</v>
      </c>
      <c r="K28" s="40">
        <v>0</v>
      </c>
      <c r="L28" s="40">
        <f t="shared" si="9"/>
        <v>0</v>
      </c>
      <c r="M28" s="40">
        <f t="shared" si="2"/>
        <v>0</v>
      </c>
      <c r="N28" s="40">
        <v>0</v>
      </c>
      <c r="O28" s="40">
        <v>1100</v>
      </c>
    </row>
    <row r="29" spans="1:19" s="34" customFormat="1" x14ac:dyDescent="0.25">
      <c r="A29" s="30">
        <f t="shared" si="3"/>
        <v>26</v>
      </c>
      <c r="B29" s="31">
        <v>44443</v>
      </c>
      <c r="C29" s="32">
        <f t="shared" si="8"/>
        <v>10850</v>
      </c>
      <c r="D29" s="32">
        <v>0</v>
      </c>
      <c r="E29" s="32">
        <f t="shared" si="0"/>
        <v>10850</v>
      </c>
      <c r="F29" s="32">
        <v>0</v>
      </c>
      <c r="G29" s="32">
        <f t="shared" si="1"/>
        <v>10850</v>
      </c>
      <c r="H29" s="32">
        <v>0</v>
      </c>
      <c r="I29" s="32">
        <f>I28</f>
        <v>2700</v>
      </c>
      <c r="J29" s="33">
        <f t="shared" si="4"/>
        <v>0</v>
      </c>
      <c r="K29" s="32">
        <v>12500</v>
      </c>
      <c r="L29" s="32">
        <f t="shared" si="9"/>
        <v>875.00000000000011</v>
      </c>
      <c r="M29" s="32">
        <f t="shared" si="2"/>
        <v>1250</v>
      </c>
      <c r="N29" s="32">
        <v>3100</v>
      </c>
      <c r="O29" s="32">
        <v>900</v>
      </c>
    </row>
    <row r="30" spans="1:19" s="34" customFormat="1" x14ac:dyDescent="0.25">
      <c r="A30" s="30">
        <f t="shared" si="3"/>
        <v>27</v>
      </c>
      <c r="B30" s="31">
        <v>44450</v>
      </c>
      <c r="C30" s="32">
        <f t="shared" si="8"/>
        <v>11050</v>
      </c>
      <c r="D30" s="32">
        <v>500</v>
      </c>
      <c r="E30" s="32">
        <f t="shared" si="0"/>
        <v>10550</v>
      </c>
      <c r="F30" s="32">
        <v>0</v>
      </c>
      <c r="G30" s="32">
        <f t="shared" si="1"/>
        <v>10550</v>
      </c>
      <c r="H30" s="32">
        <v>0</v>
      </c>
      <c r="I30" s="32">
        <f t="shared" ref="I30:I35" si="10">I29+D30</f>
        <v>3200</v>
      </c>
      <c r="J30" s="33">
        <f t="shared" si="4"/>
        <v>4.5248868778280542</v>
      </c>
      <c r="K30" s="32">
        <v>10500</v>
      </c>
      <c r="L30" s="32">
        <f t="shared" si="9"/>
        <v>735.00000000000011</v>
      </c>
      <c r="M30" s="32">
        <f t="shared" si="2"/>
        <v>1050</v>
      </c>
      <c r="N30" s="32">
        <v>0</v>
      </c>
      <c r="O30" s="32">
        <v>1350</v>
      </c>
    </row>
    <row r="31" spans="1:19" s="34" customFormat="1" x14ac:dyDescent="0.25">
      <c r="A31" s="30">
        <f t="shared" si="3"/>
        <v>28</v>
      </c>
      <c r="B31" s="31">
        <v>44457</v>
      </c>
      <c r="C31" s="32">
        <f t="shared" si="8"/>
        <v>12100</v>
      </c>
      <c r="D31" s="32">
        <v>500</v>
      </c>
      <c r="E31" s="32">
        <f t="shared" si="0"/>
        <v>11600</v>
      </c>
      <c r="F31" s="32">
        <v>0</v>
      </c>
      <c r="G31" s="32">
        <f t="shared" si="1"/>
        <v>11600</v>
      </c>
      <c r="H31" s="32">
        <v>0</v>
      </c>
      <c r="I31" s="32">
        <f t="shared" si="10"/>
        <v>3700</v>
      </c>
      <c r="J31" s="33">
        <f t="shared" si="4"/>
        <v>4.1322314049586772</v>
      </c>
      <c r="K31" s="32">
        <v>11500</v>
      </c>
      <c r="L31" s="32">
        <f t="shared" si="9"/>
        <v>805.00000000000011</v>
      </c>
      <c r="M31" s="32">
        <f t="shared" si="2"/>
        <v>1150</v>
      </c>
      <c r="N31" s="32">
        <v>0</v>
      </c>
      <c r="O31" s="32">
        <v>1350</v>
      </c>
    </row>
    <row r="32" spans="1:19" s="53" customFormat="1" x14ac:dyDescent="0.25">
      <c r="A32" s="49">
        <f t="shared" si="3"/>
        <v>29</v>
      </c>
      <c r="B32" s="50">
        <v>44464</v>
      </c>
      <c r="C32" s="51">
        <f t="shared" si="8"/>
        <v>12300</v>
      </c>
      <c r="D32" s="51">
        <v>250</v>
      </c>
      <c r="E32" s="51">
        <f t="shared" si="0"/>
        <v>12050</v>
      </c>
      <c r="F32" s="51">
        <v>0</v>
      </c>
      <c r="G32" s="51">
        <f t="shared" si="1"/>
        <v>12050</v>
      </c>
      <c r="H32" s="51"/>
      <c r="I32" s="51">
        <f t="shared" si="10"/>
        <v>3950</v>
      </c>
      <c r="J32" s="52">
        <f t="shared" si="4"/>
        <v>2.0325203252032522</v>
      </c>
      <c r="K32" s="51">
        <v>0</v>
      </c>
      <c r="L32" s="51">
        <f t="shared" si="9"/>
        <v>0</v>
      </c>
      <c r="M32" s="51">
        <f t="shared" si="2"/>
        <v>0</v>
      </c>
      <c r="N32" s="51">
        <v>0</v>
      </c>
      <c r="O32" s="51">
        <v>600</v>
      </c>
    </row>
    <row r="33" spans="1:15" s="34" customFormat="1" x14ac:dyDescent="0.25">
      <c r="A33" s="30">
        <f t="shared" si="3"/>
        <v>30</v>
      </c>
      <c r="B33" s="31">
        <v>44471</v>
      </c>
      <c r="C33" s="32">
        <f t="shared" si="8"/>
        <v>11300</v>
      </c>
      <c r="D33" s="32">
        <v>800</v>
      </c>
      <c r="E33" s="32">
        <f t="shared" si="0"/>
        <v>10500</v>
      </c>
      <c r="F33" s="32">
        <v>0</v>
      </c>
      <c r="G33" s="32">
        <f t="shared" si="1"/>
        <v>10500</v>
      </c>
      <c r="H33" s="32"/>
      <c r="I33" s="32">
        <f t="shared" si="10"/>
        <v>4750</v>
      </c>
      <c r="J33" s="33">
        <f t="shared" si="4"/>
        <v>7.0796460176991154</v>
      </c>
      <c r="K33" s="32">
        <v>14500</v>
      </c>
      <c r="L33" s="32">
        <f t="shared" si="9"/>
        <v>1015.0000000000001</v>
      </c>
      <c r="M33" s="32">
        <f t="shared" si="2"/>
        <v>1450</v>
      </c>
      <c r="N33" s="32">
        <v>2150</v>
      </c>
      <c r="O33" s="32">
        <v>300</v>
      </c>
    </row>
    <row r="34" spans="1:15" s="34" customFormat="1" x14ac:dyDescent="0.25">
      <c r="A34" s="30">
        <f t="shared" si="3"/>
        <v>31</v>
      </c>
      <c r="B34" s="31">
        <v>44478</v>
      </c>
      <c r="C34" s="32">
        <f t="shared" si="8"/>
        <v>11950</v>
      </c>
      <c r="D34" s="32">
        <v>800</v>
      </c>
      <c r="E34" s="32">
        <f t="shared" si="0"/>
        <v>11150</v>
      </c>
      <c r="F34" s="32">
        <v>0</v>
      </c>
      <c r="G34" s="32">
        <f t="shared" si="1"/>
        <v>11150</v>
      </c>
      <c r="H34" s="32"/>
      <c r="I34" s="32">
        <f t="shared" si="10"/>
        <v>5550</v>
      </c>
      <c r="J34" s="33">
        <f t="shared" si="4"/>
        <v>6.6945606694560666</v>
      </c>
      <c r="K34" s="32">
        <v>15000</v>
      </c>
      <c r="L34" s="32">
        <f t="shared" si="9"/>
        <v>1050</v>
      </c>
      <c r="M34" s="32">
        <f t="shared" si="2"/>
        <v>1500</v>
      </c>
      <c r="N34" s="32">
        <v>500</v>
      </c>
      <c r="O34" s="32">
        <v>950</v>
      </c>
    </row>
    <row r="35" spans="1:15" s="34" customFormat="1" x14ac:dyDescent="0.25">
      <c r="A35" s="30">
        <f t="shared" si="3"/>
        <v>32</v>
      </c>
      <c r="B35" s="31">
        <v>44485</v>
      </c>
      <c r="C35" s="32">
        <f t="shared" si="8"/>
        <v>12450</v>
      </c>
      <c r="D35" s="32">
        <v>500</v>
      </c>
      <c r="E35" s="32">
        <f t="shared" si="0"/>
        <v>11950</v>
      </c>
      <c r="F35" s="32">
        <v>0</v>
      </c>
      <c r="G35" s="32">
        <f t="shared" si="1"/>
        <v>11950</v>
      </c>
      <c r="H35" s="32"/>
      <c r="I35" s="32">
        <f t="shared" si="10"/>
        <v>6050</v>
      </c>
      <c r="J35" s="33">
        <f t="shared" si="4"/>
        <v>4.0160642570281126</v>
      </c>
      <c r="K35" s="32">
        <v>15000</v>
      </c>
      <c r="L35" s="32">
        <f t="shared" si="9"/>
        <v>1050</v>
      </c>
      <c r="M35" s="32">
        <f t="shared" si="2"/>
        <v>1500</v>
      </c>
      <c r="N35" s="32">
        <v>2100</v>
      </c>
      <c r="O35" s="32">
        <v>800</v>
      </c>
    </row>
    <row r="36" spans="1:15" x14ac:dyDescent="0.25">
      <c r="A36" s="7">
        <f t="shared" si="3"/>
        <v>33</v>
      </c>
      <c r="B36" s="8">
        <v>44492</v>
      </c>
      <c r="C36" s="9">
        <f t="shared" si="8"/>
        <v>13950</v>
      </c>
      <c r="D36" s="32">
        <v>500</v>
      </c>
      <c r="E36" s="9">
        <f t="shared" si="0"/>
        <v>13450</v>
      </c>
      <c r="F36" s="32">
        <v>0</v>
      </c>
      <c r="G36" s="32">
        <f t="shared" si="1"/>
        <v>13450</v>
      </c>
      <c r="H36" s="9"/>
      <c r="I36" s="9">
        <f>I35+D36</f>
        <v>6550</v>
      </c>
      <c r="J36" s="22">
        <f t="shared" si="4"/>
        <v>3.5842293906810037</v>
      </c>
      <c r="K36" s="9">
        <v>15000</v>
      </c>
      <c r="L36" s="32">
        <f t="shared" si="9"/>
        <v>1050</v>
      </c>
      <c r="M36" s="9">
        <f t="shared" si="2"/>
        <v>1500</v>
      </c>
      <c r="N36" s="9">
        <v>850</v>
      </c>
      <c r="O36" s="9">
        <v>1450</v>
      </c>
    </row>
    <row r="37" spans="1:15" s="53" customFormat="1" x14ac:dyDescent="0.25">
      <c r="A37" s="49">
        <f t="shared" si="3"/>
        <v>34</v>
      </c>
      <c r="B37" s="50">
        <v>44499</v>
      </c>
      <c r="C37" s="51">
        <f t="shared" si="8"/>
        <v>14200</v>
      </c>
      <c r="D37" s="51">
        <v>500</v>
      </c>
      <c r="E37" s="51">
        <f t="shared" si="0"/>
        <v>13700</v>
      </c>
      <c r="F37" s="51">
        <v>0</v>
      </c>
      <c r="G37" s="51">
        <f t="shared" si="1"/>
        <v>13700</v>
      </c>
      <c r="H37" s="51"/>
      <c r="I37" s="51">
        <f>I36+D37</f>
        <v>7050</v>
      </c>
      <c r="J37" s="52">
        <f t="shared" si="4"/>
        <v>3.5211267605633805</v>
      </c>
      <c r="K37" s="51"/>
      <c r="L37" s="51">
        <v>846</v>
      </c>
      <c r="M37" s="51">
        <f t="shared" si="2"/>
        <v>0</v>
      </c>
      <c r="N37" s="51">
        <v>0</v>
      </c>
      <c r="O37" s="51">
        <v>1400</v>
      </c>
    </row>
    <row r="38" spans="1:15" x14ac:dyDescent="0.25">
      <c r="A38" s="7">
        <f t="shared" si="3"/>
        <v>35</v>
      </c>
      <c r="B38" s="8">
        <v>44506</v>
      </c>
      <c r="C38" s="9">
        <f t="shared" si="8"/>
        <v>12950</v>
      </c>
      <c r="D38" s="32">
        <v>250</v>
      </c>
      <c r="E38" s="9">
        <f t="shared" si="0"/>
        <v>12700</v>
      </c>
      <c r="F38" s="32">
        <v>200</v>
      </c>
      <c r="G38" s="9">
        <f t="shared" si="1"/>
        <v>12900</v>
      </c>
      <c r="H38" s="9">
        <f>D38-F38</f>
        <v>50</v>
      </c>
      <c r="I38" s="9">
        <f>I37+H38</f>
        <v>7100</v>
      </c>
      <c r="J38" s="22">
        <f t="shared" si="4"/>
        <v>1.9305019305019304</v>
      </c>
      <c r="K38" s="9">
        <v>15000</v>
      </c>
      <c r="L38" s="32">
        <f>K38*0.08</f>
        <v>1200</v>
      </c>
      <c r="M38" s="9">
        <f t="shared" si="2"/>
        <v>1500</v>
      </c>
      <c r="N38" s="9">
        <v>1400</v>
      </c>
      <c r="O38" s="9">
        <v>1600</v>
      </c>
    </row>
    <row r="39" spans="1:15" x14ac:dyDescent="0.25">
      <c r="A39" s="7">
        <f t="shared" si="3"/>
        <v>36</v>
      </c>
      <c r="B39" s="8">
        <v>44513</v>
      </c>
      <c r="C39" s="9">
        <f t="shared" si="8"/>
        <v>14450</v>
      </c>
      <c r="D39" s="32">
        <v>250</v>
      </c>
      <c r="E39" s="9">
        <f t="shared" si="0"/>
        <v>14200</v>
      </c>
      <c r="F39" s="9">
        <v>0</v>
      </c>
      <c r="G39" s="9">
        <f t="shared" si="1"/>
        <v>14200</v>
      </c>
      <c r="H39" s="9"/>
      <c r="I39" s="9">
        <f>I38+D39</f>
        <v>7350</v>
      </c>
      <c r="J39" s="22">
        <f t="shared" si="4"/>
        <v>1.7301038062283738</v>
      </c>
      <c r="K39" s="9">
        <v>17000</v>
      </c>
      <c r="L39" s="32">
        <f t="shared" ref="L39:L58" si="11">K39*0.08</f>
        <v>1360</v>
      </c>
      <c r="M39" s="9">
        <f t="shared" si="2"/>
        <v>1700</v>
      </c>
      <c r="N39" s="9">
        <v>1000</v>
      </c>
      <c r="O39" s="9">
        <v>1150</v>
      </c>
    </row>
    <row r="40" spans="1:15" x14ac:dyDescent="0.25">
      <c r="A40" s="7">
        <f t="shared" si="3"/>
        <v>37</v>
      </c>
      <c r="B40" s="8">
        <v>44520</v>
      </c>
      <c r="C40" s="9">
        <f t="shared" si="8"/>
        <v>14900</v>
      </c>
      <c r="D40" s="32">
        <v>400</v>
      </c>
      <c r="E40" s="9">
        <f t="shared" si="0"/>
        <v>14500</v>
      </c>
      <c r="F40" s="9">
        <v>0</v>
      </c>
      <c r="G40" s="9">
        <f t="shared" si="1"/>
        <v>14500</v>
      </c>
      <c r="H40" s="9"/>
      <c r="I40" s="9">
        <f>I39+D40</f>
        <v>7750</v>
      </c>
      <c r="J40" s="22">
        <f t="shared" si="4"/>
        <v>2.6845637583892619</v>
      </c>
      <c r="K40" s="9">
        <v>17000</v>
      </c>
      <c r="L40" s="32">
        <f t="shared" si="11"/>
        <v>1360</v>
      </c>
      <c r="M40" s="9">
        <f t="shared" si="2"/>
        <v>1700</v>
      </c>
      <c r="N40" s="9">
        <v>3300</v>
      </c>
      <c r="O40" s="9">
        <v>1300</v>
      </c>
    </row>
    <row r="41" spans="1:15" x14ac:dyDescent="0.25">
      <c r="A41" s="7">
        <f t="shared" si="3"/>
        <v>38</v>
      </c>
      <c r="B41" s="8">
        <v>44527</v>
      </c>
      <c r="C41" s="9">
        <f t="shared" ref="C41:C59" si="12">C40+M40-M26</f>
        <v>15350</v>
      </c>
      <c r="D41" s="32">
        <v>400</v>
      </c>
      <c r="E41" s="9">
        <f t="shared" ref="E41:E58" si="13">C41-D41</f>
        <v>14950</v>
      </c>
      <c r="F41" s="9">
        <v>100</v>
      </c>
      <c r="G41" s="9">
        <f t="shared" ref="G41:G58" si="14">E41+F41</f>
        <v>15050</v>
      </c>
      <c r="H41" s="9">
        <f>D41-F41</f>
        <v>300</v>
      </c>
      <c r="I41" s="9">
        <f>I40+H41</f>
        <v>8050</v>
      </c>
      <c r="J41" s="22">
        <f t="shared" ref="J41:J58" si="15">D41*100/C41</f>
        <v>2.6058631921824102</v>
      </c>
      <c r="K41" s="9">
        <v>15500</v>
      </c>
      <c r="L41" s="32">
        <f t="shared" si="11"/>
        <v>1240</v>
      </c>
      <c r="M41" s="9">
        <f t="shared" ref="M41:M58" si="16">K41*0.1</f>
        <v>1550</v>
      </c>
      <c r="N41" s="9">
        <v>2400</v>
      </c>
      <c r="O41" s="9">
        <v>1450</v>
      </c>
    </row>
    <row r="42" spans="1:15" s="53" customFormat="1" x14ac:dyDescent="0.25">
      <c r="A42" s="49">
        <f t="shared" si="3"/>
        <v>39</v>
      </c>
      <c r="B42" s="50">
        <v>44534</v>
      </c>
      <c r="C42" s="51">
        <f t="shared" si="12"/>
        <v>15850</v>
      </c>
      <c r="D42" s="51">
        <v>1650</v>
      </c>
      <c r="E42" s="51">
        <f t="shared" si="13"/>
        <v>14200</v>
      </c>
      <c r="F42" s="51">
        <v>250</v>
      </c>
      <c r="G42" s="51">
        <f t="shared" si="14"/>
        <v>14450</v>
      </c>
      <c r="H42" s="51">
        <f>D42-F42</f>
        <v>1400</v>
      </c>
      <c r="I42" s="51">
        <f>I41+H42</f>
        <v>9450</v>
      </c>
      <c r="J42" s="52">
        <f t="shared" si="15"/>
        <v>10.410094637223974</v>
      </c>
      <c r="K42" s="51">
        <v>0</v>
      </c>
      <c r="L42" s="51">
        <f t="shared" si="11"/>
        <v>0</v>
      </c>
      <c r="M42" s="51">
        <f t="shared" si="16"/>
        <v>0</v>
      </c>
      <c r="N42" s="51">
        <v>0</v>
      </c>
      <c r="O42" s="51">
        <v>1650</v>
      </c>
    </row>
    <row r="43" spans="1:15" x14ac:dyDescent="0.25">
      <c r="A43" s="7">
        <f t="shared" si="3"/>
        <v>40</v>
      </c>
      <c r="B43" s="8">
        <v>44541</v>
      </c>
      <c r="C43" s="9">
        <f t="shared" si="12"/>
        <v>15850</v>
      </c>
      <c r="D43" s="32">
        <v>700</v>
      </c>
      <c r="E43" s="9">
        <f t="shared" si="13"/>
        <v>15150</v>
      </c>
      <c r="F43" s="9">
        <v>600</v>
      </c>
      <c r="G43" s="9">
        <f t="shared" si="14"/>
        <v>15750</v>
      </c>
      <c r="H43" s="9">
        <f>D43-F43</f>
        <v>100</v>
      </c>
      <c r="I43" s="9">
        <f>I42+H43</f>
        <v>9550</v>
      </c>
      <c r="J43" s="22">
        <f t="shared" si="15"/>
        <v>4.4164037854889591</v>
      </c>
      <c r="K43" s="9">
        <v>0</v>
      </c>
      <c r="L43" s="32">
        <f t="shared" si="11"/>
        <v>0</v>
      </c>
      <c r="M43" s="9">
        <f t="shared" si="16"/>
        <v>0</v>
      </c>
      <c r="N43" s="9">
        <v>0</v>
      </c>
      <c r="O43" s="9">
        <v>1650</v>
      </c>
    </row>
    <row r="44" spans="1:15" x14ac:dyDescent="0.25">
      <c r="A44" s="7">
        <f t="shared" si="3"/>
        <v>41</v>
      </c>
      <c r="B44" s="8">
        <v>44548</v>
      </c>
      <c r="C44" s="9">
        <f t="shared" si="12"/>
        <v>14600</v>
      </c>
      <c r="D44" s="32">
        <v>700</v>
      </c>
      <c r="E44" s="9">
        <f t="shared" si="13"/>
        <v>13900</v>
      </c>
      <c r="F44" s="9">
        <v>0</v>
      </c>
      <c r="G44" s="9">
        <f t="shared" si="14"/>
        <v>13900</v>
      </c>
      <c r="H44" s="9"/>
      <c r="I44" s="9">
        <f t="shared" ref="I44:I50" si="17">I43+D44</f>
        <v>10250</v>
      </c>
      <c r="J44" s="22">
        <f t="shared" si="15"/>
        <v>4.7945205479452051</v>
      </c>
      <c r="K44" s="9">
        <v>19500</v>
      </c>
      <c r="L44" s="32">
        <f t="shared" si="11"/>
        <v>1560</v>
      </c>
      <c r="M44" s="9">
        <f t="shared" si="16"/>
        <v>1950</v>
      </c>
      <c r="N44" s="9">
        <v>3450</v>
      </c>
      <c r="O44" s="9">
        <v>1050</v>
      </c>
    </row>
    <row r="45" spans="1:15" s="53" customFormat="1" x14ac:dyDescent="0.25">
      <c r="A45" s="49">
        <f t="shared" si="3"/>
        <v>42</v>
      </c>
      <c r="B45" s="50">
        <v>44555</v>
      </c>
      <c r="C45" s="51">
        <f t="shared" si="12"/>
        <v>15500</v>
      </c>
      <c r="D45" s="51">
        <v>2700</v>
      </c>
      <c r="E45" s="51">
        <f t="shared" si="13"/>
        <v>12800</v>
      </c>
      <c r="F45" s="51">
        <v>0</v>
      </c>
      <c r="G45" s="51">
        <f t="shared" si="14"/>
        <v>12800</v>
      </c>
      <c r="H45" s="51"/>
      <c r="I45" s="51">
        <f t="shared" si="17"/>
        <v>12950</v>
      </c>
      <c r="J45" s="52">
        <f t="shared" si="15"/>
        <v>17.419354838709676</v>
      </c>
      <c r="K45" s="51">
        <v>0</v>
      </c>
      <c r="L45" s="51">
        <f t="shared" si="11"/>
        <v>0</v>
      </c>
      <c r="M45" s="51">
        <f t="shared" si="16"/>
        <v>0</v>
      </c>
      <c r="N45" s="51">
        <v>0</v>
      </c>
      <c r="O45" s="51">
        <v>3350</v>
      </c>
    </row>
    <row r="46" spans="1:15" x14ac:dyDescent="0.25">
      <c r="A46" s="7">
        <f t="shared" si="3"/>
        <v>43</v>
      </c>
      <c r="B46" s="8">
        <v>44562</v>
      </c>
      <c r="C46" s="9">
        <f t="shared" si="12"/>
        <v>14350</v>
      </c>
      <c r="D46" s="32">
        <v>0</v>
      </c>
      <c r="E46" s="9">
        <f t="shared" si="13"/>
        <v>14350</v>
      </c>
      <c r="F46" s="9">
        <v>0</v>
      </c>
      <c r="G46" s="9">
        <f t="shared" si="14"/>
        <v>14350</v>
      </c>
      <c r="H46" s="9"/>
      <c r="I46" s="9">
        <f t="shared" si="17"/>
        <v>12950</v>
      </c>
      <c r="J46" s="22">
        <f t="shared" si="15"/>
        <v>0</v>
      </c>
      <c r="K46" s="9">
        <v>0</v>
      </c>
      <c r="L46" s="32">
        <f t="shared" si="11"/>
        <v>0</v>
      </c>
      <c r="M46" s="9">
        <f t="shared" si="16"/>
        <v>0</v>
      </c>
      <c r="N46" s="9">
        <v>0</v>
      </c>
      <c r="O46" s="9">
        <v>0</v>
      </c>
    </row>
    <row r="47" spans="1:15" x14ac:dyDescent="0.25">
      <c r="A47" s="7">
        <f t="shared" si="3"/>
        <v>44</v>
      </c>
      <c r="B47" s="8">
        <v>44569</v>
      </c>
      <c r="C47" s="9">
        <f t="shared" si="12"/>
        <v>14350</v>
      </c>
      <c r="D47" s="32">
        <v>2450</v>
      </c>
      <c r="E47" s="9">
        <f t="shared" si="13"/>
        <v>11900</v>
      </c>
      <c r="F47" s="9">
        <v>0</v>
      </c>
      <c r="G47" s="9">
        <f t="shared" si="14"/>
        <v>11900</v>
      </c>
      <c r="H47" s="9"/>
      <c r="I47" s="9">
        <f t="shared" si="17"/>
        <v>15400</v>
      </c>
      <c r="J47" s="22">
        <f t="shared" si="15"/>
        <v>17.073170731707318</v>
      </c>
      <c r="K47" s="9">
        <v>0</v>
      </c>
      <c r="L47" s="32">
        <f t="shared" si="11"/>
        <v>0</v>
      </c>
      <c r="M47" s="9">
        <f t="shared" si="16"/>
        <v>0</v>
      </c>
      <c r="N47" s="9">
        <v>0</v>
      </c>
      <c r="O47" s="9">
        <v>750</v>
      </c>
    </row>
    <row r="48" spans="1:15" x14ac:dyDescent="0.25">
      <c r="A48" s="7">
        <f t="shared" si="3"/>
        <v>45</v>
      </c>
      <c r="B48" s="8">
        <v>44576</v>
      </c>
      <c r="C48" s="9">
        <f t="shared" si="12"/>
        <v>12900</v>
      </c>
      <c r="D48" s="32">
        <v>2450</v>
      </c>
      <c r="E48" s="9">
        <f t="shared" si="13"/>
        <v>10450</v>
      </c>
      <c r="F48" s="9">
        <v>0</v>
      </c>
      <c r="G48" s="9">
        <f t="shared" si="14"/>
        <v>10450</v>
      </c>
      <c r="H48" s="9"/>
      <c r="I48" s="9">
        <f t="shared" si="17"/>
        <v>17850</v>
      </c>
      <c r="J48" s="22">
        <f t="shared" si="15"/>
        <v>18.992248062015506</v>
      </c>
      <c r="K48" s="9">
        <v>0</v>
      </c>
      <c r="L48" s="32">
        <f t="shared" si="11"/>
        <v>0</v>
      </c>
      <c r="M48" s="9">
        <f t="shared" si="16"/>
        <v>0</v>
      </c>
      <c r="N48" s="9">
        <v>0</v>
      </c>
      <c r="O48" s="9">
        <v>200</v>
      </c>
    </row>
    <row r="49" spans="1:15" x14ac:dyDescent="0.25">
      <c r="A49" s="7">
        <f t="shared" si="3"/>
        <v>46</v>
      </c>
      <c r="B49" s="8">
        <v>44583</v>
      </c>
      <c r="C49" s="9">
        <f t="shared" si="12"/>
        <v>11400</v>
      </c>
      <c r="D49" s="32">
        <v>1650</v>
      </c>
      <c r="E49" s="9">
        <f t="shared" si="13"/>
        <v>9750</v>
      </c>
      <c r="F49" s="9">
        <v>0</v>
      </c>
      <c r="G49" s="9">
        <f t="shared" si="14"/>
        <v>9750</v>
      </c>
      <c r="H49" s="9"/>
      <c r="I49" s="9">
        <f t="shared" si="17"/>
        <v>19500</v>
      </c>
      <c r="J49" s="22">
        <f t="shared" si="15"/>
        <v>14.473684210526315</v>
      </c>
      <c r="K49" s="9">
        <v>0</v>
      </c>
      <c r="L49" s="32">
        <f t="shared" si="11"/>
        <v>0</v>
      </c>
      <c r="M49" s="9">
        <f t="shared" si="16"/>
        <v>0</v>
      </c>
      <c r="N49" s="9">
        <v>0</v>
      </c>
      <c r="O49" s="9">
        <v>0</v>
      </c>
    </row>
    <row r="50" spans="1:15" s="53" customFormat="1" x14ac:dyDescent="0.25">
      <c r="A50" s="49">
        <f t="shared" si="3"/>
        <v>47</v>
      </c>
      <c r="B50" s="50">
        <v>44590</v>
      </c>
      <c r="C50" s="51">
        <f t="shared" si="12"/>
        <v>9900</v>
      </c>
      <c r="D50" s="51">
        <v>3700</v>
      </c>
      <c r="E50" s="51">
        <f t="shared" si="13"/>
        <v>6200</v>
      </c>
      <c r="F50" s="51">
        <v>0</v>
      </c>
      <c r="G50" s="51">
        <f t="shared" si="14"/>
        <v>6200</v>
      </c>
      <c r="H50" s="51"/>
      <c r="I50" s="51">
        <f t="shared" si="17"/>
        <v>23200</v>
      </c>
      <c r="J50" s="52">
        <f t="shared" si="15"/>
        <v>37.373737373737377</v>
      </c>
      <c r="K50" s="51">
        <v>0</v>
      </c>
      <c r="L50" s="51">
        <f t="shared" si="11"/>
        <v>0</v>
      </c>
      <c r="M50" s="51">
        <f t="shared" si="16"/>
        <v>0</v>
      </c>
      <c r="N50" s="51">
        <v>0</v>
      </c>
      <c r="O50" s="51">
        <v>0</v>
      </c>
    </row>
    <row r="51" spans="1:15" x14ac:dyDescent="0.25">
      <c r="A51" s="7">
        <f t="shared" si="3"/>
        <v>48</v>
      </c>
      <c r="B51" s="8">
        <v>44597</v>
      </c>
      <c r="C51" s="9">
        <f t="shared" si="12"/>
        <v>8400</v>
      </c>
      <c r="D51" s="32">
        <v>1500</v>
      </c>
      <c r="E51" s="9">
        <f t="shared" si="13"/>
        <v>6900</v>
      </c>
      <c r="F51" s="9">
        <v>0</v>
      </c>
      <c r="G51" s="9">
        <f t="shared" si="14"/>
        <v>6900</v>
      </c>
      <c r="H51" s="9"/>
      <c r="I51" s="9">
        <f>I50+D51</f>
        <v>24700</v>
      </c>
      <c r="J51" s="22">
        <f t="shared" si="15"/>
        <v>17.857142857142858</v>
      </c>
      <c r="K51" s="9">
        <v>0</v>
      </c>
      <c r="L51" s="32">
        <f t="shared" si="11"/>
        <v>0</v>
      </c>
      <c r="M51" s="9">
        <f t="shared" si="16"/>
        <v>0</v>
      </c>
      <c r="N51" s="9">
        <v>0</v>
      </c>
      <c r="O51" s="9">
        <v>0</v>
      </c>
    </row>
    <row r="52" spans="1:15" x14ac:dyDescent="0.25">
      <c r="A52" s="7">
        <f t="shared" si="3"/>
        <v>49</v>
      </c>
      <c r="B52" s="8">
        <v>44604</v>
      </c>
      <c r="C52" s="9">
        <f t="shared" si="12"/>
        <v>8400</v>
      </c>
      <c r="D52" s="32">
        <v>1350</v>
      </c>
      <c r="E52" s="9">
        <f t="shared" si="13"/>
        <v>7050</v>
      </c>
      <c r="F52" s="9">
        <v>0</v>
      </c>
      <c r="G52" s="9">
        <f t="shared" si="14"/>
        <v>7050</v>
      </c>
      <c r="H52" s="9"/>
      <c r="I52" s="9">
        <f>I51+D52</f>
        <v>26050</v>
      </c>
      <c r="J52" s="22">
        <f t="shared" si="15"/>
        <v>16.071428571428573</v>
      </c>
      <c r="K52" s="9">
        <v>0</v>
      </c>
      <c r="L52" s="32">
        <f t="shared" si="11"/>
        <v>0</v>
      </c>
      <c r="M52" s="9">
        <f t="shared" si="16"/>
        <v>0</v>
      </c>
      <c r="N52" s="9">
        <v>0</v>
      </c>
      <c r="O52" s="9">
        <v>0</v>
      </c>
    </row>
    <row r="53" spans="1:15" x14ac:dyDescent="0.25">
      <c r="A53" s="7">
        <f t="shared" si="3"/>
        <v>50</v>
      </c>
      <c r="B53" s="8">
        <v>44611</v>
      </c>
      <c r="C53" s="9">
        <f t="shared" si="12"/>
        <v>6900</v>
      </c>
      <c r="D53" s="32">
        <v>1150</v>
      </c>
      <c r="E53" s="9">
        <f t="shared" si="13"/>
        <v>5750</v>
      </c>
      <c r="F53" s="9">
        <v>0</v>
      </c>
      <c r="G53" s="9">
        <f t="shared" si="14"/>
        <v>5750</v>
      </c>
      <c r="H53" s="9"/>
      <c r="I53" s="9">
        <f>I52+D53</f>
        <v>27200</v>
      </c>
      <c r="J53" s="22">
        <f t="shared" si="15"/>
        <v>16.666666666666668</v>
      </c>
      <c r="K53" s="9">
        <v>0</v>
      </c>
      <c r="L53" s="32">
        <f t="shared" si="11"/>
        <v>0</v>
      </c>
      <c r="M53" s="9">
        <f t="shared" si="16"/>
        <v>0</v>
      </c>
      <c r="N53" s="9">
        <v>0</v>
      </c>
      <c r="O53" s="9">
        <v>0</v>
      </c>
    </row>
    <row r="54" spans="1:15" x14ac:dyDescent="0.25">
      <c r="A54" s="7">
        <f t="shared" si="3"/>
        <v>51</v>
      </c>
      <c r="B54" s="8">
        <v>44618</v>
      </c>
      <c r="C54" s="9">
        <f t="shared" si="12"/>
        <v>5200</v>
      </c>
      <c r="D54" s="32">
        <v>1800</v>
      </c>
      <c r="E54" s="9">
        <f t="shared" si="13"/>
        <v>3400</v>
      </c>
      <c r="F54" s="9">
        <v>0</v>
      </c>
      <c r="G54" s="9">
        <f t="shared" si="14"/>
        <v>3400</v>
      </c>
      <c r="H54" s="9"/>
      <c r="I54" s="9">
        <f>I53+D54</f>
        <v>29000</v>
      </c>
      <c r="J54" s="22">
        <f t="shared" si="15"/>
        <v>34.615384615384613</v>
      </c>
      <c r="K54" s="9">
        <v>0</v>
      </c>
      <c r="L54" s="32">
        <f t="shared" si="11"/>
        <v>0</v>
      </c>
      <c r="M54" s="9">
        <f t="shared" si="16"/>
        <v>0</v>
      </c>
      <c r="N54" s="9">
        <v>0</v>
      </c>
      <c r="O54" s="9">
        <v>0</v>
      </c>
    </row>
    <row r="55" spans="1:15" s="53" customFormat="1" x14ac:dyDescent="0.25">
      <c r="A55" s="49">
        <f t="shared" si="3"/>
        <v>52</v>
      </c>
      <c r="B55" s="50">
        <v>44625</v>
      </c>
      <c r="C55" s="51">
        <f t="shared" si="12"/>
        <v>3500</v>
      </c>
      <c r="D55" s="51">
        <v>950</v>
      </c>
      <c r="E55" s="51">
        <f t="shared" si="13"/>
        <v>2550</v>
      </c>
      <c r="F55" s="51">
        <v>650</v>
      </c>
      <c r="G55" s="51">
        <f t="shared" si="14"/>
        <v>3200</v>
      </c>
      <c r="H55" s="51">
        <f>D55-F55</f>
        <v>300</v>
      </c>
      <c r="I55" s="51">
        <f>I54+H55</f>
        <v>29300</v>
      </c>
      <c r="J55" s="52">
        <f t="shared" si="15"/>
        <v>27.142857142857142</v>
      </c>
      <c r="K55" s="51">
        <v>0</v>
      </c>
      <c r="L55" s="51">
        <f t="shared" si="11"/>
        <v>0</v>
      </c>
      <c r="M55" s="51">
        <f t="shared" si="16"/>
        <v>0</v>
      </c>
      <c r="N55" s="51">
        <v>0</v>
      </c>
      <c r="O55" s="51">
        <v>0</v>
      </c>
    </row>
    <row r="56" spans="1:15" x14ac:dyDescent="0.25">
      <c r="A56" s="7">
        <f t="shared" si="3"/>
        <v>53</v>
      </c>
      <c r="B56" s="8">
        <v>44632</v>
      </c>
      <c r="C56" s="9">
        <f t="shared" si="12"/>
        <v>1950</v>
      </c>
      <c r="D56" s="32">
        <v>350</v>
      </c>
      <c r="E56" s="9">
        <f t="shared" si="13"/>
        <v>1600</v>
      </c>
      <c r="F56" s="9">
        <v>0</v>
      </c>
      <c r="G56" s="9">
        <f t="shared" si="14"/>
        <v>1600</v>
      </c>
      <c r="H56" s="9"/>
      <c r="I56" s="9">
        <f>I55+D56</f>
        <v>29650</v>
      </c>
      <c r="J56" s="22">
        <f t="shared" si="15"/>
        <v>17.948717948717949</v>
      </c>
      <c r="K56" s="9">
        <v>0</v>
      </c>
      <c r="L56" s="32">
        <f t="shared" si="11"/>
        <v>0</v>
      </c>
      <c r="M56" s="9">
        <f t="shared" si="16"/>
        <v>0</v>
      </c>
      <c r="N56" s="9">
        <v>0</v>
      </c>
      <c r="O56" s="9">
        <v>0</v>
      </c>
    </row>
    <row r="57" spans="1:15" x14ac:dyDescent="0.25">
      <c r="A57" s="7">
        <f t="shared" si="3"/>
        <v>54</v>
      </c>
      <c r="B57" s="8">
        <v>44639</v>
      </c>
      <c r="C57" s="9">
        <f t="shared" si="12"/>
        <v>1950</v>
      </c>
      <c r="D57" s="32">
        <v>300</v>
      </c>
      <c r="E57" s="9">
        <f t="shared" si="13"/>
        <v>1650</v>
      </c>
      <c r="F57" s="9">
        <v>0</v>
      </c>
      <c r="G57" s="9">
        <f t="shared" si="14"/>
        <v>1650</v>
      </c>
      <c r="H57" s="9"/>
      <c r="I57" s="9">
        <f>I56+D57</f>
        <v>29950</v>
      </c>
      <c r="J57" s="22">
        <f t="shared" si="15"/>
        <v>15.384615384615385</v>
      </c>
      <c r="K57" s="9">
        <v>0</v>
      </c>
      <c r="L57" s="32">
        <f t="shared" si="11"/>
        <v>0</v>
      </c>
      <c r="M57" s="9">
        <f t="shared" si="16"/>
        <v>0</v>
      </c>
      <c r="N57" s="9">
        <v>0</v>
      </c>
      <c r="O57" s="9">
        <v>0</v>
      </c>
    </row>
    <row r="58" spans="1:15" x14ac:dyDescent="0.25">
      <c r="A58" s="7">
        <f t="shared" si="3"/>
        <v>55</v>
      </c>
      <c r="B58" s="8">
        <v>44645</v>
      </c>
      <c r="C58" s="9">
        <f t="shared" si="12"/>
        <v>1950</v>
      </c>
      <c r="D58" s="32">
        <v>300</v>
      </c>
      <c r="E58" s="9">
        <f t="shared" si="13"/>
        <v>1650</v>
      </c>
      <c r="F58" s="9">
        <v>0</v>
      </c>
      <c r="G58" s="9">
        <f t="shared" si="14"/>
        <v>1650</v>
      </c>
      <c r="H58" s="9"/>
      <c r="I58" s="9">
        <f>I57+D58</f>
        <v>30250</v>
      </c>
      <c r="J58" s="22">
        <f t="shared" si="15"/>
        <v>15.384615384615385</v>
      </c>
      <c r="K58" s="9">
        <v>0</v>
      </c>
      <c r="L58" s="32">
        <f t="shared" si="11"/>
        <v>0</v>
      </c>
      <c r="M58" s="9">
        <f t="shared" si="16"/>
        <v>0</v>
      </c>
      <c r="N58" s="9">
        <v>0</v>
      </c>
      <c r="O58" s="9">
        <v>0</v>
      </c>
    </row>
    <row r="59" spans="1:15" x14ac:dyDescent="0.25">
      <c r="A59" s="7"/>
      <c r="B59" s="8">
        <v>44653</v>
      </c>
      <c r="C59" s="9">
        <f t="shared" si="12"/>
        <v>0</v>
      </c>
      <c r="D59" s="32"/>
      <c r="E59" s="9"/>
      <c r="F59" s="9"/>
      <c r="G59" s="9"/>
      <c r="H59" s="9"/>
      <c r="I59" s="9"/>
      <c r="J59" s="22"/>
      <c r="K59" s="9"/>
      <c r="L59" s="32"/>
      <c r="M59" s="9"/>
      <c r="N59" s="9"/>
      <c r="O59" s="9"/>
    </row>
    <row r="60" spans="1:15" x14ac:dyDescent="0.25">
      <c r="A60" s="10"/>
      <c r="B60" s="10"/>
      <c r="C60" s="11">
        <f>SUM(C4:C18)</f>
        <v>77450</v>
      </c>
      <c r="D60" s="11">
        <f>SUM(D4:D36)</f>
        <v>7500</v>
      </c>
      <c r="E60" s="11">
        <f>SUM(E4:E21)</f>
        <v>103400</v>
      </c>
      <c r="F60" s="11">
        <f>SUM(F4:F36)</f>
        <v>950</v>
      </c>
      <c r="G60" s="12">
        <f>SUM(G4:G21)</f>
        <v>104050</v>
      </c>
      <c r="H60" s="12"/>
      <c r="I60" s="12"/>
      <c r="J60" s="13">
        <f>SUM(J4:J18)</f>
        <v>22.318042364139977</v>
      </c>
      <c r="K60" s="11">
        <f>SUM(K4:K21)</f>
        <v>124500</v>
      </c>
      <c r="L60" s="11">
        <f>SUM(L4:L18)</f>
        <v>6390</v>
      </c>
      <c r="M60" s="11">
        <f>SUM(M4:M21)</f>
        <v>12450</v>
      </c>
      <c r="N60" s="11">
        <f>SUM(N4:N21)</f>
        <v>8000</v>
      </c>
      <c r="O60" s="11">
        <f>SUM(O4:O18)</f>
        <v>5050</v>
      </c>
    </row>
    <row r="62" spans="1:15" x14ac:dyDescent="0.25">
      <c r="B62" s="17"/>
    </row>
    <row r="63" spans="1:15" x14ac:dyDescent="0.25">
      <c r="B63" s="16"/>
      <c r="C63" s="15"/>
      <c r="D63" s="15"/>
      <c r="E63" s="14"/>
      <c r="F63" s="15"/>
      <c r="G63" s="15"/>
      <c r="H63" s="15"/>
      <c r="I63" s="15"/>
    </row>
    <row r="64" spans="1:15" x14ac:dyDescent="0.25">
      <c r="B64" s="24"/>
      <c r="C64" s="15"/>
      <c r="D64" s="15"/>
      <c r="E64" s="25"/>
      <c r="F64" s="26"/>
      <c r="G64" s="26"/>
      <c r="H64" s="26"/>
      <c r="I64" s="26"/>
    </row>
    <row r="65" spans="2:9" x14ac:dyDescent="0.25">
      <c r="B65" s="24"/>
      <c r="C65" s="15"/>
      <c r="D65" s="15"/>
      <c r="E65" s="14"/>
      <c r="F65" s="14"/>
      <c r="G65" s="27"/>
      <c r="H65" s="27"/>
      <c r="I65" s="27"/>
    </row>
    <row r="66" spans="2:9" x14ac:dyDescent="0.25">
      <c r="B66" s="24"/>
      <c r="C66" s="15"/>
      <c r="D66" s="15"/>
      <c r="E66" s="14"/>
      <c r="F66" s="14"/>
      <c r="G66" s="27"/>
      <c r="H66" s="27"/>
      <c r="I66" s="27"/>
    </row>
    <row r="67" spans="2:9" x14ac:dyDescent="0.25">
      <c r="B67" s="24"/>
      <c r="C67" s="15"/>
      <c r="D67" s="15"/>
      <c r="E67" s="14"/>
      <c r="F67" s="14"/>
      <c r="G67" s="27"/>
      <c r="H67" s="27"/>
      <c r="I67" s="27"/>
    </row>
    <row r="68" spans="2:9" x14ac:dyDescent="0.25">
      <c r="B68" s="24"/>
      <c r="C68" s="15"/>
      <c r="D68" s="15"/>
      <c r="E68" s="14"/>
      <c r="F68" s="14"/>
      <c r="G68" s="27"/>
      <c r="H68" s="27"/>
      <c r="I68" s="27"/>
    </row>
    <row r="69" spans="2:9" x14ac:dyDescent="0.25">
      <c r="B69" s="24"/>
      <c r="C69" s="15"/>
      <c r="D69" s="15"/>
      <c r="E69" s="14"/>
      <c r="F69" s="14"/>
      <c r="G69" s="27"/>
      <c r="H69" s="27"/>
      <c r="I69" s="27"/>
    </row>
    <row r="70" spans="2:9" x14ac:dyDescent="0.25">
      <c r="B70" s="24"/>
      <c r="C70" s="15"/>
      <c r="D70" s="15"/>
      <c r="E70" s="14"/>
      <c r="F70" s="14"/>
      <c r="G70" s="15"/>
      <c r="H70" s="15"/>
      <c r="I70" s="15"/>
    </row>
    <row r="71" spans="2:9" x14ac:dyDescent="0.25">
      <c r="B71" s="28"/>
      <c r="C71" s="17"/>
      <c r="F71" s="23"/>
    </row>
    <row r="72" spans="2:9" x14ac:dyDescent="0.25">
      <c r="B72" s="28"/>
      <c r="C72" s="17"/>
      <c r="F72" s="23"/>
    </row>
    <row r="73" spans="2:9" x14ac:dyDescent="0.25">
      <c r="C73" s="17"/>
      <c r="F73" s="29"/>
    </row>
    <row r="74" spans="2:9" x14ac:dyDescent="0.25">
      <c r="C74" s="17"/>
    </row>
    <row r="75" spans="2:9" x14ac:dyDescent="0.25">
      <c r="C75" s="17"/>
    </row>
    <row r="76" spans="2:9" x14ac:dyDescent="0.25">
      <c r="C76" s="17"/>
    </row>
    <row r="77" spans="2:9" x14ac:dyDescent="0.25">
      <c r="C77" s="17"/>
    </row>
    <row r="78" spans="2:9" x14ac:dyDescent="0.25">
      <c r="C78" s="17"/>
    </row>
    <row r="79" spans="2:9" x14ac:dyDescent="0.25">
      <c r="C79" s="17"/>
    </row>
    <row r="80" spans="2:9" x14ac:dyDescent="0.25">
      <c r="C80" s="17"/>
    </row>
    <row r="81" spans="3:3" x14ac:dyDescent="0.25">
      <c r="C81" s="17"/>
    </row>
    <row r="82" spans="3:3" x14ac:dyDescent="0.25">
      <c r="C82" s="17"/>
    </row>
    <row r="83" spans="3:3" x14ac:dyDescent="0.25">
      <c r="C83" s="17"/>
    </row>
    <row r="84" spans="3:3" x14ac:dyDescent="0.25">
      <c r="C84" s="17"/>
    </row>
    <row r="85" spans="3:3" x14ac:dyDescent="0.25">
      <c r="C85" s="17"/>
    </row>
    <row r="86" spans="3:3" x14ac:dyDescent="0.25">
      <c r="C86" s="17"/>
    </row>
    <row r="87" spans="3:3" x14ac:dyDescent="0.25">
      <c r="C87" s="17"/>
    </row>
    <row r="88" spans="3:3" x14ac:dyDescent="0.25">
      <c r="C88" s="17"/>
    </row>
    <row r="89" spans="3:3" x14ac:dyDescent="0.25">
      <c r="C89" s="17"/>
    </row>
    <row r="90" spans="3:3" x14ac:dyDescent="0.25">
      <c r="C90" s="17"/>
    </row>
    <row r="91" spans="3:3" x14ac:dyDescent="0.25">
      <c r="C91" s="17"/>
    </row>
    <row r="92" spans="3:3" x14ac:dyDescent="0.25">
      <c r="C92" s="17"/>
    </row>
    <row r="93" spans="3:3" x14ac:dyDescent="0.25">
      <c r="C93" s="17"/>
    </row>
    <row r="94" spans="3:3" x14ac:dyDescent="0.25">
      <c r="C94" s="17"/>
    </row>
    <row r="95" spans="3:3" x14ac:dyDescent="0.25">
      <c r="C95" s="17"/>
    </row>
    <row r="96" spans="3:3" x14ac:dyDescent="0.25">
      <c r="C96" s="17"/>
    </row>
    <row r="97" spans="3:3" x14ac:dyDescent="0.25">
      <c r="C97" s="17"/>
    </row>
    <row r="98" spans="3:3" x14ac:dyDescent="0.25">
      <c r="C98" s="17"/>
    </row>
    <row r="99" spans="3:3" x14ac:dyDescent="0.25">
      <c r="C99" s="17"/>
    </row>
    <row r="100" spans="3:3" x14ac:dyDescent="0.25">
      <c r="C100" s="17"/>
    </row>
    <row r="101" spans="3:3" x14ac:dyDescent="0.25">
      <c r="C101" s="17"/>
    </row>
    <row r="102" spans="3:3" x14ac:dyDescent="0.25">
      <c r="C102" s="17"/>
    </row>
    <row r="103" spans="3:3" x14ac:dyDescent="0.25">
      <c r="C103" s="17"/>
    </row>
    <row r="104" spans="3:3" x14ac:dyDescent="0.25">
      <c r="C104" s="17"/>
    </row>
    <row r="105" spans="3:3" x14ac:dyDescent="0.25">
      <c r="C105" s="17"/>
    </row>
    <row r="106" spans="3:3" x14ac:dyDescent="0.25">
      <c r="C106" s="17"/>
    </row>
    <row r="107" spans="3:3" x14ac:dyDescent="0.25">
      <c r="C107" s="17"/>
    </row>
    <row r="108" spans="3:3" x14ac:dyDescent="0.25">
      <c r="C108" s="17"/>
    </row>
    <row r="109" spans="3:3" x14ac:dyDescent="0.25">
      <c r="C109" s="17"/>
    </row>
    <row r="110" spans="3:3" x14ac:dyDescent="0.25">
      <c r="C110" s="17"/>
    </row>
    <row r="111" spans="3:3" x14ac:dyDescent="0.25">
      <c r="C111" s="17"/>
    </row>
    <row r="112" spans="3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</sheetData>
  <mergeCells count="3">
    <mergeCell ref="A1:O1"/>
    <mergeCell ref="B2:C2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DETERMINACION</vt:lpstr>
      <vt:lpstr>FERNANDA</vt:lpstr>
      <vt:lpstr>CAMERINA </vt:lpstr>
      <vt:lpstr>SANDRA</vt:lpstr>
      <vt:lpstr>CARMEN</vt:lpstr>
      <vt:lpstr>GRACIELA</vt:lpstr>
      <vt:lpstr>DETERMINACION!Área_de_impresión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</dc:creator>
  <cp:lastModifiedBy>MERCEDES</cp:lastModifiedBy>
  <cp:lastPrinted>2022-04-04T21:26:03Z</cp:lastPrinted>
  <dcterms:created xsi:type="dcterms:W3CDTF">2015-06-05T18:19:34Z</dcterms:created>
  <dcterms:modified xsi:type="dcterms:W3CDTF">2022-04-18T22:55:02Z</dcterms:modified>
</cp:coreProperties>
</file>