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3_Data\303_HNO_HRP\301_HNO\SS_HPC 2020\Population Estimates\"/>
    </mc:Choice>
  </mc:AlternateContent>
  <xr:revisionPtr revIDLastSave="0" documentId="13_ncr:1_{3ED3C522-5DE5-4C6B-833C-CF45F373E0CE}" xr6:coauthVersionLast="33" xr6:coauthVersionMax="33" xr10:uidLastSave="{00000000-0000-0000-0000-000000000000}"/>
  <bookViews>
    <workbookView xWindow="0" yWindow="0" windowWidth="23040" windowHeight="9204" xr2:uid="{1A934735-7D82-4C88-B70C-257E3A1581B8}"/>
  </bookViews>
  <sheets>
    <sheet name="SSD Population SAD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L82" i="1"/>
  <c r="K82" i="1"/>
  <c r="G82" i="1"/>
  <c r="F82" i="1"/>
  <c r="N81" i="1"/>
  <c r="N82" i="1" s="1"/>
  <c r="M81" i="1"/>
  <c r="L81" i="1"/>
  <c r="K81" i="1"/>
  <c r="J81" i="1"/>
  <c r="J82" i="1" s="1"/>
  <c r="I81" i="1"/>
  <c r="I82" i="1" s="1"/>
  <c r="H81" i="1"/>
  <c r="H82" i="1" s="1"/>
  <c r="G81" i="1"/>
  <c r="F81" i="1"/>
  <c r="E81" i="1"/>
</calcChain>
</file>

<file path=xl/sharedStrings.xml><?xml version="1.0" encoding="utf-8"?>
<sst xmlns="http://schemas.openxmlformats.org/spreadsheetml/2006/main" count="172" uniqueCount="103">
  <si>
    <t>State</t>
  </si>
  <si>
    <t>Pcode1</t>
  </si>
  <si>
    <t>County</t>
  </si>
  <si>
    <t>Pcode2</t>
  </si>
  <si>
    <t xml:space="preserve">2019 Baseline Population </t>
  </si>
  <si>
    <t xml:space="preserve">Children &lt;18yrs </t>
  </si>
  <si>
    <t>No. male children under 5</t>
  </si>
  <si>
    <t>No. female children under 5</t>
  </si>
  <si>
    <t>No. male children aged 5 - 17 years</t>
  </si>
  <si>
    <t>No. female children aged 5 - 17 years</t>
  </si>
  <si>
    <t>No. male adults aged 18 - 60</t>
  </si>
  <si>
    <t>No. female adults aged 18 - 60</t>
  </si>
  <si>
    <t>No. male adults aged over 60</t>
  </si>
  <si>
    <t>No. female adults aged over 60</t>
  </si>
  <si>
    <t>Central Equatoria</t>
  </si>
  <si>
    <t>Juba</t>
  </si>
  <si>
    <t>Kajo-keji</t>
  </si>
  <si>
    <t>Lainya</t>
  </si>
  <si>
    <t>Morobo</t>
  </si>
  <si>
    <t>Terekeka</t>
  </si>
  <si>
    <t>Yei</t>
  </si>
  <si>
    <t>Eastern Equatoria</t>
  </si>
  <si>
    <t>Budi</t>
  </si>
  <si>
    <t>Ikotos</t>
  </si>
  <si>
    <t>Kapoeta East</t>
  </si>
  <si>
    <t>Kapoeta North</t>
  </si>
  <si>
    <t>Kapoeta South</t>
  </si>
  <si>
    <t>Lafon</t>
  </si>
  <si>
    <t>Magwi</t>
  </si>
  <si>
    <t>Torit</t>
  </si>
  <si>
    <t>Jonglei</t>
  </si>
  <si>
    <t>Akobo</t>
  </si>
  <si>
    <t>Ayod</t>
  </si>
  <si>
    <t>Bor South</t>
  </si>
  <si>
    <t>Canal/Pigi</t>
  </si>
  <si>
    <t>Duk</t>
  </si>
  <si>
    <t>Fangak</t>
  </si>
  <si>
    <t>Nyirol</t>
  </si>
  <si>
    <t>Pibor</t>
  </si>
  <si>
    <t>Pochalla</t>
  </si>
  <si>
    <t>Twic East</t>
  </si>
  <si>
    <t>Uror</t>
  </si>
  <si>
    <t>Lakes</t>
  </si>
  <si>
    <t>Awerial</t>
  </si>
  <si>
    <t>Cueibet</t>
  </si>
  <si>
    <t>Rumbek Centre</t>
  </si>
  <si>
    <t>Rumbek East</t>
  </si>
  <si>
    <t>Rumbek North</t>
  </si>
  <si>
    <t>Wulu</t>
  </si>
  <si>
    <t>Yirol East</t>
  </si>
  <si>
    <t>Yirol West</t>
  </si>
  <si>
    <t>Northern Bahr el Ghazal</t>
  </si>
  <si>
    <t>Aweil Centre</t>
  </si>
  <si>
    <t>Aweil East</t>
  </si>
  <si>
    <t>Aweil North</t>
  </si>
  <si>
    <t>Aweil South</t>
  </si>
  <si>
    <t>Aweil West</t>
  </si>
  <si>
    <t>Unity</t>
  </si>
  <si>
    <t>Abiemnhom</t>
  </si>
  <si>
    <t>Guit</t>
  </si>
  <si>
    <t>Koch</t>
  </si>
  <si>
    <t>Leer</t>
  </si>
  <si>
    <t>Mayendit</t>
  </si>
  <si>
    <t>Mayom</t>
  </si>
  <si>
    <t>Panyijiar</t>
  </si>
  <si>
    <t>Pariang</t>
  </si>
  <si>
    <t>Rubkona</t>
  </si>
  <si>
    <t>Upper Nile</t>
  </si>
  <si>
    <t>Baliet</t>
  </si>
  <si>
    <t>Fashoda</t>
  </si>
  <si>
    <t>Longochuk</t>
  </si>
  <si>
    <t>Luakpiny/Nasir</t>
  </si>
  <si>
    <t>Maban</t>
  </si>
  <si>
    <t>Maiwut</t>
  </si>
  <si>
    <t>Malakal</t>
  </si>
  <si>
    <t>Manyo</t>
  </si>
  <si>
    <t>Melut</t>
  </si>
  <si>
    <t>Panyikang</t>
  </si>
  <si>
    <t>Renk</t>
  </si>
  <si>
    <t>Ulang</t>
  </si>
  <si>
    <t>Warrap</t>
  </si>
  <si>
    <t>Abyei Region</t>
  </si>
  <si>
    <t>Gogrial East</t>
  </si>
  <si>
    <t>Gogrial West</t>
  </si>
  <si>
    <t>Tonj East</t>
  </si>
  <si>
    <t>Tonj North</t>
  </si>
  <si>
    <t>Tonj South</t>
  </si>
  <si>
    <t>Twic</t>
  </si>
  <si>
    <t>Western Bahr el Ghazal</t>
  </si>
  <si>
    <t>Jur River</t>
  </si>
  <si>
    <t>Raga</t>
  </si>
  <si>
    <t>Wau</t>
  </si>
  <si>
    <t>Western Equatoria</t>
  </si>
  <si>
    <t>Ezo</t>
  </si>
  <si>
    <t>Ibba</t>
  </si>
  <si>
    <t>Maridi</t>
  </si>
  <si>
    <t>Mundri East</t>
  </si>
  <si>
    <t>Mundri West</t>
  </si>
  <si>
    <t>Mvolo</t>
  </si>
  <si>
    <t>Nagero</t>
  </si>
  <si>
    <t>Nzara</t>
  </si>
  <si>
    <t>Tambura</t>
  </si>
  <si>
    <t>Yambio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</si>
</sst>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3" fontId="0" fillId="0" borderId="0" xfId="0" applyNumberFormat="1" applyFont="1" applyFill="1" applyBorder="1" applyAlignment="1">
      <alignment wrapText="1"/>
    </xf>
    <xf numFmtId="10" fontId="0" fillId="0" borderId="0" xfId="0" applyNumberFormat="1"/>
    <xf numFmtId="3" fontId="0" fillId="0" borderId="0" xfId="0" applyNumberFormat="1" applyFill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wrapText="1"/>
    </xf>
    <xf numFmtId="165" fontId="2" fillId="0" borderId="0" xfId="2" applyNumberFormat="1" applyFont="1"/>
    <xf numFmtId="9" fontId="2" fillId="0" borderId="0" xfId="2" applyNumberFormat="1" applyFont="1"/>
    <xf numFmtId="164" fontId="0" fillId="0" borderId="0" xfId="1" applyNumberFormat="1" applyFont="1"/>
    <xf numFmtId="164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3" formatCode="#,##0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3" formatCode="#,##0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3" formatCode="#,##0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F608D-8DFD-4316-989C-13B13A8D422B}" name="Table94" displayName="Table94" ref="A1:N81" totalsRowCount="1" headerRowDxfId="29" dataDxfId="28">
  <autoFilter ref="A1:N80" xr:uid="{00000000-0009-0000-0100-000003000000}"/>
  <tableColumns count="14">
    <tableColumn id="1" xr3:uid="{E168B6FB-44DD-4DB8-8C05-F3C1C1AC8583}" name="State" dataDxfId="27" totalsRowDxfId="26"/>
    <tableColumn id="2" xr3:uid="{9B0BF886-AEED-42BB-BE3E-F0A479982015}" name="Pcode1" dataDxfId="25" totalsRowDxfId="24"/>
    <tableColumn id="3" xr3:uid="{CDD901BC-25C0-4FBE-BA8B-DC5D5CB715D2}" name="County" dataDxfId="23" totalsRowDxfId="22"/>
    <tableColumn id="4" xr3:uid="{B62D9B97-6500-4530-94BC-11B73ACA7672}" name="Pcode2" dataDxfId="21" totalsRowDxfId="20"/>
    <tableColumn id="5" xr3:uid="{4FD86AA2-F726-4FC9-9FCD-36339540B5F6}" name="2019 Baseline Population " totalsRowFunction="sum" dataDxfId="19" totalsRowDxfId="18" dataCellStyle="Comma"/>
    <tableColumn id="6" xr3:uid="{39E0788D-FEF9-42A3-9100-D51D49ECBC69}" name="Children &lt;18yrs " totalsRowFunction="sum" dataDxfId="17" totalsRowDxfId="16" dataCellStyle="Comma"/>
    <tableColumn id="7" xr3:uid="{DCE87EC5-9D66-4808-BAAA-464FEFE4AFC1}" name="No. male children under 5" totalsRowFunction="sum" dataDxfId="15" totalsRowDxfId="14" dataCellStyle="Comma"/>
    <tableColumn id="8" xr3:uid="{560484E7-E4CB-4205-B9BE-24151032025D}" name="No. female children under 5" totalsRowFunction="sum" dataDxfId="13" totalsRowDxfId="12" dataCellStyle="Comma"/>
    <tableColumn id="9" xr3:uid="{9231C892-B1B2-4AEB-9E4F-4C74A80845D9}" name="No. male children aged 5 - 17 years" totalsRowFunction="sum" dataDxfId="11" totalsRowDxfId="10" dataCellStyle="Comma"/>
    <tableColumn id="10" xr3:uid="{467AF77A-DCC0-4BE0-82EF-078D068AEB8B}" name="No. female children aged 5 - 17 years" totalsRowFunction="sum" dataDxfId="9" totalsRowDxfId="8"/>
    <tableColumn id="11" xr3:uid="{44CFFACC-5519-44B6-A59C-48D6FAC49B9F}" name="No. male adults aged 18 - 60" totalsRowFunction="sum" dataDxfId="7" totalsRowDxfId="6"/>
    <tableColumn id="12" xr3:uid="{96E62CC5-4BB8-459C-9D64-FDBFC84C7FB1}" name="No. female adults aged 18 - 60" totalsRowFunction="sum" dataDxfId="5" totalsRowDxfId="4"/>
    <tableColumn id="13" xr3:uid="{BEC0AE95-282F-4AD9-8F84-99CA03C8C061}" name="No. male adults aged over 60" totalsRowFunction="sum" dataDxfId="3" totalsRowDxfId="2" dataCellStyle="Comma"/>
    <tableColumn id="14" xr3:uid="{0FF30B04-AA91-4ADC-A56D-7C7515A3ECC3}" name="No. female adults aged over 60" totalsRowFunction="sum" dataDxfId="1" totalsRowDxfId="0" dataCellStyle="Comm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312B-3EB5-416E-8036-8ED9018D7B6D}">
  <sheetPr>
    <tabColor theme="8"/>
  </sheetPr>
  <dimension ref="A1:P84"/>
  <sheetViews>
    <sheetView tabSelected="1" zoomScale="80" zoomScaleNormal="80" workbookViewId="0">
      <selection activeCell="G71" sqref="G71"/>
    </sheetView>
  </sheetViews>
  <sheetFormatPr defaultRowHeight="14.4" x14ac:dyDescent="0.3"/>
  <cols>
    <col min="1" max="1" width="25.109375" customWidth="1"/>
    <col min="2" max="2" width="13.109375" customWidth="1"/>
    <col min="3" max="4" width="15.6640625" customWidth="1"/>
    <col min="5" max="6" width="23.88671875" customWidth="1"/>
    <col min="7" max="9" width="15.6640625" style="16" customWidth="1"/>
    <col min="10" max="12" width="15.6640625" customWidth="1"/>
    <col min="13" max="14" width="15.6640625" style="16" customWidth="1"/>
  </cols>
  <sheetData>
    <row r="1" spans="1:16" s="3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6" x14ac:dyDescent="0.3">
      <c r="A2" s="4" t="s">
        <v>14</v>
      </c>
      <c r="B2" s="4">
        <v>92</v>
      </c>
      <c r="C2" s="4" t="s">
        <v>15</v>
      </c>
      <c r="D2" s="4">
        <v>9202</v>
      </c>
      <c r="E2" s="5">
        <v>499537.63211487012</v>
      </c>
      <c r="F2" s="5">
        <v>241976.02899644308</v>
      </c>
      <c r="G2" s="6">
        <v>36965.78477650039</v>
      </c>
      <c r="H2" s="6">
        <v>48654.965367988349</v>
      </c>
      <c r="I2" s="6">
        <v>76928.79534569</v>
      </c>
      <c r="J2" s="7">
        <v>79426.483506264354</v>
      </c>
      <c r="K2" s="7">
        <v>115892.73065064986</v>
      </c>
      <c r="L2" s="7">
        <v>120388.5693396837</v>
      </c>
      <c r="M2" s="5">
        <v>11739.134354699447</v>
      </c>
      <c r="N2" s="5">
        <v>9541.168773394018</v>
      </c>
      <c r="P2" s="8"/>
    </row>
    <row r="3" spans="1:16" x14ac:dyDescent="0.3">
      <c r="A3" s="4" t="s">
        <v>14</v>
      </c>
      <c r="B3" s="4">
        <v>92</v>
      </c>
      <c r="C3" s="4" t="s">
        <v>16</v>
      </c>
      <c r="D3" s="4">
        <v>9206</v>
      </c>
      <c r="E3" s="5">
        <v>221902.14913185427</v>
      </c>
      <c r="F3" s="5">
        <v>35948.148159360389</v>
      </c>
      <c r="G3" s="6">
        <v>3617.0050308492241</v>
      </c>
      <c r="H3" s="6">
        <v>6679.254688868813</v>
      </c>
      <c r="I3" s="6">
        <v>12759.373575081621</v>
      </c>
      <c r="J3" s="9">
        <v>12892.514864560733</v>
      </c>
      <c r="K3" s="9">
        <v>72783.904915248204</v>
      </c>
      <c r="L3" s="9">
        <v>71008.687722193368</v>
      </c>
      <c r="M3" s="5">
        <v>28181.572939745492</v>
      </c>
      <c r="N3" s="5">
        <v>13979.83539530682</v>
      </c>
    </row>
    <row r="4" spans="1:16" x14ac:dyDescent="0.3">
      <c r="A4" s="4" t="s">
        <v>14</v>
      </c>
      <c r="B4" s="4">
        <v>92</v>
      </c>
      <c r="C4" s="4" t="s">
        <v>17</v>
      </c>
      <c r="D4" s="4">
        <v>9203</v>
      </c>
      <c r="E4" s="5">
        <v>110281.69030680029</v>
      </c>
      <c r="F4" s="5">
        <v>46318.309928856121</v>
      </c>
      <c r="G4" s="5">
        <v>11579.57748221403</v>
      </c>
      <c r="H4" s="5">
        <v>11138.45072098683</v>
      </c>
      <c r="I4" s="5">
        <v>12130.985933748032</v>
      </c>
      <c r="J4" s="10">
        <v>11469.295791907229</v>
      </c>
      <c r="K4" s="10">
        <v>31540.563427744884</v>
      </c>
      <c r="L4" s="10">
        <v>25805.91553179127</v>
      </c>
      <c r="M4" s="5">
        <v>2977.6056382836073</v>
      </c>
      <c r="N4" s="5">
        <v>3639.2957801244097</v>
      </c>
    </row>
    <row r="5" spans="1:16" x14ac:dyDescent="0.3">
      <c r="A5" s="4" t="s">
        <v>14</v>
      </c>
      <c r="B5" s="4">
        <v>92</v>
      </c>
      <c r="C5" s="4" t="s">
        <v>18</v>
      </c>
      <c r="D5" s="4">
        <v>9205</v>
      </c>
      <c r="E5" s="5">
        <v>104105.79715974422</v>
      </c>
      <c r="F5" s="5">
        <v>54915.808001765079</v>
      </c>
      <c r="G5" s="5">
        <v>8484.6224685191537</v>
      </c>
      <c r="H5" s="5">
        <v>10931.108701773142</v>
      </c>
      <c r="I5" s="5">
        <v>18530.831894434472</v>
      </c>
      <c r="J5" s="10">
        <v>16969.244937038307</v>
      </c>
      <c r="K5" s="10">
        <v>22695.063780824239</v>
      </c>
      <c r="L5" s="10">
        <v>21133.476823428078</v>
      </c>
      <c r="M5" s="5">
        <v>3393.8489874076622</v>
      </c>
      <c r="N5" s="5">
        <v>1967.5995663191659</v>
      </c>
    </row>
    <row r="6" spans="1:16" x14ac:dyDescent="0.3">
      <c r="A6" s="4" t="s">
        <v>14</v>
      </c>
      <c r="B6" s="4">
        <v>92</v>
      </c>
      <c r="C6" s="4" t="s">
        <v>19</v>
      </c>
      <c r="D6" s="4">
        <v>9201</v>
      </c>
      <c r="E6" s="5">
        <v>246483.20552640359</v>
      </c>
      <c r="F6" s="5">
        <v>127333.22397494011</v>
      </c>
      <c r="G6" s="5">
        <v>21813.763689086718</v>
      </c>
      <c r="H6" s="5">
        <v>20482.754379244136</v>
      </c>
      <c r="I6" s="5">
        <v>44613.460200279042</v>
      </c>
      <c r="J6" s="10">
        <v>40423.245706330192</v>
      </c>
      <c r="K6" s="10">
        <v>47669.851948806448</v>
      </c>
      <c r="L6" s="10">
        <v>56937.62047659923</v>
      </c>
      <c r="M6" s="5">
        <v>4584.5876227911067</v>
      </c>
      <c r="N6" s="5">
        <v>9957.9215032667053</v>
      </c>
    </row>
    <row r="7" spans="1:16" x14ac:dyDescent="0.3">
      <c r="A7" s="4" t="s">
        <v>14</v>
      </c>
      <c r="B7" s="4">
        <v>92</v>
      </c>
      <c r="C7" s="4" t="s">
        <v>20</v>
      </c>
      <c r="D7" s="4">
        <v>9204</v>
      </c>
      <c r="E7" s="5">
        <v>271197.29530462355</v>
      </c>
      <c r="F7" s="5">
        <v>149375.47025378665</v>
      </c>
      <c r="G7" s="5">
        <v>25438.306299573687</v>
      </c>
      <c r="H7" s="5">
        <v>33086.070027164074</v>
      </c>
      <c r="I7" s="5">
        <v>39594.805114475043</v>
      </c>
      <c r="J7" s="10">
        <v>51256.288812573854</v>
      </c>
      <c r="K7" s="10">
        <v>47188.329383004493</v>
      </c>
      <c r="L7" s="10">
        <v>52341.077993792343</v>
      </c>
      <c r="M7" s="5">
        <v>14427.696110205972</v>
      </c>
      <c r="N7" s="5">
        <v>7864.7215638340831</v>
      </c>
    </row>
    <row r="8" spans="1:16" x14ac:dyDescent="0.3">
      <c r="A8" s="4" t="s">
        <v>21</v>
      </c>
      <c r="B8" s="4">
        <v>93</v>
      </c>
      <c r="C8" s="4" t="s">
        <v>22</v>
      </c>
      <c r="D8" s="4">
        <v>9306</v>
      </c>
      <c r="E8" s="5">
        <v>99242.274377637135</v>
      </c>
      <c r="F8" s="5">
        <v>55913.097384360764</v>
      </c>
      <c r="G8" s="5">
        <v>10281.499625523207</v>
      </c>
      <c r="H8" s="5">
        <v>9705.8944341329116</v>
      </c>
      <c r="I8" s="5">
        <v>18756.78985737342</v>
      </c>
      <c r="J8" s="10">
        <v>17168.913467331222</v>
      </c>
      <c r="K8" s="10">
        <v>15878.763900421942</v>
      </c>
      <c r="L8" s="10">
        <v>21833.300363080169</v>
      </c>
      <c r="M8" s="5">
        <v>1796.2851662352321</v>
      </c>
      <c r="N8" s="5">
        <v>3820.8275635390296</v>
      </c>
    </row>
    <row r="9" spans="1:16" x14ac:dyDescent="0.3">
      <c r="A9" s="4" t="s">
        <v>21</v>
      </c>
      <c r="B9" s="4">
        <v>93</v>
      </c>
      <c r="C9" s="4" t="s">
        <v>23</v>
      </c>
      <c r="D9" s="4">
        <v>9307</v>
      </c>
      <c r="E9" s="5">
        <v>101982.01063333353</v>
      </c>
      <c r="F9" s="5">
        <v>54570.573889896768</v>
      </c>
      <c r="G9" s="5">
        <v>11840.111434530023</v>
      </c>
      <c r="H9" s="5">
        <v>10708.11111650002</v>
      </c>
      <c r="I9" s="5">
        <v>16113.157680066697</v>
      </c>
      <c r="J9" s="10">
        <v>15909.19365880003</v>
      </c>
      <c r="K9" s="10">
        <v>17438.923818300034</v>
      </c>
      <c r="L9" s="10">
        <v>22232.078318066709</v>
      </c>
      <c r="M9" s="5">
        <v>2835.0998956066719</v>
      </c>
      <c r="N9" s="5">
        <v>4905.3347114633425</v>
      </c>
    </row>
    <row r="10" spans="1:16" x14ac:dyDescent="0.3">
      <c r="A10" s="4" t="s">
        <v>21</v>
      </c>
      <c r="B10" s="4">
        <v>93</v>
      </c>
      <c r="C10" s="4" t="s">
        <v>24</v>
      </c>
      <c r="D10" s="4">
        <v>9304</v>
      </c>
      <c r="E10" s="5">
        <v>161013.83879889111</v>
      </c>
      <c r="F10" s="5">
        <v>90280.459414538258</v>
      </c>
      <c r="G10" s="5">
        <v>21253.826721453628</v>
      </c>
      <c r="H10" s="5">
        <v>14024.305359383416</v>
      </c>
      <c r="I10" s="5">
        <v>27629.974737889715</v>
      </c>
      <c r="J10" s="10">
        <v>27372.352595811491</v>
      </c>
      <c r="K10" s="10">
        <v>31075.670888185989</v>
      </c>
      <c r="L10" s="10">
        <v>33973.919986566027</v>
      </c>
      <c r="M10" s="5">
        <v>3091.4657049387092</v>
      </c>
      <c r="N10" s="5">
        <v>2592.3228046621471</v>
      </c>
    </row>
    <row r="11" spans="1:16" x14ac:dyDescent="0.3">
      <c r="A11" s="4" t="s">
        <v>21</v>
      </c>
      <c r="B11" s="4">
        <v>93</v>
      </c>
      <c r="C11" s="4" t="s">
        <v>25</v>
      </c>
      <c r="D11" s="4">
        <v>9303</v>
      </c>
      <c r="E11" s="5">
        <v>152352.16576337907</v>
      </c>
      <c r="F11" s="5">
        <v>90649.53862921054</v>
      </c>
      <c r="G11" s="5">
        <v>16606.386068208318</v>
      </c>
      <c r="H11" s="5">
        <v>16301.681736681561</v>
      </c>
      <c r="I11" s="5">
        <v>32298.659141836364</v>
      </c>
      <c r="J11" s="10">
        <v>25442.811682484305</v>
      </c>
      <c r="K11" s="10">
        <v>24681.05085366741</v>
      </c>
      <c r="L11" s="10">
        <v>26052.220345537822</v>
      </c>
      <c r="M11" s="5">
        <v>5225.679285683902</v>
      </c>
      <c r="N11" s="5">
        <v>5743.6766492793904</v>
      </c>
    </row>
    <row r="12" spans="1:16" x14ac:dyDescent="0.3">
      <c r="A12" s="4" t="s">
        <v>21</v>
      </c>
      <c r="B12" s="4">
        <v>93</v>
      </c>
      <c r="C12" s="4" t="s">
        <v>26</v>
      </c>
      <c r="D12" s="4">
        <v>9305</v>
      </c>
      <c r="E12" s="5">
        <v>96033.014659124063</v>
      </c>
      <c r="F12" s="5">
        <v>59425.229471065977</v>
      </c>
      <c r="G12" s="5">
        <v>8931.0703632985369</v>
      </c>
      <c r="H12" s="5">
        <v>9795.3674952306537</v>
      </c>
      <c r="I12" s="5">
        <v>21012.023607416344</v>
      </c>
      <c r="J12" s="10">
        <v>19686.768005120433</v>
      </c>
      <c r="K12" s="10">
        <v>17574.041682619703</v>
      </c>
      <c r="L12" s="10">
        <v>18054.206755915326</v>
      </c>
      <c r="M12" s="5">
        <v>601.16667176611668</v>
      </c>
      <c r="N12" s="5">
        <v>378.37007775694877</v>
      </c>
    </row>
    <row r="13" spans="1:16" x14ac:dyDescent="0.3">
      <c r="A13" s="4" t="s">
        <v>21</v>
      </c>
      <c r="B13" s="4">
        <v>93</v>
      </c>
      <c r="C13" s="4" t="s">
        <v>27</v>
      </c>
      <c r="D13" s="4">
        <v>9302</v>
      </c>
      <c r="E13" s="5">
        <v>149788.07503003595</v>
      </c>
      <c r="F13" s="5">
        <v>87775.811967601068</v>
      </c>
      <c r="G13" s="5">
        <v>18124.357078634348</v>
      </c>
      <c r="H13" s="5">
        <v>20221.390129054853</v>
      </c>
      <c r="I13" s="5">
        <v>21869.058954385251</v>
      </c>
      <c r="J13" s="10">
        <v>27561.005805526613</v>
      </c>
      <c r="K13" s="10">
        <v>28160.158105646758</v>
      </c>
      <c r="L13" s="10">
        <v>28909.09848079694</v>
      </c>
      <c r="M13" s="5">
        <v>1348.0926752703238</v>
      </c>
      <c r="N13" s="5">
        <v>3594.913800720863</v>
      </c>
    </row>
    <row r="14" spans="1:16" x14ac:dyDescent="0.3">
      <c r="A14" s="4" t="s">
        <v>21</v>
      </c>
      <c r="B14" s="4">
        <v>93</v>
      </c>
      <c r="C14" s="4" t="s">
        <v>28</v>
      </c>
      <c r="D14" s="4">
        <v>9308</v>
      </c>
      <c r="E14" s="5">
        <v>248106.66033206583</v>
      </c>
      <c r="F14" s="5">
        <v>132364.90328715713</v>
      </c>
      <c r="G14" s="5">
        <v>32253.865843168558</v>
      </c>
      <c r="H14" s="5">
        <v>22776.191418483646</v>
      </c>
      <c r="I14" s="5">
        <v>40615.060296359181</v>
      </c>
      <c r="J14" s="10">
        <v>36719.78572914574</v>
      </c>
      <c r="K14" s="10">
        <v>45899.732161432177</v>
      </c>
      <c r="L14" s="10">
        <v>50365.65204740937</v>
      </c>
      <c r="M14" s="5">
        <v>8510.0584493898568</v>
      </c>
      <c r="N14" s="5">
        <v>10966.31438667731</v>
      </c>
    </row>
    <row r="15" spans="1:16" x14ac:dyDescent="0.3">
      <c r="A15" s="4" t="s">
        <v>21</v>
      </c>
      <c r="B15" s="4">
        <v>93</v>
      </c>
      <c r="C15" s="4" t="s">
        <v>29</v>
      </c>
      <c r="D15" s="4">
        <v>9301</v>
      </c>
      <c r="E15" s="5">
        <v>58644.064668367813</v>
      </c>
      <c r="F15" s="5">
        <v>32547.455890944133</v>
      </c>
      <c r="G15" s="5">
        <v>6274.9149195153559</v>
      </c>
      <c r="H15" s="5">
        <v>6861.3555661990349</v>
      </c>
      <c r="I15" s="5">
        <v>8620.6775062500674</v>
      </c>
      <c r="J15" s="10">
        <v>10790.507898979677</v>
      </c>
      <c r="K15" s="10">
        <v>11670.168869005198</v>
      </c>
      <c r="L15" s="10">
        <v>12139.321386352136</v>
      </c>
      <c r="M15" s="5">
        <v>645.08471135204593</v>
      </c>
      <c r="N15" s="5">
        <v>1642.0338107142989</v>
      </c>
    </row>
    <row r="16" spans="1:16" x14ac:dyDescent="0.3">
      <c r="A16" s="4" t="s">
        <v>30</v>
      </c>
      <c r="B16" s="4">
        <v>72</v>
      </c>
      <c r="C16" s="4" t="s">
        <v>31</v>
      </c>
      <c r="D16" s="4">
        <v>7207</v>
      </c>
      <c r="E16" s="5">
        <v>225439.38498821098</v>
      </c>
      <c r="F16" s="5">
        <v>114139.96061953122</v>
      </c>
      <c r="G16" s="5">
        <v>21123.670373395369</v>
      </c>
      <c r="H16" s="5">
        <v>17268.656890096961</v>
      </c>
      <c r="I16" s="5">
        <v>39902.771142913349</v>
      </c>
      <c r="J16" s="10">
        <v>35844.862213125547</v>
      </c>
      <c r="K16" s="10">
        <v>39835.13932741688</v>
      </c>
      <c r="L16" s="10">
        <v>47342.270847524305</v>
      </c>
      <c r="M16" s="5">
        <v>9288.1026615142928</v>
      </c>
      <c r="N16" s="5">
        <v>14833.911532224281</v>
      </c>
    </row>
    <row r="17" spans="1:14" x14ac:dyDescent="0.3">
      <c r="A17" s="4" t="s">
        <v>30</v>
      </c>
      <c r="B17" s="4">
        <v>72</v>
      </c>
      <c r="C17" s="4" t="s">
        <v>32</v>
      </c>
      <c r="D17" s="4">
        <v>7203</v>
      </c>
      <c r="E17" s="5">
        <v>181868.27125637318</v>
      </c>
      <c r="F17" s="5">
        <v>91607.048231835171</v>
      </c>
      <c r="G17" s="5">
        <v>16095.342006189025</v>
      </c>
      <c r="H17" s="5">
        <v>17495.727694863097</v>
      </c>
      <c r="I17" s="5">
        <v>30553.869571070696</v>
      </c>
      <c r="J17" s="10">
        <v>27462.10895971235</v>
      </c>
      <c r="K17" s="10">
        <v>38192.336963838367</v>
      </c>
      <c r="L17" s="10">
        <v>37646.732150069249</v>
      </c>
      <c r="M17" s="5">
        <v>5510.6086190681071</v>
      </c>
      <c r="N17" s="5">
        <v>8911.5452915622864</v>
      </c>
    </row>
    <row r="18" spans="1:14" x14ac:dyDescent="0.3">
      <c r="A18" s="4" t="s">
        <v>30</v>
      </c>
      <c r="B18" s="4">
        <v>72</v>
      </c>
      <c r="C18" s="4" t="s">
        <v>33</v>
      </c>
      <c r="D18" s="4">
        <v>7211</v>
      </c>
      <c r="E18" s="5">
        <v>327583.12833527918</v>
      </c>
      <c r="F18" s="5">
        <v>178434.53000422657</v>
      </c>
      <c r="G18" s="5">
        <v>43666.831007092718</v>
      </c>
      <c r="H18" s="5">
        <v>29613.514801509235</v>
      </c>
      <c r="I18" s="5">
        <v>54378.799303656349</v>
      </c>
      <c r="J18" s="10">
        <v>50775.384891968271</v>
      </c>
      <c r="K18" s="10">
        <v>56016.714945332744</v>
      </c>
      <c r="L18" s="10">
        <v>73378.620747102541</v>
      </c>
      <c r="M18" s="5">
        <v>12218.850686905913</v>
      </c>
      <c r="N18" s="5">
        <v>7534.4119517114214</v>
      </c>
    </row>
    <row r="19" spans="1:14" x14ac:dyDescent="0.3">
      <c r="A19" s="4" t="s">
        <v>30</v>
      </c>
      <c r="B19" s="4">
        <v>72</v>
      </c>
      <c r="C19" s="4" t="s">
        <v>34</v>
      </c>
      <c r="D19" s="4">
        <v>7202</v>
      </c>
      <c r="E19" s="5">
        <v>99780.675687210663</v>
      </c>
      <c r="F19" s="5">
        <v>44891.325991676073</v>
      </c>
      <c r="G19" s="5">
        <v>9060.085352398728</v>
      </c>
      <c r="H19" s="5">
        <v>6395.9413115502039</v>
      </c>
      <c r="I19" s="5">
        <v>14069.075271896701</v>
      </c>
      <c r="J19" s="10">
        <v>15366.224055830442</v>
      </c>
      <c r="K19" s="10">
        <v>21253.283921375874</v>
      </c>
      <c r="L19" s="10">
        <v>24047.142840617769</v>
      </c>
      <c r="M19" s="5">
        <v>4649.7794870240168</v>
      </c>
      <c r="N19" s="5">
        <v>4939.1434465169277</v>
      </c>
    </row>
    <row r="20" spans="1:14" x14ac:dyDescent="0.3">
      <c r="A20" s="4" t="s">
        <v>30</v>
      </c>
      <c r="B20" s="4">
        <v>72</v>
      </c>
      <c r="C20" s="4" t="s">
        <v>35</v>
      </c>
      <c r="D20" s="4">
        <v>7204</v>
      </c>
      <c r="E20" s="5">
        <v>189958.25498513761</v>
      </c>
      <c r="F20" s="5">
        <v>103109.34080593269</v>
      </c>
      <c r="G20" s="5">
        <v>21275.324558335411</v>
      </c>
      <c r="H20" s="5">
        <v>18198.000827576183</v>
      </c>
      <c r="I20" s="5">
        <v>33432.652877384222</v>
      </c>
      <c r="J20" s="10">
        <v>30203.362542636882</v>
      </c>
      <c r="K20" s="10">
        <v>35579.181158716274</v>
      </c>
      <c r="L20" s="10">
        <v>39701.275291893762</v>
      </c>
      <c r="M20" s="5">
        <v>4653.9772471358719</v>
      </c>
      <c r="N20" s="5">
        <v>6914.4804814590098</v>
      </c>
    </row>
    <row r="21" spans="1:14" x14ac:dyDescent="0.3">
      <c r="A21" s="4" t="s">
        <v>30</v>
      </c>
      <c r="B21" s="4">
        <v>72</v>
      </c>
      <c r="C21" s="4" t="s">
        <v>36</v>
      </c>
      <c r="D21" s="4">
        <v>7201</v>
      </c>
      <c r="E21" s="5">
        <v>193052.76686649548</v>
      </c>
      <c r="F21" s="5">
        <v>112723.51057334672</v>
      </c>
      <c r="G21" s="5">
        <v>19092.918643096404</v>
      </c>
      <c r="H21" s="5">
        <v>21428.857122180998</v>
      </c>
      <c r="I21" s="5">
        <v>40734.133808830549</v>
      </c>
      <c r="J21" s="10">
        <v>31467.600999238766</v>
      </c>
      <c r="K21" s="10">
        <v>36332.530724274453</v>
      </c>
      <c r="L21" s="10">
        <v>28571.809496241331</v>
      </c>
      <c r="M21" s="5">
        <v>6196.9938164145042</v>
      </c>
      <c r="N21" s="5">
        <v>9227.9222562184841</v>
      </c>
    </row>
    <row r="22" spans="1:14" x14ac:dyDescent="0.3">
      <c r="A22" s="4" t="s">
        <v>30</v>
      </c>
      <c r="B22" s="4">
        <v>72</v>
      </c>
      <c r="C22" s="4" t="s">
        <v>37</v>
      </c>
      <c r="D22" s="4">
        <v>7206</v>
      </c>
      <c r="E22" s="5">
        <v>132311.83272126588</v>
      </c>
      <c r="F22" s="5">
        <v>76198.384464177012</v>
      </c>
      <c r="G22" s="5">
        <v>11908.064944913929</v>
      </c>
      <c r="H22" s="5">
        <v>10121.855203176839</v>
      </c>
      <c r="I22" s="5">
        <v>28843.979533235957</v>
      </c>
      <c r="J22" s="10">
        <v>25324.484782850286</v>
      </c>
      <c r="K22" s="10">
        <v>21169.893235402538</v>
      </c>
      <c r="L22" s="10">
        <v>24610.000886155452</v>
      </c>
      <c r="M22" s="5">
        <v>3704.7313161954453</v>
      </c>
      <c r="N22" s="5">
        <v>6628.8228193354198</v>
      </c>
    </row>
    <row r="23" spans="1:14" x14ac:dyDescent="0.3">
      <c r="A23" s="4" t="s">
        <v>30</v>
      </c>
      <c r="B23" s="4">
        <v>72</v>
      </c>
      <c r="C23" s="4" t="s">
        <v>38</v>
      </c>
      <c r="D23" s="4">
        <v>7209</v>
      </c>
      <c r="E23" s="5">
        <v>204879.13835473559</v>
      </c>
      <c r="F23" s="5">
        <v>112068.88868004037</v>
      </c>
      <c r="G23" s="5">
        <v>28068.44195459878</v>
      </c>
      <c r="H23" s="5">
        <v>23970.859187504066</v>
      </c>
      <c r="I23" s="5">
        <v>28273.321092953509</v>
      </c>
      <c r="J23" s="10">
        <v>31756.266444984016</v>
      </c>
      <c r="K23" s="10">
        <v>35177.748055508098</v>
      </c>
      <c r="L23" s="10">
        <v>40156.311117528181</v>
      </c>
      <c r="M23" s="5">
        <v>6371.7412028322778</v>
      </c>
      <c r="N23" s="5">
        <v>11104.449298826668</v>
      </c>
    </row>
    <row r="24" spans="1:14" x14ac:dyDescent="0.3">
      <c r="A24" s="4" t="s">
        <v>30</v>
      </c>
      <c r="B24" s="4">
        <v>72</v>
      </c>
      <c r="C24" s="4" t="s">
        <v>39</v>
      </c>
      <c r="D24" s="4">
        <v>7208</v>
      </c>
      <c r="E24" s="5">
        <v>75209.826456984636</v>
      </c>
      <c r="F24" s="5">
        <v>45742.616451138056</v>
      </c>
      <c r="G24" s="5">
        <v>10228.53639814991</v>
      </c>
      <c r="H24" s="5">
        <v>7761.6540903608147</v>
      </c>
      <c r="I24" s="5">
        <v>14665.916159112005</v>
      </c>
      <c r="J24" s="10">
        <v>13086.509803515326</v>
      </c>
      <c r="K24" s="10">
        <v>7897.0317779833858</v>
      </c>
      <c r="L24" s="10">
        <v>20457.072796299821</v>
      </c>
      <c r="M24" s="5">
        <v>484.35128238298114</v>
      </c>
      <c r="N24" s="5">
        <v>628.75414918039155</v>
      </c>
    </row>
    <row r="25" spans="1:14" x14ac:dyDescent="0.3">
      <c r="A25" s="4" t="s">
        <v>30</v>
      </c>
      <c r="B25" s="4">
        <v>72</v>
      </c>
      <c r="C25" s="4" t="s">
        <v>40</v>
      </c>
      <c r="D25" s="4">
        <v>7210</v>
      </c>
      <c r="E25" s="5">
        <v>118956.51717558943</v>
      </c>
      <c r="F25" s="5">
        <v>57348.936930351672</v>
      </c>
      <c r="G25" s="5">
        <v>8767.0953158409411</v>
      </c>
      <c r="H25" s="5">
        <v>9920.973532444159</v>
      </c>
      <c r="I25" s="5">
        <v>18081.390610689596</v>
      </c>
      <c r="J25" s="10">
        <v>20579.477471376969</v>
      </c>
      <c r="K25" s="10">
        <v>21412.173091606095</v>
      </c>
      <c r="L25" s="10">
        <v>30452.868396950893</v>
      </c>
      <c r="M25" s="5">
        <v>4901.0085076342848</v>
      </c>
      <c r="N25" s="5">
        <v>4841.5302490464901</v>
      </c>
    </row>
    <row r="26" spans="1:14" x14ac:dyDescent="0.3">
      <c r="A26" s="4" t="s">
        <v>30</v>
      </c>
      <c r="B26" s="4">
        <v>72</v>
      </c>
      <c r="C26" s="4" t="s">
        <v>41</v>
      </c>
      <c r="D26" s="4">
        <v>7205</v>
      </c>
      <c r="E26" s="5">
        <v>182011.63592237537</v>
      </c>
      <c r="F26" s="5">
        <v>108224.11871944441</v>
      </c>
      <c r="G26" s="5">
        <v>26136.870918453104</v>
      </c>
      <c r="H26" s="5">
        <v>23479.501033986424</v>
      </c>
      <c r="I26" s="5">
        <v>26209.675572822056</v>
      </c>
      <c r="J26" s="10">
        <v>32398.071194182812</v>
      </c>
      <c r="K26" s="10">
        <v>33308.129373794691</v>
      </c>
      <c r="L26" s="10">
        <v>35128.245733018448</v>
      </c>
      <c r="M26" s="5">
        <v>2293.3466126219296</v>
      </c>
      <c r="N26" s="5">
        <v>3057.795483495906</v>
      </c>
    </row>
    <row r="27" spans="1:14" x14ac:dyDescent="0.3">
      <c r="A27" s="4" t="s">
        <v>42</v>
      </c>
      <c r="B27" s="4">
        <v>84</v>
      </c>
      <c r="C27" s="4" t="s">
        <v>43</v>
      </c>
      <c r="D27" s="4">
        <v>8408</v>
      </c>
      <c r="E27" s="5">
        <v>132874.99168913253</v>
      </c>
      <c r="F27" s="5">
        <v>77785.020134818187</v>
      </c>
      <c r="G27" s="5">
        <v>8424.2744730910017</v>
      </c>
      <c r="H27" s="5">
        <v>8105.374493037084</v>
      </c>
      <c r="I27" s="5">
        <v>30162.623113433085</v>
      </c>
      <c r="J27" s="10">
        <v>31092.748055257012</v>
      </c>
      <c r="K27" s="10">
        <v>23572.023525652112</v>
      </c>
      <c r="L27" s="10">
        <v>25777.74838769171</v>
      </c>
      <c r="M27" s="5">
        <v>2551.1998404313449</v>
      </c>
      <c r="N27" s="5">
        <v>3188.9998005391808</v>
      </c>
    </row>
    <row r="28" spans="1:14" x14ac:dyDescent="0.3">
      <c r="A28" s="4" t="s">
        <v>42</v>
      </c>
      <c r="B28" s="4">
        <v>84</v>
      </c>
      <c r="C28" s="4" t="s">
        <v>44</v>
      </c>
      <c r="D28" s="4">
        <v>8401</v>
      </c>
      <c r="E28" s="5">
        <v>173715.07371867532</v>
      </c>
      <c r="F28" s="5">
        <v>95022.145324115409</v>
      </c>
      <c r="G28" s="5">
        <v>13098.116558388119</v>
      </c>
      <c r="H28" s="5">
        <v>7400.2621404155689</v>
      </c>
      <c r="I28" s="5">
        <v>39085.891586701946</v>
      </c>
      <c r="J28" s="10">
        <v>35437.875038609767</v>
      </c>
      <c r="K28" s="10">
        <v>30747.568048205536</v>
      </c>
      <c r="L28" s="10">
        <v>28836.702237300105</v>
      </c>
      <c r="M28" s="5">
        <v>8651.0106711900316</v>
      </c>
      <c r="N28" s="5">
        <v>10457.647437864254</v>
      </c>
    </row>
    <row r="29" spans="1:14" x14ac:dyDescent="0.3">
      <c r="A29" s="4" t="s">
        <v>42</v>
      </c>
      <c r="B29" s="4">
        <v>84</v>
      </c>
      <c r="C29" s="4" t="s">
        <v>45</v>
      </c>
      <c r="D29" s="4">
        <v>8403</v>
      </c>
      <c r="E29" s="5">
        <v>203117.61262051639</v>
      </c>
      <c r="F29" s="5">
        <v>118580.06224785748</v>
      </c>
      <c r="G29" s="5">
        <v>16472.838383523882</v>
      </c>
      <c r="H29" s="5">
        <v>11313.651022962762</v>
      </c>
      <c r="I29" s="5">
        <v>44888.992389134124</v>
      </c>
      <c r="J29" s="10">
        <v>45904.580452236703</v>
      </c>
      <c r="K29" s="10">
        <v>39811.052073621213</v>
      </c>
      <c r="L29" s="10">
        <v>39201.699235759661</v>
      </c>
      <c r="M29" s="5">
        <v>2092.1114099913189</v>
      </c>
      <c r="N29" s="5">
        <v>3432.6876532867268</v>
      </c>
    </row>
    <row r="30" spans="1:14" x14ac:dyDescent="0.3">
      <c r="A30" s="4" t="s">
        <v>42</v>
      </c>
      <c r="B30" s="4">
        <v>84</v>
      </c>
      <c r="C30" s="4" t="s">
        <v>46</v>
      </c>
      <c r="D30" s="4">
        <v>8405</v>
      </c>
      <c r="E30" s="5">
        <v>167548.28538175509</v>
      </c>
      <c r="F30" s="5">
        <v>93475.188414481177</v>
      </c>
      <c r="G30" s="5">
        <v>15548.480883426872</v>
      </c>
      <c r="H30" s="5">
        <v>13102.275916853248</v>
      </c>
      <c r="I30" s="5">
        <v>30644.581396323007</v>
      </c>
      <c r="J30" s="10">
        <v>34179.85021787804</v>
      </c>
      <c r="K30" s="10">
        <v>33342.108790969265</v>
      </c>
      <c r="L30" s="10">
        <v>33509.657076351017</v>
      </c>
      <c r="M30" s="5">
        <v>2647.26290903173</v>
      </c>
      <c r="N30" s="5">
        <v>4574.0681909219147</v>
      </c>
    </row>
    <row r="31" spans="1:14" x14ac:dyDescent="0.3">
      <c r="A31" s="4" t="s">
        <v>42</v>
      </c>
      <c r="B31" s="4">
        <v>84</v>
      </c>
      <c r="C31" s="4" t="s">
        <v>47</v>
      </c>
      <c r="D31" s="4">
        <v>8402</v>
      </c>
      <c r="E31" s="5">
        <v>70173.971057313669</v>
      </c>
      <c r="F31" s="5">
        <v>42953.487684181695</v>
      </c>
      <c r="G31" s="5">
        <v>6701.6142359734558</v>
      </c>
      <c r="H31" s="5">
        <v>6848.9795751938145</v>
      </c>
      <c r="I31" s="5">
        <v>14245.316124634674</v>
      </c>
      <c r="J31" s="10">
        <v>15157.577748379752</v>
      </c>
      <c r="K31" s="10">
        <v>10596.269629654364</v>
      </c>
      <c r="L31" s="10">
        <v>11929.575079743325</v>
      </c>
      <c r="M31" s="5">
        <v>2224.514882516843</v>
      </c>
      <c r="N31" s="5">
        <v>2470.1237812174413</v>
      </c>
    </row>
    <row r="32" spans="1:14" x14ac:dyDescent="0.3">
      <c r="A32" s="4" t="s">
        <v>42</v>
      </c>
      <c r="B32" s="4">
        <v>84</v>
      </c>
      <c r="C32" s="4" t="s">
        <v>48</v>
      </c>
      <c r="D32" s="4">
        <v>8404</v>
      </c>
      <c r="E32" s="5">
        <v>82445.863178704793</v>
      </c>
      <c r="F32" s="5">
        <v>45518.361060962918</v>
      </c>
      <c r="G32" s="5">
        <v>6636.8919858857362</v>
      </c>
      <c r="H32" s="5">
        <v>5820.6779404165582</v>
      </c>
      <c r="I32" s="5">
        <v>17890.752309778942</v>
      </c>
      <c r="J32" s="10">
        <v>15170.038824881682</v>
      </c>
      <c r="K32" s="10">
        <v>16324.280909383549</v>
      </c>
      <c r="L32" s="10">
        <v>15499.8222775965</v>
      </c>
      <c r="M32" s="5">
        <v>2324.9733416394747</v>
      </c>
      <c r="N32" s="5">
        <v>2778.4255891223515</v>
      </c>
    </row>
    <row r="33" spans="1:14" x14ac:dyDescent="0.3">
      <c r="A33" s="4" t="s">
        <v>42</v>
      </c>
      <c r="B33" s="4">
        <v>84</v>
      </c>
      <c r="C33" s="4" t="s">
        <v>49</v>
      </c>
      <c r="D33" s="4">
        <v>8407</v>
      </c>
      <c r="E33" s="5">
        <v>150221.54586763019</v>
      </c>
      <c r="F33" s="5">
        <v>80218.305493314518</v>
      </c>
      <c r="G33" s="5">
        <v>16223.92695370406</v>
      </c>
      <c r="H33" s="5">
        <v>14421.268403292499</v>
      </c>
      <c r="I33" s="5">
        <v>23885.225792953202</v>
      </c>
      <c r="J33" s="10">
        <v>25687.884343364763</v>
      </c>
      <c r="K33" s="10">
        <v>30494.97381112893</v>
      </c>
      <c r="L33" s="10">
        <v>29443.422990055518</v>
      </c>
      <c r="M33" s="5">
        <v>3845.6715742113338</v>
      </c>
      <c r="N33" s="5">
        <v>6219.17199891989</v>
      </c>
    </row>
    <row r="34" spans="1:14" x14ac:dyDescent="0.3">
      <c r="A34" s="4" t="s">
        <v>42</v>
      </c>
      <c r="B34" s="4">
        <v>84</v>
      </c>
      <c r="C34" s="4" t="s">
        <v>50</v>
      </c>
      <c r="D34" s="4">
        <v>8406</v>
      </c>
      <c r="E34" s="5">
        <v>157655.25758089538</v>
      </c>
      <c r="F34" s="5">
        <v>85007.714887618786</v>
      </c>
      <c r="G34" s="5">
        <v>14062.848976215868</v>
      </c>
      <c r="H34" s="5">
        <v>12297.11009130984</v>
      </c>
      <c r="I34" s="5">
        <v>26328.42801600953</v>
      </c>
      <c r="J34" s="10">
        <v>32319.32780408355</v>
      </c>
      <c r="K34" s="10">
        <v>33107.604091988032</v>
      </c>
      <c r="L34" s="10">
        <v>27116.704303914004</v>
      </c>
      <c r="M34" s="5">
        <v>4855.7819334915766</v>
      </c>
      <c r="N34" s="5">
        <v>7567.4523638829787</v>
      </c>
    </row>
    <row r="35" spans="1:14" x14ac:dyDescent="0.3">
      <c r="A35" s="4" t="s">
        <v>51</v>
      </c>
      <c r="B35" s="4">
        <v>82</v>
      </c>
      <c r="C35" s="4" t="s">
        <v>52</v>
      </c>
      <c r="D35" s="4">
        <v>8205</v>
      </c>
      <c r="E35" s="5">
        <v>79060.310316471252</v>
      </c>
      <c r="F35" s="5">
        <v>46621.864993623101</v>
      </c>
      <c r="G35" s="5">
        <v>13993.67492601541</v>
      </c>
      <c r="H35" s="5">
        <v>10989.383133989504</v>
      </c>
      <c r="I35" s="5">
        <v>11123.785661527505</v>
      </c>
      <c r="J35" s="10">
        <v>10515.021272090677</v>
      </c>
      <c r="K35" s="10">
        <v>11779.986237154217</v>
      </c>
      <c r="L35" s="10">
        <v>13361.192443483642</v>
      </c>
      <c r="M35" s="5">
        <v>2933.1375127410829</v>
      </c>
      <c r="N35" s="5">
        <v>4364.1291294692128</v>
      </c>
    </row>
    <row r="36" spans="1:14" x14ac:dyDescent="0.3">
      <c r="A36" s="4" t="s">
        <v>51</v>
      </c>
      <c r="B36" s="4">
        <v>82</v>
      </c>
      <c r="C36" s="4" t="s">
        <v>53</v>
      </c>
      <c r="D36" s="4">
        <v>8202</v>
      </c>
      <c r="E36" s="5">
        <v>335201.31608633103</v>
      </c>
      <c r="F36" s="5">
        <v>199310.70254493243</v>
      </c>
      <c r="G36" s="5">
        <v>28626.192393772671</v>
      </c>
      <c r="H36" s="5">
        <v>31307.802922463317</v>
      </c>
      <c r="I36" s="5">
        <v>67978.826902307934</v>
      </c>
      <c r="J36" s="10">
        <v>71397.880326388506</v>
      </c>
      <c r="K36" s="10">
        <v>52291.405309467649</v>
      </c>
      <c r="L36" s="10">
        <v>60336.236895539587</v>
      </c>
      <c r="M36" s="5">
        <v>9050.4355343309398</v>
      </c>
      <c r="N36" s="5">
        <v>14212.535802060436</v>
      </c>
    </row>
    <row r="37" spans="1:14" x14ac:dyDescent="0.3">
      <c r="A37" s="4" t="s">
        <v>51</v>
      </c>
      <c r="B37" s="4">
        <v>82</v>
      </c>
      <c r="C37" s="4" t="s">
        <v>54</v>
      </c>
      <c r="D37" s="4">
        <v>8201</v>
      </c>
      <c r="E37" s="5">
        <v>158880.00783718852</v>
      </c>
      <c r="F37" s="5">
        <v>93040.1325894576</v>
      </c>
      <c r="G37" s="5">
        <v>12646.848623840207</v>
      </c>
      <c r="H37" s="5">
        <v>10772.064531361382</v>
      </c>
      <c r="I37" s="5">
        <v>32125.537584679518</v>
      </c>
      <c r="J37" s="10">
        <v>37495.681849576489</v>
      </c>
      <c r="K37" s="10">
        <v>24467.521206927035</v>
      </c>
      <c r="L37" s="10">
        <v>29869.441473391442</v>
      </c>
      <c r="M37" s="5">
        <v>5830.8962876248188</v>
      </c>
      <c r="N37" s="5">
        <v>5672.0162797876301</v>
      </c>
    </row>
    <row r="38" spans="1:14" x14ac:dyDescent="0.3">
      <c r="A38" s="4" t="s">
        <v>51</v>
      </c>
      <c r="B38" s="4">
        <v>82</v>
      </c>
      <c r="C38" s="4" t="s">
        <v>55</v>
      </c>
      <c r="D38" s="4">
        <v>8203</v>
      </c>
      <c r="E38" s="5">
        <v>138459.66593776632</v>
      </c>
      <c r="F38" s="5">
        <v>75335.904236738657</v>
      </c>
      <c r="G38" s="5">
        <v>15230.563253154294</v>
      </c>
      <c r="H38" s="5">
        <v>11990.607070210563</v>
      </c>
      <c r="I38" s="5">
        <v>21945.857051135961</v>
      </c>
      <c r="J38" s="10">
        <v>26168.876862237834</v>
      </c>
      <c r="K38" s="10">
        <v>26861.175191926661</v>
      </c>
      <c r="L38" s="10">
        <v>31845.723165686253</v>
      </c>
      <c r="M38" s="5">
        <v>2173.8167552229311</v>
      </c>
      <c r="N38" s="5">
        <v>2243.0465881918144</v>
      </c>
    </row>
    <row r="39" spans="1:14" x14ac:dyDescent="0.3">
      <c r="A39" s="4" t="s">
        <v>51</v>
      </c>
      <c r="B39" s="4">
        <v>82</v>
      </c>
      <c r="C39" s="4" t="s">
        <v>56</v>
      </c>
      <c r="D39" s="4">
        <v>8204</v>
      </c>
      <c r="E39" s="5">
        <v>235303.82169979738</v>
      </c>
      <c r="F39" s="5">
        <v>141652.90066327804</v>
      </c>
      <c r="G39" s="5">
        <v>24000.989813379332</v>
      </c>
      <c r="H39" s="5">
        <v>27295.243317176497</v>
      </c>
      <c r="I39" s="5">
        <v>44943.029944661299</v>
      </c>
      <c r="J39" s="10">
        <v>45413.637588060898</v>
      </c>
      <c r="K39" s="10">
        <v>40942.864975764744</v>
      </c>
      <c r="L39" s="10">
        <v>42354.687905963525</v>
      </c>
      <c r="M39" s="5">
        <v>5129.6233130555829</v>
      </c>
      <c r="N39" s="5">
        <v>5223.7448417355017</v>
      </c>
    </row>
    <row r="40" spans="1:14" x14ac:dyDescent="0.3">
      <c r="A40" s="4" t="s">
        <v>57</v>
      </c>
      <c r="B40" s="4">
        <v>73</v>
      </c>
      <c r="C40" s="4" t="s">
        <v>58</v>
      </c>
      <c r="D40" s="4">
        <v>7302</v>
      </c>
      <c r="E40" s="5">
        <v>54238.332433017931</v>
      </c>
      <c r="F40" s="5">
        <v>28621.568024903565</v>
      </c>
      <c r="G40" s="5">
        <v>5385.8664105986809</v>
      </c>
      <c r="H40" s="5">
        <v>4621.1059232931275</v>
      </c>
      <c r="I40" s="5">
        <v>9936.4625017288854</v>
      </c>
      <c r="J40" s="10">
        <v>8678.1331892828694</v>
      </c>
      <c r="K40" s="10">
        <v>10793.428154170568</v>
      </c>
      <c r="L40" s="10">
        <v>12637.531456893179</v>
      </c>
      <c r="M40" s="5">
        <v>987.13765028092644</v>
      </c>
      <c r="N40" s="5">
        <v>1198.6671467696963</v>
      </c>
    </row>
    <row r="41" spans="1:14" x14ac:dyDescent="0.3">
      <c r="A41" s="4" t="s">
        <v>57</v>
      </c>
      <c r="B41" s="4">
        <v>73</v>
      </c>
      <c r="C41" s="4" t="s">
        <v>59</v>
      </c>
      <c r="D41" s="4">
        <v>7305</v>
      </c>
      <c r="E41" s="5">
        <v>66323.817710103831</v>
      </c>
      <c r="F41" s="5">
        <v>39263.700084381475</v>
      </c>
      <c r="G41" s="5">
        <v>7759.8866720821488</v>
      </c>
      <c r="H41" s="5">
        <v>6692.073206949477</v>
      </c>
      <c r="I41" s="5">
        <v>12342.862475850323</v>
      </c>
      <c r="J41" s="10">
        <v>12468.87772949952</v>
      </c>
      <c r="K41" s="10">
        <v>9219.0106617044312</v>
      </c>
      <c r="L41" s="10">
        <v>10943.429922167132</v>
      </c>
      <c r="M41" s="5">
        <v>3057.5279964357865</v>
      </c>
      <c r="N41" s="5">
        <v>3840.1490454150116</v>
      </c>
    </row>
    <row r="42" spans="1:14" x14ac:dyDescent="0.3">
      <c r="A42" s="4" t="s">
        <v>57</v>
      </c>
      <c r="B42" s="4">
        <v>73</v>
      </c>
      <c r="C42" s="4" t="s">
        <v>60</v>
      </c>
      <c r="D42" s="4">
        <v>7306</v>
      </c>
      <c r="E42" s="5">
        <v>105543.05292594964</v>
      </c>
      <c r="F42" s="5">
        <v>56148.904156605204</v>
      </c>
      <c r="G42" s="5">
        <v>9182.2456045576182</v>
      </c>
      <c r="H42" s="5">
        <v>7556.8825894979936</v>
      </c>
      <c r="I42" s="5">
        <v>18090.07927150777</v>
      </c>
      <c r="J42" s="10">
        <v>21319.696691041827</v>
      </c>
      <c r="K42" s="10">
        <v>17309.060679855746</v>
      </c>
      <c r="L42" s="10">
        <v>18786.663420819033</v>
      </c>
      <c r="M42" s="5">
        <v>3430.1492200933635</v>
      </c>
      <c r="N42" s="5">
        <v>9868.2754485762907</v>
      </c>
    </row>
    <row r="43" spans="1:14" x14ac:dyDescent="0.3">
      <c r="A43" s="4" t="s">
        <v>57</v>
      </c>
      <c r="B43" s="4">
        <v>73</v>
      </c>
      <c r="C43" s="4" t="s">
        <v>61</v>
      </c>
      <c r="D43" s="4">
        <v>7307</v>
      </c>
      <c r="E43" s="6">
        <v>59120</v>
      </c>
      <c r="F43" s="5">
        <v>31008.44</v>
      </c>
      <c r="G43" s="5">
        <v>5409.48</v>
      </c>
      <c r="H43" s="5">
        <v>4966.08</v>
      </c>
      <c r="I43" s="5">
        <v>9873.0399999999991</v>
      </c>
      <c r="J43" s="10">
        <v>10759.84</v>
      </c>
      <c r="K43" s="10">
        <v>11646.64</v>
      </c>
      <c r="L43" s="10">
        <v>13361.12</v>
      </c>
      <c r="M43" s="5">
        <v>733.08799999999997</v>
      </c>
      <c r="N43" s="5">
        <v>2370.712</v>
      </c>
    </row>
    <row r="44" spans="1:14" x14ac:dyDescent="0.3">
      <c r="A44" s="4" t="s">
        <v>57</v>
      </c>
      <c r="B44" s="4">
        <v>73</v>
      </c>
      <c r="C44" s="4" t="s">
        <v>62</v>
      </c>
      <c r="D44" s="4">
        <v>7308</v>
      </c>
      <c r="E44" s="5">
        <v>66015.262806384359</v>
      </c>
      <c r="F44" s="5">
        <v>36493.23727936927</v>
      </c>
      <c r="G44" s="5">
        <v>6311.0591242903447</v>
      </c>
      <c r="H44" s="5">
        <v>5241.6118668269182</v>
      </c>
      <c r="I44" s="5">
        <v>13321.880034328364</v>
      </c>
      <c r="J44" s="10">
        <v>11618.686253923646</v>
      </c>
      <c r="K44" s="10">
        <v>11684.701516730031</v>
      </c>
      <c r="L44" s="10">
        <v>11684.701516730031</v>
      </c>
      <c r="M44" s="5">
        <v>2125.6914623655766</v>
      </c>
      <c r="N44" s="5">
        <v>4026.931031189446</v>
      </c>
    </row>
    <row r="45" spans="1:14" x14ac:dyDescent="0.3">
      <c r="A45" s="4" t="s">
        <v>57</v>
      </c>
      <c r="B45" s="4">
        <v>73</v>
      </c>
      <c r="C45" s="4" t="s">
        <v>63</v>
      </c>
      <c r="D45" s="4">
        <v>7303</v>
      </c>
      <c r="E45" s="5">
        <v>151689.80046136753</v>
      </c>
      <c r="F45" s="5">
        <v>86751.396883856098</v>
      </c>
      <c r="G45" s="5">
        <v>17596.016853518635</v>
      </c>
      <c r="H45" s="5">
        <v>14091.982462861042</v>
      </c>
      <c r="I45" s="5">
        <v>25180.506876587006</v>
      </c>
      <c r="J45" s="10">
        <v>29882.890690889406</v>
      </c>
      <c r="K45" s="10">
        <v>20629.812862745985</v>
      </c>
      <c r="L45" s="10">
        <v>20644.98184279212</v>
      </c>
      <c r="M45" s="5">
        <v>11270.552174279608</v>
      </c>
      <c r="N45" s="5">
        <v>12393.056697693726</v>
      </c>
    </row>
    <row r="46" spans="1:14" x14ac:dyDescent="0.3">
      <c r="A46" s="4" t="s">
        <v>57</v>
      </c>
      <c r="B46" s="4">
        <v>73</v>
      </c>
      <c r="C46" s="4" t="s">
        <v>64</v>
      </c>
      <c r="D46" s="4">
        <v>7309</v>
      </c>
      <c r="E46" s="5">
        <v>109541.22792646647</v>
      </c>
      <c r="F46" s="5">
        <v>63829.673512752015</v>
      </c>
      <c r="G46" s="5">
        <v>8347.0415679967446</v>
      </c>
      <c r="H46" s="5">
        <v>10877.44393309812</v>
      </c>
      <c r="I46" s="5">
        <v>20177.494184055126</v>
      </c>
      <c r="J46" s="10">
        <v>24427.693827602023</v>
      </c>
      <c r="K46" s="10">
        <v>22894.116636631494</v>
      </c>
      <c r="L46" s="10">
        <v>18841.091203352233</v>
      </c>
      <c r="M46" s="5">
        <v>3346.4845131535508</v>
      </c>
      <c r="N46" s="5">
        <v>629.86206057718221</v>
      </c>
    </row>
    <row r="47" spans="1:14" x14ac:dyDescent="0.3">
      <c r="A47" s="4" t="s">
        <v>57</v>
      </c>
      <c r="B47" s="4">
        <v>73</v>
      </c>
      <c r="C47" s="4" t="s">
        <v>65</v>
      </c>
      <c r="D47" s="4">
        <v>7301</v>
      </c>
      <c r="E47" s="5">
        <v>127464.84457432962</v>
      </c>
      <c r="F47" s="5">
        <v>70908.693036699566</v>
      </c>
      <c r="G47" s="5">
        <v>15678.175882642543</v>
      </c>
      <c r="H47" s="5">
        <v>12274.864532507941</v>
      </c>
      <c r="I47" s="5">
        <v>21669.023577636035</v>
      </c>
      <c r="J47" s="10">
        <v>21286.629043913046</v>
      </c>
      <c r="K47" s="10">
        <v>22306.347800507683</v>
      </c>
      <c r="L47" s="10">
        <v>24473.250158271287</v>
      </c>
      <c r="M47" s="5">
        <v>3772.9593994001571</v>
      </c>
      <c r="N47" s="5">
        <v>6003.5941794509254</v>
      </c>
    </row>
    <row r="48" spans="1:14" x14ac:dyDescent="0.3">
      <c r="A48" s="4" t="s">
        <v>57</v>
      </c>
      <c r="B48" s="4">
        <v>73</v>
      </c>
      <c r="C48" s="4" t="s">
        <v>66</v>
      </c>
      <c r="D48" s="4">
        <v>7304</v>
      </c>
      <c r="E48" s="5">
        <v>319745.57793050969</v>
      </c>
      <c r="F48" s="5">
        <v>169273.30895641184</v>
      </c>
      <c r="G48" s="5">
        <v>32614.048948911986</v>
      </c>
      <c r="H48" s="5">
        <v>31718.761330706562</v>
      </c>
      <c r="I48" s="5">
        <v>51479.038046812064</v>
      </c>
      <c r="J48" s="10">
        <v>53461.460629981215</v>
      </c>
      <c r="K48" s="10">
        <v>61710.896540588372</v>
      </c>
      <c r="L48" s="10">
        <v>59472.6774950748</v>
      </c>
      <c r="M48" s="5">
        <v>12182.30651915242</v>
      </c>
      <c r="N48" s="5">
        <v>17106.38841928227</v>
      </c>
    </row>
    <row r="49" spans="1:14" x14ac:dyDescent="0.3">
      <c r="A49" s="4" t="s">
        <v>67</v>
      </c>
      <c r="B49" s="4">
        <v>71</v>
      </c>
      <c r="C49" s="4" t="s">
        <v>68</v>
      </c>
      <c r="D49" s="4">
        <v>7110</v>
      </c>
      <c r="E49" s="5">
        <v>54057.721553747084</v>
      </c>
      <c r="F49" s="5">
        <v>33029.26786933947</v>
      </c>
      <c r="G49" s="5">
        <v>4135.4156988616514</v>
      </c>
      <c r="H49" s="5">
        <v>3108.3189893404574</v>
      </c>
      <c r="I49" s="5">
        <v>13568.488109990518</v>
      </c>
      <c r="J49" s="10">
        <v>12217.045071146842</v>
      </c>
      <c r="K49" s="10">
        <v>8216.7736761695542</v>
      </c>
      <c r="L49" s="10">
        <v>7297.7924097558571</v>
      </c>
      <c r="M49" s="5">
        <v>3032.6381791652107</v>
      </c>
      <c r="N49" s="5">
        <v>2481.2494193169914</v>
      </c>
    </row>
    <row r="50" spans="1:14" x14ac:dyDescent="0.3">
      <c r="A50" s="11" t="s">
        <v>67</v>
      </c>
      <c r="B50" s="11">
        <v>71</v>
      </c>
      <c r="C50" s="11" t="s">
        <v>69</v>
      </c>
      <c r="D50" s="11">
        <v>7103</v>
      </c>
      <c r="E50" s="5">
        <v>73476.477812774567</v>
      </c>
      <c r="F50" s="5">
        <v>40044.680407962136</v>
      </c>
      <c r="G50" s="5">
        <v>7568.0772147157795</v>
      </c>
      <c r="H50" s="5">
        <v>6318.9770918986123</v>
      </c>
      <c r="I50" s="5">
        <v>14107.483740052716</v>
      </c>
      <c r="J50" s="10">
        <v>12050.142361295029</v>
      </c>
      <c r="K50" s="10">
        <v>9111.0832487840471</v>
      </c>
      <c r="L50" s="10">
        <v>12784.907139422774</v>
      </c>
      <c r="M50" s="5">
        <v>3673.8238906387287</v>
      </c>
      <c r="N50" s="5">
        <v>7861.9831259668781</v>
      </c>
    </row>
    <row r="51" spans="1:14" x14ac:dyDescent="0.3">
      <c r="A51" s="4" t="s">
        <v>67</v>
      </c>
      <c r="B51" s="4">
        <v>71</v>
      </c>
      <c r="C51" s="4" t="s">
        <v>70</v>
      </c>
      <c r="D51" s="4">
        <v>7108</v>
      </c>
      <c r="E51" s="5">
        <v>57300.587975436145</v>
      </c>
      <c r="F51" s="5">
        <v>31670.034974023554</v>
      </c>
      <c r="G51" s="5">
        <v>6761.4693811014649</v>
      </c>
      <c r="H51" s="5">
        <v>4824.7095075317229</v>
      </c>
      <c r="I51" s="5">
        <v>9998.9526017136068</v>
      </c>
      <c r="J51" s="10">
        <v>10084.903483676761</v>
      </c>
      <c r="K51" s="10">
        <v>10256.805247603072</v>
      </c>
      <c r="L51" s="10">
        <v>11975.822886866154</v>
      </c>
      <c r="M51" s="5">
        <v>1260.6129354595951</v>
      </c>
      <c r="N51" s="5">
        <v>2137.3119314837681</v>
      </c>
    </row>
    <row r="52" spans="1:14" x14ac:dyDescent="0.3">
      <c r="A52" s="4" t="s">
        <v>67</v>
      </c>
      <c r="B52" s="4">
        <v>71</v>
      </c>
      <c r="C52" s="4" t="s">
        <v>71</v>
      </c>
      <c r="D52" s="4">
        <v>7107</v>
      </c>
      <c r="E52" s="5">
        <v>260703.07021781954</v>
      </c>
      <c r="F52" s="5">
        <v>151077.42919122643</v>
      </c>
      <c r="G52" s="5">
        <v>29459.446934613607</v>
      </c>
      <c r="H52" s="5">
        <v>30762.962285702703</v>
      </c>
      <c r="I52" s="5">
        <v>43146.358121049132</v>
      </c>
      <c r="J52" s="10">
        <v>47708.661849860975</v>
      </c>
      <c r="K52" s="10">
        <v>42233.897375286761</v>
      </c>
      <c r="L52" s="10">
        <v>49533.583341385711</v>
      </c>
      <c r="M52" s="5">
        <v>7873.2327205781512</v>
      </c>
      <c r="N52" s="5">
        <v>9984.9275893424892</v>
      </c>
    </row>
    <row r="53" spans="1:14" x14ac:dyDescent="0.3">
      <c r="A53" s="11" t="s">
        <v>67</v>
      </c>
      <c r="B53" s="11">
        <v>71</v>
      </c>
      <c r="C53" s="11" t="s">
        <v>72</v>
      </c>
      <c r="D53" s="11">
        <v>7105</v>
      </c>
      <c r="E53" s="5">
        <v>55177.351362011228</v>
      </c>
      <c r="F53" s="5">
        <v>31826.296265608078</v>
      </c>
      <c r="G53" s="5">
        <v>4436.2590495057029</v>
      </c>
      <c r="H53" s="5">
        <v>4684.5571306347538</v>
      </c>
      <c r="I53" s="5">
        <v>11256.17967785029</v>
      </c>
      <c r="J53" s="10">
        <v>11449.300407617329</v>
      </c>
      <c r="K53" s="10">
        <v>10428.519407420121</v>
      </c>
      <c r="L53" s="10">
        <v>9435.3270829039211</v>
      </c>
      <c r="M53" s="5">
        <v>1462.1998110932977</v>
      </c>
      <c r="N53" s="5">
        <v>2025.0087949858123</v>
      </c>
    </row>
    <row r="54" spans="1:14" x14ac:dyDescent="0.3">
      <c r="A54" s="11" t="s">
        <v>67</v>
      </c>
      <c r="B54" s="11">
        <v>71</v>
      </c>
      <c r="C54" s="11" t="s">
        <v>73</v>
      </c>
      <c r="D54" s="11">
        <v>7106</v>
      </c>
      <c r="E54" s="5">
        <v>121986.19102711513</v>
      </c>
      <c r="F54" s="5">
        <v>66506.871347983179</v>
      </c>
      <c r="G54" s="5">
        <v>17078.06674379612</v>
      </c>
      <c r="H54" s="5">
        <v>11966.845339759995</v>
      </c>
      <c r="I54" s="5">
        <v>21725.740621929206</v>
      </c>
      <c r="J54" s="10">
        <v>15736.218642497852</v>
      </c>
      <c r="K54" s="10">
        <v>22323.472957962069</v>
      </c>
      <c r="L54" s="10">
        <v>23421.348677206104</v>
      </c>
      <c r="M54" s="5">
        <v>3830.3663982514149</v>
      </c>
      <c r="N54" s="5">
        <v>5904.1316457123721</v>
      </c>
    </row>
    <row r="55" spans="1:14" x14ac:dyDescent="0.3">
      <c r="A55" s="4" t="s">
        <v>67</v>
      </c>
      <c r="B55" s="4">
        <v>71</v>
      </c>
      <c r="C55" s="4" t="s">
        <v>74</v>
      </c>
      <c r="D55" s="4">
        <v>7111</v>
      </c>
      <c r="E55" s="5">
        <v>183475.95872164689</v>
      </c>
      <c r="F55" s="5">
        <v>42566.422423422082</v>
      </c>
      <c r="G55" s="5">
        <v>7669.2950745648395</v>
      </c>
      <c r="H55" s="5">
        <v>5687.7547203710537</v>
      </c>
      <c r="I55" s="5">
        <v>16843.093010647186</v>
      </c>
      <c r="J55" s="10">
        <v>12366.279617839002</v>
      </c>
      <c r="K55" s="10">
        <v>55042.787616494075</v>
      </c>
      <c r="L55" s="10">
        <v>46786.369474019957</v>
      </c>
      <c r="M55" s="5">
        <v>29723.105312906799</v>
      </c>
      <c r="N55" s="5">
        <v>9357.2738948039914</v>
      </c>
    </row>
    <row r="56" spans="1:14" x14ac:dyDescent="0.3">
      <c r="A56" s="11" t="s">
        <v>67</v>
      </c>
      <c r="B56" s="11">
        <v>71</v>
      </c>
      <c r="C56" s="11" t="s">
        <v>75</v>
      </c>
      <c r="D56" s="11">
        <v>7102</v>
      </c>
      <c r="E56" s="5">
        <v>76282.888325927517</v>
      </c>
      <c r="F56" s="5">
        <v>31680.283521757698</v>
      </c>
      <c r="G56" s="5">
        <v>7857.1374975705339</v>
      </c>
      <c r="H56" s="5">
        <v>7346.0421457868197</v>
      </c>
      <c r="I56" s="5">
        <v>8009.7032742223892</v>
      </c>
      <c r="J56" s="10">
        <v>8467.4006041779539</v>
      </c>
      <c r="K56" s="10">
        <v>20481.955515511541</v>
      </c>
      <c r="L56" s="10">
        <v>18765.590528178171</v>
      </c>
      <c r="M56" s="5">
        <v>2700.4142467378342</v>
      </c>
      <c r="N56" s="5">
        <v>2654.6445137422775</v>
      </c>
    </row>
    <row r="57" spans="1:14" x14ac:dyDescent="0.3">
      <c r="A57" s="11" t="s">
        <v>67</v>
      </c>
      <c r="B57" s="11">
        <v>71</v>
      </c>
      <c r="C57" s="11" t="s">
        <v>76</v>
      </c>
      <c r="D57" s="11">
        <v>7104</v>
      </c>
      <c r="E57" s="5">
        <v>125532.77140822435</v>
      </c>
      <c r="F57" s="5">
        <v>77541.592898860166</v>
      </c>
      <c r="G57" s="5">
        <v>12929.875455047108</v>
      </c>
      <c r="H57" s="5">
        <v>13055.408226455331</v>
      </c>
      <c r="I57" s="5">
        <v>27868.275252625801</v>
      </c>
      <c r="J57" s="10">
        <v>23688.033964731934</v>
      </c>
      <c r="K57" s="10">
        <v>20838.440053765247</v>
      </c>
      <c r="L57" s="10">
        <v>21968.23499643926</v>
      </c>
      <c r="M57" s="5">
        <v>1431.0735940537581</v>
      </c>
      <c r="N57" s="5">
        <v>3753.429865105908</v>
      </c>
    </row>
    <row r="58" spans="1:14" x14ac:dyDescent="0.3">
      <c r="A58" s="4" t="s">
        <v>67</v>
      </c>
      <c r="B58" s="4">
        <v>71</v>
      </c>
      <c r="C58" s="4" t="s">
        <v>77</v>
      </c>
      <c r="D58" s="4">
        <v>7112</v>
      </c>
      <c r="E58" s="5">
        <v>64878.578623834772</v>
      </c>
      <c r="F58" s="5">
        <v>15376.223133848842</v>
      </c>
      <c r="G58" s="5">
        <v>2160.4566681736983</v>
      </c>
      <c r="H58" s="5">
        <v>1965.8209323021936</v>
      </c>
      <c r="I58" s="5">
        <v>6961.4714863374711</v>
      </c>
      <c r="J58" s="10">
        <v>4288.4740470354791</v>
      </c>
      <c r="K58" s="10">
        <v>19074.302115407423</v>
      </c>
      <c r="L58" s="10">
        <v>12651.322831647782</v>
      </c>
      <c r="M58" s="5">
        <v>9537.1510577037134</v>
      </c>
      <c r="N58" s="5">
        <v>8239.5794852270155</v>
      </c>
    </row>
    <row r="59" spans="1:14" x14ac:dyDescent="0.3">
      <c r="A59" s="11" t="s">
        <v>67</v>
      </c>
      <c r="B59" s="11">
        <v>71</v>
      </c>
      <c r="C59" s="11" t="s">
        <v>78</v>
      </c>
      <c r="D59" s="11">
        <v>7101</v>
      </c>
      <c r="E59" s="5">
        <v>188564.48164083611</v>
      </c>
      <c r="F59" s="5">
        <v>110065.08793375603</v>
      </c>
      <c r="G59" s="5">
        <v>18121.046685684352</v>
      </c>
      <c r="H59" s="5">
        <v>15198.297220251392</v>
      </c>
      <c r="I59" s="5">
        <v>42804.137332469792</v>
      </c>
      <c r="J59" s="10">
        <v>33941.6066953505</v>
      </c>
      <c r="K59" s="10">
        <v>32395.377945895645</v>
      </c>
      <c r="L59" s="10">
        <v>32810.219805505483</v>
      </c>
      <c r="M59" s="5">
        <v>6599.7568574292627</v>
      </c>
      <c r="N59" s="5">
        <v>6694.039098249681</v>
      </c>
    </row>
    <row r="60" spans="1:14" x14ac:dyDescent="0.3">
      <c r="A60" s="4" t="s">
        <v>67</v>
      </c>
      <c r="B60" s="4">
        <v>71</v>
      </c>
      <c r="C60" s="4" t="s">
        <v>79</v>
      </c>
      <c r="D60" s="4">
        <v>7109</v>
      </c>
      <c r="E60" s="5">
        <v>115640.08555184465</v>
      </c>
      <c r="F60" s="5">
        <v>59346.491905206676</v>
      </c>
      <c r="G60" s="5">
        <v>9100.874732930175</v>
      </c>
      <c r="H60" s="5">
        <v>7458.7855180939796</v>
      </c>
      <c r="I60" s="5">
        <v>20005.734800469123</v>
      </c>
      <c r="J60" s="10">
        <v>22781.096853713396</v>
      </c>
      <c r="K60" s="10">
        <v>22422.612588502678</v>
      </c>
      <c r="L60" s="10">
        <v>24053.137794783685</v>
      </c>
      <c r="M60" s="5">
        <v>3885.5068745419808</v>
      </c>
      <c r="N60" s="5">
        <v>5932.3363888096301</v>
      </c>
    </row>
    <row r="61" spans="1:14" hidden="1" x14ac:dyDescent="0.3">
      <c r="A61" s="4" t="s">
        <v>80</v>
      </c>
      <c r="B61" s="4">
        <v>81</v>
      </c>
      <c r="C61" s="4" t="s">
        <v>81</v>
      </c>
      <c r="D61" s="4">
        <v>8101</v>
      </c>
      <c r="E61" s="5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</row>
    <row r="62" spans="1:14" x14ac:dyDescent="0.3">
      <c r="A62" s="4" t="s">
        <v>80</v>
      </c>
      <c r="B62" s="4">
        <v>81</v>
      </c>
      <c r="C62" s="4" t="s">
        <v>82</v>
      </c>
      <c r="D62" s="4">
        <v>8104</v>
      </c>
      <c r="E62" s="5">
        <v>126977.81231985462</v>
      </c>
      <c r="F62" s="5">
        <v>70955.201524334756</v>
      </c>
      <c r="G62" s="5">
        <v>11605.772046034712</v>
      </c>
      <c r="H62" s="5">
        <v>11554.980921106771</v>
      </c>
      <c r="I62" s="5">
        <v>24633.695590051797</v>
      </c>
      <c r="J62" s="10">
        <v>23160.752967141485</v>
      </c>
      <c r="K62" s="10">
        <v>24252.76215309223</v>
      </c>
      <c r="L62" s="10">
        <v>21332.272469735577</v>
      </c>
      <c r="M62" s="5">
        <v>4533.1078998188095</v>
      </c>
      <c r="N62" s="5">
        <v>5904.4682728732396</v>
      </c>
    </row>
    <row r="63" spans="1:14" x14ac:dyDescent="0.3">
      <c r="A63" s="4" t="s">
        <v>80</v>
      </c>
      <c r="B63" s="4">
        <v>81</v>
      </c>
      <c r="C63" s="4" t="s">
        <v>83</v>
      </c>
      <c r="D63" s="4">
        <v>8103</v>
      </c>
      <c r="E63" s="5">
        <v>314363.21303607384</v>
      </c>
      <c r="F63" s="5">
        <v>175414.6728741292</v>
      </c>
      <c r="G63" s="5">
        <v>26375.073573726597</v>
      </c>
      <c r="H63" s="5">
        <v>21062.335273416949</v>
      </c>
      <c r="I63" s="5">
        <v>68562.616763167694</v>
      </c>
      <c r="J63" s="10">
        <v>59414.647263817955</v>
      </c>
      <c r="K63" s="10">
        <v>60672.100115962254</v>
      </c>
      <c r="L63" s="10">
        <v>57842.831198637585</v>
      </c>
      <c r="M63" s="5">
        <v>6978.8633294008405</v>
      </c>
      <c r="N63" s="5">
        <v>13454.74551794396</v>
      </c>
    </row>
    <row r="64" spans="1:14" x14ac:dyDescent="0.3">
      <c r="A64" s="4" t="s">
        <v>80</v>
      </c>
      <c r="B64" s="4">
        <v>81</v>
      </c>
      <c r="C64" s="4" t="s">
        <v>84</v>
      </c>
      <c r="D64" s="4">
        <v>8106</v>
      </c>
      <c r="E64" s="5">
        <v>146892.25620296603</v>
      </c>
      <c r="F64" s="5">
        <v>83493.558425765892</v>
      </c>
      <c r="G64" s="5">
        <v>11927.651203680842</v>
      </c>
      <c r="H64" s="5">
        <v>11722.002044996689</v>
      </c>
      <c r="I64" s="5">
        <v>31199.915217509988</v>
      </c>
      <c r="J64" s="10">
        <v>28643.989959578379</v>
      </c>
      <c r="K64" s="10">
        <v>30847.373802622868</v>
      </c>
      <c r="L64" s="10">
        <v>22474.515199053803</v>
      </c>
      <c r="M64" s="5">
        <v>6771.7330109567338</v>
      </c>
      <c r="N64" s="5">
        <v>3305.0757645667354</v>
      </c>
    </row>
    <row r="65" spans="1:14" x14ac:dyDescent="0.3">
      <c r="A65" s="4" t="s">
        <v>80</v>
      </c>
      <c r="B65" s="4">
        <v>81</v>
      </c>
      <c r="C65" s="4" t="s">
        <v>85</v>
      </c>
      <c r="D65" s="4">
        <v>8105</v>
      </c>
      <c r="E65" s="5">
        <v>262301.68991212832</v>
      </c>
      <c r="F65" s="5">
        <v>134744.37810786031</v>
      </c>
      <c r="G65" s="5">
        <v>19882.468095339329</v>
      </c>
      <c r="H65" s="5">
        <v>22007.111783627566</v>
      </c>
      <c r="I65" s="5">
        <v>47476.605874095221</v>
      </c>
      <c r="J65" s="10">
        <v>45378.192354798193</v>
      </c>
      <c r="K65" s="10">
        <v>48263.510943831607</v>
      </c>
      <c r="L65" s="10">
        <v>48263.510943831607</v>
      </c>
      <c r="M65" s="5">
        <v>12879.0129746855</v>
      </c>
      <c r="N65" s="5">
        <v>18151.276941919281</v>
      </c>
    </row>
    <row r="66" spans="1:14" x14ac:dyDescent="0.3">
      <c r="A66" s="4" t="s">
        <v>80</v>
      </c>
      <c r="B66" s="4">
        <v>81</v>
      </c>
      <c r="C66" s="4" t="s">
        <v>86</v>
      </c>
      <c r="D66" s="4">
        <v>8107</v>
      </c>
      <c r="E66" s="5">
        <v>109315.63102870111</v>
      </c>
      <c r="F66" s="5">
        <v>58560.383542075186</v>
      </c>
      <c r="G66" s="5">
        <v>7619.2994827004677</v>
      </c>
      <c r="H66" s="5">
        <v>9018.5395598678424</v>
      </c>
      <c r="I66" s="5">
        <v>20223.391740309708</v>
      </c>
      <c r="J66" s="10">
        <v>21699.152759197172</v>
      </c>
      <c r="K66" s="10">
        <v>22846.966884998536</v>
      </c>
      <c r="L66" s="10">
        <v>20223.391740309708</v>
      </c>
      <c r="M66" s="5">
        <v>5618.8234348752376</v>
      </c>
      <c r="N66" s="5">
        <v>2066.0654264424511</v>
      </c>
    </row>
    <row r="67" spans="1:14" x14ac:dyDescent="0.3">
      <c r="A67" s="4" t="s">
        <v>80</v>
      </c>
      <c r="B67" s="4">
        <v>81</v>
      </c>
      <c r="C67" s="4" t="s">
        <v>87</v>
      </c>
      <c r="D67" s="4">
        <v>8102</v>
      </c>
      <c r="E67" s="5">
        <v>262545.55975620775</v>
      </c>
      <c r="F67" s="5">
        <v>148469.51404213547</v>
      </c>
      <c r="G67" s="5">
        <v>22053.827019521454</v>
      </c>
      <c r="H67" s="5">
        <v>15621.46080549436</v>
      </c>
      <c r="I67" s="5">
        <v>53296.74863051017</v>
      </c>
      <c r="J67" s="10">
        <v>57497.477586609493</v>
      </c>
      <c r="K67" s="10">
        <v>45420.381837823938</v>
      </c>
      <c r="L67" s="10">
        <v>50093.692801484438</v>
      </c>
      <c r="M67" s="5">
        <v>8112.6577964668186</v>
      </c>
      <c r="N67" s="5">
        <v>10449.31327829707</v>
      </c>
    </row>
    <row r="68" spans="1:14" x14ac:dyDescent="0.3">
      <c r="A68" s="4" t="s">
        <v>88</v>
      </c>
      <c r="B68" s="4">
        <v>83</v>
      </c>
      <c r="C68" s="4" t="s">
        <v>89</v>
      </c>
      <c r="D68" s="4">
        <v>8302</v>
      </c>
      <c r="E68" s="5">
        <v>273118.04330131895</v>
      </c>
      <c r="F68" s="5">
        <v>161358.13998241923</v>
      </c>
      <c r="G68" s="5">
        <v>23788.581571544881</v>
      </c>
      <c r="H68" s="5">
        <v>29769.866719843765</v>
      </c>
      <c r="I68" s="5">
        <v>53995.43716067075</v>
      </c>
      <c r="J68" s="10">
        <v>53804.254530359838</v>
      </c>
      <c r="K68" s="10">
        <v>45883.831274621582</v>
      </c>
      <c r="L68" s="10">
        <v>53258.018443757195</v>
      </c>
      <c r="M68" s="5">
        <v>5899.3497353084886</v>
      </c>
      <c r="N68" s="5">
        <v>6718.7038652124465</v>
      </c>
    </row>
    <row r="69" spans="1:14" x14ac:dyDescent="0.3">
      <c r="A69" s="4" t="s">
        <v>88</v>
      </c>
      <c r="B69" s="4">
        <v>83</v>
      </c>
      <c r="C69" s="4" t="s">
        <v>90</v>
      </c>
      <c r="D69" s="4">
        <v>8301</v>
      </c>
      <c r="E69" s="5">
        <v>58178.105955774758</v>
      </c>
      <c r="F69" s="5">
        <v>32672.824304763104</v>
      </c>
      <c r="G69" s="5">
        <v>5556.0091187764892</v>
      </c>
      <c r="H69" s="5">
        <v>4630.9772340796708</v>
      </c>
      <c r="I69" s="5">
        <v>11781.066456044389</v>
      </c>
      <c r="J69" s="10">
        <v>10704.771495862555</v>
      </c>
      <c r="K69" s="10">
        <v>11286.552555420303</v>
      </c>
      <c r="L69" s="10">
        <v>11228.374449464529</v>
      </c>
      <c r="M69" s="5">
        <v>1064.6593389906782</v>
      </c>
      <c r="N69" s="5">
        <v>1925.6953071361443</v>
      </c>
    </row>
    <row r="70" spans="1:14" x14ac:dyDescent="0.3">
      <c r="A70" s="4" t="s">
        <v>88</v>
      </c>
      <c r="B70" s="4">
        <v>83</v>
      </c>
      <c r="C70" s="4" t="s">
        <v>91</v>
      </c>
      <c r="D70" s="4">
        <v>8303</v>
      </c>
      <c r="E70" s="5">
        <v>314948.50976796856</v>
      </c>
      <c r="F70" s="5">
        <v>178638.79474039175</v>
      </c>
      <c r="G70" s="5">
        <v>41573.20328937185</v>
      </c>
      <c r="H70" s="5">
        <v>39053.615211228098</v>
      </c>
      <c r="I70" s="5">
        <v>42518.048818675758</v>
      </c>
      <c r="J70" s="10">
        <v>55493.927421116059</v>
      </c>
      <c r="K70" s="10">
        <v>59210.319836378083</v>
      </c>
      <c r="L70" s="10">
        <v>70548.466188024962</v>
      </c>
      <c r="M70" s="5">
        <v>4050.2378356160757</v>
      </c>
      <c r="N70" s="5">
        <v>2500.6911675576703</v>
      </c>
    </row>
    <row r="71" spans="1:14" x14ac:dyDescent="0.3">
      <c r="A71" s="4" t="s">
        <v>92</v>
      </c>
      <c r="B71" s="4">
        <v>91</v>
      </c>
      <c r="C71" s="4" t="s">
        <v>93</v>
      </c>
      <c r="D71" s="4">
        <v>9104</v>
      </c>
      <c r="E71" s="5">
        <v>119490.15523883005</v>
      </c>
      <c r="F71" s="5">
        <v>59900.414821225495</v>
      </c>
      <c r="G71" s="5">
        <v>7049.9191590909722</v>
      </c>
      <c r="H71" s="5">
        <v>10252.255319491618</v>
      </c>
      <c r="I71" s="5">
        <v>20671.796856317596</v>
      </c>
      <c r="J71" s="10">
        <v>21926.443486325312</v>
      </c>
      <c r="K71" s="10">
        <v>21747.208253467066</v>
      </c>
      <c r="L71" s="10">
        <v>27363.245549692081</v>
      </c>
      <c r="M71" s="5">
        <v>6464.4173984207055</v>
      </c>
      <c r="N71" s="5">
        <v>4014.8692160246892</v>
      </c>
    </row>
    <row r="72" spans="1:14" x14ac:dyDescent="0.3">
      <c r="A72" s="4" t="s">
        <v>92</v>
      </c>
      <c r="B72" s="4">
        <v>91</v>
      </c>
      <c r="C72" s="4" t="s">
        <v>94</v>
      </c>
      <c r="D72" s="4">
        <v>9106</v>
      </c>
      <c r="E72" s="5">
        <v>62878.234788294954</v>
      </c>
      <c r="F72" s="5">
        <v>33488.947848245894</v>
      </c>
      <c r="G72" s="5">
        <v>5571.0116022429329</v>
      </c>
      <c r="H72" s="5">
        <v>4149.963496027467</v>
      </c>
      <c r="I72" s="5">
        <v>13015.794601177055</v>
      </c>
      <c r="J72" s="10">
        <v>10752.178148798437</v>
      </c>
      <c r="K72" s="10">
        <v>14021.846357789775</v>
      </c>
      <c r="L72" s="10">
        <v>12890.038131600464</v>
      </c>
      <c r="M72" s="5">
        <v>1106.6569322739911</v>
      </c>
      <c r="N72" s="5">
        <v>1370.7455183848299</v>
      </c>
    </row>
    <row r="73" spans="1:14" x14ac:dyDescent="0.3">
      <c r="A73" s="4" t="s">
        <v>92</v>
      </c>
      <c r="B73" s="4">
        <v>91</v>
      </c>
      <c r="C73" s="4" t="s">
        <v>95</v>
      </c>
      <c r="D73" s="4">
        <v>9107</v>
      </c>
      <c r="E73" s="5">
        <v>92204.583484797215</v>
      </c>
      <c r="F73" s="5">
        <v>47042.778493943537</v>
      </c>
      <c r="G73" s="5">
        <v>9155.9151400403625</v>
      </c>
      <c r="H73" s="5">
        <v>7763.6259294199253</v>
      </c>
      <c r="I73" s="5">
        <v>14660.528774082757</v>
      </c>
      <c r="J73" s="10">
        <v>15462.708650400491</v>
      </c>
      <c r="K73" s="10">
        <v>17334.461695141876</v>
      </c>
      <c r="L73" s="10">
        <v>22036.895452866534</v>
      </c>
      <c r="M73" s="5">
        <v>1715.0052528172273</v>
      </c>
      <c r="N73" s="5">
        <v>4075.4425900280371</v>
      </c>
    </row>
    <row r="74" spans="1:14" x14ac:dyDescent="0.3">
      <c r="A74" s="4" t="s">
        <v>92</v>
      </c>
      <c r="B74" s="4">
        <v>91</v>
      </c>
      <c r="C74" s="4" t="s">
        <v>96</v>
      </c>
      <c r="D74" s="4">
        <v>9110</v>
      </c>
      <c r="E74" s="5">
        <v>95872.831268995971</v>
      </c>
      <c r="F74" s="5">
        <v>45127.341678316407</v>
      </c>
      <c r="G74" s="5">
        <v>9472.2357293768018</v>
      </c>
      <c r="H74" s="5">
        <v>8743.6022117324337</v>
      </c>
      <c r="I74" s="5">
        <v>15023.272659851669</v>
      </c>
      <c r="J74" s="10">
        <v>11888.2310773555</v>
      </c>
      <c r="K74" s="10">
        <v>22530.115348214054</v>
      </c>
      <c r="L74" s="10">
        <v>21859.005529331083</v>
      </c>
      <c r="M74" s="5">
        <v>3528.1201906990518</v>
      </c>
      <c r="N74" s="5">
        <v>2828.2485224353809</v>
      </c>
    </row>
    <row r="75" spans="1:14" x14ac:dyDescent="0.3">
      <c r="A75" s="4" t="s">
        <v>92</v>
      </c>
      <c r="B75" s="4">
        <v>91</v>
      </c>
      <c r="C75" s="4" t="s">
        <v>97</v>
      </c>
      <c r="D75" s="4">
        <v>9109</v>
      </c>
      <c r="E75" s="5">
        <v>46760.344702389819</v>
      </c>
      <c r="F75" s="5">
        <v>26466.355101552639</v>
      </c>
      <c r="G75" s="5">
        <v>4428.2046433163159</v>
      </c>
      <c r="H75" s="5">
        <v>4245.8392989769955</v>
      </c>
      <c r="I75" s="5">
        <v>10170.374972769785</v>
      </c>
      <c r="J75" s="10">
        <v>7621.9361864895409</v>
      </c>
      <c r="K75" s="10">
        <v>8893.8175623945444</v>
      </c>
      <c r="L75" s="10">
        <v>9585.8706639899119</v>
      </c>
      <c r="M75" s="5">
        <v>720.10930841680329</v>
      </c>
      <c r="N75" s="5">
        <v>1094.1920660359217</v>
      </c>
    </row>
    <row r="76" spans="1:14" x14ac:dyDescent="0.3">
      <c r="A76" s="4" t="s">
        <v>92</v>
      </c>
      <c r="B76" s="4">
        <v>91</v>
      </c>
      <c r="C76" s="4" t="s">
        <v>98</v>
      </c>
      <c r="D76" s="4">
        <v>9108</v>
      </c>
      <c r="E76" s="5">
        <v>71585.962971674075</v>
      </c>
      <c r="F76" s="5">
        <v>39902.01576041113</v>
      </c>
      <c r="G76" s="5">
        <v>7802.8699639124743</v>
      </c>
      <c r="H76" s="5">
        <v>5726.877037733926</v>
      </c>
      <c r="I76" s="5">
        <v>13844.725238721765</v>
      </c>
      <c r="J76" s="10">
        <v>12527.543520042962</v>
      </c>
      <c r="K76" s="10">
        <v>12599.129483014636</v>
      </c>
      <c r="L76" s="10">
        <v>14174.020668391468</v>
      </c>
      <c r="M76" s="5">
        <v>2362.3367780652443</v>
      </c>
      <c r="N76" s="5">
        <v>2548.460281791597</v>
      </c>
    </row>
    <row r="77" spans="1:14" x14ac:dyDescent="0.3">
      <c r="A77" s="4" t="s">
        <v>92</v>
      </c>
      <c r="B77" s="4">
        <v>91</v>
      </c>
      <c r="C77" s="4" t="s">
        <v>99</v>
      </c>
      <c r="D77" s="4">
        <v>9102</v>
      </c>
      <c r="E77" s="5">
        <v>22072.091425314778</v>
      </c>
      <c r="F77" s="5">
        <v>9667.5760442878745</v>
      </c>
      <c r="G77" s="5">
        <v>1326.5326946614182</v>
      </c>
      <c r="H77" s="5">
        <v>1282.3885118107887</v>
      </c>
      <c r="I77" s="5">
        <v>3884.6880908554012</v>
      </c>
      <c r="J77" s="10">
        <v>3173.9667469602655</v>
      </c>
      <c r="K77" s="10">
        <v>4855.8601135692516</v>
      </c>
      <c r="L77" s="10">
        <v>6842.3483418475817</v>
      </c>
      <c r="M77" s="5">
        <v>539.88335626319952</v>
      </c>
      <c r="N77" s="5">
        <v>166.42356934687342</v>
      </c>
    </row>
    <row r="78" spans="1:14" x14ac:dyDescent="0.3">
      <c r="A78" s="4" t="s">
        <v>92</v>
      </c>
      <c r="B78" s="4">
        <v>91</v>
      </c>
      <c r="C78" s="4" t="s">
        <v>100</v>
      </c>
      <c r="D78" s="4">
        <v>9103</v>
      </c>
      <c r="E78" s="5">
        <v>81075.082890449688</v>
      </c>
      <c r="F78" s="5">
        <v>43950.802434912781</v>
      </c>
      <c r="G78" s="5">
        <v>7637.2728082803615</v>
      </c>
      <c r="H78" s="5">
        <v>9161.4843666208144</v>
      </c>
      <c r="I78" s="5">
        <v>13855.731665977852</v>
      </c>
      <c r="J78" s="10">
        <v>13296.313594033749</v>
      </c>
      <c r="K78" s="10">
        <v>14512.439837390495</v>
      </c>
      <c r="L78" s="10">
        <v>17512.217904337132</v>
      </c>
      <c r="M78" s="5">
        <v>3113.2831829932679</v>
      </c>
      <c r="N78" s="5">
        <v>1986.3395308160175</v>
      </c>
    </row>
    <row r="79" spans="1:14" x14ac:dyDescent="0.3">
      <c r="A79" s="4" t="s">
        <v>92</v>
      </c>
      <c r="B79" s="4">
        <v>91</v>
      </c>
      <c r="C79" s="4" t="s">
        <v>101</v>
      </c>
      <c r="D79" s="4">
        <v>9101</v>
      </c>
      <c r="E79" s="5">
        <v>110430.57168580657</v>
      </c>
      <c r="F79" s="5">
        <v>57711.01676300251</v>
      </c>
      <c r="G79" s="5">
        <v>12876.204658565046</v>
      </c>
      <c r="H79" s="5">
        <v>11595.210027009689</v>
      </c>
      <c r="I79" s="5">
        <v>15239.418892641308</v>
      </c>
      <c r="J79" s="10">
        <v>18000.183184786471</v>
      </c>
      <c r="K79" s="10">
        <v>22417.406052218736</v>
      </c>
      <c r="L79" s="10">
        <v>26061.614917850351</v>
      </c>
      <c r="M79" s="5">
        <v>1921.4919473330337</v>
      </c>
      <c r="N79" s="5">
        <v>2319.0420054019382</v>
      </c>
    </row>
    <row r="80" spans="1:14" x14ac:dyDescent="0.3">
      <c r="A80" s="4" t="s">
        <v>92</v>
      </c>
      <c r="B80" s="4">
        <v>91</v>
      </c>
      <c r="C80" s="4" t="s">
        <v>102</v>
      </c>
      <c r="D80" s="4">
        <v>9105</v>
      </c>
      <c r="E80" s="5">
        <v>158960.65507412638</v>
      </c>
      <c r="F80" s="5">
        <v>82675.436704053122</v>
      </c>
      <c r="G80" s="5">
        <v>16229.882883068303</v>
      </c>
      <c r="H80" s="5">
        <v>16213.98681756089</v>
      </c>
      <c r="I80" s="5">
        <v>27023.311362601486</v>
      </c>
      <c r="J80" s="10">
        <v>23208.255640822448</v>
      </c>
      <c r="K80" s="10">
        <v>35448.226081530185</v>
      </c>
      <c r="L80" s="10">
        <v>35607.186736604308</v>
      </c>
      <c r="M80" s="5">
        <v>2098.2806469784682</v>
      </c>
      <c r="N80" s="5">
        <v>3131.5249049602894</v>
      </c>
    </row>
    <row r="81" spans="1:14" x14ac:dyDescent="0.3">
      <c r="A81" s="12"/>
      <c r="B81" s="12"/>
      <c r="C81" s="12"/>
      <c r="D81" s="12"/>
      <c r="E81" s="13">
        <f>SUBTOTAL(109,Table94[[2019 Baseline Population ]])</f>
        <v>11703108.445329987</v>
      </c>
      <c r="F81" s="13">
        <f>SUBTOTAL(109,Table94[Children &lt;18yrs ])</f>
        <v>6261674.2679988071</v>
      </c>
      <c r="G81" s="13">
        <f>SUBTOTAL(109,Table94[No. male children under 5])</f>
        <v>1128048.7116183259</v>
      </c>
      <c r="H81" s="13">
        <f>SUBTOTAL(109,Table94[No. female children under 5])</f>
        <v>1052682.5509195391</v>
      </c>
      <c r="I81" s="13">
        <f>SUBTOTAL(109,Table94[No. male children aged 5 - 17 years])</f>
        <v>2045311.2610270267</v>
      </c>
      <c r="J81" s="13">
        <f>SUBTOTAL(109,Table94[No. female children aged 5 - 17 years])</f>
        <v>2035631.744433915</v>
      </c>
      <c r="K81" s="13">
        <f>SUBTOTAL(109,Table94[No. male adults aged 18 - 60])</f>
        <v>2234726.303553869</v>
      </c>
      <c r="L81" s="13">
        <f>SUBTOTAL(109,Table94[No. female adults aged 18 - 60])</f>
        <v>2363276.7306621149</v>
      </c>
      <c r="M81" s="13">
        <f>SUBTOTAL(109,Table94[No. male adults aged over 60])</f>
        <v>399335.11478268617</v>
      </c>
      <c r="N81" s="13">
        <f>SUBTOTAL(109,Table94[No. female adults aged over 60])</f>
        <v>444096.02833251114</v>
      </c>
    </row>
    <row r="82" spans="1:14" x14ac:dyDescent="0.3">
      <c r="F82" s="14">
        <f>Table94[[#Totals],[Children &lt;18yrs ]]/Table94[[#Totals],[2019 Baseline Population ]]</f>
        <v>0.5350436849534167</v>
      </c>
      <c r="G82" s="15">
        <f>Table94[[#Totals],[No. male children under 5]]/Table94[[#Totals],[2019 Baseline Population ]]</f>
        <v>9.6388811304954025E-2</v>
      </c>
      <c r="H82" s="15">
        <f>Table94[[#Totals],[No. female children under 5]]/Table94[[#Totals],[2019 Baseline Population ]]</f>
        <v>8.9948970039630968E-2</v>
      </c>
      <c r="I82" s="15">
        <f>Table94[[#Totals],[No. male children aged 5 - 17 years]]/Table94[[#Totals],[2019 Baseline Population ]]</f>
        <v>0.17476649648950221</v>
      </c>
      <c r="J82" s="15">
        <f>Table94[[#Totals],[No. female children aged 5 - 17 years]]/Table94[[#Totals],[2019 Baseline Population ]]</f>
        <v>0.17393940711932943</v>
      </c>
      <c r="K82" s="15">
        <f>Table94[[#Totals],[No. male adults aged 18 - 60]]/Table94[[#Totals],[2019 Baseline Population ]]</f>
        <v>0.190951516342277</v>
      </c>
      <c r="L82" s="15">
        <f>Table94[[#Totals],[No. female adults aged 18 - 60]]/Table94[[#Totals],[2019 Baseline Population ]]</f>
        <v>0.20193581403624075</v>
      </c>
      <c r="M82" s="15">
        <f>Table94[[#Totals],[No. male adults aged over 60]]/Table94[[#Totals],[2019 Baseline Population ]]</f>
        <v>3.4122140852419172E-2</v>
      </c>
      <c r="N82" s="15">
        <f>Table94[[#Totals],[No. female adults aged over 60]]/Table94[[#Totals],[2019 Baseline Population ]]</f>
        <v>3.7946843815646551E-2</v>
      </c>
    </row>
    <row r="83" spans="1:14" x14ac:dyDescent="0.3">
      <c r="E83" s="16"/>
    </row>
    <row r="84" spans="1:14" x14ac:dyDescent="0.3">
      <c r="E84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 Population SADD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Mohamud Halake Dida</dc:creator>
  <cp:lastModifiedBy>Mohamud Halake Dida</cp:lastModifiedBy>
  <dcterms:created xsi:type="dcterms:W3CDTF">2019-11-12T08:40:18Z</dcterms:created>
  <dcterms:modified xsi:type="dcterms:W3CDTF">2019-11-12T14:33:39Z</dcterms:modified>
</cp:coreProperties>
</file>