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<sst xmlns="http://schemas.openxmlformats.org/spreadsheetml/2006/main" count="24" uniqueCount="24">
  <si>
    <t>Predito</t>
  </si>
  <si>
    <t>Erro = Predito - Y chapeu</t>
  </si>
  <si>
    <t>Erro ao quadrado</t>
  </si>
  <si>
    <t>X</t>
  </si>
  <si>
    <t>Y</t>
  </si>
  <si>
    <t>X^2</t>
  </si>
  <si>
    <t>XY</t>
  </si>
  <si>
    <t>Y^</t>
  </si>
  <si>
    <t>Y-Y^</t>
  </si>
  <si>
    <t>(Y-Y^)^2</t>
  </si>
  <si>
    <t>(Y-MediaY)^2</t>
  </si>
  <si>
    <t>(Predito-MediaY)^2</t>
  </si>
  <si>
    <t>(Y - Predito)^2</t>
  </si>
  <si>
    <t>Erro Quadrado Médio (MSE):</t>
  </si>
  <si>
    <t>SQT</t>
  </si>
  <si>
    <t>SQR</t>
  </si>
  <si>
    <t>SQE</t>
  </si>
  <si>
    <t>n:</t>
  </si>
  <si>
    <t>R^2:</t>
  </si>
  <si>
    <t>Numerador de b:</t>
  </si>
  <si>
    <t>Denominador de b:</t>
  </si>
  <si>
    <t>b:</t>
  </si>
  <si>
    <t>a:</t>
  </si>
  <si>
    <t>Media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</si>
</sst>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2" fontId="2" numFmtId="3" xfId="0" applyAlignment="1" applyFill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 vertical="top"/>
    </xf>
    <xf borderId="0" fillId="0" fontId="2" numFmtId="3" xfId="0" applyAlignment="1" applyFont="1" applyNumberFormat="1">
      <alignment horizontal="center"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3" fontId="1" numFmtId="4" xfId="0" applyFill="1" applyFont="1" applyNumberFormat="1"/>
    <xf borderId="0" fillId="0" fontId="1" numFmtId="0" xfId="0" applyFont="1"/>
    <xf borderId="0" fillId="0" fontId="1" numFmtId="2" xfId="0" applyFont="1" applyNumberFormat="1"/>
    <xf borderId="0" fillId="4" fontId="3" numFmtId="3" xfId="0" applyFill="1" applyFont="1" applyNumberFormat="1"/>
    <xf borderId="0" fillId="0" fontId="3" numFmtId="4" xfId="0" applyFont="1" applyNumberFormat="1"/>
    <xf borderId="0" fillId="0" fontId="3" numFmtId="0" xfId="0" applyFont="1"/>
    <xf borderId="0" fillId="4" fontId="3" numFmtId="4" xfId="0" applyFont="1" applyNumberFormat="1"/>
    <xf borderId="0" fillId="5" fontId="3" numFmtId="3" xfId="0" applyAlignment="1" applyFill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6" fontId="1" numFmtId="164" xfId="0" applyFill="1" applyFont="1" applyNumberFormat="1"/>
    <xf borderId="0" fillId="6" fontId="1" numFmtId="165" xfId="0" applyFont="1" applyNumberFormat="1"/>
    <xf borderId="0" fillId="6" fontId="3" numFmtId="3" xfId="0" applyAlignment="1" applyFont="1" applyNumberFormat="1">
      <alignment readingOrder="0"/>
    </xf>
    <xf borderId="0" fillId="6" fontId="3" numFmtId="3" xfId="0" applyFont="1" applyNumberFormat="1"/>
    <xf borderId="0" fillId="6" fontId="3" numFmtId="2" xfId="0" applyFont="1" applyNumberFormat="1"/>
    <xf borderId="0" fillId="3" fontId="3" numFmtId="3" xfId="0" applyAlignment="1" applyFont="1" applyNumberFormat="1">
      <alignment readingOrder="0"/>
    </xf>
    <xf borderId="0" fillId="3" fontId="3" numFmtId="3" xfId="0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13"/>
    <col customWidth="1" min="7" max="7" width="17.5"/>
    <col customWidth="1" min="9" max="9" width="15.38"/>
  </cols>
  <sheetData>
    <row r="1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E2" s="2" t="s">
        <v>0</v>
      </c>
      <c r="F2" s="2" t="s">
        <v>1</v>
      </c>
      <c r="G2" s="2" t="s">
        <v>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3</v>
      </c>
      <c r="B3" s="3" t="s">
        <v>4</v>
      </c>
      <c r="C3" s="4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>
        <v>1.0</v>
      </c>
      <c r="B4" s="7">
        <v>80.5</v>
      </c>
      <c r="C4" s="8">
        <f t="shared" ref="C4:C9" si="1">A4*A4</f>
        <v>1</v>
      </c>
      <c r="D4" s="8">
        <f t="shared" ref="D4:D9" si="2">A4*B4</f>
        <v>80.5</v>
      </c>
      <c r="E4" s="9">
        <f t="shared" ref="E4:E9" si="3">$C$19+$C$18*A4</f>
        <v>80.58571429</v>
      </c>
      <c r="F4" s="8">
        <f t="shared" ref="F4:F9" si="4">B4-E4</f>
        <v>-0.08571428571</v>
      </c>
      <c r="G4" s="8">
        <f t="shared" ref="G4:G9" si="5">pow(F4,2)</f>
        <v>0.007346938776</v>
      </c>
      <c r="H4" s="10">
        <f t="shared" ref="H4:H9" si="6">POW((B4-$B$21),2)</f>
        <v>5.76</v>
      </c>
      <c r="I4" s="1">
        <f t="shared" ref="I4:I9" si="7">POW((E4-$B$21),2)</f>
        <v>5.355918367</v>
      </c>
      <c r="J4" s="8">
        <f t="shared" ref="J4:J9" si="8">POW((B4-E4),2)</f>
        <v>0.007346938776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>
        <v>2.0</v>
      </c>
      <c r="B5" s="7">
        <v>81.6</v>
      </c>
      <c r="C5" s="8">
        <f t="shared" si="1"/>
        <v>4</v>
      </c>
      <c r="D5" s="8">
        <f t="shared" si="2"/>
        <v>163.2</v>
      </c>
      <c r="E5" s="9">
        <f t="shared" si="3"/>
        <v>81.47142857</v>
      </c>
      <c r="F5" s="8">
        <f t="shared" si="4"/>
        <v>0.1285714286</v>
      </c>
      <c r="G5" s="8">
        <f t="shared" si="5"/>
        <v>0.01653061224</v>
      </c>
      <c r="H5" s="10">
        <f t="shared" si="6"/>
        <v>1.69</v>
      </c>
      <c r="I5" s="1">
        <f t="shared" si="7"/>
        <v>2.040816327</v>
      </c>
      <c r="J5" s="8">
        <f t="shared" si="8"/>
        <v>0.01653061224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>
        <v>3.0</v>
      </c>
      <c r="B6" s="7">
        <v>82.1</v>
      </c>
      <c r="C6" s="8">
        <f t="shared" si="1"/>
        <v>9</v>
      </c>
      <c r="D6" s="8">
        <f t="shared" si="2"/>
        <v>246.3</v>
      </c>
      <c r="E6" s="9">
        <f t="shared" si="3"/>
        <v>82.35714286</v>
      </c>
      <c r="F6" s="8">
        <f t="shared" si="4"/>
        <v>-0.2571428571</v>
      </c>
      <c r="G6" s="8">
        <f t="shared" si="5"/>
        <v>0.06612244898</v>
      </c>
      <c r="H6" s="10">
        <f t="shared" si="6"/>
        <v>0.64</v>
      </c>
      <c r="I6" s="1">
        <f t="shared" si="7"/>
        <v>0.2946938776</v>
      </c>
      <c r="J6" s="8">
        <f t="shared" si="8"/>
        <v>0.06612244898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>
        <v>4.0</v>
      </c>
      <c r="B7" s="7">
        <v>83.7</v>
      </c>
      <c r="C7" s="8">
        <f t="shared" si="1"/>
        <v>16</v>
      </c>
      <c r="D7" s="8">
        <f t="shared" si="2"/>
        <v>334.8</v>
      </c>
      <c r="E7" s="9">
        <f t="shared" si="3"/>
        <v>83.24285714</v>
      </c>
      <c r="F7" s="8">
        <f t="shared" si="4"/>
        <v>0.4571428571</v>
      </c>
      <c r="G7" s="8">
        <f t="shared" si="5"/>
        <v>0.2089795918</v>
      </c>
      <c r="H7" s="10">
        <f t="shared" si="6"/>
        <v>0.64</v>
      </c>
      <c r="I7" s="1">
        <f t="shared" si="7"/>
        <v>0.1175510204</v>
      </c>
      <c r="J7" s="8">
        <f t="shared" si="8"/>
        <v>0.2089795918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>
        <v>5.0</v>
      </c>
      <c r="B8" s="7">
        <v>83.9</v>
      </c>
      <c r="C8" s="8">
        <f t="shared" si="1"/>
        <v>25</v>
      </c>
      <c r="D8" s="8">
        <f t="shared" si="2"/>
        <v>419.5</v>
      </c>
      <c r="E8" s="9">
        <f t="shared" si="3"/>
        <v>84.12857143</v>
      </c>
      <c r="F8" s="8">
        <f t="shared" si="4"/>
        <v>-0.2285714286</v>
      </c>
      <c r="G8" s="8">
        <f t="shared" si="5"/>
        <v>0.05224489796</v>
      </c>
      <c r="H8" s="11">
        <f t="shared" si="6"/>
        <v>1</v>
      </c>
      <c r="I8" s="1">
        <f t="shared" si="7"/>
        <v>1.509387755</v>
      </c>
      <c r="J8" s="8">
        <f t="shared" si="8"/>
        <v>0.05224489796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">
        <v>6.0</v>
      </c>
      <c r="B9" s="7">
        <v>85.0</v>
      </c>
      <c r="C9" s="8">
        <f t="shared" si="1"/>
        <v>36</v>
      </c>
      <c r="D9" s="8">
        <f t="shared" si="2"/>
        <v>510</v>
      </c>
      <c r="E9" s="9">
        <f t="shared" si="3"/>
        <v>85.01428571</v>
      </c>
      <c r="F9" s="8">
        <f t="shared" si="4"/>
        <v>-0.01428571429</v>
      </c>
      <c r="G9" s="8">
        <f t="shared" si="5"/>
        <v>0.0002040816327</v>
      </c>
      <c r="H9" s="10">
        <f t="shared" si="6"/>
        <v>4.41</v>
      </c>
      <c r="I9" s="1">
        <f t="shared" si="7"/>
        <v>4.470204082</v>
      </c>
      <c r="J9" s="8">
        <f t="shared" si="8"/>
        <v>0.0002040816327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/>
      <c r="B10" s="7"/>
      <c r="C10" s="8"/>
      <c r="D10" s="8"/>
      <c r="E10" s="8"/>
      <c r="F10" s="8"/>
      <c r="G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/>
      <c r="B11" s="6"/>
      <c r="C11" s="1"/>
      <c r="D11" s="1"/>
      <c r="E11" s="8"/>
      <c r="F11" s="1"/>
      <c r="G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>
        <f t="shared" ref="A12:D12" si="9">SUM(A4:A9)</f>
        <v>21</v>
      </c>
      <c r="B12" s="12">
        <f t="shared" si="9"/>
        <v>496.8</v>
      </c>
      <c r="C12" s="12">
        <f t="shared" si="9"/>
        <v>91</v>
      </c>
      <c r="D12" s="12">
        <f t="shared" si="9"/>
        <v>1754.3</v>
      </c>
      <c r="E12" s="13"/>
      <c r="F12" s="14"/>
      <c r="G12" s="15">
        <f t="shared" ref="G12:J12" si="10">SUM(G4:G9)</f>
        <v>0.3514285714</v>
      </c>
      <c r="H12" s="15">
        <f t="shared" si="10"/>
        <v>14.14</v>
      </c>
      <c r="I12" s="15">
        <f t="shared" si="10"/>
        <v>13.78857143</v>
      </c>
      <c r="J12" s="15">
        <f t="shared" si="10"/>
        <v>0.3514285714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6"/>
      <c r="E13" s="16" t="s">
        <v>13</v>
      </c>
      <c r="G13" s="8">
        <f>G12/C14</f>
        <v>0.05857142857</v>
      </c>
      <c r="H13" s="2" t="s">
        <v>14</v>
      </c>
      <c r="I13" s="6" t="s">
        <v>15</v>
      </c>
      <c r="J13" s="6" t="s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" t="s">
        <v>17</v>
      </c>
      <c r="B14" s="1"/>
      <c r="C14" s="6">
        <v>6.0</v>
      </c>
      <c r="D14" s="1"/>
      <c r="E14" s="1"/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6" t="s">
        <v>18</v>
      </c>
      <c r="F15" s="18">
        <f>I12/H12</f>
        <v>0.9751464942</v>
      </c>
      <c r="G15" s="19">
        <f>F15*100</f>
        <v>97.51464942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 t="s">
        <v>19</v>
      </c>
      <c r="B16" s="1"/>
      <c r="C16" s="1">
        <f>(C14*D12)-(A12*B12)</f>
        <v>93</v>
      </c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 t="s">
        <v>20</v>
      </c>
      <c r="B17" s="1"/>
      <c r="C17" s="1">
        <f>(C14*C12)-pow(A12,2)</f>
        <v>105</v>
      </c>
      <c r="D17" s="1"/>
      <c r="E17" s="1"/>
      <c r="F17" s="1"/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0" t="s">
        <v>21</v>
      </c>
      <c r="B18" s="21"/>
      <c r="C18" s="22">
        <f>C16/C17</f>
        <v>0.8857142857</v>
      </c>
      <c r="D18" s="1"/>
      <c r="E18" s="1"/>
      <c r="F18" s="1"/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3" t="s">
        <v>22</v>
      </c>
      <c r="B19" s="24"/>
      <c r="C19" s="9">
        <f>(B12-C18*A12)/C14</f>
        <v>79.7</v>
      </c>
      <c r="D19" s="1"/>
      <c r="E19" s="1"/>
      <c r="F19" s="1"/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5"/>
      <c r="B20" s="25"/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" t="s">
        <v>23</v>
      </c>
      <c r="B21" s="8">
        <f>MEDIAN(B4:B9)</f>
        <v>82.9</v>
      </c>
      <c r="C21" s="1"/>
      <c r="D21" s="1"/>
      <c r="E21" s="1"/>
      <c r="F21" s="1"/>
      <c r="G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13:F13"/>
  </mergeCells>
  <drawing r:id="rId1"/>
</worksheet>
</file>