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.davydov\Dropbox\MyProg\VBA_dwgPanelBuilder\v_0.7\"/>
    </mc:Choice>
  </mc:AlternateContent>
  <bookViews>
    <workbookView xWindow="3720" yWindow="0" windowWidth="37470" windowHeight="17715" firstSheet="1" activeTab="1"/>
  </bookViews>
  <sheets>
    <sheet name="ВВГнг(А)-LSLTx" sheetId="2" r:id="rId1"/>
    <sheet name="2.2.2ЩО(И)" sheetId="3" r:id="rId2"/>
    <sheet name="DataSheet" sheetId="4" r:id="rId3"/>
  </sheets>
  <externalReferences>
    <externalReference r:id="rId4"/>
  </externalReferences>
  <definedNames>
    <definedName name="CB_CURVES">DataSheet!$C$2:$C$7</definedName>
    <definedName name="CB_TYPES">DataSheet!$B$2:$B$5</definedName>
    <definedName name="CB_VISIBILITY">DataSheet!$E$2:$E$10</definedName>
    <definedName name="PHASES">DataSheet!$A$2:$A$5</definedName>
    <definedName name="Print_Area" localSheetId="1">'2.2.2ЩО(И)'!$A$78:$AC$144</definedName>
    <definedName name="TOTAL" localSheetId="1">'2.2.2ЩО(И)'!$A$1:$B$6</definedName>
    <definedName name="_xlnm.Print_Area" localSheetId="1">'2.2.2ЩО(И)'!$A$1:$BU$148</definedName>
    <definedName name="Светильники">[1]Спецификация!$A$1:$A$14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4" i="3" l="1"/>
  <c r="W85" i="3"/>
  <c r="W86" i="3"/>
  <c r="W87" i="3"/>
  <c r="W88" i="3"/>
  <c r="W89" i="3"/>
  <c r="W90" i="3"/>
  <c r="W91" i="3"/>
  <c r="W92" i="3"/>
  <c r="W93" i="3"/>
  <c r="W94" i="3"/>
  <c r="W83" i="3"/>
  <c r="AP144" i="3" l="1"/>
  <c r="AG144" i="3"/>
  <c r="AB144" i="3"/>
  <c r="AA144" i="3"/>
  <c r="N144" i="3"/>
  <c r="L144" i="3"/>
  <c r="J144" i="3"/>
  <c r="AI144" i="3" s="1"/>
  <c r="AP143" i="3"/>
  <c r="AG143" i="3"/>
  <c r="AC143" i="3"/>
  <c r="AA143" i="3"/>
  <c r="L143" i="3"/>
  <c r="J143" i="3"/>
  <c r="N143" i="3" s="1"/>
  <c r="AP142" i="3"/>
  <c r="AG142" i="3"/>
  <c r="AC142" i="3"/>
  <c r="AA142" i="3"/>
  <c r="L142" i="3"/>
  <c r="J142" i="3"/>
  <c r="N142" i="3" s="1"/>
  <c r="AI141" i="3"/>
  <c r="AG141" i="3"/>
  <c r="AC141" i="3"/>
  <c r="AB141" i="3"/>
  <c r="N141" i="3"/>
  <c r="P141" i="3" s="1"/>
  <c r="Q141" i="3" s="1"/>
  <c r="L141" i="3"/>
  <c r="J141" i="3"/>
  <c r="AG140" i="3"/>
  <c r="AB140" i="3"/>
  <c r="AA140" i="3"/>
  <c r="N140" i="3"/>
  <c r="P140" i="3" s="1"/>
  <c r="Q140" i="3" s="1"/>
  <c r="L140" i="3"/>
  <c r="J140" i="3"/>
  <c r="AI140" i="3" s="1"/>
  <c r="AP139" i="3"/>
  <c r="AI139" i="3"/>
  <c r="AG139" i="3"/>
  <c r="AB139" i="3"/>
  <c r="AA139" i="3"/>
  <c r="P139" i="3"/>
  <c r="Q139" i="3" s="1"/>
  <c r="N139" i="3"/>
  <c r="O139" i="3" s="1"/>
  <c r="L139" i="3"/>
  <c r="J139" i="3"/>
  <c r="AP138" i="3"/>
  <c r="AG138" i="3"/>
  <c r="AC138" i="3"/>
  <c r="AA138" i="3"/>
  <c r="L138" i="3"/>
  <c r="J138" i="3"/>
  <c r="N138" i="3" s="1"/>
  <c r="AI137" i="3"/>
  <c r="AG137" i="3"/>
  <c r="AC137" i="3"/>
  <c r="AB137" i="3"/>
  <c r="N137" i="3"/>
  <c r="L137" i="3"/>
  <c r="J137" i="3"/>
  <c r="AG136" i="3"/>
  <c r="AB136" i="3"/>
  <c r="AA136" i="3"/>
  <c r="L136" i="3"/>
  <c r="J136" i="3"/>
  <c r="N136" i="3" s="1"/>
  <c r="AP135" i="3"/>
  <c r="AG135" i="3"/>
  <c r="AB135" i="3"/>
  <c r="AA135" i="3"/>
  <c r="L135" i="3"/>
  <c r="J135" i="3"/>
  <c r="AI135" i="3" s="1"/>
  <c r="AP134" i="3"/>
  <c r="AI134" i="3"/>
  <c r="AG134" i="3"/>
  <c r="AC134" i="3"/>
  <c r="AA134" i="3"/>
  <c r="N134" i="3"/>
  <c r="L134" i="3"/>
  <c r="J134" i="3"/>
  <c r="AI133" i="3"/>
  <c r="AG133" i="3"/>
  <c r="AC133" i="3"/>
  <c r="AB133" i="3"/>
  <c r="L133" i="3"/>
  <c r="J133" i="3"/>
  <c r="N133" i="3" s="1"/>
  <c r="AG132" i="3"/>
  <c r="AB132" i="3"/>
  <c r="AA132" i="3"/>
  <c r="L132" i="3"/>
  <c r="J132" i="3"/>
  <c r="N132" i="3" s="1"/>
  <c r="AI131" i="3"/>
  <c r="AG131" i="3"/>
  <c r="AC131" i="3"/>
  <c r="AA131" i="3"/>
  <c r="L131" i="3"/>
  <c r="J131" i="3"/>
  <c r="N131" i="3" s="1"/>
  <c r="AG130" i="3"/>
  <c r="AC130" i="3"/>
  <c r="AB130" i="3"/>
  <c r="L130" i="3"/>
  <c r="J130" i="3"/>
  <c r="N130" i="3" s="1"/>
  <c r="AI129" i="3"/>
  <c r="AG129" i="3"/>
  <c r="AB129" i="3"/>
  <c r="AA129" i="3"/>
  <c r="N129" i="3"/>
  <c r="P129" i="3" s="1"/>
  <c r="Q129" i="3" s="1"/>
  <c r="L129" i="3"/>
  <c r="J129" i="3"/>
  <c r="AG128" i="3"/>
  <c r="AC128" i="3"/>
  <c r="AA128" i="3"/>
  <c r="N128" i="3"/>
  <c r="P128" i="3" s="1"/>
  <c r="Q128" i="3" s="1"/>
  <c r="L128" i="3"/>
  <c r="J128" i="3"/>
  <c r="AI128" i="3" s="1"/>
  <c r="AI127" i="3"/>
  <c r="AG127" i="3"/>
  <c r="AC127" i="3"/>
  <c r="AB127" i="3"/>
  <c r="P127" i="3"/>
  <c r="Q127" i="3" s="1"/>
  <c r="O127" i="3"/>
  <c r="N127" i="3"/>
  <c r="L127" i="3"/>
  <c r="J127" i="3"/>
  <c r="AP126" i="3"/>
  <c r="AG126" i="3"/>
  <c r="AB126" i="3"/>
  <c r="AA126" i="3"/>
  <c r="L126" i="3"/>
  <c r="J126" i="3"/>
  <c r="N126" i="3" s="1"/>
  <c r="AG125" i="3"/>
  <c r="AC125" i="3"/>
  <c r="AA125" i="3"/>
  <c r="L125" i="3"/>
  <c r="J125" i="3"/>
  <c r="N125" i="3" s="1"/>
  <c r="AI124" i="3"/>
  <c r="AG124" i="3"/>
  <c r="AC124" i="3"/>
  <c r="AB124" i="3"/>
  <c r="N124" i="3"/>
  <c r="L124" i="3"/>
  <c r="J124" i="3"/>
  <c r="AG123" i="3"/>
  <c r="AB123" i="3"/>
  <c r="AA123" i="3"/>
  <c r="L123" i="3"/>
  <c r="J123" i="3"/>
  <c r="N123" i="3" s="1"/>
  <c r="AI122" i="3"/>
  <c r="AG122" i="3"/>
  <c r="AC122" i="3"/>
  <c r="AB122" i="3"/>
  <c r="L122" i="3"/>
  <c r="J122" i="3"/>
  <c r="N122" i="3" s="1"/>
  <c r="AG121" i="3"/>
  <c r="AB121" i="3"/>
  <c r="AA121" i="3"/>
  <c r="L121" i="3"/>
  <c r="J121" i="3"/>
  <c r="AI121" i="3" s="1"/>
  <c r="AG120" i="3"/>
  <c r="AC120" i="3"/>
  <c r="AA120" i="3"/>
  <c r="N120" i="3"/>
  <c r="P120" i="3" s="1"/>
  <c r="Q120" i="3" s="1"/>
  <c r="L120" i="3"/>
  <c r="O120" i="3" s="1"/>
  <c r="J120" i="3"/>
  <c r="AI120" i="3" s="1"/>
  <c r="AI119" i="3"/>
  <c r="AG119" i="3"/>
  <c r="AC119" i="3"/>
  <c r="AA119" i="3"/>
  <c r="N119" i="3"/>
  <c r="L119" i="3"/>
  <c r="J119" i="3"/>
  <c r="AI118" i="3"/>
  <c r="AG118" i="3"/>
  <c r="AB118" i="3"/>
  <c r="AA118" i="3"/>
  <c r="L118" i="3"/>
  <c r="J118" i="3"/>
  <c r="N118" i="3" s="1"/>
  <c r="AG117" i="3"/>
  <c r="L117" i="3"/>
  <c r="J117" i="3"/>
  <c r="N117" i="3" s="1"/>
  <c r="AI116" i="3"/>
  <c r="AG116" i="3"/>
  <c r="L116" i="3"/>
  <c r="J116" i="3"/>
  <c r="N116" i="3" s="1"/>
  <c r="AG115" i="3"/>
  <c r="AB115" i="3"/>
  <c r="AA115" i="3"/>
  <c r="L115" i="3"/>
  <c r="J115" i="3"/>
  <c r="N115" i="3" s="1"/>
  <c r="AI114" i="3"/>
  <c r="AG114" i="3"/>
  <c r="AC114" i="3"/>
  <c r="AA114" i="3"/>
  <c r="N114" i="3"/>
  <c r="P114" i="3" s="1"/>
  <c r="Q114" i="3" s="1"/>
  <c r="L114" i="3"/>
  <c r="J114" i="3"/>
  <c r="AG113" i="3"/>
  <c r="AC113" i="3"/>
  <c r="AB113" i="3"/>
  <c r="N113" i="3"/>
  <c r="P113" i="3" s="1"/>
  <c r="Q113" i="3" s="1"/>
  <c r="L113" i="3"/>
  <c r="J113" i="3"/>
  <c r="AI113" i="3" s="1"/>
  <c r="AG112" i="3"/>
  <c r="AB112" i="3"/>
  <c r="AA112" i="3"/>
  <c r="P112" i="3"/>
  <c r="Q112" i="3" s="1"/>
  <c r="O112" i="3"/>
  <c r="N112" i="3"/>
  <c r="L112" i="3"/>
  <c r="J112" i="3"/>
  <c r="AI112" i="3" s="1"/>
  <c r="AI111" i="3"/>
  <c r="AG111" i="3"/>
  <c r="AC111" i="3"/>
  <c r="AA111" i="3"/>
  <c r="P111" i="3"/>
  <c r="Q111" i="3" s="1"/>
  <c r="N111" i="3"/>
  <c r="O111" i="3" s="1"/>
  <c r="L111" i="3"/>
  <c r="J111" i="3"/>
  <c r="AG110" i="3"/>
  <c r="AC110" i="3"/>
  <c r="AB110" i="3"/>
  <c r="L110" i="3"/>
  <c r="J110" i="3"/>
  <c r="N110" i="3" s="1"/>
  <c r="AG109" i="3"/>
  <c r="AB109" i="3"/>
  <c r="AA109" i="3"/>
  <c r="L109" i="3"/>
  <c r="J109" i="3"/>
  <c r="N109" i="3" s="1"/>
  <c r="AI108" i="3"/>
  <c r="AG108" i="3"/>
  <c r="AC108" i="3"/>
  <c r="AA108" i="3"/>
  <c r="N108" i="3"/>
  <c r="L108" i="3"/>
  <c r="J108" i="3"/>
  <c r="AG107" i="3"/>
  <c r="AC107" i="3"/>
  <c r="AB107" i="3"/>
  <c r="L107" i="3"/>
  <c r="J107" i="3"/>
  <c r="N107" i="3" s="1"/>
  <c r="AI106" i="3"/>
  <c r="AG106" i="3"/>
  <c r="AB106" i="3"/>
  <c r="AA106" i="3"/>
  <c r="P106" i="3"/>
  <c r="Q106" i="3" s="1"/>
  <c r="N106" i="3"/>
  <c r="L106" i="3"/>
  <c r="J106" i="3"/>
  <c r="AG105" i="3"/>
  <c r="AC105" i="3"/>
  <c r="AA105" i="3"/>
  <c r="L105" i="3"/>
  <c r="J105" i="3"/>
  <c r="AI105" i="3" s="1"/>
  <c r="AG104" i="3"/>
  <c r="AC104" i="3"/>
  <c r="AB104" i="3"/>
  <c r="N104" i="3"/>
  <c r="P104" i="3" s="1"/>
  <c r="Q104" i="3" s="1"/>
  <c r="L104" i="3"/>
  <c r="O104" i="3" s="1"/>
  <c r="J104" i="3"/>
  <c r="AI104" i="3" s="1"/>
  <c r="AI103" i="3"/>
  <c r="AG103" i="3"/>
  <c r="AB103" i="3"/>
  <c r="AA103" i="3"/>
  <c r="N103" i="3"/>
  <c r="L103" i="3"/>
  <c r="AI102" i="3"/>
  <c r="AG102" i="3"/>
  <c r="AB102" i="3"/>
  <c r="AA102" i="3"/>
  <c r="N102" i="3"/>
  <c r="L102" i="3"/>
  <c r="J102" i="3"/>
  <c r="AI101" i="3"/>
  <c r="AG101" i="3"/>
  <c r="AC101" i="3"/>
  <c r="AA101" i="3"/>
  <c r="L101" i="3"/>
  <c r="J101" i="3"/>
  <c r="N101" i="3" s="1"/>
  <c r="AG100" i="3"/>
  <c r="AC100" i="3"/>
  <c r="AB100" i="3"/>
  <c r="L100" i="3"/>
  <c r="J100" i="3"/>
  <c r="N100" i="3" s="1"/>
  <c r="AI99" i="3"/>
  <c r="AG99" i="3"/>
  <c r="AB99" i="3"/>
  <c r="AA99" i="3"/>
  <c r="L99" i="3"/>
  <c r="J99" i="3"/>
  <c r="N99" i="3" s="1"/>
  <c r="AG98" i="3"/>
  <c r="AC98" i="3"/>
  <c r="AA98" i="3"/>
  <c r="L98" i="3"/>
  <c r="J98" i="3"/>
  <c r="N98" i="3" s="1"/>
  <c r="AI97" i="3"/>
  <c r="AG97" i="3"/>
  <c r="AC97" i="3"/>
  <c r="AB97" i="3"/>
  <c r="N97" i="3"/>
  <c r="P97" i="3" s="1"/>
  <c r="Q97" i="3" s="1"/>
  <c r="L97" i="3"/>
  <c r="O97" i="3" s="1"/>
  <c r="J97" i="3"/>
  <c r="AG96" i="3"/>
  <c r="AB96" i="3"/>
  <c r="AA96" i="3"/>
  <c r="N96" i="3"/>
  <c r="P96" i="3" s="1"/>
  <c r="Q96" i="3" s="1"/>
  <c r="L96" i="3"/>
  <c r="J96" i="3"/>
  <c r="AI96" i="3" s="1"/>
  <c r="AI95" i="3"/>
  <c r="AG95" i="3"/>
  <c r="AC95" i="3"/>
  <c r="AA95" i="3"/>
  <c r="L95" i="3"/>
  <c r="J95" i="3"/>
  <c r="N95" i="3" s="1"/>
  <c r="AN94" i="3"/>
  <c r="AL94" i="3"/>
  <c r="AD94" i="3"/>
  <c r="AB94" i="3"/>
  <c r="AA94" i="3"/>
  <c r="V94" i="3"/>
  <c r="L94" i="3"/>
  <c r="J94" i="3"/>
  <c r="N94" i="3" s="1"/>
  <c r="AN93" i="3"/>
  <c r="AL93" i="3"/>
  <c r="AD93" i="3"/>
  <c r="AC93" i="3"/>
  <c r="AA93" i="3"/>
  <c r="V93" i="3"/>
  <c r="L93" i="3"/>
  <c r="J93" i="3"/>
  <c r="N93" i="3" s="1"/>
  <c r="AN92" i="3"/>
  <c r="B55" i="3" s="1"/>
  <c r="B49" i="2" s="1"/>
  <c r="L49" i="2" s="1"/>
  <c r="AL92" i="3"/>
  <c r="AD92" i="3"/>
  <c r="AC92" i="3"/>
  <c r="AB92" i="3"/>
  <c r="V92" i="3"/>
  <c r="L92" i="3"/>
  <c r="H92" i="3"/>
  <c r="J92" i="3" s="1"/>
  <c r="N92" i="3" s="1"/>
  <c r="AN91" i="3"/>
  <c r="AL91" i="3"/>
  <c r="AD91" i="3"/>
  <c r="AB91" i="3"/>
  <c r="AA91" i="3"/>
  <c r="V91" i="3"/>
  <c r="L91" i="3"/>
  <c r="H91" i="3"/>
  <c r="J91" i="3" s="1"/>
  <c r="N91" i="3" s="1"/>
  <c r="AO90" i="3"/>
  <c r="AN90" i="3"/>
  <c r="AE90" i="3" s="1"/>
  <c r="AL90" i="3"/>
  <c r="AG90" i="3"/>
  <c r="AC90" i="3"/>
  <c r="AA90" i="3"/>
  <c r="V90" i="3"/>
  <c r="L90" i="3"/>
  <c r="H90" i="3"/>
  <c r="J90" i="3" s="1"/>
  <c r="AO89" i="3"/>
  <c r="AN89" i="3"/>
  <c r="AE89" i="3" s="1"/>
  <c r="AL89" i="3"/>
  <c r="AG89" i="3"/>
  <c r="AC89" i="3"/>
  <c r="AB89" i="3"/>
  <c r="V89" i="3"/>
  <c r="L89" i="3"/>
  <c r="J89" i="3"/>
  <c r="AO88" i="3"/>
  <c r="AN88" i="3"/>
  <c r="AE88" i="3" s="1"/>
  <c r="AL88" i="3"/>
  <c r="AG88" i="3"/>
  <c r="AB88" i="3"/>
  <c r="AA88" i="3"/>
  <c r="V88" i="3"/>
  <c r="L88" i="3"/>
  <c r="H88" i="3"/>
  <c r="J88" i="3" s="1"/>
  <c r="AO87" i="3"/>
  <c r="AN87" i="3"/>
  <c r="AL87" i="3"/>
  <c r="AG87" i="3"/>
  <c r="AE87" i="3"/>
  <c r="AC87" i="3"/>
  <c r="AA87" i="3"/>
  <c r="V87" i="3"/>
  <c r="L87" i="3"/>
  <c r="H87" i="3"/>
  <c r="J87" i="3" s="1"/>
  <c r="AO86" i="3"/>
  <c r="B32" i="3" s="1"/>
  <c r="B26" i="2" s="1"/>
  <c r="L26" i="2" s="1"/>
  <c r="AN86" i="3"/>
  <c r="AE86" i="3" s="1"/>
  <c r="AL86" i="3"/>
  <c r="AG86" i="3"/>
  <c r="AC86" i="3"/>
  <c r="AB86" i="3"/>
  <c r="V86" i="3"/>
  <c r="L86" i="3"/>
  <c r="J86" i="3"/>
  <c r="N86" i="3" s="1"/>
  <c r="H86" i="3"/>
  <c r="AO85" i="3"/>
  <c r="AN85" i="3"/>
  <c r="AE85" i="3" s="1"/>
  <c r="AL85" i="3"/>
  <c r="AG85" i="3"/>
  <c r="AB85" i="3"/>
  <c r="AA85" i="3"/>
  <c r="V85" i="3"/>
  <c r="L85" i="3"/>
  <c r="H85" i="3"/>
  <c r="J85" i="3" s="1"/>
  <c r="AO84" i="3"/>
  <c r="AN84" i="3"/>
  <c r="B71" i="3" s="1"/>
  <c r="B65" i="2" s="1"/>
  <c r="L65" i="2" s="1"/>
  <c r="AL84" i="3"/>
  <c r="AG84" i="3"/>
  <c r="AE84" i="3"/>
  <c r="AC84" i="3"/>
  <c r="AA84" i="3"/>
  <c r="V84" i="3"/>
  <c r="L84" i="3"/>
  <c r="J84" i="3"/>
  <c r="AI84" i="3" s="1"/>
  <c r="AJ84" i="3" s="1"/>
  <c r="AO83" i="3"/>
  <c r="AN83" i="3"/>
  <c r="AE83" i="3" s="1"/>
  <c r="AL83" i="3"/>
  <c r="AG83" i="3"/>
  <c r="AC83" i="3"/>
  <c r="AB83" i="3"/>
  <c r="V83" i="3"/>
  <c r="L83" i="3"/>
  <c r="J83" i="3"/>
  <c r="N83" i="3" s="1"/>
  <c r="AG81" i="3"/>
  <c r="AE81" i="3"/>
  <c r="F81" i="3"/>
  <c r="C86" i="3" s="1"/>
  <c r="B76" i="3"/>
  <c r="B70" i="2" s="1"/>
  <c r="L70" i="2" s="1"/>
  <c r="B66" i="3"/>
  <c r="B60" i="2" s="1"/>
  <c r="L60" i="2" s="1"/>
  <c r="B61" i="3"/>
  <c r="B55" i="2" s="1"/>
  <c r="B60" i="3"/>
  <c r="B54" i="2" s="1"/>
  <c r="L54" i="2" s="1"/>
  <c r="B50" i="3"/>
  <c r="B45" i="3"/>
  <c r="B39" i="2" s="1"/>
  <c r="L39" i="2" s="1"/>
  <c r="B44" i="3"/>
  <c r="B38" i="2" s="1"/>
  <c r="B40" i="3"/>
  <c r="B34" i="2" s="1"/>
  <c r="L34" i="2" s="1"/>
  <c r="B34" i="3"/>
  <c r="B28" i="2" s="1"/>
  <c r="L28" i="2" s="1"/>
  <c r="B29" i="3"/>
  <c r="B28" i="3"/>
  <c r="B22" i="2" s="1"/>
  <c r="B24" i="3"/>
  <c r="B18" i="2" s="1"/>
  <c r="L18" i="2" s="1"/>
  <c r="B18" i="3"/>
  <c r="B12" i="2" s="1"/>
  <c r="L12" i="2" s="1"/>
  <c r="B13" i="3"/>
  <c r="B7" i="2" s="1"/>
  <c r="L7" i="2" s="1"/>
  <c r="B12" i="3"/>
  <c r="B6" i="2" s="1"/>
  <c r="L6" i="2" s="1"/>
  <c r="AG3" i="3"/>
  <c r="AF3" i="3"/>
  <c r="K70" i="2"/>
  <c r="J70" i="2"/>
  <c r="I70" i="2"/>
  <c r="H70" i="2"/>
  <c r="G70" i="2"/>
  <c r="F70" i="2"/>
  <c r="E70" i="2"/>
  <c r="D70" i="2"/>
  <c r="C70" i="2"/>
  <c r="K69" i="2"/>
  <c r="J69" i="2"/>
  <c r="I69" i="2"/>
  <c r="H69" i="2"/>
  <c r="G69" i="2"/>
  <c r="F69" i="2"/>
  <c r="E69" i="2"/>
  <c r="D69" i="2"/>
  <c r="C69" i="2"/>
  <c r="K68" i="2"/>
  <c r="J68" i="2"/>
  <c r="I68" i="2"/>
  <c r="H68" i="2"/>
  <c r="G68" i="2"/>
  <c r="F68" i="2"/>
  <c r="E68" i="2"/>
  <c r="D68" i="2"/>
  <c r="C68" i="2"/>
  <c r="K67" i="2"/>
  <c r="J67" i="2"/>
  <c r="I67" i="2"/>
  <c r="H67" i="2"/>
  <c r="G67" i="2"/>
  <c r="F67" i="2"/>
  <c r="E67" i="2"/>
  <c r="D67" i="2"/>
  <c r="C67" i="2"/>
  <c r="K66" i="2"/>
  <c r="J66" i="2"/>
  <c r="I66" i="2"/>
  <c r="H66" i="2"/>
  <c r="G66" i="2"/>
  <c r="F66" i="2"/>
  <c r="E66" i="2"/>
  <c r="D66" i="2"/>
  <c r="C66" i="2"/>
  <c r="K65" i="2"/>
  <c r="J65" i="2"/>
  <c r="I65" i="2"/>
  <c r="H65" i="2"/>
  <c r="G65" i="2"/>
  <c r="F65" i="2"/>
  <c r="E65" i="2"/>
  <c r="D65" i="2"/>
  <c r="C65" i="2"/>
  <c r="K64" i="2"/>
  <c r="J64" i="2"/>
  <c r="I64" i="2"/>
  <c r="H64" i="2"/>
  <c r="G64" i="2"/>
  <c r="F64" i="2"/>
  <c r="E64" i="2"/>
  <c r="D64" i="2"/>
  <c r="C64" i="2"/>
  <c r="K63" i="2"/>
  <c r="J63" i="2"/>
  <c r="I63" i="2"/>
  <c r="H63" i="2"/>
  <c r="G63" i="2"/>
  <c r="F63" i="2"/>
  <c r="E63" i="2"/>
  <c r="D63" i="2"/>
  <c r="C63" i="2"/>
  <c r="K62" i="2"/>
  <c r="J62" i="2"/>
  <c r="I62" i="2"/>
  <c r="H62" i="2"/>
  <c r="G62" i="2"/>
  <c r="F62" i="2"/>
  <c r="E62" i="2"/>
  <c r="D62" i="2"/>
  <c r="C62" i="2"/>
  <c r="K61" i="2"/>
  <c r="J61" i="2"/>
  <c r="I61" i="2"/>
  <c r="H61" i="2"/>
  <c r="G61" i="2"/>
  <c r="F61" i="2"/>
  <c r="E61" i="2"/>
  <c r="D61" i="2"/>
  <c r="C61" i="2"/>
  <c r="K60" i="2"/>
  <c r="J60" i="2"/>
  <c r="I60" i="2"/>
  <c r="H60" i="2"/>
  <c r="G60" i="2"/>
  <c r="F60" i="2"/>
  <c r="E60" i="2"/>
  <c r="D60" i="2"/>
  <c r="C60" i="2"/>
  <c r="K59" i="2"/>
  <c r="J59" i="2"/>
  <c r="I59" i="2"/>
  <c r="H59" i="2"/>
  <c r="G59" i="2"/>
  <c r="F59" i="2"/>
  <c r="E59" i="2"/>
  <c r="D59" i="2"/>
  <c r="C59" i="2"/>
  <c r="K58" i="2"/>
  <c r="J58" i="2"/>
  <c r="I58" i="2"/>
  <c r="H58" i="2"/>
  <c r="G58" i="2"/>
  <c r="F58" i="2"/>
  <c r="E58" i="2"/>
  <c r="D58" i="2"/>
  <c r="C58" i="2"/>
  <c r="K57" i="2"/>
  <c r="J57" i="2"/>
  <c r="I57" i="2"/>
  <c r="H57" i="2"/>
  <c r="G57" i="2"/>
  <c r="F57" i="2"/>
  <c r="E57" i="2"/>
  <c r="D57" i="2"/>
  <c r="C57" i="2"/>
  <c r="K56" i="2"/>
  <c r="J56" i="2"/>
  <c r="I56" i="2"/>
  <c r="H56" i="2"/>
  <c r="G56" i="2"/>
  <c r="F56" i="2"/>
  <c r="E56" i="2"/>
  <c r="D56" i="2"/>
  <c r="C56" i="2"/>
  <c r="K55" i="2"/>
  <c r="J55" i="2"/>
  <c r="I55" i="2"/>
  <c r="H55" i="2"/>
  <c r="G55" i="2"/>
  <c r="F55" i="2"/>
  <c r="E55" i="2"/>
  <c r="D55" i="2"/>
  <c r="C55" i="2"/>
  <c r="K54" i="2"/>
  <c r="J54" i="2"/>
  <c r="I54" i="2"/>
  <c r="H54" i="2"/>
  <c r="G54" i="2"/>
  <c r="F54" i="2"/>
  <c r="E54" i="2"/>
  <c r="D54" i="2"/>
  <c r="C54" i="2"/>
  <c r="K53" i="2"/>
  <c r="J53" i="2"/>
  <c r="I53" i="2"/>
  <c r="H53" i="2"/>
  <c r="G53" i="2"/>
  <c r="F53" i="2"/>
  <c r="E53" i="2"/>
  <c r="D53" i="2"/>
  <c r="C53" i="2"/>
  <c r="K52" i="2"/>
  <c r="J52" i="2"/>
  <c r="I52" i="2"/>
  <c r="H52" i="2"/>
  <c r="G52" i="2"/>
  <c r="F52" i="2"/>
  <c r="E52" i="2"/>
  <c r="D52" i="2"/>
  <c r="C52" i="2"/>
  <c r="K51" i="2"/>
  <c r="J51" i="2"/>
  <c r="I51" i="2"/>
  <c r="H51" i="2"/>
  <c r="G51" i="2"/>
  <c r="F51" i="2"/>
  <c r="E51" i="2"/>
  <c r="D51" i="2"/>
  <c r="C51" i="2"/>
  <c r="K50" i="2"/>
  <c r="J50" i="2"/>
  <c r="I50" i="2"/>
  <c r="H50" i="2"/>
  <c r="G50" i="2"/>
  <c r="F50" i="2"/>
  <c r="E50" i="2"/>
  <c r="D50" i="2"/>
  <c r="C50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L44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K35" i="2"/>
  <c r="J35" i="2"/>
  <c r="I35" i="2"/>
  <c r="H35" i="2"/>
  <c r="G35" i="2"/>
  <c r="F35" i="2"/>
  <c r="E35" i="2"/>
  <c r="D35" i="2"/>
  <c r="C35" i="2"/>
  <c r="K34" i="2"/>
  <c r="J34" i="2"/>
  <c r="I34" i="2"/>
  <c r="H34" i="2"/>
  <c r="G34" i="2"/>
  <c r="F34" i="2"/>
  <c r="E34" i="2"/>
  <c r="D34" i="2"/>
  <c r="C34" i="2"/>
  <c r="K33" i="2"/>
  <c r="J33" i="2"/>
  <c r="I33" i="2"/>
  <c r="H33" i="2"/>
  <c r="G33" i="2"/>
  <c r="F33" i="2"/>
  <c r="E33" i="2"/>
  <c r="D33" i="2"/>
  <c r="C33" i="2"/>
  <c r="K32" i="2"/>
  <c r="J32" i="2"/>
  <c r="I32" i="2"/>
  <c r="H32" i="2"/>
  <c r="G32" i="2"/>
  <c r="F32" i="2"/>
  <c r="E32" i="2"/>
  <c r="D32" i="2"/>
  <c r="C32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B23" i="2"/>
  <c r="L23" i="2" s="1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N84" i="3" l="1"/>
  <c r="P84" i="3" s="1"/>
  <c r="Q84" i="3" s="1"/>
  <c r="C84" i="3"/>
  <c r="AB84" i="3"/>
  <c r="R84" i="3"/>
  <c r="U84" i="3" s="1"/>
  <c r="AC106" i="3"/>
  <c r="R106" i="3"/>
  <c r="U106" i="3" s="1"/>
  <c r="AF106" i="3" s="1"/>
  <c r="AE106" i="3" s="1"/>
  <c r="R140" i="3"/>
  <c r="U140" i="3" s="1"/>
  <c r="AF140" i="3" s="1"/>
  <c r="AE140" i="3" s="1"/>
  <c r="AC140" i="3"/>
  <c r="AB111" i="3"/>
  <c r="R111" i="3"/>
  <c r="U111" i="3" s="1"/>
  <c r="AF111" i="3" s="1"/>
  <c r="AE111" i="3" s="1"/>
  <c r="P83" i="3"/>
  <c r="Q83" i="3" s="1"/>
  <c r="O83" i="3"/>
  <c r="P123" i="3"/>
  <c r="Q123" i="3" s="1"/>
  <c r="O123" i="3"/>
  <c r="AJ97" i="3"/>
  <c r="P94" i="3"/>
  <c r="Q94" i="3" s="1"/>
  <c r="O94" i="3"/>
  <c r="AJ112" i="3"/>
  <c r="AD112" i="3" s="1"/>
  <c r="R114" i="3"/>
  <c r="U114" i="3" s="1"/>
  <c r="AF114" i="3" s="1"/>
  <c r="AE114" i="3" s="1"/>
  <c r="AB114" i="3"/>
  <c r="AB120" i="3"/>
  <c r="R120" i="3"/>
  <c r="U120" i="3" s="1"/>
  <c r="AF120" i="3" s="1"/>
  <c r="AE120" i="3" s="1"/>
  <c r="P126" i="3"/>
  <c r="Q126" i="3" s="1"/>
  <c r="O126" i="3"/>
  <c r="P136" i="3"/>
  <c r="Q136" i="3" s="1"/>
  <c r="O136" i="3"/>
  <c r="R96" i="3"/>
  <c r="U96" i="3" s="1"/>
  <c r="AF96" i="3" s="1"/>
  <c r="AE96" i="3" s="1"/>
  <c r="AC96" i="3"/>
  <c r="P99" i="3"/>
  <c r="Q99" i="3" s="1"/>
  <c r="O99" i="3"/>
  <c r="AA104" i="3"/>
  <c r="R104" i="3"/>
  <c r="U104" i="3" s="1"/>
  <c r="AF104" i="3" s="1"/>
  <c r="AE104" i="3" s="1"/>
  <c r="AJ106" i="3"/>
  <c r="AD106" i="3" s="1"/>
  <c r="P118" i="3"/>
  <c r="Q118" i="3" s="1"/>
  <c r="O118" i="3"/>
  <c r="R128" i="3"/>
  <c r="U128" i="3" s="1"/>
  <c r="AF128" i="3" s="1"/>
  <c r="AE128" i="3" s="1"/>
  <c r="AB128" i="3"/>
  <c r="P131" i="3"/>
  <c r="Q131" i="3" s="1"/>
  <c r="O131" i="3"/>
  <c r="N87" i="3"/>
  <c r="AI87" i="3"/>
  <c r="AJ87" i="3" s="1"/>
  <c r="P109" i="3"/>
  <c r="Q109" i="3" s="1"/>
  <c r="O109" i="3"/>
  <c r="AD84" i="3"/>
  <c r="P86" i="3"/>
  <c r="Q86" i="3" s="1"/>
  <c r="O86" i="3"/>
  <c r="P107" i="3"/>
  <c r="Q107" i="3" s="1"/>
  <c r="O107" i="3"/>
  <c r="P125" i="3"/>
  <c r="Q125" i="3" s="1"/>
  <c r="O125" i="3"/>
  <c r="AJ120" i="3"/>
  <c r="AD120" i="3" s="1"/>
  <c r="P110" i="3"/>
  <c r="Q110" i="3" s="1"/>
  <c r="O110" i="3"/>
  <c r="R141" i="3"/>
  <c r="U141" i="3" s="1"/>
  <c r="AF141" i="3" s="1"/>
  <c r="AE141" i="3" s="1"/>
  <c r="AA141" i="3"/>
  <c r="AJ140" i="3"/>
  <c r="O117" i="3"/>
  <c r="P117" i="3"/>
  <c r="Q117" i="3" s="1"/>
  <c r="N89" i="3"/>
  <c r="AI89" i="3"/>
  <c r="AJ89" i="3" s="1"/>
  <c r="R112" i="3"/>
  <c r="U112" i="3" s="1"/>
  <c r="AF112" i="3" s="1"/>
  <c r="AE112" i="3" s="1"/>
  <c r="AC112" i="3"/>
  <c r="N90" i="3"/>
  <c r="AI90" i="3"/>
  <c r="AJ90" i="3" s="1"/>
  <c r="P133" i="3"/>
  <c r="Q133" i="3" s="1"/>
  <c r="O133" i="3"/>
  <c r="P91" i="3"/>
  <c r="Q91" i="3" s="1"/>
  <c r="O91" i="3"/>
  <c r="P115" i="3"/>
  <c r="Q115" i="3" s="1"/>
  <c r="O115" i="3"/>
  <c r="R139" i="3"/>
  <c r="U139" i="3" s="1"/>
  <c r="AF139" i="3" s="1"/>
  <c r="AE139" i="3" s="1"/>
  <c r="AC139" i="3"/>
  <c r="P130" i="3"/>
  <c r="Q130" i="3" s="1"/>
  <c r="O130" i="3"/>
  <c r="P138" i="3"/>
  <c r="Q138" i="3" s="1"/>
  <c r="O138" i="3"/>
  <c r="N85" i="3"/>
  <c r="AI85" i="3"/>
  <c r="AJ85" i="3" s="1"/>
  <c r="AI88" i="3"/>
  <c r="AJ88" i="3" s="1"/>
  <c r="N88" i="3"/>
  <c r="P93" i="3"/>
  <c r="Q93" i="3" s="1"/>
  <c r="O93" i="3"/>
  <c r="O100" i="3"/>
  <c r="P100" i="3"/>
  <c r="Q100" i="3" s="1"/>
  <c r="R129" i="3"/>
  <c r="U129" i="3" s="1"/>
  <c r="AF129" i="3" s="1"/>
  <c r="AE129" i="3" s="1"/>
  <c r="AC129" i="3"/>
  <c r="O132" i="3"/>
  <c r="P132" i="3"/>
  <c r="Q132" i="3" s="1"/>
  <c r="AJ141" i="3"/>
  <c r="AD141" i="3" s="1"/>
  <c r="P98" i="3"/>
  <c r="Q98" i="3" s="1"/>
  <c r="O98" i="3"/>
  <c r="R97" i="3"/>
  <c r="U97" i="3" s="1"/>
  <c r="AF97" i="3" s="1"/>
  <c r="AE97" i="3" s="1"/>
  <c r="AD97" i="3"/>
  <c r="AA97" i="3"/>
  <c r="P142" i="3"/>
  <c r="Q142" i="3" s="1"/>
  <c r="O142" i="3"/>
  <c r="P92" i="3"/>
  <c r="Q92" i="3" s="1"/>
  <c r="O92" i="3"/>
  <c r="O143" i="3"/>
  <c r="P143" i="3"/>
  <c r="Q143" i="3" s="1"/>
  <c r="P95" i="3"/>
  <c r="Q95" i="3" s="1"/>
  <c r="O95" i="3"/>
  <c r="P122" i="3"/>
  <c r="Q122" i="3" s="1"/>
  <c r="O122" i="3"/>
  <c r="P101" i="3"/>
  <c r="Q101" i="3" s="1"/>
  <c r="O101" i="3"/>
  <c r="R113" i="3"/>
  <c r="U113" i="3" s="1"/>
  <c r="AF113" i="3" s="1"/>
  <c r="AE113" i="3" s="1"/>
  <c r="AA113" i="3"/>
  <c r="P116" i="3"/>
  <c r="Q116" i="3" s="1"/>
  <c r="O116" i="3"/>
  <c r="AA127" i="3"/>
  <c r="R127" i="3"/>
  <c r="U127" i="3" s="1"/>
  <c r="AF127" i="3" s="1"/>
  <c r="AE127" i="3" s="1"/>
  <c r="B56" i="3"/>
  <c r="B50" i="2" s="1"/>
  <c r="L50" i="2" s="1"/>
  <c r="B72" i="3"/>
  <c r="B66" i="2" s="1"/>
  <c r="L66" i="2" s="1"/>
  <c r="AI86" i="3"/>
  <c r="AJ86" i="3" s="1"/>
  <c r="B9" i="3"/>
  <c r="B25" i="3"/>
  <c r="B19" i="2" s="1"/>
  <c r="L19" i="2" s="1"/>
  <c r="B41" i="3"/>
  <c r="B35" i="2" s="1"/>
  <c r="L35" i="2" s="1"/>
  <c r="B57" i="3"/>
  <c r="B51" i="2" s="1"/>
  <c r="L51" i="2" s="1"/>
  <c r="B73" i="3"/>
  <c r="B67" i="2" s="1"/>
  <c r="L67" i="2" s="1"/>
  <c r="C91" i="3"/>
  <c r="O102" i="3"/>
  <c r="O103" i="3"/>
  <c r="AI107" i="3"/>
  <c r="O119" i="3"/>
  <c r="AI123" i="3"/>
  <c r="O134" i="3"/>
  <c r="AI136" i="3"/>
  <c r="O144" i="3"/>
  <c r="B10" i="3"/>
  <c r="B4" i="2" s="1"/>
  <c r="L4" i="2" s="1"/>
  <c r="B26" i="3"/>
  <c r="B20" i="2" s="1"/>
  <c r="L20" i="2" s="1"/>
  <c r="B42" i="3"/>
  <c r="B36" i="2" s="1"/>
  <c r="L36" i="2" s="1"/>
  <c r="B58" i="3"/>
  <c r="B52" i="2" s="1"/>
  <c r="L52" i="2" s="1"/>
  <c r="B74" i="3"/>
  <c r="B68" i="2" s="1"/>
  <c r="L68" i="2" s="1"/>
  <c r="P102" i="3"/>
  <c r="Q102" i="3" s="1"/>
  <c r="P103" i="3"/>
  <c r="Q103" i="3" s="1"/>
  <c r="N105" i="3"/>
  <c r="P119" i="3"/>
  <c r="Q119" i="3" s="1"/>
  <c r="N121" i="3"/>
  <c r="P134" i="3"/>
  <c r="Q134" i="3" s="1"/>
  <c r="N135" i="3"/>
  <c r="P144" i="3"/>
  <c r="Q144" i="3" s="1"/>
  <c r="B11" i="3"/>
  <c r="B5" i="2" s="1"/>
  <c r="L5" i="2" s="1"/>
  <c r="B27" i="3"/>
  <c r="B21" i="2" s="1"/>
  <c r="L21" i="2" s="1"/>
  <c r="B43" i="3"/>
  <c r="B37" i="2" s="1"/>
  <c r="L37" i="2" s="1"/>
  <c r="B59" i="3"/>
  <c r="B53" i="2" s="1"/>
  <c r="L53" i="2" s="1"/>
  <c r="B75" i="3"/>
  <c r="B69" i="2" s="1"/>
  <c r="L69" i="2" s="1"/>
  <c r="C89" i="3"/>
  <c r="C92" i="3"/>
  <c r="AI109" i="3"/>
  <c r="AI125" i="3"/>
  <c r="AI138" i="3"/>
  <c r="AD140" i="3"/>
  <c r="O106" i="3"/>
  <c r="AI110" i="3"/>
  <c r="AI126" i="3"/>
  <c r="O84" i="3"/>
  <c r="C87" i="3"/>
  <c r="C93" i="3"/>
  <c r="F2" i="3"/>
  <c r="B14" i="3"/>
  <c r="B8" i="2" s="1"/>
  <c r="L8" i="2" s="1"/>
  <c r="B30" i="3"/>
  <c r="B24" i="2" s="1"/>
  <c r="L24" i="2" s="1"/>
  <c r="B46" i="3"/>
  <c r="B40" i="2" s="1"/>
  <c r="L40" i="2" s="1"/>
  <c r="B62" i="3"/>
  <c r="B56" i="2" s="1"/>
  <c r="L56" i="2" s="1"/>
  <c r="J81" i="3"/>
  <c r="C94" i="3"/>
  <c r="O108" i="3"/>
  <c r="O124" i="3"/>
  <c r="O137" i="3"/>
  <c r="B15" i="3"/>
  <c r="B9" i="2" s="1"/>
  <c r="L9" i="2" s="1"/>
  <c r="B31" i="3"/>
  <c r="B25" i="2" s="1"/>
  <c r="L25" i="2" s="1"/>
  <c r="B47" i="3"/>
  <c r="B41" i="2" s="1"/>
  <c r="L41" i="2" s="1"/>
  <c r="B63" i="3"/>
  <c r="B57" i="2" s="1"/>
  <c r="L57" i="2" s="1"/>
  <c r="C85" i="3"/>
  <c r="P108" i="3"/>
  <c r="Q108" i="3" s="1"/>
  <c r="P124" i="3"/>
  <c r="Q124" i="3" s="1"/>
  <c r="P137" i="3"/>
  <c r="Q137" i="3" s="1"/>
  <c r="B16" i="3"/>
  <c r="B10" i="2" s="1"/>
  <c r="L10" i="2" s="1"/>
  <c r="B48" i="3"/>
  <c r="B42" i="2" s="1"/>
  <c r="L42" i="2" s="1"/>
  <c r="B64" i="3"/>
  <c r="B58" i="2" s="1"/>
  <c r="L58" i="2" s="1"/>
  <c r="A82" i="3"/>
  <c r="A1" i="3" s="1"/>
  <c r="B17" i="3"/>
  <c r="B11" i="2" s="1"/>
  <c r="L11" i="2" s="1"/>
  <c r="B33" i="3"/>
  <c r="B27" i="2" s="1"/>
  <c r="L27" i="2" s="1"/>
  <c r="B49" i="3"/>
  <c r="B43" i="2" s="1"/>
  <c r="L43" i="2" s="1"/>
  <c r="B65" i="3"/>
  <c r="B59" i="2" s="1"/>
  <c r="L59" i="2" s="1"/>
  <c r="C83" i="3"/>
  <c r="AI98" i="3"/>
  <c r="AI115" i="3"/>
  <c r="AI130" i="3"/>
  <c r="AI142" i="3"/>
  <c r="C90" i="3"/>
  <c r="B19" i="3"/>
  <c r="B13" i="2" s="1"/>
  <c r="L13" i="2" s="1"/>
  <c r="B35" i="3"/>
  <c r="B29" i="2" s="1"/>
  <c r="L29" i="2" s="1"/>
  <c r="B51" i="3"/>
  <c r="B45" i="2" s="1"/>
  <c r="L45" i="2" s="1"/>
  <c r="B67" i="3"/>
  <c r="B61" i="2" s="1"/>
  <c r="L61" i="2" s="1"/>
  <c r="AI83" i="3"/>
  <c r="AJ83" i="3" s="1"/>
  <c r="O96" i="3"/>
  <c r="AI100" i="3"/>
  <c r="O113" i="3"/>
  <c r="AI117" i="3"/>
  <c r="O128" i="3"/>
  <c r="AI132" i="3"/>
  <c r="O140" i="3"/>
  <c r="AI143" i="3"/>
  <c r="B20" i="3"/>
  <c r="B14" i="2" s="1"/>
  <c r="L14" i="2" s="1"/>
  <c r="B36" i="3"/>
  <c r="B30" i="2" s="1"/>
  <c r="L30" i="2" s="1"/>
  <c r="B52" i="3"/>
  <c r="B46" i="2" s="1"/>
  <c r="L46" i="2" s="1"/>
  <c r="B68" i="3"/>
  <c r="B62" i="2" s="1"/>
  <c r="L62" i="2" s="1"/>
  <c r="C88" i="3"/>
  <c r="O114" i="3"/>
  <c r="O129" i="3"/>
  <c r="O141" i="3"/>
  <c r="B37" i="3"/>
  <c r="B31" i="2" s="1"/>
  <c r="L31" i="2" s="1"/>
  <c r="B53" i="3"/>
  <c r="B47" i="2" s="1"/>
  <c r="L47" i="2" s="1"/>
  <c r="B69" i="3"/>
  <c r="B63" i="2" s="1"/>
  <c r="L63" i="2" s="1"/>
  <c r="B21" i="3"/>
  <c r="B15" i="2" s="1"/>
  <c r="L15" i="2" s="1"/>
  <c r="B22" i="3"/>
  <c r="B16" i="2" s="1"/>
  <c r="L16" i="2" s="1"/>
  <c r="B38" i="3"/>
  <c r="B32" i="2" s="1"/>
  <c r="L32" i="2" s="1"/>
  <c r="B54" i="3"/>
  <c r="B48" i="2" s="1"/>
  <c r="L48" i="2" s="1"/>
  <c r="B70" i="3"/>
  <c r="B64" i="2" s="1"/>
  <c r="L64" i="2" s="1"/>
  <c r="B23" i="3"/>
  <c r="B17" i="2" s="1"/>
  <c r="L17" i="2" s="1"/>
  <c r="B39" i="3"/>
  <c r="B33" i="2" s="1"/>
  <c r="L33" i="2" s="1"/>
  <c r="AD83" i="3" l="1"/>
  <c r="D3" i="3"/>
  <c r="AA83" i="3"/>
  <c r="R83" i="3"/>
  <c r="U83" i="3" s="1"/>
  <c r="AJ139" i="3"/>
  <c r="AD139" i="3" s="1"/>
  <c r="AB138" i="3"/>
  <c r="R138" i="3"/>
  <c r="U138" i="3" s="1"/>
  <c r="AF138" i="3" s="1"/>
  <c r="AE138" i="3" s="1"/>
  <c r="AC115" i="3"/>
  <c r="R115" i="3"/>
  <c r="U115" i="3" s="1"/>
  <c r="AF115" i="3" s="1"/>
  <c r="AE115" i="3" s="1"/>
  <c r="AB125" i="3"/>
  <c r="R125" i="3"/>
  <c r="U125" i="3" s="1"/>
  <c r="AF125" i="3" s="1"/>
  <c r="AE125" i="3" s="1"/>
  <c r="AB131" i="3"/>
  <c r="R131" i="3"/>
  <c r="U131" i="3" s="1"/>
  <c r="AF131" i="3" s="1"/>
  <c r="AD87" i="3"/>
  <c r="AJ115" i="3"/>
  <c r="AD115" i="3" s="1"/>
  <c r="P87" i="3"/>
  <c r="Q87" i="3" s="1"/>
  <c r="O87" i="3"/>
  <c r="AC99" i="3"/>
  <c r="R99" i="3"/>
  <c r="U99" i="3" s="1"/>
  <c r="AF99" i="3" s="1"/>
  <c r="AA122" i="3"/>
  <c r="R122" i="3"/>
  <c r="U122" i="3" s="1"/>
  <c r="AF122" i="3" s="1"/>
  <c r="AB142" i="3"/>
  <c r="R142" i="3"/>
  <c r="U142" i="3" s="1"/>
  <c r="AF142" i="3" s="1"/>
  <c r="AE142" i="3" s="1"/>
  <c r="P89" i="3"/>
  <c r="Q89" i="3" s="1"/>
  <c r="AD89" i="3" s="1"/>
  <c r="O89" i="3"/>
  <c r="O81" i="3" s="1"/>
  <c r="AC136" i="3"/>
  <c r="R136" i="3"/>
  <c r="U136" i="3" s="1"/>
  <c r="AF136" i="3" s="1"/>
  <c r="AE136" i="3" s="1"/>
  <c r="AA137" i="3"/>
  <c r="R137" i="3"/>
  <c r="U137" i="3" s="1"/>
  <c r="AF137" i="3" s="1"/>
  <c r="AA110" i="3"/>
  <c r="R110" i="3"/>
  <c r="U110" i="3" s="1"/>
  <c r="AF110" i="3" s="1"/>
  <c r="AE110" i="3" s="1"/>
  <c r="P85" i="3"/>
  <c r="Q85" i="3" s="1"/>
  <c r="O85" i="3"/>
  <c r="AC132" i="3"/>
  <c r="R132" i="3"/>
  <c r="U132" i="3" s="1"/>
  <c r="AF132" i="3" s="1"/>
  <c r="AE132" i="3" s="1"/>
  <c r="R94" i="3"/>
  <c r="U94" i="3" s="1"/>
  <c r="AC94" i="3"/>
  <c r="AJ110" i="3"/>
  <c r="AD110" i="3" s="1"/>
  <c r="AJ132" i="3"/>
  <c r="AD132" i="3" s="1"/>
  <c r="P135" i="3"/>
  <c r="Q135" i="3" s="1"/>
  <c r="O135" i="3"/>
  <c r="AC91" i="3"/>
  <c r="R91" i="3"/>
  <c r="U91" i="3" s="1"/>
  <c r="AC117" i="3"/>
  <c r="AB117" i="3"/>
  <c r="AA117" i="3"/>
  <c r="R117" i="3"/>
  <c r="U117" i="3" s="1"/>
  <c r="AF117" i="3" s="1"/>
  <c r="AE117" i="3" s="1"/>
  <c r="AA107" i="3"/>
  <c r="R107" i="3"/>
  <c r="U107" i="3" s="1"/>
  <c r="AF107" i="3" s="1"/>
  <c r="AE107" i="3" s="1"/>
  <c r="AJ128" i="3"/>
  <c r="AD128" i="3" s="1"/>
  <c r="AB134" i="3"/>
  <c r="R134" i="3"/>
  <c r="U134" i="3" s="1"/>
  <c r="AF134" i="3" s="1"/>
  <c r="AJ113" i="3"/>
  <c r="AD113" i="3" s="1"/>
  <c r="AC118" i="3"/>
  <c r="R118" i="3"/>
  <c r="U118" i="3" s="1"/>
  <c r="AF118" i="3" s="1"/>
  <c r="AB98" i="3"/>
  <c r="R98" i="3"/>
  <c r="U98" i="3" s="1"/>
  <c r="AF98" i="3" s="1"/>
  <c r="AE98" i="3" s="1"/>
  <c r="AJ98" i="3"/>
  <c r="AC144" i="3"/>
  <c r="R144" i="3"/>
  <c r="U144" i="3" s="1"/>
  <c r="AF144" i="3" s="1"/>
  <c r="AJ138" i="3"/>
  <c r="AD138" i="3" s="1"/>
  <c r="P121" i="3"/>
  <c r="Q121" i="3" s="1"/>
  <c r="O121" i="3"/>
  <c r="AA100" i="3"/>
  <c r="R100" i="3"/>
  <c r="U100" i="3" s="1"/>
  <c r="AF100" i="3" s="1"/>
  <c r="AE100" i="3" s="1"/>
  <c r="AA133" i="3"/>
  <c r="R133" i="3"/>
  <c r="U133" i="3" s="1"/>
  <c r="AF133" i="3" s="1"/>
  <c r="AC123" i="3"/>
  <c r="R123" i="3"/>
  <c r="U123" i="3" s="1"/>
  <c r="AF123" i="3" s="1"/>
  <c r="AE123" i="3" s="1"/>
  <c r="AB119" i="3"/>
  <c r="R119" i="3"/>
  <c r="U119" i="3" s="1"/>
  <c r="AF119" i="3" s="1"/>
  <c r="AA86" i="3"/>
  <c r="R86" i="3"/>
  <c r="U86" i="3" s="1"/>
  <c r="AC126" i="3"/>
  <c r="R126" i="3"/>
  <c r="U126" i="3" s="1"/>
  <c r="AF126" i="3" s="1"/>
  <c r="AE126" i="3" s="1"/>
  <c r="AA92" i="3"/>
  <c r="R92" i="3"/>
  <c r="U92" i="3" s="1"/>
  <c r="AJ125" i="3"/>
  <c r="AD125" i="3" s="1"/>
  <c r="P105" i="3"/>
  <c r="Q105" i="3" s="1"/>
  <c r="O105" i="3"/>
  <c r="AC116" i="3"/>
  <c r="AB116" i="3"/>
  <c r="AA116" i="3"/>
  <c r="R116" i="3"/>
  <c r="U116" i="3" s="1"/>
  <c r="AF116" i="3" s="1"/>
  <c r="AJ111" i="3"/>
  <c r="AD111" i="3" s="1"/>
  <c r="B3" i="2"/>
  <c r="L3" i="2" s="1"/>
  <c r="F1" i="3"/>
  <c r="F3" i="3" s="1"/>
  <c r="B2" i="3"/>
  <c r="AI81" i="3"/>
  <c r="AJ81" i="3" s="1"/>
  <c r="AC103" i="3"/>
  <c r="R103" i="3"/>
  <c r="U103" i="3" s="1"/>
  <c r="AF103" i="3" s="1"/>
  <c r="R95" i="3"/>
  <c r="U95" i="3" s="1"/>
  <c r="AF95" i="3" s="1"/>
  <c r="AB95" i="3"/>
  <c r="O90" i="3"/>
  <c r="P90" i="3"/>
  <c r="Q90" i="3" s="1"/>
  <c r="AJ104" i="3"/>
  <c r="AD104" i="3" s="1"/>
  <c r="AC102" i="3"/>
  <c r="R102" i="3"/>
  <c r="U102" i="3" s="1"/>
  <c r="AF102" i="3" s="1"/>
  <c r="AJ127" i="3"/>
  <c r="AD127" i="3" s="1"/>
  <c r="R93" i="3"/>
  <c r="U93" i="3" s="1"/>
  <c r="AB93" i="3"/>
  <c r="AC109" i="3"/>
  <c r="R109" i="3"/>
  <c r="U109" i="3" s="1"/>
  <c r="AF109" i="3" s="1"/>
  <c r="AE109" i="3" s="1"/>
  <c r="AJ96" i="3"/>
  <c r="AD96" i="3" s="1"/>
  <c r="AB143" i="3"/>
  <c r="R143" i="3"/>
  <c r="U143" i="3" s="1"/>
  <c r="AF143" i="3" s="1"/>
  <c r="AE143" i="3" s="1"/>
  <c r="AD98" i="3"/>
  <c r="P88" i="3"/>
  <c r="Q88" i="3" s="1"/>
  <c r="AD88" i="3" s="1"/>
  <c r="O88" i="3"/>
  <c r="AA130" i="3"/>
  <c r="R130" i="3"/>
  <c r="U130" i="3" s="1"/>
  <c r="AF130" i="3" s="1"/>
  <c r="AE130" i="3" s="1"/>
  <c r="AJ114" i="3"/>
  <c r="AD114" i="3" s="1"/>
  <c r="AA124" i="3"/>
  <c r="R124" i="3"/>
  <c r="U124" i="3" s="1"/>
  <c r="AF124" i="3" s="1"/>
  <c r="AB108" i="3"/>
  <c r="R108" i="3"/>
  <c r="U108" i="3" s="1"/>
  <c r="AF108" i="3" s="1"/>
  <c r="AB101" i="3"/>
  <c r="R101" i="3"/>
  <c r="U101" i="3" s="1"/>
  <c r="AF101" i="3" s="1"/>
  <c r="AD86" i="3"/>
  <c r="N81" i="3"/>
  <c r="AJ129" i="3"/>
  <c r="AD129" i="3" s="1"/>
  <c r="P81" i="3" l="1"/>
  <c r="Q81" i="3" s="1"/>
  <c r="R81" i="3" s="1"/>
  <c r="U81" i="3" s="1"/>
  <c r="AC135" i="3"/>
  <c r="R135" i="3"/>
  <c r="U135" i="3" s="1"/>
  <c r="AF135" i="3" s="1"/>
  <c r="AJ143" i="3"/>
  <c r="AD143" i="3" s="1"/>
  <c r="AE95" i="3"/>
  <c r="AJ95" i="3"/>
  <c r="AD95" i="3" s="1"/>
  <c r="AJ107" i="3"/>
  <c r="AD107" i="3" s="1"/>
  <c r="AE103" i="3"/>
  <c r="AJ103" i="3"/>
  <c r="AD103" i="3" s="1"/>
  <c r="AC121" i="3"/>
  <c r="R121" i="3"/>
  <c r="U121" i="3" s="1"/>
  <c r="AF121" i="3" s="1"/>
  <c r="AE131" i="3"/>
  <c r="AJ131" i="3"/>
  <c r="AD131" i="3" s="1"/>
  <c r="AE134" i="3"/>
  <c r="AJ134" i="3"/>
  <c r="AD134" i="3" s="1"/>
  <c r="AJ123" i="3"/>
  <c r="AD123" i="3" s="1"/>
  <c r="AA89" i="3"/>
  <c r="R89" i="3"/>
  <c r="U89" i="3" s="1"/>
  <c r="AE108" i="3"/>
  <c r="AJ108" i="3"/>
  <c r="AD108" i="3" s="1"/>
  <c r="AJ117" i="3"/>
  <c r="AD117" i="3" s="1"/>
  <c r="AE122" i="3"/>
  <c r="AJ122" i="3"/>
  <c r="AD122" i="3" s="1"/>
  <c r="AE124" i="3"/>
  <c r="AJ124" i="3"/>
  <c r="AD124" i="3" s="1"/>
  <c r="AJ100" i="3"/>
  <c r="AD100" i="3" s="1"/>
  <c r="AE99" i="3"/>
  <c r="AJ99" i="3"/>
  <c r="AD99" i="3" s="1"/>
  <c r="AJ142" i="3"/>
  <c r="AD142" i="3" s="1"/>
  <c r="AC88" i="3"/>
  <c r="R88" i="3"/>
  <c r="U88" i="3" s="1"/>
  <c r="AB105" i="3"/>
  <c r="R105" i="3"/>
  <c r="U105" i="3" s="1"/>
  <c r="AF105" i="3" s="1"/>
  <c r="R85" i="3"/>
  <c r="U85" i="3" s="1"/>
  <c r="D5" i="3"/>
  <c r="AC85" i="3"/>
  <c r="R87" i="3"/>
  <c r="U87" i="3" s="1"/>
  <c r="AB87" i="3"/>
  <c r="D4" i="3"/>
  <c r="AJ136" i="3"/>
  <c r="AD136" i="3" s="1"/>
  <c r="AE101" i="3"/>
  <c r="AJ101" i="3"/>
  <c r="AD101" i="3" s="1"/>
  <c r="AE119" i="3"/>
  <c r="AJ119" i="3"/>
  <c r="AD119" i="3" s="1"/>
  <c r="AJ109" i="3"/>
  <c r="AD109" i="3" s="1"/>
  <c r="AE118" i="3"/>
  <c r="AJ118" i="3"/>
  <c r="AD118" i="3" s="1"/>
  <c r="AJ130" i="3"/>
  <c r="AD130" i="3" s="1"/>
  <c r="AD85" i="3"/>
  <c r="AE144" i="3"/>
  <c r="AJ144" i="3"/>
  <c r="AD144" i="3" s="1"/>
  <c r="AE116" i="3"/>
  <c r="AJ116" i="3"/>
  <c r="AD116" i="3" s="1"/>
  <c r="AE133" i="3"/>
  <c r="AJ133" i="3"/>
  <c r="AD133" i="3" s="1"/>
  <c r="AE102" i="3"/>
  <c r="AJ102" i="3"/>
  <c r="AD102" i="3" s="1"/>
  <c r="B4" i="3"/>
  <c r="M81" i="3"/>
  <c r="K81" i="3"/>
  <c r="AD81" i="3"/>
  <c r="AB90" i="3"/>
  <c r="R90" i="3"/>
  <c r="U90" i="3" s="1"/>
  <c r="AD90" i="3"/>
  <c r="AE137" i="3"/>
  <c r="AJ137" i="3"/>
  <c r="AD137" i="3" s="1"/>
  <c r="AJ126" i="3"/>
  <c r="AD126" i="3" s="1"/>
  <c r="B6" i="3" l="1"/>
  <c r="D2" i="3"/>
  <c r="AE121" i="3"/>
  <c r="AJ121" i="3"/>
  <c r="AD121" i="3" s="1"/>
  <c r="B3" i="3"/>
  <c r="AC81" i="3"/>
  <c r="AB81" i="3"/>
  <c r="AA81" i="3"/>
  <c r="AE105" i="3"/>
  <c r="AJ105" i="3"/>
  <c r="AD105" i="3" s="1"/>
  <c r="AE135" i="3"/>
  <c r="AJ135" i="3"/>
  <c r="AD135" i="3" s="1"/>
  <c r="B5" i="3"/>
  <c r="L81" i="3"/>
</calcChain>
</file>

<file path=xl/comments1.xml><?xml version="1.0" encoding="utf-8"?>
<comments xmlns="http://schemas.openxmlformats.org/spreadsheetml/2006/main">
  <authors>
    <author>Давыдов Михаил Сергеевич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Давыдов Михаил Сергеевич:</t>
        </r>
        <r>
          <rPr>
            <sz val="9"/>
            <color indexed="81"/>
            <rFont val="Tahoma"/>
            <family val="2"/>
            <charset val="204"/>
          </rPr>
          <t xml:space="preserve">
Ставить знак "+", чтобы перенести коэффициент загрузки фаз  в однолинейную схему. Ничего не ставить, чтобы не переносить.</t>
        </r>
      </text>
    </comment>
  </commentList>
</comments>
</file>

<file path=xl/sharedStrings.xml><?xml version="1.0" encoding="utf-8"?>
<sst xmlns="http://schemas.openxmlformats.org/spreadsheetml/2006/main" count="410" uniqueCount="206">
  <si>
    <t>0.1.1ЩСС(И)</t>
  </si>
  <si>
    <t>2.1.2ЩСС(И)</t>
  </si>
  <si>
    <t>2.2.2ЩСС(И)</t>
  </si>
  <si>
    <t>2.3.2ЩСС(И)</t>
  </si>
  <si>
    <t>2.4.2ЩСС(И)</t>
  </si>
  <si>
    <t>2.5.2ЩСС(И)</t>
  </si>
  <si>
    <t>1.6.1ЩСС1(И)</t>
  </si>
  <si>
    <t>1.6.1ЩСС2(И)</t>
  </si>
  <si>
    <t>4.6.4ЩСС(И)</t>
  </si>
  <si>
    <t>2.7.2ЩСС(И)</t>
  </si>
  <si>
    <t>Итог</t>
  </si>
  <si>
    <t>Коэф. Запаса, %</t>
  </si>
  <si>
    <t>от 120 кв.мм и выше</t>
  </si>
  <si>
    <t xml:space="preserve">ВВГнг(А)-LSLTx </t>
  </si>
  <si>
    <t>10-95 кв.мм</t>
  </si>
  <si>
    <t>1x1,5</t>
  </si>
  <si>
    <t>1,5-6 кв.мм</t>
  </si>
  <si>
    <t>1x2,5</t>
  </si>
  <si>
    <t>1x4</t>
  </si>
  <si>
    <t>1x6</t>
  </si>
  <si>
    <t>1x10</t>
  </si>
  <si>
    <t>1x16</t>
  </si>
  <si>
    <t>1x25</t>
  </si>
  <si>
    <t>1x35</t>
  </si>
  <si>
    <t>1x50</t>
  </si>
  <si>
    <t>1x70</t>
  </si>
  <si>
    <t>1x95</t>
  </si>
  <si>
    <t>1x120</t>
  </si>
  <si>
    <t>1x150</t>
  </si>
  <si>
    <t>1x185</t>
  </si>
  <si>
    <t>1x240</t>
  </si>
  <si>
    <t>1x300</t>
  </si>
  <si>
    <t>1x400</t>
  </si>
  <si>
    <t>1x500</t>
  </si>
  <si>
    <t>1x630</t>
  </si>
  <si>
    <t>3x1,5</t>
  </si>
  <si>
    <t>3x2,5</t>
  </si>
  <si>
    <t>3x4</t>
  </si>
  <si>
    <t>3x6</t>
  </si>
  <si>
    <t>3x10</t>
  </si>
  <si>
    <t>3x16</t>
  </si>
  <si>
    <t>3x25</t>
  </si>
  <si>
    <t>3x35</t>
  </si>
  <si>
    <t>3x50</t>
  </si>
  <si>
    <t>3x70</t>
  </si>
  <si>
    <t>3x95</t>
  </si>
  <si>
    <t>3x120</t>
  </si>
  <si>
    <t>3x150</t>
  </si>
  <si>
    <t>3x185</t>
  </si>
  <si>
    <t>3x240</t>
  </si>
  <si>
    <t>4x1,5</t>
  </si>
  <si>
    <t>4x2,5</t>
  </si>
  <si>
    <t>4x4</t>
  </si>
  <si>
    <t>4x6</t>
  </si>
  <si>
    <t>4x10</t>
  </si>
  <si>
    <t>4x16</t>
  </si>
  <si>
    <t>4x25</t>
  </si>
  <si>
    <t>4x35</t>
  </si>
  <si>
    <t>4x50</t>
  </si>
  <si>
    <t>4x70</t>
  </si>
  <si>
    <t>4x95</t>
  </si>
  <si>
    <t>4x120</t>
  </si>
  <si>
    <t>4x150</t>
  </si>
  <si>
    <t>4x185</t>
  </si>
  <si>
    <t>4x240</t>
  </si>
  <si>
    <t>4x300</t>
  </si>
  <si>
    <t>5x1,5</t>
  </si>
  <si>
    <t>5x2,5</t>
  </si>
  <si>
    <t>5x4</t>
  </si>
  <si>
    <t>5x6</t>
  </si>
  <si>
    <t>5x10</t>
  </si>
  <si>
    <t>5x16</t>
  </si>
  <si>
    <t>5x25</t>
  </si>
  <si>
    <t>5x35</t>
  </si>
  <si>
    <t>5x50</t>
  </si>
  <si>
    <t>5x70</t>
  </si>
  <si>
    <t>5x95</t>
  </si>
  <si>
    <t>5x120</t>
  </si>
  <si>
    <t>5x150</t>
  </si>
  <si>
    <t>5x185</t>
  </si>
  <si>
    <t>5x240</t>
  </si>
  <si>
    <t>Pу., кВт</t>
  </si>
  <si>
    <t>ΔIp = %</t>
  </si>
  <si>
    <t>Кс</t>
  </si>
  <si>
    <t>L1</t>
  </si>
  <si>
    <t>Рр., кВт</t>
  </si>
  <si>
    <t>L2</t>
  </si>
  <si>
    <t>соs  ф</t>
  </si>
  <si>
    <t>L3</t>
  </si>
  <si>
    <t>Iр., А</t>
  </si>
  <si>
    <t>ВВГнг(А)-LSLTx</t>
  </si>
  <si>
    <t>ОТ</t>
  </si>
  <si>
    <t>2ВРУ-2</t>
  </si>
  <si>
    <t>№ п.п.</t>
  </si>
  <si>
    <t>№ пом.</t>
  </si>
  <si>
    <t>Обозначение Designation</t>
  </si>
  <si>
    <t>Напр-ие</t>
  </si>
  <si>
    <t>Фаза</t>
  </si>
  <si>
    <t>Потребитель                                                                                                                                                                  Consumer</t>
  </si>
  <si>
    <t>Площадь, кв.м.</t>
  </si>
  <si>
    <t>Р уд. кВт</t>
  </si>
  <si>
    <t>Кол-во</t>
  </si>
  <si>
    <t>Установленная мощность                          Connected power</t>
  </si>
  <si>
    <t>Коэффициент мощности                     Power factor</t>
  </si>
  <si>
    <t>Коэффициент спроса                Demand factor</t>
  </si>
  <si>
    <t>Расчетная активная мощность Demand power</t>
  </si>
  <si>
    <t>Расчетная реактивная мощность Demand reactive power</t>
  </si>
  <si>
    <t>Единовременная нагрузка Total power</t>
  </si>
  <si>
    <t>Расчетный ток Rated current</t>
  </si>
  <si>
    <t>Iуст. (А)</t>
  </si>
  <si>
    <t>Автоматический выключатель</t>
  </si>
  <si>
    <t>Контактор</t>
  </si>
  <si>
    <t>L 1</t>
  </si>
  <si>
    <t>L 2</t>
  </si>
  <si>
    <t>L 3</t>
  </si>
  <si>
    <t>Данные кабельной линии</t>
  </si>
  <si>
    <t>Тип кабеля и сечение</t>
  </si>
  <si>
    <t>Сечение, кв. мм.</t>
  </si>
  <si>
    <t>Коэффициент, С</t>
  </si>
  <si>
    <t>Длина участка, м</t>
  </si>
  <si>
    <r>
      <t>Σ</t>
    </r>
    <r>
      <rPr>
        <b/>
        <sz val="12"/>
        <rFont val="Calibri"/>
        <family val="2"/>
        <charset val="204"/>
      </rPr>
      <t>M</t>
    </r>
  </si>
  <si>
    <r>
      <t>∆</t>
    </r>
    <r>
      <rPr>
        <b/>
        <sz val="12"/>
        <rFont val="Arial CYR"/>
        <family val="2"/>
        <charset val="204"/>
      </rPr>
      <t>U</t>
    </r>
    <r>
      <rPr>
        <b/>
        <sz val="12"/>
        <rFont val="Tahoma"/>
        <family val="2"/>
        <charset val="204"/>
      </rPr>
      <t>&lt;4</t>
    </r>
  </si>
  <si>
    <t>В лотке</t>
  </si>
  <si>
    <t>Общая длина, м</t>
  </si>
  <si>
    <t>Руст.  кВт</t>
  </si>
  <si>
    <t>cos f</t>
  </si>
  <si>
    <t>tg f</t>
  </si>
  <si>
    <t>Pp, кВт</t>
  </si>
  <si>
    <t>Qp, кВАр</t>
  </si>
  <si>
    <t>Sp, кВА</t>
  </si>
  <si>
    <t>Ip, A</t>
  </si>
  <si>
    <t>Марка</t>
  </si>
  <si>
    <t>Хар.</t>
  </si>
  <si>
    <t>Ток</t>
  </si>
  <si>
    <t>∆I</t>
  </si>
  <si>
    <t>Тип</t>
  </si>
  <si>
    <t>Напр. Упр</t>
  </si>
  <si>
    <t>Марка линии-Рр-Iр-L-∆U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</si>
  <si>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</si>
  <si>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</si>
  <si>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</si>
  <si>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</si>
  <si>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</si>
  <si>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</si>
  <si>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</si>
  <si>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</si>
  <si>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</si>
  <si>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</si>
  <si>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</si>
  <si>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</si>
  <si>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</si>
  <si>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</si>
  <si>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</si>
  <si>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L4</t>
  </si>
  <si>
    <t>L5</t>
  </si>
  <si>
    <t>L6</t>
  </si>
  <si>
    <t>L7</t>
  </si>
  <si>
    <t>L8</t>
  </si>
  <si>
    <t>L9</t>
  </si>
  <si>
    <t>L10</t>
  </si>
  <si>
    <t>3~</t>
  </si>
  <si>
    <t>лоток</t>
  </si>
  <si>
    <t>Значение коэффициента С, для расчета сетей по потере напряжения</t>
  </si>
  <si>
    <t>2.03, 2.12, 2.18</t>
  </si>
  <si>
    <t>Рабочее освещение</t>
  </si>
  <si>
    <t>STI 2P</t>
  </si>
  <si>
    <t>.</t>
  </si>
  <si>
    <t>SWITCH_FUSE_2PH</t>
  </si>
  <si>
    <t>Медь</t>
  </si>
  <si>
    <t>Алюминий</t>
  </si>
  <si>
    <t>2.02</t>
  </si>
  <si>
    <t>Трехфазная без нулевого провода</t>
  </si>
  <si>
    <t>2.32, 2.35</t>
  </si>
  <si>
    <t>iC60H</t>
  </si>
  <si>
    <t>C</t>
  </si>
  <si>
    <t>iTL</t>
  </si>
  <si>
    <t>SWITCH_CONTACTOR_1PH</t>
  </si>
  <si>
    <t>2.58, 2.44, 2.31</t>
  </si>
  <si>
    <t>SWITCH_1PH</t>
  </si>
  <si>
    <t>2.40</t>
  </si>
  <si>
    <t>SWITCH_RCD_1PH</t>
  </si>
  <si>
    <t>2.54</t>
  </si>
  <si>
    <t>SWITCH_RCD_CONTACTOR_1PH</t>
  </si>
  <si>
    <t>Резерв</t>
  </si>
  <si>
    <t>380/220</t>
  </si>
  <si>
    <t>Двухфазная с нулевым проводом</t>
  </si>
  <si>
    <t>220/127</t>
  </si>
  <si>
    <t>Двухпроводная переменного или постоянного тока</t>
  </si>
  <si>
    <t>ПуГВ 1х35</t>
  </si>
  <si>
    <r>
      <t xml:space="preserve">ПуГВ </t>
    </r>
    <r>
      <rPr>
        <sz val="12"/>
        <rFont val="Arial"/>
        <family val="2"/>
        <charset val="204"/>
      </rPr>
      <t xml:space="preserve"> 1х6</t>
    </r>
  </si>
  <si>
    <t>КВВГ 10х1,0</t>
  </si>
  <si>
    <t>ВВГнг 3х2,5</t>
  </si>
  <si>
    <r>
      <t>ВВГнг-LS</t>
    </r>
    <r>
      <rPr>
        <sz val="12"/>
        <rFont val="Arial"/>
        <family val="2"/>
        <charset val="204"/>
      </rPr>
      <t xml:space="preserve"> 3х1,5</t>
    </r>
  </si>
  <si>
    <t>нередактируемые поля</t>
  </si>
  <si>
    <t>поля для заполнения</t>
  </si>
  <si>
    <t>QS</t>
  </si>
  <si>
    <t>B</t>
  </si>
  <si>
    <t>QF</t>
  </si>
  <si>
    <t>SWITCH_3PH</t>
  </si>
  <si>
    <t>QFD</t>
  </si>
  <si>
    <t>D</t>
  </si>
  <si>
    <t>AC C</t>
  </si>
  <si>
    <t>SWITCH_RCD_3PH</t>
  </si>
  <si>
    <t>A C</t>
  </si>
  <si>
    <t>SWITCH_CONTACTOR_3PH</t>
  </si>
  <si>
    <t>SWITCH_RCD_CONTACTOR_3PH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</si>
</sst>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ISOCPEUR"/>
      <family val="2"/>
      <charset val="204"/>
    </font>
    <font>
      <b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0"/>
      <name val="Arial"/>
      <family val="2"/>
      <charset val="204"/>
    </font>
    <font>
      <sz val="12"/>
      <color theme="1"/>
      <name val="ISOCPEUR"/>
      <family val="2"/>
      <charset val="204"/>
    </font>
    <font>
      <b/>
      <sz val="10"/>
      <name val="Arial"/>
      <family val="2"/>
      <charset val="204"/>
    </font>
    <font>
      <b/>
      <i/>
      <sz val="14"/>
      <name val="ISOCPEUR"/>
      <family val="2"/>
      <charset val="204"/>
    </font>
    <font>
      <b/>
      <i/>
      <sz val="12"/>
      <name val="ISOCPEUR"/>
      <family val="2"/>
      <charset val="204"/>
    </font>
    <font>
      <b/>
      <sz val="12"/>
      <name val="Calibri"/>
      <family val="2"/>
      <charset val="204"/>
    </font>
    <font>
      <b/>
      <sz val="12"/>
      <name val="Arial CYR"/>
      <family val="2"/>
      <charset val="204"/>
    </font>
    <font>
      <b/>
      <sz val="12"/>
      <name val="Tahoma"/>
      <family val="2"/>
      <charset val="204"/>
    </font>
    <font>
      <b/>
      <i/>
      <sz val="14"/>
      <color indexed="8"/>
      <name val="ISOCPEUR"/>
      <family val="2"/>
      <charset val="204"/>
    </font>
    <font>
      <b/>
      <sz val="10"/>
      <name val="Arial Cyr"/>
      <family val="2"/>
      <charset val="204"/>
    </font>
    <font>
      <i/>
      <sz val="12"/>
      <name val="ISOCPEUR"/>
      <family val="2"/>
      <charset val="204"/>
    </font>
    <font>
      <sz val="14"/>
      <name val="Arial"/>
      <family val="2"/>
      <charset val="204"/>
    </font>
    <font>
      <sz val="10"/>
      <color theme="0" tint="-0.249977111117893"/>
      <name val="Arial"/>
      <family val="2"/>
      <charset val="204"/>
    </font>
    <font>
      <i/>
      <sz val="12"/>
      <color theme="1"/>
      <name val="ISOCPEUR"/>
      <family val="2"/>
      <charset val="204"/>
    </font>
    <font>
      <i/>
      <sz val="12"/>
      <color indexed="8"/>
      <name val="ISOCPEUR"/>
      <family val="2"/>
      <charset val="204"/>
    </font>
    <font>
      <sz val="9.5"/>
      <name val="Arial"/>
      <family val="2"/>
      <charset val="204"/>
    </font>
    <font>
      <sz val="12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/>
        <bgColor indexed="23"/>
      </patternFill>
    </fill>
    <fill>
      <patternFill patternType="solid">
        <fgColor theme="0"/>
        <bgColor indexed="35"/>
      </patternFill>
    </fill>
    <fill>
      <patternFill patternType="solid">
        <fgColor theme="9" tint="0.39997558519241921"/>
        <bgColor indexed="35"/>
      </patternFill>
    </fill>
    <fill>
      <patternFill patternType="solid">
        <fgColor indexed="15"/>
        <bgColor indexed="35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23"/>
      </patternFill>
    </fill>
    <fill>
      <patternFill patternType="solid">
        <fgColor indexed="9"/>
        <bgColor indexed="26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70">
    <xf numFmtId="0" fontId="0" fillId="0" borderId="0" xfId="0"/>
    <xf numFmtId="0" fontId="1" fillId="0" borderId="1" xfId="1" applyBorder="1"/>
    <xf numFmtId="2" fontId="1" fillId="0" borderId="2" xfId="1" applyNumberFormat="1" applyBorder="1"/>
    <xf numFmtId="2" fontId="1" fillId="0" borderId="2" xfId="1" applyNumberFormat="1" applyFont="1" applyBorder="1"/>
    <xf numFmtId="0" fontId="2" fillId="0" borderId="3" xfId="1" applyFont="1" applyBorder="1" applyAlignment="1">
      <alignment horizontal="center"/>
    </xf>
    <xf numFmtId="0" fontId="1" fillId="0" borderId="0" xfId="1"/>
    <xf numFmtId="0" fontId="2" fillId="2" borderId="4" xfId="1" applyFont="1" applyFill="1" applyBorder="1" applyAlignment="1">
      <alignment horizontal="center"/>
    </xf>
    <xf numFmtId="0" fontId="3" fillId="3" borderId="5" xfId="1" applyFont="1" applyFill="1" applyBorder="1"/>
    <xf numFmtId="0" fontId="3" fillId="3" borderId="6" xfId="1" applyFont="1" applyFill="1" applyBorder="1"/>
    <xf numFmtId="0" fontId="3" fillId="3" borderId="7" xfId="1" applyFont="1" applyFill="1" applyBorder="1"/>
    <xf numFmtId="0" fontId="2" fillId="4" borderId="4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1" fontId="5" fillId="0" borderId="4" xfId="1" applyNumberFormat="1" applyFont="1" applyBorder="1" applyAlignment="1">
      <alignment horizontal="center"/>
    </xf>
    <xf numFmtId="0" fontId="4" fillId="5" borderId="9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0" xfId="2" applyAlignment="1">
      <alignment horizontal="center"/>
    </xf>
    <xf numFmtId="1" fontId="6" fillId="0" borderId="0" xfId="2" applyNumberFormat="1" applyAlignment="1">
      <alignment horizontal="center" vertical="center"/>
    </xf>
    <xf numFmtId="0" fontId="6" fillId="0" borderId="0" xfId="2" applyAlignment="1">
      <alignment horizontal="left" wrapText="1"/>
    </xf>
    <xf numFmtId="2" fontId="6" fillId="0" borderId="0" xfId="2" applyNumberFormat="1" applyAlignment="1">
      <alignment horizontal="center" vertical="center"/>
    </xf>
    <xf numFmtId="0" fontId="6" fillId="0" borderId="0" xfId="2" applyAlignment="1">
      <alignment horizontal="center" vertical="center"/>
    </xf>
    <xf numFmtId="164" fontId="6" fillId="0" borderId="0" xfId="2" applyNumberFormat="1" applyAlignment="1">
      <alignment horizontal="center" vertical="center"/>
    </xf>
    <xf numFmtId="2" fontId="6" fillId="0" borderId="0" xfId="2" applyNumberFormat="1" applyAlignment="1">
      <alignment horizontal="center"/>
    </xf>
    <xf numFmtId="0" fontId="7" fillId="0" borderId="12" xfId="2" applyFont="1" applyBorder="1" applyAlignment="1">
      <alignment horizontal="center" vertical="center"/>
    </xf>
    <xf numFmtId="2" fontId="7" fillId="0" borderId="12" xfId="2" applyNumberFormat="1" applyFont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9" fontId="7" fillId="0" borderId="12" xfId="2" applyNumberFormat="1" applyFont="1" applyBorder="1" applyAlignment="1">
      <alignment horizontal="center" vertical="center"/>
    </xf>
    <xf numFmtId="0" fontId="6" fillId="0" borderId="1" xfId="2" applyBorder="1" applyAlignment="1">
      <alignment horizontal="center"/>
    </xf>
    <xf numFmtId="0" fontId="6" fillId="0" borderId="4" xfId="2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6" fillId="0" borderId="0" xfId="2"/>
    <xf numFmtId="165" fontId="6" fillId="0" borderId="0" xfId="2" applyNumberFormat="1"/>
    <xf numFmtId="0" fontId="7" fillId="0" borderId="1" xfId="2" applyFont="1" applyBorder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9" fillId="7" borderId="15" xfId="2" applyFont="1" applyFill="1" applyBorder="1" applyAlignment="1">
      <alignment horizontal="right" vertical="center" wrapText="1"/>
    </xf>
    <xf numFmtId="0" fontId="9" fillId="7" borderId="15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10" fillId="7" borderId="15" xfId="2" applyFont="1" applyFill="1" applyBorder="1" applyAlignment="1">
      <alignment horizontal="center" vertical="center" wrapText="1"/>
    </xf>
    <xf numFmtId="2" fontId="14" fillId="0" borderId="4" xfId="2" applyNumberFormat="1" applyFont="1" applyBorder="1" applyAlignment="1">
      <alignment horizontal="center" vertical="center" wrapText="1"/>
    </xf>
    <xf numFmtId="2" fontId="14" fillId="0" borderId="0" xfId="2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165" fontId="15" fillId="0" borderId="0" xfId="2" applyNumberFormat="1" applyFont="1" applyAlignment="1">
      <alignment horizontal="center" vertical="center" wrapText="1"/>
    </xf>
    <xf numFmtId="0" fontId="16" fillId="8" borderId="24" xfId="2" applyFont="1" applyFill="1" applyBorder="1" applyAlignment="1">
      <alignment horizontal="center" vertical="center"/>
    </xf>
    <xf numFmtId="1" fontId="16" fillId="8" borderId="4" xfId="2" applyNumberFormat="1" applyFont="1" applyFill="1" applyBorder="1" applyAlignment="1">
      <alignment horizontal="center" vertical="center"/>
    </xf>
    <xf numFmtId="0" fontId="16" fillId="9" borderId="4" xfId="2" applyFont="1" applyFill="1" applyBorder="1" applyAlignment="1">
      <alignment horizontal="center" vertical="center"/>
    </xf>
    <xf numFmtId="0" fontId="16" fillId="10" borderId="4" xfId="2" applyFont="1" applyFill="1" applyBorder="1" applyAlignment="1">
      <alignment horizontal="left" vertical="center" wrapText="1"/>
    </xf>
    <xf numFmtId="0" fontId="16" fillId="9" borderId="4" xfId="2" applyFont="1" applyFill="1" applyBorder="1" applyAlignment="1">
      <alignment horizontal="left" vertical="center" wrapText="1"/>
    </xf>
    <xf numFmtId="2" fontId="16" fillId="9" borderId="4" xfId="2" applyNumberFormat="1" applyFont="1" applyFill="1" applyBorder="1" applyAlignment="1">
      <alignment horizontal="center" vertical="center"/>
    </xf>
    <xf numFmtId="164" fontId="16" fillId="9" borderId="4" xfId="2" applyNumberFormat="1" applyFont="1" applyFill="1" applyBorder="1" applyAlignment="1">
      <alignment horizontal="center" vertical="center"/>
    </xf>
    <xf numFmtId="164" fontId="16" fillId="11" borderId="4" xfId="2" applyNumberFormat="1" applyFont="1" applyFill="1" applyBorder="1" applyAlignment="1">
      <alignment horizontal="center" vertical="center"/>
    </xf>
    <xf numFmtId="1" fontId="16" fillId="11" borderId="4" xfId="2" applyNumberFormat="1" applyFont="1" applyFill="1" applyBorder="1" applyAlignment="1">
      <alignment horizontal="center" vertical="center"/>
    </xf>
    <xf numFmtId="2" fontId="6" fillId="11" borderId="4" xfId="2" applyNumberFormat="1" applyFill="1" applyBorder="1" applyAlignment="1">
      <alignment horizontal="center" vertical="center"/>
    </xf>
    <xf numFmtId="164" fontId="6" fillId="11" borderId="4" xfId="2" applyNumberFormat="1" applyFill="1" applyBorder="1" applyAlignment="1">
      <alignment horizontal="center" vertical="center"/>
    </xf>
    <xf numFmtId="0" fontId="6" fillId="8" borderId="4" xfId="2" applyFill="1" applyBorder="1" applyAlignment="1">
      <alignment horizontal="center"/>
    </xf>
    <xf numFmtId="0" fontId="6" fillId="8" borderId="0" xfId="2" applyFill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25" xfId="2" applyFont="1" applyBorder="1"/>
    <xf numFmtId="0" fontId="6" fillId="0" borderId="25" xfId="2" applyFont="1" applyBorder="1" applyAlignment="1">
      <alignment horizontal="center"/>
    </xf>
    <xf numFmtId="1" fontId="6" fillId="0" borderId="25" xfId="2" applyNumberFormat="1" applyBorder="1" applyAlignment="1">
      <alignment horizontal="center"/>
    </xf>
    <xf numFmtId="0" fontId="17" fillId="0" borderId="26" xfId="2" applyFont="1" applyBorder="1" applyAlignment="1">
      <alignment horizontal="center" vertical="center"/>
    </xf>
    <xf numFmtId="0" fontId="18" fillId="8" borderId="4" xfId="2" applyFont="1" applyFill="1" applyBorder="1" applyAlignment="1">
      <alignment horizontal="center" vertical="center"/>
    </xf>
    <xf numFmtId="2" fontId="6" fillId="8" borderId="4" xfId="2" applyNumberFormat="1" applyFill="1" applyBorder="1" applyAlignment="1">
      <alignment horizontal="center"/>
    </xf>
    <xf numFmtId="1" fontId="16" fillId="12" borderId="4" xfId="2" applyNumberFormat="1" applyFont="1" applyFill="1" applyBorder="1" applyAlignment="1">
      <alignment horizontal="center" vertical="center"/>
    </xf>
    <xf numFmtId="49" fontId="16" fillId="12" borderId="4" xfId="2" applyNumberFormat="1" applyFont="1" applyFill="1" applyBorder="1" applyAlignment="1">
      <alignment horizontal="center" vertical="center"/>
    </xf>
    <xf numFmtId="0" fontId="19" fillId="13" borderId="4" xfId="2" applyFont="1" applyFill="1" applyBorder="1" applyAlignment="1">
      <alignment horizontal="center" vertical="center" wrapText="1"/>
    </xf>
    <xf numFmtId="2" fontId="16" fillId="12" borderId="4" xfId="2" applyNumberFormat="1" applyFont="1" applyFill="1" applyBorder="1" applyAlignment="1">
      <alignment horizontal="center" vertical="center"/>
    </xf>
    <xf numFmtId="0" fontId="19" fillId="12" borderId="4" xfId="2" applyFont="1" applyFill="1" applyBorder="1" applyAlignment="1">
      <alignment horizontal="left" vertical="center" wrapText="1"/>
    </xf>
    <xf numFmtId="0" fontId="20" fillId="13" borderId="4" xfId="2" applyFont="1" applyFill="1" applyBorder="1" applyAlignment="1">
      <alignment horizontal="center" vertical="center" wrapText="1"/>
    </xf>
    <xf numFmtId="0" fontId="20" fillId="12" borderId="4" xfId="2" applyFont="1" applyFill="1" applyBorder="1" applyAlignment="1">
      <alignment horizontal="center" vertical="center" wrapText="1"/>
    </xf>
    <xf numFmtId="2" fontId="16" fillId="13" borderId="4" xfId="2" applyNumberFormat="1" applyFont="1" applyFill="1" applyBorder="1" applyAlignment="1">
      <alignment horizontal="center" vertical="center"/>
    </xf>
    <xf numFmtId="1" fontId="16" fillId="14" borderId="4" xfId="2" applyNumberFormat="1" applyFont="1" applyFill="1" applyBorder="1" applyAlignment="1">
      <alignment horizontal="center" vertical="center"/>
    </xf>
    <xf numFmtId="2" fontId="6" fillId="12" borderId="4" xfId="2" applyNumberFormat="1" applyFill="1" applyBorder="1" applyAlignment="1">
      <alignment horizontal="center" vertical="center"/>
    </xf>
    <xf numFmtId="164" fontId="6" fillId="13" borderId="4" xfId="2" applyNumberFormat="1" applyFill="1" applyBorder="1" applyAlignment="1">
      <alignment horizontal="center" vertical="center"/>
    </xf>
    <xf numFmtId="2" fontId="6" fillId="13" borderId="4" xfId="2" applyNumberFormat="1" applyFill="1" applyBorder="1" applyAlignment="1">
      <alignment horizontal="center" vertical="center"/>
    </xf>
    <xf numFmtId="2" fontId="6" fillId="14" borderId="4" xfId="2" applyNumberFormat="1" applyFill="1" applyBorder="1" applyAlignment="1">
      <alignment horizontal="center" vertical="center"/>
    </xf>
    <xf numFmtId="0" fontId="6" fillId="15" borderId="4" xfId="2" applyFill="1" applyBorder="1" applyAlignment="1">
      <alignment horizontal="center"/>
    </xf>
    <xf numFmtId="1" fontId="6" fillId="15" borderId="4" xfId="2" applyNumberFormat="1" applyFill="1" applyBorder="1" applyAlignment="1">
      <alignment horizontal="center"/>
    </xf>
    <xf numFmtId="0" fontId="6" fillId="13" borderId="0" xfId="2" applyFont="1" applyFill="1" applyAlignment="1">
      <alignment horizontal="center"/>
    </xf>
    <xf numFmtId="0" fontId="6" fillId="13" borderId="25" xfId="2" applyFont="1" applyFill="1" applyBorder="1" applyAlignment="1">
      <alignment horizontal="center" vertical="center" wrapText="1"/>
    </xf>
    <xf numFmtId="165" fontId="6" fillId="13" borderId="25" xfId="2" applyNumberFormat="1" applyFont="1" applyFill="1" applyBorder="1" applyAlignment="1">
      <alignment horizontal="center"/>
    </xf>
    <xf numFmtId="0" fontId="6" fillId="13" borderId="0" xfId="2" applyFill="1"/>
    <xf numFmtId="0" fontId="17" fillId="13" borderId="4" xfId="2" applyFont="1" applyFill="1" applyBorder="1" applyAlignment="1">
      <alignment horizontal="center" vertical="center"/>
    </xf>
    <xf numFmtId="0" fontId="6" fillId="13" borderId="4" xfId="2" applyFill="1" applyBorder="1"/>
    <xf numFmtId="0" fontId="6" fillId="13" borderId="25" xfId="2" applyFill="1" applyBorder="1" applyAlignment="1">
      <alignment horizontal="center"/>
    </xf>
    <xf numFmtId="1" fontId="6" fillId="13" borderId="25" xfId="2" applyNumberFormat="1" applyFill="1" applyBorder="1" applyAlignment="1">
      <alignment horizontal="center"/>
    </xf>
    <xf numFmtId="0" fontId="6" fillId="13" borderId="25" xfId="2" applyFont="1" applyFill="1" applyBorder="1"/>
    <xf numFmtId="164" fontId="6" fillId="13" borderId="25" xfId="2" applyNumberFormat="1" applyFill="1" applyBorder="1" applyAlignment="1">
      <alignment horizontal="center"/>
    </xf>
    <xf numFmtId="0" fontId="19" fillId="13" borderId="4" xfId="2" applyFont="1" applyFill="1" applyBorder="1" applyAlignment="1">
      <alignment horizontal="left" vertical="center" wrapText="1"/>
    </xf>
    <xf numFmtId="0" fontId="17" fillId="13" borderId="4" xfId="2" applyFont="1" applyFill="1" applyBorder="1" applyAlignment="1">
      <alignment horizontal="center" vertical="center" wrapText="1"/>
    </xf>
    <xf numFmtId="49" fontId="16" fillId="0" borderId="4" xfId="2" applyNumberFormat="1" applyFont="1" applyFill="1" applyBorder="1" applyAlignment="1">
      <alignment horizontal="center" vertical="center"/>
    </xf>
    <xf numFmtId="0" fontId="19" fillId="0" borderId="4" xfId="2" applyFont="1" applyFill="1" applyBorder="1" applyAlignment="1">
      <alignment horizontal="center" vertical="center" wrapText="1"/>
    </xf>
    <xf numFmtId="1" fontId="16" fillId="0" borderId="4" xfId="2" applyNumberFormat="1" applyFont="1" applyFill="1" applyBorder="1" applyAlignment="1">
      <alignment horizontal="center" vertical="center"/>
    </xf>
    <xf numFmtId="2" fontId="16" fillId="0" borderId="4" xfId="2" applyNumberFormat="1" applyFont="1" applyFill="1" applyBorder="1" applyAlignment="1">
      <alignment horizontal="center" vertical="center"/>
    </xf>
    <xf numFmtId="0" fontId="20" fillId="0" borderId="4" xfId="2" applyFont="1" applyFill="1" applyBorder="1" applyAlignment="1">
      <alignment horizontal="left" vertical="center" wrapText="1"/>
    </xf>
    <xf numFmtId="0" fontId="20" fillId="0" borderId="4" xfId="2" applyFont="1" applyFill="1" applyBorder="1" applyAlignment="1">
      <alignment horizontal="center" vertical="center" wrapText="1"/>
    </xf>
    <xf numFmtId="2" fontId="6" fillId="0" borderId="4" xfId="2" applyNumberFormat="1" applyFill="1" applyBorder="1" applyAlignment="1">
      <alignment horizontal="center" vertical="center"/>
    </xf>
    <xf numFmtId="164" fontId="6" fillId="0" borderId="4" xfId="2" applyNumberFormat="1" applyFill="1" applyBorder="1" applyAlignment="1">
      <alignment horizontal="center" vertical="center"/>
    </xf>
    <xf numFmtId="0" fontId="6" fillId="0" borderId="4" xfId="2" applyFill="1" applyBorder="1" applyAlignment="1">
      <alignment horizontal="center"/>
    </xf>
    <xf numFmtId="0" fontId="6" fillId="0" borderId="0" xfId="2" applyFill="1" applyBorder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25" xfId="2" applyFill="1" applyBorder="1" applyAlignment="1">
      <alignment horizontal="center"/>
    </xf>
    <xf numFmtId="0" fontId="6" fillId="0" borderId="25" xfId="2" applyFont="1" applyFill="1" applyBorder="1"/>
    <xf numFmtId="1" fontId="6" fillId="0" borderId="25" xfId="2" applyNumberFormat="1" applyFill="1" applyBorder="1" applyAlignment="1">
      <alignment horizontal="center"/>
    </xf>
    <xf numFmtId="164" fontId="6" fillId="0" borderId="25" xfId="2" applyNumberFormat="1" applyFill="1" applyBorder="1" applyAlignment="1">
      <alignment horizontal="center"/>
    </xf>
    <xf numFmtId="0" fontId="6" fillId="0" borderId="0" xfId="2" applyFill="1"/>
    <xf numFmtId="2" fontId="17" fillId="0" borderId="4" xfId="2" applyNumberFormat="1" applyFont="1" applyFill="1" applyBorder="1" applyAlignment="1">
      <alignment horizontal="center" vertical="center"/>
    </xf>
    <xf numFmtId="0" fontId="6" fillId="0" borderId="4" xfId="2" applyFill="1" applyBorder="1"/>
    <xf numFmtId="0" fontId="19" fillId="0" borderId="4" xfId="2" applyFont="1" applyFill="1" applyBorder="1" applyAlignment="1">
      <alignment horizontal="left" vertical="center" wrapText="1"/>
    </xf>
    <xf numFmtId="165" fontId="6" fillId="0" borderId="25" xfId="2" applyNumberFormat="1" applyFont="1" applyFill="1" applyBorder="1" applyAlignment="1">
      <alignment horizontal="center"/>
    </xf>
    <xf numFmtId="2" fontId="19" fillId="0" borderId="4" xfId="2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/>
    </xf>
    <xf numFmtId="2" fontId="6" fillId="0" borderId="25" xfId="2" applyNumberFormat="1" applyFill="1" applyBorder="1" applyAlignment="1">
      <alignment horizontal="center"/>
    </xf>
    <xf numFmtId="165" fontId="6" fillId="0" borderId="25" xfId="2" applyNumberFormat="1" applyFill="1" applyBorder="1" applyAlignment="1">
      <alignment horizontal="center"/>
    </xf>
    <xf numFmtId="0" fontId="16" fillId="0" borderId="4" xfId="2" applyFont="1" applyFill="1" applyBorder="1" applyAlignment="1">
      <alignment horizontal="center" vertical="center"/>
    </xf>
    <xf numFmtId="164" fontId="19" fillId="0" borderId="4" xfId="2" applyNumberFormat="1" applyFont="1" applyFill="1" applyBorder="1" applyAlignment="1">
      <alignment horizontal="center" vertical="center"/>
    </xf>
    <xf numFmtId="0" fontId="21" fillId="0" borderId="25" xfId="2" applyFont="1" applyFill="1" applyBorder="1"/>
    <xf numFmtId="0" fontId="6" fillId="0" borderId="25" xfId="2" applyNumberFormat="1" applyFill="1" applyBorder="1"/>
    <xf numFmtId="164" fontId="16" fillId="0" borderId="4" xfId="2" applyNumberFormat="1" applyFont="1" applyFill="1" applyBorder="1" applyAlignment="1">
      <alignment horizontal="center" vertical="center"/>
    </xf>
    <xf numFmtId="0" fontId="6" fillId="0" borderId="0" xfId="2" applyBorder="1" applyAlignment="1">
      <alignment horizontal="center"/>
    </xf>
    <xf numFmtId="2" fontId="6" fillId="0" borderId="0" xfId="2" applyNumberFormat="1"/>
    <xf numFmtId="164" fontId="6" fillId="0" borderId="0" xfId="2" applyNumberFormat="1"/>
    <xf numFmtId="0" fontId="17" fillId="0" borderId="4" xfId="2" applyFont="1" applyBorder="1" applyAlignment="1">
      <alignment horizontal="center" vertical="center"/>
    </xf>
    <xf numFmtId="0" fontId="6" fillId="0" borderId="4" xfId="2" applyBorder="1"/>
    <xf numFmtId="0" fontId="19" fillId="16" borderId="4" xfId="2" applyFont="1" applyFill="1" applyBorder="1" applyAlignment="1">
      <alignment horizontal="left" vertical="center" wrapText="1"/>
    </xf>
    <xf numFmtId="0" fontId="17" fillId="0" borderId="4" xfId="2" applyFont="1" applyBorder="1" applyAlignment="1">
      <alignment horizontal="center" vertical="center" wrapText="1"/>
    </xf>
    <xf numFmtId="0" fontId="6" fillId="12" borderId="0" xfId="2" applyFill="1"/>
    <xf numFmtId="2" fontId="17" fillId="0" borderId="4" xfId="2" applyNumberFormat="1" applyFont="1" applyBorder="1" applyAlignment="1">
      <alignment horizontal="center" vertical="center" wrapText="1"/>
    </xf>
    <xf numFmtId="0" fontId="19" fillId="16" borderId="0" xfId="2" applyFont="1" applyFill="1" applyBorder="1" applyAlignment="1">
      <alignment horizontal="left" vertical="center" wrapText="1"/>
    </xf>
    <xf numFmtId="2" fontId="17" fillId="0" borderId="4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1" fillId="2" borderId="4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6" fillId="13" borderId="25" xfId="2" applyFont="1" applyFill="1" applyBorder="1"/>
    <xf numFmtId="0" fontId="6" fillId="0" borderId="25" xfId="2" applyFont="1" applyFill="1" applyBorder="1" applyAlignment="1">
      <alignment horizontal="center" vertical="center"/>
    </xf>
    <xf numFmtId="0" fontId="6" fillId="0" borderId="27" xfId="2" applyFont="1" applyFill="1" applyBorder="1" applyAlignment="1">
      <alignment horizontal="center" vertical="center"/>
    </xf>
    <xf numFmtId="0" fontId="6" fillId="0" borderId="28" xfId="2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center" vertical="center"/>
    </xf>
    <xf numFmtId="0" fontId="6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32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9" fillId="7" borderId="22" xfId="2" applyFont="1" applyFill="1" applyBorder="1" applyAlignment="1">
      <alignment horizontal="center" vertical="center" wrapText="1"/>
    </xf>
    <xf numFmtId="0" fontId="10" fillId="7" borderId="13" xfId="2" applyFont="1" applyFill="1" applyBorder="1" applyAlignment="1">
      <alignment horizontal="center" vertical="center" wrapText="1"/>
    </xf>
    <xf numFmtId="0" fontId="10" fillId="7" borderId="17" xfId="2" applyFont="1" applyFill="1" applyBorder="1" applyAlignment="1">
      <alignment horizontal="center" vertical="center" wrapText="1"/>
    </xf>
    <xf numFmtId="0" fontId="9" fillId="7" borderId="18" xfId="2" applyFont="1" applyFill="1" applyBorder="1" applyAlignment="1">
      <alignment horizontal="center" vertical="center" wrapText="1"/>
    </xf>
    <xf numFmtId="0" fontId="9" fillId="7" borderId="19" xfId="2" applyFont="1" applyFill="1" applyBorder="1" applyAlignment="1">
      <alignment horizontal="center" vertical="center" wrapText="1"/>
    </xf>
    <xf numFmtId="0" fontId="9" fillId="7" borderId="20" xfId="2" applyFont="1" applyFill="1" applyBorder="1" applyAlignment="1">
      <alignment horizontal="center" vertical="center" wrapText="1"/>
    </xf>
    <xf numFmtId="2" fontId="14" fillId="0" borderId="23" xfId="2" applyNumberFormat="1" applyFont="1" applyBorder="1" applyAlignment="1">
      <alignment horizontal="center" vertical="center" wrapText="1"/>
    </xf>
    <xf numFmtId="2" fontId="14" fillId="0" borderId="6" xfId="2" applyNumberFormat="1" applyFont="1" applyBorder="1" applyAlignment="1">
      <alignment horizontal="center" vertical="center" wrapText="1"/>
    </xf>
    <xf numFmtId="2" fontId="14" fillId="0" borderId="24" xfId="2" applyNumberFormat="1" applyFont="1" applyBorder="1" applyAlignment="1">
      <alignment horizontal="center" vertical="center" wrapText="1"/>
    </xf>
    <xf numFmtId="0" fontId="6" fillId="0" borderId="25" xfId="2" applyFont="1" applyBorder="1" applyAlignment="1">
      <alignment horizontal="center"/>
    </xf>
    <xf numFmtId="0" fontId="6" fillId="13" borderId="25" xfId="2" applyFont="1" applyFill="1" applyBorder="1" applyAlignment="1">
      <alignment horizontal="center" vertical="center" wrapText="1"/>
    </xf>
    <xf numFmtId="0" fontId="6" fillId="13" borderId="25" xfId="2" applyFont="1" applyFill="1" applyBorder="1" applyAlignment="1">
      <alignment horizontal="center" vertical="center"/>
    </xf>
    <xf numFmtId="0" fontId="9" fillId="7" borderId="16" xfId="2" applyFont="1" applyFill="1" applyBorder="1" applyAlignment="1">
      <alignment horizontal="center" vertical="center" wrapText="1"/>
    </xf>
    <xf numFmtId="0" fontId="9" fillId="7" borderId="21" xfId="2" applyFont="1" applyFill="1" applyBorder="1" applyAlignment="1">
      <alignment horizontal="center" vertical="center" wrapText="1"/>
    </xf>
    <xf numFmtId="0" fontId="16" fillId="8" borderId="23" xfId="2" applyFont="1" applyFill="1" applyBorder="1" applyAlignment="1">
      <alignment horizontal="center" vertical="center"/>
    </xf>
    <xf numFmtId="0" fontId="16" fillId="8" borderId="24" xfId="2" applyFont="1" applyFill="1" applyBorder="1" applyAlignment="1">
      <alignment horizontal="center" vertical="center"/>
    </xf>
    <xf numFmtId="2" fontId="4" fillId="0" borderId="12" xfId="2" applyNumberFormat="1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/>
    </xf>
    <xf numFmtId="0" fontId="8" fillId="0" borderId="14" xfId="2" applyFont="1" applyBorder="1" applyAlignment="1">
      <alignment horizontal="center"/>
    </xf>
  </cellXfs>
  <cellStyles count="3">
    <cellStyle name="Обычный" xfId="0" builtinId="0"/>
    <cellStyle name="Обычный 2" xfId="2"/>
    <cellStyle name="Обычный 2 2 4 2" xfId="1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Documets%20for%20project\&#1054;&#1089;&#1085;&#1086;&#1074;&#1085;&#1072;&#1103;_&#1057;&#1074;&#1086;&#1076;&#1085;&#1072;&#1103;%20&#1090;&#1072;&#1073;&#1083;&#1080;&#1094;&#1072;%20&#1085;&#1072;&#1075;&#1088;&#1091;&#1079;&#1082;&#1080;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"/>
      <sheetName val="КЗ"/>
      <sheetName val="Сумма по ГРЩ"/>
      <sheetName val="ВРУ-1 ЦЕХ"/>
      <sheetName val="Короба"/>
      <sheetName val="Не трогать"/>
      <sheetName val="Расчет ТТ+ВРУ1"/>
      <sheetName val="Расчет заземления"/>
      <sheetName val="Спецификация ПОЗИЦИИ"/>
      <sheetName val="Двигатель"/>
      <sheetName val="Автомат Щиты"/>
      <sheetName val="Автомат"/>
      <sheetName val="Установка КРМ-0,4"/>
      <sheetName val="ЩМ"/>
      <sheetName val="ЩО"/>
      <sheetName val="Сопротивление цепи"/>
      <sheetName val="Свет"/>
      <sheetName val="Провод"/>
      <sheetName val="Тех-провод"/>
      <sheetName val="Спецификация"/>
      <sheetName val="Прокладка-провод"/>
      <sheetName val="Прокладка кабеля в земл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LZM1200</v>
          </cell>
        </row>
      </sheetData>
      <sheetData sheetId="19">
        <row r="1">
          <cell r="A1" t="str">
            <v>LZM1200</v>
          </cell>
        </row>
        <row r="2">
          <cell r="A2" t="str">
            <v>LZM600</v>
          </cell>
        </row>
        <row r="3">
          <cell r="A3" t="str">
            <v>OPL/R ECO</v>
          </cell>
        </row>
        <row r="4">
          <cell r="A4" t="str">
            <v>OPL/R ECO</v>
          </cell>
        </row>
        <row r="5">
          <cell r="A5" t="str">
            <v>DISCO</v>
          </cell>
        </row>
        <row r="6">
          <cell r="A6" t="str">
            <v>СПУТНИК</v>
          </cell>
        </row>
        <row r="7">
          <cell r="A7" t="str">
            <v>MD-360/8</v>
          </cell>
        </row>
        <row r="8">
          <cell r="A8" t="str">
            <v>CD Led</v>
          </cell>
        </row>
        <row r="9">
          <cell r="A9" t="str">
            <v>ЯТП</v>
          </cell>
        </row>
        <row r="10">
          <cell r="A10" t="str">
            <v>Лифт. Шахты</v>
          </cell>
        </row>
        <row r="11">
          <cell r="A11" t="str">
            <v xml:space="preserve"> LiniLED </v>
          </cell>
        </row>
        <row r="12">
          <cell r="A12" t="str">
            <v xml:space="preserve">Clax 80 </v>
          </cell>
        </row>
        <row r="13">
          <cell r="A13" t="str">
            <v>ALS.OPL</v>
          </cell>
        </row>
      </sheetData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1:T70"/>
  <sheetViews>
    <sheetView zoomScale="80" zoomScaleNormal="80" workbookViewId="0">
      <selection activeCell="F78" sqref="F78:F79"/>
    </sheetView>
  </sheetViews>
  <sheetFormatPr defaultRowHeight="15" x14ac:dyDescent="0.25"/>
  <cols>
    <col min="1" max="1" width="17.7109375" style="5" customWidth="1"/>
    <col min="2" max="2" width="12.85546875" style="5" customWidth="1"/>
    <col min="3" max="3" width="14.5703125" style="5" customWidth="1"/>
    <col min="4" max="4" width="14.140625" style="5" customWidth="1"/>
    <col min="5" max="5" width="14" style="5" customWidth="1"/>
    <col min="6" max="6" width="15.5703125" style="5" customWidth="1"/>
    <col min="7" max="7" width="15.7109375" style="5" customWidth="1"/>
    <col min="8" max="11" width="14.7109375" style="5" customWidth="1"/>
    <col min="12" max="17" width="9.140625" style="5"/>
    <col min="18" max="18" width="10.42578125" style="5" customWidth="1"/>
    <col min="19" max="24" width="9.140625" style="5"/>
    <col min="25" max="25" width="10.42578125" style="5" customWidth="1"/>
    <col min="26" max="26" width="9.7109375" style="5" customWidth="1"/>
    <col min="27" max="16384" width="9.140625" style="5"/>
  </cols>
  <sheetData>
    <row r="1" spans="1:20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P1" s="136" t="s">
        <v>11</v>
      </c>
      <c r="Q1" s="136"/>
      <c r="R1" s="6">
        <v>10</v>
      </c>
      <c r="S1" s="137" t="s">
        <v>12</v>
      </c>
      <c r="T1" s="137"/>
    </row>
    <row r="2" spans="1:20" ht="16.5" customHeight="1" x14ac:dyDescent="0.25">
      <c r="A2" s="7" t="s">
        <v>13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R2" s="10">
        <v>20</v>
      </c>
      <c r="S2" s="138" t="s">
        <v>14</v>
      </c>
      <c r="T2" s="138"/>
    </row>
    <row r="3" spans="1:20" ht="16.5" x14ac:dyDescent="0.3">
      <c r="A3" s="11" t="s">
        <v>15</v>
      </c>
      <c r="B3" s="12">
        <f>'2.2.2ЩО(И)'!B9</f>
        <v>0</v>
      </c>
      <c r="C3" s="12" t="e">
        <f>#REF!</f>
        <v>#REF!</v>
      </c>
      <c r="D3" s="12" t="e">
        <f>#REF!</f>
        <v>#REF!</v>
      </c>
      <c r="E3" s="12" t="e">
        <f>#REF!</f>
        <v>#REF!</v>
      </c>
      <c r="F3" s="12" t="e">
        <f>#REF!</f>
        <v>#REF!</v>
      </c>
      <c r="G3" s="12" t="e">
        <f>#REF!</f>
        <v>#REF!</v>
      </c>
      <c r="H3" s="12" t="e">
        <f>#REF!</f>
        <v>#REF!</v>
      </c>
      <c r="I3" s="12" t="e">
        <f>#REF!</f>
        <v>#REF!</v>
      </c>
      <c r="J3" s="12" t="e">
        <f>#REF!</f>
        <v>#REF!</v>
      </c>
      <c r="K3" s="12" t="e">
        <f>#REF!</f>
        <v>#REF!</v>
      </c>
      <c r="L3" s="13" t="e">
        <f>CEILING(SUM(B3:K3)*(100+$R$3)/100,5)</f>
        <v>#REF!</v>
      </c>
      <c r="R3" s="14">
        <v>20</v>
      </c>
      <c r="S3" s="139" t="s">
        <v>16</v>
      </c>
      <c r="T3" s="139"/>
    </row>
    <row r="4" spans="1:20" ht="16.5" x14ac:dyDescent="0.3">
      <c r="A4" s="11" t="s">
        <v>17</v>
      </c>
      <c r="B4" s="12">
        <f>'2.2.2ЩО(И)'!B10</f>
        <v>0</v>
      </c>
      <c r="C4" s="12" t="e">
        <f>#REF!</f>
        <v>#REF!</v>
      </c>
      <c r="D4" s="12" t="e">
        <f>#REF!</f>
        <v>#REF!</v>
      </c>
      <c r="E4" s="12" t="e">
        <f>#REF!</f>
        <v>#REF!</v>
      </c>
      <c r="F4" s="12" t="e">
        <f>#REF!</f>
        <v>#REF!</v>
      </c>
      <c r="G4" s="12" t="e">
        <f>#REF!</f>
        <v>#REF!</v>
      </c>
      <c r="H4" s="12" t="e">
        <f>#REF!</f>
        <v>#REF!</v>
      </c>
      <c r="I4" s="12" t="e">
        <f>#REF!</f>
        <v>#REF!</v>
      </c>
      <c r="J4" s="12" t="e">
        <f>#REF!</f>
        <v>#REF!</v>
      </c>
      <c r="K4" s="12" t="e">
        <f>#REF!</f>
        <v>#REF!</v>
      </c>
      <c r="L4" s="13" t="e">
        <f>CEILING(SUM(B4:K4)*(100+$R$3)/100,5)</f>
        <v>#REF!</v>
      </c>
    </row>
    <row r="5" spans="1:20" ht="16.5" x14ac:dyDescent="0.3">
      <c r="A5" s="11" t="s">
        <v>18</v>
      </c>
      <c r="B5" s="12">
        <f>'2.2.2ЩО(И)'!B11</f>
        <v>0</v>
      </c>
      <c r="C5" s="12" t="e">
        <f>#REF!</f>
        <v>#REF!</v>
      </c>
      <c r="D5" s="12" t="e">
        <f>#REF!</f>
        <v>#REF!</v>
      </c>
      <c r="E5" s="12" t="e">
        <f>#REF!</f>
        <v>#REF!</v>
      </c>
      <c r="F5" s="12" t="e">
        <f>#REF!</f>
        <v>#REF!</v>
      </c>
      <c r="G5" s="12" t="e">
        <f>#REF!</f>
        <v>#REF!</v>
      </c>
      <c r="H5" s="12" t="e">
        <f>#REF!</f>
        <v>#REF!</v>
      </c>
      <c r="I5" s="12" t="e">
        <f>#REF!</f>
        <v>#REF!</v>
      </c>
      <c r="J5" s="12" t="e">
        <f>#REF!</f>
        <v>#REF!</v>
      </c>
      <c r="K5" s="12" t="e">
        <f>#REF!</f>
        <v>#REF!</v>
      </c>
      <c r="L5" s="13" t="e">
        <f>CEILING(SUM(B5:K5)*(100+$R$3)/100,5)</f>
        <v>#REF!</v>
      </c>
    </row>
    <row r="6" spans="1:20" ht="16.5" x14ac:dyDescent="0.3">
      <c r="A6" s="11" t="s">
        <v>19</v>
      </c>
      <c r="B6" s="12">
        <f>'2.2.2ЩО(И)'!B12</f>
        <v>0</v>
      </c>
      <c r="C6" s="12" t="e">
        <f>#REF!</f>
        <v>#REF!</v>
      </c>
      <c r="D6" s="12" t="e">
        <f>#REF!</f>
        <v>#REF!</v>
      </c>
      <c r="E6" s="12" t="e">
        <f>#REF!</f>
        <v>#REF!</v>
      </c>
      <c r="F6" s="12" t="e">
        <f>#REF!</f>
        <v>#REF!</v>
      </c>
      <c r="G6" s="12" t="e">
        <f>#REF!</f>
        <v>#REF!</v>
      </c>
      <c r="H6" s="12" t="e">
        <f>#REF!</f>
        <v>#REF!</v>
      </c>
      <c r="I6" s="12" t="e">
        <f>#REF!</f>
        <v>#REF!</v>
      </c>
      <c r="J6" s="12" t="e">
        <f>#REF!</f>
        <v>#REF!</v>
      </c>
      <c r="K6" s="12" t="e">
        <f>#REF!</f>
        <v>#REF!</v>
      </c>
      <c r="L6" s="13" t="e">
        <f>CEILING(SUM(B6:K6)*(100+$R$3)/100,5)</f>
        <v>#REF!</v>
      </c>
    </row>
    <row r="7" spans="1:20" ht="16.5" x14ac:dyDescent="0.3">
      <c r="A7" s="15" t="s">
        <v>20</v>
      </c>
      <c r="B7" s="12">
        <f>'2.2.2ЩО(И)'!B13</f>
        <v>0</v>
      </c>
      <c r="C7" s="12" t="e">
        <f>#REF!</f>
        <v>#REF!</v>
      </c>
      <c r="D7" s="12" t="e">
        <f>#REF!</f>
        <v>#REF!</v>
      </c>
      <c r="E7" s="12" t="e">
        <f>#REF!</f>
        <v>#REF!</v>
      </c>
      <c r="F7" s="12" t="e">
        <f>#REF!</f>
        <v>#REF!</v>
      </c>
      <c r="G7" s="12" t="e">
        <f>#REF!</f>
        <v>#REF!</v>
      </c>
      <c r="H7" s="12" t="e">
        <f>#REF!</f>
        <v>#REF!</v>
      </c>
      <c r="I7" s="12" t="e">
        <f>#REF!</f>
        <v>#REF!</v>
      </c>
      <c r="J7" s="12" t="e">
        <f>#REF!</f>
        <v>#REF!</v>
      </c>
      <c r="K7" s="12" t="e">
        <f>#REF!</f>
        <v>#REF!</v>
      </c>
      <c r="L7" s="16" t="e">
        <f t="shared" ref="L7:L13" si="0">CEILING(SUM(B7:K7)*(100+$R$2)/100,5)</f>
        <v>#REF!</v>
      </c>
    </row>
    <row r="8" spans="1:20" ht="16.5" x14ac:dyDescent="0.3">
      <c r="A8" s="15" t="s">
        <v>21</v>
      </c>
      <c r="B8" s="12">
        <f>'2.2.2ЩО(И)'!B14</f>
        <v>0</v>
      </c>
      <c r="C8" s="12" t="e">
        <f>#REF!</f>
        <v>#REF!</v>
      </c>
      <c r="D8" s="12" t="e">
        <f>#REF!</f>
        <v>#REF!</v>
      </c>
      <c r="E8" s="12" t="e">
        <f>#REF!</f>
        <v>#REF!</v>
      </c>
      <c r="F8" s="12" t="e">
        <f>#REF!</f>
        <v>#REF!</v>
      </c>
      <c r="G8" s="12" t="e">
        <f>#REF!</f>
        <v>#REF!</v>
      </c>
      <c r="H8" s="12" t="e">
        <f>#REF!</f>
        <v>#REF!</v>
      </c>
      <c r="I8" s="12" t="e">
        <f>#REF!</f>
        <v>#REF!</v>
      </c>
      <c r="J8" s="12" t="e">
        <f>#REF!</f>
        <v>#REF!</v>
      </c>
      <c r="K8" s="12" t="e">
        <f>#REF!</f>
        <v>#REF!</v>
      </c>
      <c r="L8" s="16" t="e">
        <f t="shared" si="0"/>
        <v>#REF!</v>
      </c>
    </row>
    <row r="9" spans="1:20" ht="16.5" x14ac:dyDescent="0.3">
      <c r="A9" s="15" t="s">
        <v>22</v>
      </c>
      <c r="B9" s="12">
        <f>'2.2.2ЩО(И)'!B15</f>
        <v>0</v>
      </c>
      <c r="C9" s="12" t="e">
        <f>#REF!</f>
        <v>#REF!</v>
      </c>
      <c r="D9" s="12" t="e">
        <f>#REF!</f>
        <v>#REF!</v>
      </c>
      <c r="E9" s="12" t="e">
        <f>#REF!</f>
        <v>#REF!</v>
      </c>
      <c r="F9" s="12" t="e">
        <f>#REF!</f>
        <v>#REF!</v>
      </c>
      <c r="G9" s="12" t="e">
        <f>#REF!</f>
        <v>#REF!</v>
      </c>
      <c r="H9" s="12" t="e">
        <f>#REF!</f>
        <v>#REF!</v>
      </c>
      <c r="I9" s="12" t="e">
        <f>#REF!</f>
        <v>#REF!</v>
      </c>
      <c r="J9" s="12" t="e">
        <f>#REF!</f>
        <v>#REF!</v>
      </c>
      <c r="K9" s="12" t="e">
        <f>#REF!</f>
        <v>#REF!</v>
      </c>
      <c r="L9" s="16" t="e">
        <f t="shared" si="0"/>
        <v>#REF!</v>
      </c>
    </row>
    <row r="10" spans="1:20" ht="16.5" x14ac:dyDescent="0.3">
      <c r="A10" s="15" t="s">
        <v>23</v>
      </c>
      <c r="B10" s="12">
        <f>'2.2.2ЩО(И)'!B16</f>
        <v>0</v>
      </c>
      <c r="C10" s="12" t="e">
        <f>#REF!</f>
        <v>#REF!</v>
      </c>
      <c r="D10" s="12" t="e">
        <f>#REF!</f>
        <v>#REF!</v>
      </c>
      <c r="E10" s="12" t="e">
        <f>#REF!</f>
        <v>#REF!</v>
      </c>
      <c r="F10" s="12" t="e">
        <f>#REF!</f>
        <v>#REF!</v>
      </c>
      <c r="G10" s="12" t="e">
        <f>#REF!</f>
        <v>#REF!</v>
      </c>
      <c r="H10" s="12" t="e">
        <f>#REF!</f>
        <v>#REF!</v>
      </c>
      <c r="I10" s="12" t="e">
        <f>#REF!</f>
        <v>#REF!</v>
      </c>
      <c r="J10" s="12" t="e">
        <f>#REF!</f>
        <v>#REF!</v>
      </c>
      <c r="K10" s="12" t="e">
        <f>#REF!</f>
        <v>#REF!</v>
      </c>
      <c r="L10" s="16" t="e">
        <f t="shared" si="0"/>
        <v>#REF!</v>
      </c>
    </row>
    <row r="11" spans="1:20" ht="16.5" x14ac:dyDescent="0.3">
      <c r="A11" s="15" t="s">
        <v>24</v>
      </c>
      <c r="B11" s="12">
        <f>'2.2.2ЩО(И)'!B17</f>
        <v>0</v>
      </c>
      <c r="C11" s="12" t="e">
        <f>#REF!</f>
        <v>#REF!</v>
      </c>
      <c r="D11" s="12" t="e">
        <f>#REF!</f>
        <v>#REF!</v>
      </c>
      <c r="E11" s="12" t="e">
        <f>#REF!</f>
        <v>#REF!</v>
      </c>
      <c r="F11" s="12" t="e">
        <f>#REF!</f>
        <v>#REF!</v>
      </c>
      <c r="G11" s="12" t="e">
        <f>#REF!</f>
        <v>#REF!</v>
      </c>
      <c r="H11" s="12" t="e">
        <f>#REF!</f>
        <v>#REF!</v>
      </c>
      <c r="I11" s="12" t="e">
        <f>#REF!</f>
        <v>#REF!</v>
      </c>
      <c r="J11" s="12" t="e">
        <f>#REF!</f>
        <v>#REF!</v>
      </c>
      <c r="K11" s="12" t="e">
        <f>#REF!</f>
        <v>#REF!</v>
      </c>
      <c r="L11" s="16" t="e">
        <f t="shared" si="0"/>
        <v>#REF!</v>
      </c>
    </row>
    <row r="12" spans="1:20" ht="16.5" x14ac:dyDescent="0.3">
      <c r="A12" s="15" t="s">
        <v>25</v>
      </c>
      <c r="B12" s="12">
        <f>'2.2.2ЩО(И)'!B18</f>
        <v>0</v>
      </c>
      <c r="C12" s="12" t="e">
        <f>#REF!</f>
        <v>#REF!</v>
      </c>
      <c r="D12" s="12" t="e">
        <f>#REF!</f>
        <v>#REF!</v>
      </c>
      <c r="E12" s="12" t="e">
        <f>#REF!</f>
        <v>#REF!</v>
      </c>
      <c r="F12" s="12" t="e">
        <f>#REF!</f>
        <v>#REF!</v>
      </c>
      <c r="G12" s="12" t="e">
        <f>#REF!</f>
        <v>#REF!</v>
      </c>
      <c r="H12" s="12" t="e">
        <f>#REF!</f>
        <v>#REF!</v>
      </c>
      <c r="I12" s="12" t="e">
        <f>#REF!</f>
        <v>#REF!</v>
      </c>
      <c r="J12" s="12" t="e">
        <f>#REF!</f>
        <v>#REF!</v>
      </c>
      <c r="K12" s="12" t="e">
        <f>#REF!</f>
        <v>#REF!</v>
      </c>
      <c r="L12" s="16" t="e">
        <f t="shared" si="0"/>
        <v>#REF!</v>
      </c>
    </row>
    <row r="13" spans="1:20" ht="16.5" x14ac:dyDescent="0.3">
      <c r="A13" s="15" t="s">
        <v>26</v>
      </c>
      <c r="B13" s="12">
        <f>'2.2.2ЩО(И)'!B19</f>
        <v>0</v>
      </c>
      <c r="C13" s="12" t="e">
        <f>#REF!</f>
        <v>#REF!</v>
      </c>
      <c r="D13" s="12" t="e">
        <f>#REF!</f>
        <v>#REF!</v>
      </c>
      <c r="E13" s="12" t="e">
        <f>#REF!</f>
        <v>#REF!</v>
      </c>
      <c r="F13" s="12" t="e">
        <f>#REF!</f>
        <v>#REF!</v>
      </c>
      <c r="G13" s="12" t="e">
        <f>#REF!</f>
        <v>#REF!</v>
      </c>
      <c r="H13" s="12" t="e">
        <f>#REF!</f>
        <v>#REF!</v>
      </c>
      <c r="I13" s="12" t="e">
        <f>#REF!</f>
        <v>#REF!</v>
      </c>
      <c r="J13" s="12" t="e">
        <f>#REF!</f>
        <v>#REF!</v>
      </c>
      <c r="K13" s="12" t="e">
        <f>#REF!</f>
        <v>#REF!</v>
      </c>
      <c r="L13" s="16" t="e">
        <f t="shared" si="0"/>
        <v>#REF!</v>
      </c>
    </row>
    <row r="14" spans="1:20" ht="16.5" x14ac:dyDescent="0.3">
      <c r="A14" s="17" t="s">
        <v>27</v>
      </c>
      <c r="B14" s="12">
        <f>'2.2.2ЩО(И)'!B20</f>
        <v>0</v>
      </c>
      <c r="C14" s="12" t="e">
        <f>#REF!</f>
        <v>#REF!</v>
      </c>
      <c r="D14" s="12" t="e">
        <f>#REF!</f>
        <v>#REF!</v>
      </c>
      <c r="E14" s="12" t="e">
        <f>#REF!</f>
        <v>#REF!</v>
      </c>
      <c r="F14" s="12" t="e">
        <f>#REF!</f>
        <v>#REF!</v>
      </c>
      <c r="G14" s="12" t="e">
        <f>#REF!</f>
        <v>#REF!</v>
      </c>
      <c r="H14" s="12" t="e">
        <f>#REF!</f>
        <v>#REF!</v>
      </c>
      <c r="I14" s="12" t="e">
        <f>#REF!</f>
        <v>#REF!</v>
      </c>
      <c r="J14" s="12" t="e">
        <f>#REF!</f>
        <v>#REF!</v>
      </c>
      <c r="K14" s="12" t="e">
        <f>#REF!</f>
        <v>#REF!</v>
      </c>
      <c r="L14" s="18" t="e">
        <f t="shared" ref="L14:L21" si="1">CEILING(SUM(B14:K14)*(100+$R$1)/100,5)</f>
        <v>#REF!</v>
      </c>
    </row>
    <row r="15" spans="1:20" ht="16.5" x14ac:dyDescent="0.3">
      <c r="A15" s="17" t="s">
        <v>28</v>
      </c>
      <c r="B15" s="12">
        <f>'2.2.2ЩО(И)'!B21</f>
        <v>0</v>
      </c>
      <c r="C15" s="12" t="e">
        <f>#REF!</f>
        <v>#REF!</v>
      </c>
      <c r="D15" s="12" t="e">
        <f>#REF!</f>
        <v>#REF!</v>
      </c>
      <c r="E15" s="12" t="e">
        <f>#REF!</f>
        <v>#REF!</v>
      </c>
      <c r="F15" s="12" t="e">
        <f>#REF!</f>
        <v>#REF!</v>
      </c>
      <c r="G15" s="12" t="e">
        <f>#REF!</f>
        <v>#REF!</v>
      </c>
      <c r="H15" s="12" t="e">
        <f>#REF!</f>
        <v>#REF!</v>
      </c>
      <c r="I15" s="12" t="e">
        <f>#REF!</f>
        <v>#REF!</v>
      </c>
      <c r="J15" s="12" t="e">
        <f>#REF!</f>
        <v>#REF!</v>
      </c>
      <c r="K15" s="12" t="e">
        <f>#REF!</f>
        <v>#REF!</v>
      </c>
      <c r="L15" s="18" t="e">
        <f t="shared" si="1"/>
        <v>#REF!</v>
      </c>
    </row>
    <row r="16" spans="1:20" ht="16.5" x14ac:dyDescent="0.3">
      <c r="A16" s="17" t="s">
        <v>29</v>
      </c>
      <c r="B16" s="12">
        <f>'2.2.2ЩО(И)'!B22</f>
        <v>0</v>
      </c>
      <c r="C16" s="12" t="e">
        <f>#REF!</f>
        <v>#REF!</v>
      </c>
      <c r="D16" s="12" t="e">
        <f>#REF!</f>
        <v>#REF!</v>
      </c>
      <c r="E16" s="12" t="e">
        <f>#REF!</f>
        <v>#REF!</v>
      </c>
      <c r="F16" s="12" t="e">
        <f>#REF!</f>
        <v>#REF!</v>
      </c>
      <c r="G16" s="12" t="e">
        <f>#REF!</f>
        <v>#REF!</v>
      </c>
      <c r="H16" s="12" t="e">
        <f>#REF!</f>
        <v>#REF!</v>
      </c>
      <c r="I16" s="12" t="e">
        <f>#REF!</f>
        <v>#REF!</v>
      </c>
      <c r="J16" s="12" t="e">
        <f>#REF!</f>
        <v>#REF!</v>
      </c>
      <c r="K16" s="12" t="e">
        <f>#REF!</f>
        <v>#REF!</v>
      </c>
      <c r="L16" s="18" t="e">
        <f t="shared" si="1"/>
        <v>#REF!</v>
      </c>
    </row>
    <row r="17" spans="1:12" ht="16.5" x14ac:dyDescent="0.3">
      <c r="A17" s="17" t="s">
        <v>30</v>
      </c>
      <c r="B17" s="12">
        <f>'2.2.2ЩО(И)'!B23</f>
        <v>0</v>
      </c>
      <c r="C17" s="12" t="e">
        <f>#REF!</f>
        <v>#REF!</v>
      </c>
      <c r="D17" s="12" t="e">
        <f>#REF!</f>
        <v>#REF!</v>
      </c>
      <c r="E17" s="12" t="e">
        <f>#REF!</f>
        <v>#REF!</v>
      </c>
      <c r="F17" s="12" t="e">
        <f>#REF!</f>
        <v>#REF!</v>
      </c>
      <c r="G17" s="12" t="e">
        <f>#REF!</f>
        <v>#REF!</v>
      </c>
      <c r="H17" s="12" t="e">
        <f>#REF!</f>
        <v>#REF!</v>
      </c>
      <c r="I17" s="12" t="e">
        <f>#REF!</f>
        <v>#REF!</v>
      </c>
      <c r="J17" s="12" t="e">
        <f>#REF!</f>
        <v>#REF!</v>
      </c>
      <c r="K17" s="12" t="e">
        <f>#REF!</f>
        <v>#REF!</v>
      </c>
      <c r="L17" s="18" t="e">
        <f t="shared" si="1"/>
        <v>#REF!</v>
      </c>
    </row>
    <row r="18" spans="1:12" ht="16.5" x14ac:dyDescent="0.3">
      <c r="A18" s="17" t="s">
        <v>31</v>
      </c>
      <c r="B18" s="12">
        <f>'2.2.2ЩО(И)'!B24</f>
        <v>0</v>
      </c>
      <c r="C18" s="12" t="e">
        <f>#REF!</f>
        <v>#REF!</v>
      </c>
      <c r="D18" s="12" t="e">
        <f>#REF!</f>
        <v>#REF!</v>
      </c>
      <c r="E18" s="12" t="e">
        <f>#REF!</f>
        <v>#REF!</v>
      </c>
      <c r="F18" s="12" t="e">
        <f>#REF!</f>
        <v>#REF!</v>
      </c>
      <c r="G18" s="12" t="e">
        <f>#REF!</f>
        <v>#REF!</v>
      </c>
      <c r="H18" s="12" t="e">
        <f>#REF!</f>
        <v>#REF!</v>
      </c>
      <c r="I18" s="12" t="e">
        <f>#REF!</f>
        <v>#REF!</v>
      </c>
      <c r="J18" s="12" t="e">
        <f>#REF!</f>
        <v>#REF!</v>
      </c>
      <c r="K18" s="12" t="e">
        <f>#REF!</f>
        <v>#REF!</v>
      </c>
      <c r="L18" s="18" t="e">
        <f t="shared" si="1"/>
        <v>#REF!</v>
      </c>
    </row>
    <row r="19" spans="1:12" ht="16.5" x14ac:dyDescent="0.3">
      <c r="A19" s="17" t="s">
        <v>32</v>
      </c>
      <c r="B19" s="12">
        <f>'2.2.2ЩО(И)'!B25</f>
        <v>0</v>
      </c>
      <c r="C19" s="12" t="e">
        <f>#REF!</f>
        <v>#REF!</v>
      </c>
      <c r="D19" s="12" t="e">
        <f>#REF!</f>
        <v>#REF!</v>
      </c>
      <c r="E19" s="12" t="e">
        <f>#REF!</f>
        <v>#REF!</v>
      </c>
      <c r="F19" s="12" t="e">
        <f>#REF!</f>
        <v>#REF!</v>
      </c>
      <c r="G19" s="12" t="e">
        <f>#REF!</f>
        <v>#REF!</v>
      </c>
      <c r="H19" s="12" t="e">
        <f>#REF!</f>
        <v>#REF!</v>
      </c>
      <c r="I19" s="12" t="e">
        <f>#REF!</f>
        <v>#REF!</v>
      </c>
      <c r="J19" s="12" t="e">
        <f>#REF!</f>
        <v>#REF!</v>
      </c>
      <c r="K19" s="12" t="e">
        <f>#REF!</f>
        <v>#REF!</v>
      </c>
      <c r="L19" s="18" t="e">
        <f t="shared" si="1"/>
        <v>#REF!</v>
      </c>
    </row>
    <row r="20" spans="1:12" ht="16.5" x14ac:dyDescent="0.3">
      <c r="A20" s="17" t="s">
        <v>33</v>
      </c>
      <c r="B20" s="12">
        <f>'2.2.2ЩО(И)'!B26</f>
        <v>0</v>
      </c>
      <c r="C20" s="12" t="e">
        <f>#REF!</f>
        <v>#REF!</v>
      </c>
      <c r="D20" s="12" t="e">
        <f>#REF!</f>
        <v>#REF!</v>
      </c>
      <c r="E20" s="12" t="e">
        <f>#REF!</f>
        <v>#REF!</v>
      </c>
      <c r="F20" s="12" t="e">
        <f>#REF!</f>
        <v>#REF!</v>
      </c>
      <c r="G20" s="12" t="e">
        <f>#REF!</f>
        <v>#REF!</v>
      </c>
      <c r="H20" s="12" t="e">
        <f>#REF!</f>
        <v>#REF!</v>
      </c>
      <c r="I20" s="12" t="e">
        <f>#REF!</f>
        <v>#REF!</v>
      </c>
      <c r="J20" s="12" t="e">
        <f>#REF!</f>
        <v>#REF!</v>
      </c>
      <c r="K20" s="12" t="e">
        <f>#REF!</f>
        <v>#REF!</v>
      </c>
      <c r="L20" s="18" t="e">
        <f t="shared" si="1"/>
        <v>#REF!</v>
      </c>
    </row>
    <row r="21" spans="1:12" ht="16.5" x14ac:dyDescent="0.3">
      <c r="A21" s="17" t="s">
        <v>34</v>
      </c>
      <c r="B21" s="12">
        <f>'2.2.2ЩО(И)'!B27</f>
        <v>0</v>
      </c>
      <c r="C21" s="12" t="e">
        <f>#REF!</f>
        <v>#REF!</v>
      </c>
      <c r="D21" s="12" t="e">
        <f>#REF!</f>
        <v>#REF!</v>
      </c>
      <c r="E21" s="12" t="e">
        <f>#REF!</f>
        <v>#REF!</v>
      </c>
      <c r="F21" s="12" t="e">
        <f>#REF!</f>
        <v>#REF!</v>
      </c>
      <c r="G21" s="12" t="e">
        <f>#REF!</f>
        <v>#REF!</v>
      </c>
      <c r="H21" s="12" t="e">
        <f>#REF!</f>
        <v>#REF!</v>
      </c>
      <c r="I21" s="12" t="e">
        <f>#REF!</f>
        <v>#REF!</v>
      </c>
      <c r="J21" s="12" t="e">
        <f>#REF!</f>
        <v>#REF!</v>
      </c>
      <c r="K21" s="12" t="e">
        <f>#REF!</f>
        <v>#REF!</v>
      </c>
      <c r="L21" s="18" t="e">
        <f t="shared" si="1"/>
        <v>#REF!</v>
      </c>
    </row>
    <row r="22" spans="1:12" ht="16.5" x14ac:dyDescent="0.3">
      <c r="A22" s="19"/>
      <c r="B22" s="12">
        <f>'2.2.2ЩО(И)'!B28</f>
        <v>0</v>
      </c>
      <c r="C22" s="12" t="e">
        <f>#REF!</f>
        <v>#REF!</v>
      </c>
      <c r="D22" s="12" t="e">
        <f>#REF!</f>
        <v>#REF!</v>
      </c>
      <c r="E22" s="12" t="e">
        <f>#REF!</f>
        <v>#REF!</v>
      </c>
      <c r="F22" s="12" t="e">
        <f>#REF!</f>
        <v>#REF!</v>
      </c>
      <c r="G22" s="12" t="e">
        <f>#REF!</f>
        <v>#REF!</v>
      </c>
      <c r="H22" s="12" t="e">
        <f>#REF!</f>
        <v>#REF!</v>
      </c>
      <c r="I22" s="12" t="e">
        <f>#REF!</f>
        <v>#REF!</v>
      </c>
      <c r="J22" s="12" t="e">
        <f>#REF!</f>
        <v>#REF!</v>
      </c>
      <c r="K22" s="12" t="e">
        <f>#REF!</f>
        <v>#REF!</v>
      </c>
      <c r="L22" s="20"/>
    </row>
    <row r="23" spans="1:12" ht="16.5" x14ac:dyDescent="0.3">
      <c r="A23" s="11" t="s">
        <v>35</v>
      </c>
      <c r="B23" s="12">
        <f>'2.2.2ЩО(И)'!B29</f>
        <v>0</v>
      </c>
      <c r="C23" s="12" t="e">
        <f>#REF!</f>
        <v>#REF!</v>
      </c>
      <c r="D23" s="12" t="e">
        <f>#REF!</f>
        <v>#REF!</v>
      </c>
      <c r="E23" s="12" t="e">
        <f>#REF!</f>
        <v>#REF!</v>
      </c>
      <c r="F23" s="12" t="e">
        <f>#REF!</f>
        <v>#REF!</v>
      </c>
      <c r="G23" s="12" t="e">
        <f>#REF!</f>
        <v>#REF!</v>
      </c>
      <c r="H23" s="12" t="e">
        <f>#REF!</f>
        <v>#REF!</v>
      </c>
      <c r="I23" s="12" t="e">
        <f>#REF!</f>
        <v>#REF!</v>
      </c>
      <c r="J23" s="12" t="e">
        <f>#REF!</f>
        <v>#REF!</v>
      </c>
      <c r="K23" s="12" t="e">
        <f>#REF!</f>
        <v>#REF!</v>
      </c>
      <c r="L23" s="13" t="e">
        <f>CEILING(SUM(B23:K23)*(100+$R$3)/100,5)</f>
        <v>#REF!</v>
      </c>
    </row>
    <row r="24" spans="1:12" ht="16.5" x14ac:dyDescent="0.3">
      <c r="A24" s="11" t="s">
        <v>36</v>
      </c>
      <c r="B24" s="12">
        <f>'2.2.2ЩО(И)'!B30</f>
        <v>0</v>
      </c>
      <c r="C24" s="12" t="e">
        <f>#REF!</f>
        <v>#REF!</v>
      </c>
      <c r="D24" s="12" t="e">
        <f>#REF!</f>
        <v>#REF!</v>
      </c>
      <c r="E24" s="12" t="e">
        <f>#REF!</f>
        <v>#REF!</v>
      </c>
      <c r="F24" s="12" t="e">
        <f>#REF!</f>
        <v>#REF!</v>
      </c>
      <c r="G24" s="12" t="e">
        <f>#REF!</f>
        <v>#REF!</v>
      </c>
      <c r="H24" s="12" t="e">
        <f>#REF!</f>
        <v>#REF!</v>
      </c>
      <c r="I24" s="12" t="e">
        <f>#REF!</f>
        <v>#REF!</v>
      </c>
      <c r="J24" s="12" t="e">
        <f>#REF!</f>
        <v>#REF!</v>
      </c>
      <c r="K24" s="12" t="e">
        <f>#REF!</f>
        <v>#REF!</v>
      </c>
      <c r="L24" s="13" t="e">
        <f>CEILING(SUM(B24:K24)*(100+$R$3)/100,5)</f>
        <v>#REF!</v>
      </c>
    </row>
    <row r="25" spans="1:12" ht="16.5" x14ac:dyDescent="0.3">
      <c r="A25" s="11" t="s">
        <v>37</v>
      </c>
      <c r="B25" s="12">
        <f>'2.2.2ЩО(И)'!B31</f>
        <v>0</v>
      </c>
      <c r="C25" s="12" t="e">
        <f>#REF!</f>
        <v>#REF!</v>
      </c>
      <c r="D25" s="12" t="e">
        <f>#REF!</f>
        <v>#REF!</v>
      </c>
      <c r="E25" s="12" t="e">
        <f>#REF!</f>
        <v>#REF!</v>
      </c>
      <c r="F25" s="12" t="e">
        <f>#REF!</f>
        <v>#REF!</v>
      </c>
      <c r="G25" s="12" t="e">
        <f>#REF!</f>
        <v>#REF!</v>
      </c>
      <c r="H25" s="12" t="e">
        <f>#REF!</f>
        <v>#REF!</v>
      </c>
      <c r="I25" s="12" t="e">
        <f>#REF!</f>
        <v>#REF!</v>
      </c>
      <c r="J25" s="12" t="e">
        <f>#REF!</f>
        <v>#REF!</v>
      </c>
      <c r="K25" s="12" t="e">
        <f>#REF!</f>
        <v>#REF!</v>
      </c>
      <c r="L25" s="13" t="e">
        <f>CEILING(SUM(B25:K25)*(100+$R$3)/100,5)</f>
        <v>#REF!</v>
      </c>
    </row>
    <row r="26" spans="1:12" ht="16.5" x14ac:dyDescent="0.3">
      <c r="A26" s="11" t="s">
        <v>38</v>
      </c>
      <c r="B26" s="12">
        <f>'2.2.2ЩО(И)'!B32</f>
        <v>120</v>
      </c>
      <c r="C26" s="12" t="e">
        <f>#REF!</f>
        <v>#REF!</v>
      </c>
      <c r="D26" s="12" t="e">
        <f>#REF!</f>
        <v>#REF!</v>
      </c>
      <c r="E26" s="12" t="e">
        <f>#REF!</f>
        <v>#REF!</v>
      </c>
      <c r="F26" s="12" t="e">
        <f>#REF!</f>
        <v>#REF!</v>
      </c>
      <c r="G26" s="12" t="e">
        <f>#REF!</f>
        <v>#REF!</v>
      </c>
      <c r="H26" s="12" t="e">
        <f>#REF!</f>
        <v>#REF!</v>
      </c>
      <c r="I26" s="12" t="e">
        <f>#REF!</f>
        <v>#REF!</v>
      </c>
      <c r="J26" s="12" t="e">
        <f>#REF!</f>
        <v>#REF!</v>
      </c>
      <c r="K26" s="12" t="e">
        <f>#REF!</f>
        <v>#REF!</v>
      </c>
      <c r="L26" s="13" t="e">
        <f>CEILING(SUM(B26:K26)*(100+$R$3)/100,5)</f>
        <v>#REF!</v>
      </c>
    </row>
    <row r="27" spans="1:12" ht="16.5" x14ac:dyDescent="0.3">
      <c r="A27" s="15" t="s">
        <v>39</v>
      </c>
      <c r="B27" s="12">
        <f>'2.2.2ЩО(И)'!B33</f>
        <v>0</v>
      </c>
      <c r="C27" s="12" t="e">
        <f>#REF!</f>
        <v>#REF!</v>
      </c>
      <c r="D27" s="12" t="e">
        <f>#REF!</f>
        <v>#REF!</v>
      </c>
      <c r="E27" s="12" t="e">
        <f>#REF!</f>
        <v>#REF!</v>
      </c>
      <c r="F27" s="12" t="e">
        <f>#REF!</f>
        <v>#REF!</v>
      </c>
      <c r="G27" s="12" t="e">
        <f>#REF!</f>
        <v>#REF!</v>
      </c>
      <c r="H27" s="12" t="e">
        <f>#REF!</f>
        <v>#REF!</v>
      </c>
      <c r="I27" s="12" t="e">
        <f>#REF!</f>
        <v>#REF!</v>
      </c>
      <c r="J27" s="12" t="e">
        <f>#REF!</f>
        <v>#REF!</v>
      </c>
      <c r="K27" s="12" t="e">
        <f>#REF!</f>
        <v>#REF!</v>
      </c>
      <c r="L27" s="16" t="e">
        <f t="shared" ref="L27:L33" si="2">CEILING(SUM(B27:K27)*(100+$R$2)/100,5)</f>
        <v>#REF!</v>
      </c>
    </row>
    <row r="28" spans="1:12" ht="16.5" x14ac:dyDescent="0.3">
      <c r="A28" s="15" t="s">
        <v>40</v>
      </c>
      <c r="B28" s="12">
        <f>'2.2.2ЩО(И)'!B34</f>
        <v>0</v>
      </c>
      <c r="C28" s="12" t="e">
        <f>#REF!</f>
        <v>#REF!</v>
      </c>
      <c r="D28" s="12" t="e">
        <f>#REF!</f>
        <v>#REF!</v>
      </c>
      <c r="E28" s="12" t="e">
        <f>#REF!</f>
        <v>#REF!</v>
      </c>
      <c r="F28" s="12" t="e">
        <f>#REF!</f>
        <v>#REF!</v>
      </c>
      <c r="G28" s="12" t="e">
        <f>#REF!</f>
        <v>#REF!</v>
      </c>
      <c r="H28" s="12" t="e">
        <f>#REF!</f>
        <v>#REF!</v>
      </c>
      <c r="I28" s="12" t="e">
        <f>#REF!</f>
        <v>#REF!</v>
      </c>
      <c r="J28" s="12" t="e">
        <f>#REF!</f>
        <v>#REF!</v>
      </c>
      <c r="K28" s="12" t="e">
        <f>#REF!</f>
        <v>#REF!</v>
      </c>
      <c r="L28" s="16" t="e">
        <f t="shared" si="2"/>
        <v>#REF!</v>
      </c>
    </row>
    <row r="29" spans="1:12" ht="16.5" x14ac:dyDescent="0.3">
      <c r="A29" s="15" t="s">
        <v>41</v>
      </c>
      <c r="B29" s="12">
        <f>'2.2.2ЩО(И)'!B35</f>
        <v>0</v>
      </c>
      <c r="C29" s="12" t="e">
        <f>#REF!</f>
        <v>#REF!</v>
      </c>
      <c r="D29" s="12" t="e">
        <f>#REF!</f>
        <v>#REF!</v>
      </c>
      <c r="E29" s="12" t="e">
        <f>#REF!</f>
        <v>#REF!</v>
      </c>
      <c r="F29" s="12" t="e">
        <f>#REF!</f>
        <v>#REF!</v>
      </c>
      <c r="G29" s="12" t="e">
        <f>#REF!</f>
        <v>#REF!</v>
      </c>
      <c r="H29" s="12" t="e">
        <f>#REF!</f>
        <v>#REF!</v>
      </c>
      <c r="I29" s="12" t="e">
        <f>#REF!</f>
        <v>#REF!</v>
      </c>
      <c r="J29" s="12" t="e">
        <f>#REF!</f>
        <v>#REF!</v>
      </c>
      <c r="K29" s="12" t="e">
        <f>#REF!</f>
        <v>#REF!</v>
      </c>
      <c r="L29" s="16" t="e">
        <f t="shared" si="2"/>
        <v>#REF!</v>
      </c>
    </row>
    <row r="30" spans="1:12" ht="16.5" x14ac:dyDescent="0.3">
      <c r="A30" s="15" t="s">
        <v>42</v>
      </c>
      <c r="B30" s="12">
        <f>'2.2.2ЩО(И)'!B36</f>
        <v>0</v>
      </c>
      <c r="C30" s="12" t="e">
        <f>#REF!</f>
        <v>#REF!</v>
      </c>
      <c r="D30" s="12" t="e">
        <f>#REF!</f>
        <v>#REF!</v>
      </c>
      <c r="E30" s="12" t="e">
        <f>#REF!</f>
        <v>#REF!</v>
      </c>
      <c r="F30" s="12" t="e">
        <f>#REF!</f>
        <v>#REF!</v>
      </c>
      <c r="G30" s="12" t="e">
        <f>#REF!</f>
        <v>#REF!</v>
      </c>
      <c r="H30" s="12" t="e">
        <f>#REF!</f>
        <v>#REF!</v>
      </c>
      <c r="I30" s="12" t="e">
        <f>#REF!</f>
        <v>#REF!</v>
      </c>
      <c r="J30" s="12" t="e">
        <f>#REF!</f>
        <v>#REF!</v>
      </c>
      <c r="K30" s="12" t="e">
        <f>#REF!</f>
        <v>#REF!</v>
      </c>
      <c r="L30" s="16" t="e">
        <f t="shared" si="2"/>
        <v>#REF!</v>
      </c>
    </row>
    <row r="31" spans="1:12" ht="16.5" x14ac:dyDescent="0.3">
      <c r="A31" s="15" t="s">
        <v>43</v>
      </c>
      <c r="B31" s="12">
        <f>'2.2.2ЩО(И)'!B37</f>
        <v>0</v>
      </c>
      <c r="C31" s="12" t="e">
        <f>#REF!</f>
        <v>#REF!</v>
      </c>
      <c r="D31" s="12" t="e">
        <f>#REF!</f>
        <v>#REF!</v>
      </c>
      <c r="E31" s="12" t="e">
        <f>#REF!</f>
        <v>#REF!</v>
      </c>
      <c r="F31" s="12" t="e">
        <f>#REF!</f>
        <v>#REF!</v>
      </c>
      <c r="G31" s="12" t="e">
        <f>#REF!</f>
        <v>#REF!</v>
      </c>
      <c r="H31" s="12" t="e">
        <f>#REF!</f>
        <v>#REF!</v>
      </c>
      <c r="I31" s="12" t="e">
        <f>#REF!</f>
        <v>#REF!</v>
      </c>
      <c r="J31" s="12" t="e">
        <f>#REF!</f>
        <v>#REF!</v>
      </c>
      <c r="K31" s="12" t="e">
        <f>#REF!</f>
        <v>#REF!</v>
      </c>
      <c r="L31" s="16" t="e">
        <f t="shared" si="2"/>
        <v>#REF!</v>
      </c>
    </row>
    <row r="32" spans="1:12" ht="16.5" x14ac:dyDescent="0.3">
      <c r="A32" s="15" t="s">
        <v>44</v>
      </c>
      <c r="B32" s="12">
        <f>'2.2.2ЩО(И)'!B38</f>
        <v>0</v>
      </c>
      <c r="C32" s="12" t="e">
        <f>#REF!</f>
        <v>#REF!</v>
      </c>
      <c r="D32" s="12" t="e">
        <f>#REF!</f>
        <v>#REF!</v>
      </c>
      <c r="E32" s="12" t="e">
        <f>#REF!</f>
        <v>#REF!</v>
      </c>
      <c r="F32" s="12" t="e">
        <f>#REF!</f>
        <v>#REF!</v>
      </c>
      <c r="G32" s="12" t="e">
        <f>#REF!</f>
        <v>#REF!</v>
      </c>
      <c r="H32" s="12" t="e">
        <f>#REF!</f>
        <v>#REF!</v>
      </c>
      <c r="I32" s="12" t="e">
        <f>#REF!</f>
        <v>#REF!</v>
      </c>
      <c r="J32" s="12" t="e">
        <f>#REF!</f>
        <v>#REF!</v>
      </c>
      <c r="K32" s="12" t="e">
        <f>#REF!</f>
        <v>#REF!</v>
      </c>
      <c r="L32" s="16" t="e">
        <f t="shared" si="2"/>
        <v>#REF!</v>
      </c>
    </row>
    <row r="33" spans="1:12" ht="16.5" x14ac:dyDescent="0.3">
      <c r="A33" s="15" t="s">
        <v>45</v>
      </c>
      <c r="B33" s="12">
        <f>'2.2.2ЩО(И)'!B39</f>
        <v>0</v>
      </c>
      <c r="C33" s="12" t="e">
        <f>#REF!</f>
        <v>#REF!</v>
      </c>
      <c r="D33" s="12" t="e">
        <f>#REF!</f>
        <v>#REF!</v>
      </c>
      <c r="E33" s="12" t="e">
        <f>#REF!</f>
        <v>#REF!</v>
      </c>
      <c r="F33" s="12" t="e">
        <f>#REF!</f>
        <v>#REF!</v>
      </c>
      <c r="G33" s="12" t="e">
        <f>#REF!</f>
        <v>#REF!</v>
      </c>
      <c r="H33" s="12" t="e">
        <f>#REF!</f>
        <v>#REF!</v>
      </c>
      <c r="I33" s="12" t="e">
        <f>#REF!</f>
        <v>#REF!</v>
      </c>
      <c r="J33" s="12" t="e">
        <f>#REF!</f>
        <v>#REF!</v>
      </c>
      <c r="K33" s="12" t="e">
        <f>#REF!</f>
        <v>#REF!</v>
      </c>
      <c r="L33" s="16" t="e">
        <f t="shared" si="2"/>
        <v>#REF!</v>
      </c>
    </row>
    <row r="34" spans="1:12" ht="16.5" x14ac:dyDescent="0.3">
      <c r="A34" s="17" t="s">
        <v>46</v>
      </c>
      <c r="B34" s="12">
        <f>'2.2.2ЩО(И)'!B40</f>
        <v>0</v>
      </c>
      <c r="C34" s="12" t="e">
        <f>#REF!</f>
        <v>#REF!</v>
      </c>
      <c r="D34" s="12" t="e">
        <f>#REF!</f>
        <v>#REF!</v>
      </c>
      <c r="E34" s="12" t="e">
        <f>#REF!</f>
        <v>#REF!</v>
      </c>
      <c r="F34" s="12" t="e">
        <f>#REF!</f>
        <v>#REF!</v>
      </c>
      <c r="G34" s="12" t="e">
        <f>#REF!</f>
        <v>#REF!</v>
      </c>
      <c r="H34" s="12" t="e">
        <f>#REF!</f>
        <v>#REF!</v>
      </c>
      <c r="I34" s="12" t="e">
        <f>#REF!</f>
        <v>#REF!</v>
      </c>
      <c r="J34" s="12" t="e">
        <f>#REF!</f>
        <v>#REF!</v>
      </c>
      <c r="K34" s="12" t="e">
        <f>#REF!</f>
        <v>#REF!</v>
      </c>
      <c r="L34" s="18" t="e">
        <f>CEILING(SUM(B34:K34)*(100+$R$1)/100,5)</f>
        <v>#REF!</v>
      </c>
    </row>
    <row r="35" spans="1:12" ht="16.5" x14ac:dyDescent="0.3">
      <c r="A35" s="17" t="s">
        <v>47</v>
      </c>
      <c r="B35" s="12">
        <f>'2.2.2ЩО(И)'!B41</f>
        <v>0</v>
      </c>
      <c r="C35" s="12" t="e">
        <f>#REF!</f>
        <v>#REF!</v>
      </c>
      <c r="D35" s="12" t="e">
        <f>#REF!</f>
        <v>#REF!</v>
      </c>
      <c r="E35" s="12" t="e">
        <f>#REF!</f>
        <v>#REF!</v>
      </c>
      <c r="F35" s="12" t="e">
        <f>#REF!</f>
        <v>#REF!</v>
      </c>
      <c r="G35" s="12" t="e">
        <f>#REF!</f>
        <v>#REF!</v>
      </c>
      <c r="H35" s="12" t="e">
        <f>#REF!</f>
        <v>#REF!</v>
      </c>
      <c r="I35" s="12" t="e">
        <f>#REF!</f>
        <v>#REF!</v>
      </c>
      <c r="J35" s="12" t="e">
        <f>#REF!</f>
        <v>#REF!</v>
      </c>
      <c r="K35" s="12" t="e">
        <f>#REF!</f>
        <v>#REF!</v>
      </c>
      <c r="L35" s="18" t="e">
        <f>CEILING(SUM(B35:K35)*(100+$R$1)/100,5)</f>
        <v>#REF!</v>
      </c>
    </row>
    <row r="36" spans="1:12" ht="16.5" x14ac:dyDescent="0.3">
      <c r="A36" s="17" t="s">
        <v>48</v>
      </c>
      <c r="B36" s="12">
        <f>'2.2.2ЩО(И)'!B42</f>
        <v>0</v>
      </c>
      <c r="C36" s="12" t="e">
        <f>#REF!</f>
        <v>#REF!</v>
      </c>
      <c r="D36" s="12" t="e">
        <f>#REF!</f>
        <v>#REF!</v>
      </c>
      <c r="E36" s="12" t="e">
        <f>#REF!</f>
        <v>#REF!</v>
      </c>
      <c r="F36" s="12" t="e">
        <f>#REF!</f>
        <v>#REF!</v>
      </c>
      <c r="G36" s="12" t="e">
        <f>#REF!</f>
        <v>#REF!</v>
      </c>
      <c r="H36" s="12" t="e">
        <f>#REF!</f>
        <v>#REF!</v>
      </c>
      <c r="I36" s="12" t="e">
        <f>#REF!</f>
        <v>#REF!</v>
      </c>
      <c r="J36" s="12" t="e">
        <f>#REF!</f>
        <v>#REF!</v>
      </c>
      <c r="K36" s="12" t="e">
        <f>#REF!</f>
        <v>#REF!</v>
      </c>
      <c r="L36" s="18" t="e">
        <f>CEILING(SUM(B36:K36)*(100+$R$1)/100,5)</f>
        <v>#REF!</v>
      </c>
    </row>
    <row r="37" spans="1:12" ht="16.5" x14ac:dyDescent="0.3">
      <c r="A37" s="17" t="s">
        <v>49</v>
      </c>
      <c r="B37" s="12">
        <f>'2.2.2ЩО(И)'!B43</f>
        <v>0</v>
      </c>
      <c r="C37" s="12" t="e">
        <f>#REF!</f>
        <v>#REF!</v>
      </c>
      <c r="D37" s="12" t="e">
        <f>#REF!</f>
        <v>#REF!</v>
      </c>
      <c r="E37" s="12" t="e">
        <f>#REF!</f>
        <v>#REF!</v>
      </c>
      <c r="F37" s="12" t="e">
        <f>#REF!</f>
        <v>#REF!</v>
      </c>
      <c r="G37" s="12" t="e">
        <f>#REF!</f>
        <v>#REF!</v>
      </c>
      <c r="H37" s="12" t="e">
        <f>#REF!</f>
        <v>#REF!</v>
      </c>
      <c r="I37" s="12" t="e">
        <f>#REF!</f>
        <v>#REF!</v>
      </c>
      <c r="J37" s="12" t="e">
        <f>#REF!</f>
        <v>#REF!</v>
      </c>
      <c r="K37" s="12" t="e">
        <f>#REF!</f>
        <v>#REF!</v>
      </c>
      <c r="L37" s="18" t="e">
        <f>CEILING(SUM(B37:K37)*(100+$R$1)/100,5)</f>
        <v>#REF!</v>
      </c>
    </row>
    <row r="38" spans="1:12" ht="16.5" x14ac:dyDescent="0.3">
      <c r="A38" s="19"/>
      <c r="B38" s="12">
        <f>'2.2.2ЩО(И)'!B44</f>
        <v>0</v>
      </c>
      <c r="C38" s="12" t="e">
        <f>#REF!</f>
        <v>#REF!</v>
      </c>
      <c r="D38" s="12" t="e">
        <f>#REF!</f>
        <v>#REF!</v>
      </c>
      <c r="E38" s="12" t="e">
        <f>#REF!</f>
        <v>#REF!</v>
      </c>
      <c r="F38" s="12" t="e">
        <f>#REF!</f>
        <v>#REF!</v>
      </c>
      <c r="G38" s="12" t="e">
        <f>#REF!</f>
        <v>#REF!</v>
      </c>
      <c r="H38" s="12" t="e">
        <f>#REF!</f>
        <v>#REF!</v>
      </c>
      <c r="I38" s="12" t="e">
        <f>#REF!</f>
        <v>#REF!</v>
      </c>
      <c r="J38" s="12" t="e">
        <f>#REF!</f>
        <v>#REF!</v>
      </c>
      <c r="K38" s="12" t="e">
        <f>#REF!</f>
        <v>#REF!</v>
      </c>
      <c r="L38" s="20"/>
    </row>
    <row r="39" spans="1:12" ht="16.5" x14ac:dyDescent="0.3">
      <c r="A39" s="11" t="s">
        <v>50</v>
      </c>
      <c r="B39" s="12">
        <f>'2.2.2ЩО(И)'!B45</f>
        <v>0</v>
      </c>
      <c r="C39" s="12" t="e">
        <f>#REF!</f>
        <v>#REF!</v>
      </c>
      <c r="D39" s="12" t="e">
        <f>#REF!</f>
        <v>#REF!</v>
      </c>
      <c r="E39" s="12" t="e">
        <f>#REF!</f>
        <v>#REF!</v>
      </c>
      <c r="F39" s="12" t="e">
        <f>#REF!</f>
        <v>#REF!</v>
      </c>
      <c r="G39" s="12" t="e">
        <f>#REF!</f>
        <v>#REF!</v>
      </c>
      <c r="H39" s="12" t="e">
        <f>#REF!</f>
        <v>#REF!</v>
      </c>
      <c r="I39" s="12" t="e">
        <f>#REF!</f>
        <v>#REF!</v>
      </c>
      <c r="J39" s="12" t="e">
        <f>#REF!</f>
        <v>#REF!</v>
      </c>
      <c r="K39" s="12" t="e">
        <f>#REF!</f>
        <v>#REF!</v>
      </c>
      <c r="L39" s="13" t="e">
        <f>CEILING(SUM(B39:K39)*(100+$R$3)/100,5)</f>
        <v>#REF!</v>
      </c>
    </row>
    <row r="40" spans="1:12" ht="16.5" x14ac:dyDescent="0.3">
      <c r="A40" s="11" t="s">
        <v>51</v>
      </c>
      <c r="B40" s="12">
        <f>'2.2.2ЩО(И)'!B46</f>
        <v>0</v>
      </c>
      <c r="C40" s="12" t="e">
        <f>#REF!</f>
        <v>#REF!</v>
      </c>
      <c r="D40" s="12" t="e">
        <f>#REF!</f>
        <v>#REF!</v>
      </c>
      <c r="E40" s="12" t="e">
        <f>#REF!</f>
        <v>#REF!</v>
      </c>
      <c r="F40" s="12" t="e">
        <f>#REF!</f>
        <v>#REF!</v>
      </c>
      <c r="G40" s="12" t="e">
        <f>#REF!</f>
        <v>#REF!</v>
      </c>
      <c r="H40" s="12" t="e">
        <f>#REF!</f>
        <v>#REF!</v>
      </c>
      <c r="I40" s="12" t="e">
        <f>#REF!</f>
        <v>#REF!</v>
      </c>
      <c r="J40" s="12" t="e">
        <f>#REF!</f>
        <v>#REF!</v>
      </c>
      <c r="K40" s="12" t="e">
        <f>#REF!</f>
        <v>#REF!</v>
      </c>
      <c r="L40" s="13" t="e">
        <f>CEILING(SUM(B40:K40)*(100+$R$3)/100,5)</f>
        <v>#REF!</v>
      </c>
    </row>
    <row r="41" spans="1:12" ht="16.5" x14ac:dyDescent="0.3">
      <c r="A41" s="11" t="s">
        <v>52</v>
      </c>
      <c r="B41" s="12">
        <f>'2.2.2ЩО(И)'!B47</f>
        <v>0</v>
      </c>
      <c r="C41" s="12" t="e">
        <f>#REF!</f>
        <v>#REF!</v>
      </c>
      <c r="D41" s="12" t="e">
        <f>#REF!</f>
        <v>#REF!</v>
      </c>
      <c r="E41" s="12" t="e">
        <f>#REF!</f>
        <v>#REF!</v>
      </c>
      <c r="F41" s="12" t="e">
        <f>#REF!</f>
        <v>#REF!</v>
      </c>
      <c r="G41" s="12" t="e">
        <f>#REF!</f>
        <v>#REF!</v>
      </c>
      <c r="H41" s="12" t="e">
        <f>#REF!</f>
        <v>#REF!</v>
      </c>
      <c r="I41" s="12" t="e">
        <f>#REF!</f>
        <v>#REF!</v>
      </c>
      <c r="J41" s="12" t="e">
        <f>#REF!</f>
        <v>#REF!</v>
      </c>
      <c r="K41" s="12" t="e">
        <f>#REF!</f>
        <v>#REF!</v>
      </c>
      <c r="L41" s="13" t="e">
        <f>CEILING(SUM(B41:K41)*(100+$R$3)/100,5)</f>
        <v>#REF!</v>
      </c>
    </row>
    <row r="42" spans="1:12" ht="16.5" x14ac:dyDescent="0.3">
      <c r="A42" s="11" t="s">
        <v>53</v>
      </c>
      <c r="B42" s="12">
        <f>'2.2.2ЩО(И)'!B48</f>
        <v>0</v>
      </c>
      <c r="C42" s="12" t="e">
        <f>#REF!</f>
        <v>#REF!</v>
      </c>
      <c r="D42" s="12" t="e">
        <f>#REF!</f>
        <v>#REF!</v>
      </c>
      <c r="E42" s="12" t="e">
        <f>#REF!</f>
        <v>#REF!</v>
      </c>
      <c r="F42" s="12" t="e">
        <f>#REF!</f>
        <v>#REF!</v>
      </c>
      <c r="G42" s="12" t="e">
        <f>#REF!</f>
        <v>#REF!</v>
      </c>
      <c r="H42" s="12" t="e">
        <f>#REF!</f>
        <v>#REF!</v>
      </c>
      <c r="I42" s="12" t="e">
        <f>#REF!</f>
        <v>#REF!</v>
      </c>
      <c r="J42" s="12" t="e">
        <f>#REF!</f>
        <v>#REF!</v>
      </c>
      <c r="K42" s="12" t="e">
        <f>#REF!</f>
        <v>#REF!</v>
      </c>
      <c r="L42" s="13" t="e">
        <f>CEILING(SUM(B42:K42)*(100+$R$3)/100,5)</f>
        <v>#REF!</v>
      </c>
    </row>
    <row r="43" spans="1:12" ht="16.5" x14ac:dyDescent="0.3">
      <c r="A43" s="15" t="s">
        <v>54</v>
      </c>
      <c r="B43" s="12">
        <f>'2.2.2ЩО(И)'!B49</f>
        <v>0</v>
      </c>
      <c r="C43" s="12" t="e">
        <f>#REF!</f>
        <v>#REF!</v>
      </c>
      <c r="D43" s="12" t="e">
        <f>#REF!</f>
        <v>#REF!</v>
      </c>
      <c r="E43" s="12" t="e">
        <f>#REF!</f>
        <v>#REF!</v>
      </c>
      <c r="F43" s="12" t="e">
        <f>#REF!</f>
        <v>#REF!</v>
      </c>
      <c r="G43" s="12" t="e">
        <f>#REF!</f>
        <v>#REF!</v>
      </c>
      <c r="H43" s="12" t="e">
        <f>#REF!</f>
        <v>#REF!</v>
      </c>
      <c r="I43" s="12" t="e">
        <f>#REF!</f>
        <v>#REF!</v>
      </c>
      <c r="J43" s="12" t="e">
        <f>#REF!</f>
        <v>#REF!</v>
      </c>
      <c r="K43" s="12" t="e">
        <f>#REF!</f>
        <v>#REF!</v>
      </c>
      <c r="L43" s="16" t="e">
        <f t="shared" ref="L43:L49" si="3">CEILING(SUM(B43:K43)*(100+$R$2)/100,5)</f>
        <v>#REF!</v>
      </c>
    </row>
    <row r="44" spans="1:12" ht="16.5" x14ac:dyDescent="0.3">
      <c r="A44" s="15" t="s">
        <v>55</v>
      </c>
      <c r="B44" s="12">
        <f>'2.2.2ЩО(И)'!B50</f>
        <v>0</v>
      </c>
      <c r="C44" s="12" t="e">
        <f>#REF!</f>
        <v>#REF!</v>
      </c>
      <c r="D44" s="12" t="e">
        <f>#REF!</f>
        <v>#REF!</v>
      </c>
      <c r="E44" s="12" t="e">
        <f>#REF!</f>
        <v>#REF!</v>
      </c>
      <c r="F44" s="12" t="e">
        <f>#REF!</f>
        <v>#REF!</v>
      </c>
      <c r="G44" s="12" t="e">
        <f>#REF!</f>
        <v>#REF!</v>
      </c>
      <c r="H44" s="12" t="e">
        <f>#REF!</f>
        <v>#REF!</v>
      </c>
      <c r="I44" s="12" t="e">
        <f>#REF!</f>
        <v>#REF!</v>
      </c>
      <c r="J44" s="12" t="e">
        <f>#REF!</f>
        <v>#REF!</v>
      </c>
      <c r="K44" s="12" t="e">
        <f>#REF!</f>
        <v>#REF!</v>
      </c>
      <c r="L44" s="16" t="e">
        <f t="shared" si="3"/>
        <v>#REF!</v>
      </c>
    </row>
    <row r="45" spans="1:12" ht="16.5" x14ac:dyDescent="0.3">
      <c r="A45" s="15" t="s">
        <v>56</v>
      </c>
      <c r="B45" s="12">
        <f>'2.2.2ЩО(И)'!B51</f>
        <v>0</v>
      </c>
      <c r="C45" s="12" t="e">
        <f>#REF!</f>
        <v>#REF!</v>
      </c>
      <c r="D45" s="12" t="e">
        <f>#REF!</f>
        <v>#REF!</v>
      </c>
      <c r="E45" s="12" t="e">
        <f>#REF!</f>
        <v>#REF!</v>
      </c>
      <c r="F45" s="12" t="e">
        <f>#REF!</f>
        <v>#REF!</v>
      </c>
      <c r="G45" s="12" t="e">
        <f>#REF!</f>
        <v>#REF!</v>
      </c>
      <c r="H45" s="12" t="e">
        <f>#REF!</f>
        <v>#REF!</v>
      </c>
      <c r="I45" s="12" t="e">
        <f>#REF!</f>
        <v>#REF!</v>
      </c>
      <c r="J45" s="12" t="e">
        <f>#REF!</f>
        <v>#REF!</v>
      </c>
      <c r="K45" s="12" t="e">
        <f>#REF!</f>
        <v>#REF!</v>
      </c>
      <c r="L45" s="16" t="e">
        <f t="shared" si="3"/>
        <v>#REF!</v>
      </c>
    </row>
    <row r="46" spans="1:12" ht="16.5" x14ac:dyDescent="0.3">
      <c r="A46" s="15" t="s">
        <v>57</v>
      </c>
      <c r="B46" s="12">
        <f>'2.2.2ЩО(И)'!B52</f>
        <v>0</v>
      </c>
      <c r="C46" s="12" t="e">
        <f>#REF!</f>
        <v>#REF!</v>
      </c>
      <c r="D46" s="12" t="e">
        <f>#REF!</f>
        <v>#REF!</v>
      </c>
      <c r="E46" s="12" t="e">
        <f>#REF!</f>
        <v>#REF!</v>
      </c>
      <c r="F46" s="12" t="e">
        <f>#REF!</f>
        <v>#REF!</v>
      </c>
      <c r="G46" s="12" t="e">
        <f>#REF!</f>
        <v>#REF!</v>
      </c>
      <c r="H46" s="12" t="e">
        <f>#REF!</f>
        <v>#REF!</v>
      </c>
      <c r="I46" s="12" t="e">
        <f>#REF!</f>
        <v>#REF!</v>
      </c>
      <c r="J46" s="12" t="e">
        <f>#REF!</f>
        <v>#REF!</v>
      </c>
      <c r="K46" s="12" t="e">
        <f>#REF!</f>
        <v>#REF!</v>
      </c>
      <c r="L46" s="16" t="e">
        <f t="shared" si="3"/>
        <v>#REF!</v>
      </c>
    </row>
    <row r="47" spans="1:12" ht="16.5" x14ac:dyDescent="0.3">
      <c r="A47" s="15" t="s">
        <v>58</v>
      </c>
      <c r="B47" s="12">
        <f>'2.2.2ЩО(И)'!B53</f>
        <v>0</v>
      </c>
      <c r="C47" s="12" t="e">
        <f>#REF!</f>
        <v>#REF!</v>
      </c>
      <c r="D47" s="12" t="e">
        <f>#REF!</f>
        <v>#REF!</v>
      </c>
      <c r="E47" s="12" t="e">
        <f>#REF!</f>
        <v>#REF!</v>
      </c>
      <c r="F47" s="12" t="e">
        <f>#REF!</f>
        <v>#REF!</v>
      </c>
      <c r="G47" s="12" t="e">
        <f>#REF!</f>
        <v>#REF!</v>
      </c>
      <c r="H47" s="12" t="e">
        <f>#REF!</f>
        <v>#REF!</v>
      </c>
      <c r="I47" s="12" t="e">
        <f>#REF!</f>
        <v>#REF!</v>
      </c>
      <c r="J47" s="12" t="e">
        <f>#REF!</f>
        <v>#REF!</v>
      </c>
      <c r="K47" s="12" t="e">
        <f>#REF!</f>
        <v>#REF!</v>
      </c>
      <c r="L47" s="16" t="e">
        <f t="shared" si="3"/>
        <v>#REF!</v>
      </c>
    </row>
    <row r="48" spans="1:12" ht="16.5" x14ac:dyDescent="0.3">
      <c r="A48" s="15" t="s">
        <v>59</v>
      </c>
      <c r="B48" s="12">
        <f>'2.2.2ЩО(И)'!B54</f>
        <v>0</v>
      </c>
      <c r="C48" s="12" t="e">
        <f>#REF!</f>
        <v>#REF!</v>
      </c>
      <c r="D48" s="12" t="e">
        <f>#REF!</f>
        <v>#REF!</v>
      </c>
      <c r="E48" s="12" t="e">
        <f>#REF!</f>
        <v>#REF!</v>
      </c>
      <c r="F48" s="12" t="e">
        <f>#REF!</f>
        <v>#REF!</v>
      </c>
      <c r="G48" s="12" t="e">
        <f>#REF!</f>
        <v>#REF!</v>
      </c>
      <c r="H48" s="12" t="e">
        <f>#REF!</f>
        <v>#REF!</v>
      </c>
      <c r="I48" s="12" t="e">
        <f>#REF!</f>
        <v>#REF!</v>
      </c>
      <c r="J48" s="12" t="e">
        <f>#REF!</f>
        <v>#REF!</v>
      </c>
      <c r="K48" s="12" t="e">
        <f>#REF!</f>
        <v>#REF!</v>
      </c>
      <c r="L48" s="16" t="e">
        <f t="shared" si="3"/>
        <v>#REF!</v>
      </c>
    </row>
    <row r="49" spans="1:12" ht="16.5" x14ac:dyDescent="0.3">
      <c r="A49" s="15" t="s">
        <v>60</v>
      </c>
      <c r="B49" s="12">
        <f>'2.2.2ЩО(И)'!B55</f>
        <v>0</v>
      </c>
      <c r="C49" s="12" t="e">
        <f>#REF!</f>
        <v>#REF!</v>
      </c>
      <c r="D49" s="12" t="e">
        <f>#REF!</f>
        <v>#REF!</v>
      </c>
      <c r="E49" s="12" t="e">
        <f>#REF!</f>
        <v>#REF!</v>
      </c>
      <c r="F49" s="12" t="e">
        <f>#REF!</f>
        <v>#REF!</v>
      </c>
      <c r="G49" s="12" t="e">
        <f>#REF!</f>
        <v>#REF!</v>
      </c>
      <c r="H49" s="12" t="e">
        <f>#REF!</f>
        <v>#REF!</v>
      </c>
      <c r="I49" s="12" t="e">
        <f>#REF!</f>
        <v>#REF!</v>
      </c>
      <c r="J49" s="12" t="e">
        <f>#REF!</f>
        <v>#REF!</v>
      </c>
      <c r="K49" s="12" t="e">
        <f>#REF!</f>
        <v>#REF!</v>
      </c>
      <c r="L49" s="16" t="e">
        <f t="shared" si="3"/>
        <v>#REF!</v>
      </c>
    </row>
    <row r="50" spans="1:12" ht="16.5" x14ac:dyDescent="0.3">
      <c r="A50" s="17" t="s">
        <v>61</v>
      </c>
      <c r="B50" s="12">
        <f>'2.2.2ЩО(И)'!B56</f>
        <v>0</v>
      </c>
      <c r="C50" s="12" t="e">
        <f>#REF!</f>
        <v>#REF!</v>
      </c>
      <c r="D50" s="12" t="e">
        <f>#REF!</f>
        <v>#REF!</v>
      </c>
      <c r="E50" s="12" t="e">
        <f>#REF!</f>
        <v>#REF!</v>
      </c>
      <c r="F50" s="12" t="e">
        <f>#REF!</f>
        <v>#REF!</v>
      </c>
      <c r="G50" s="12" t="e">
        <f>#REF!</f>
        <v>#REF!</v>
      </c>
      <c r="H50" s="12" t="e">
        <f>#REF!</f>
        <v>#REF!</v>
      </c>
      <c r="I50" s="12" t="e">
        <f>#REF!</f>
        <v>#REF!</v>
      </c>
      <c r="J50" s="12" t="e">
        <f>#REF!</f>
        <v>#REF!</v>
      </c>
      <c r="K50" s="12" t="e">
        <f>#REF!</f>
        <v>#REF!</v>
      </c>
      <c r="L50" s="18" t="e">
        <f>CEILING(SUM(B50:K50)*(100+$R$1)/100,5)</f>
        <v>#REF!</v>
      </c>
    </row>
    <row r="51" spans="1:12" ht="16.5" x14ac:dyDescent="0.3">
      <c r="A51" s="17" t="s">
        <v>62</v>
      </c>
      <c r="B51" s="12">
        <f>'2.2.2ЩО(И)'!B57</f>
        <v>0</v>
      </c>
      <c r="C51" s="12" t="e">
        <f>#REF!</f>
        <v>#REF!</v>
      </c>
      <c r="D51" s="12" t="e">
        <f>#REF!</f>
        <v>#REF!</v>
      </c>
      <c r="E51" s="12" t="e">
        <f>#REF!</f>
        <v>#REF!</v>
      </c>
      <c r="F51" s="12" t="e">
        <f>#REF!</f>
        <v>#REF!</v>
      </c>
      <c r="G51" s="12" t="e">
        <f>#REF!</f>
        <v>#REF!</v>
      </c>
      <c r="H51" s="12" t="e">
        <f>#REF!</f>
        <v>#REF!</v>
      </c>
      <c r="I51" s="12" t="e">
        <f>#REF!</f>
        <v>#REF!</v>
      </c>
      <c r="J51" s="12" t="e">
        <f>#REF!</f>
        <v>#REF!</v>
      </c>
      <c r="K51" s="12" t="e">
        <f>#REF!</f>
        <v>#REF!</v>
      </c>
      <c r="L51" s="18" t="e">
        <f>CEILING(SUM(B51:K51)*(100+$R$1)/100,5)</f>
        <v>#REF!</v>
      </c>
    </row>
    <row r="52" spans="1:12" ht="16.5" x14ac:dyDescent="0.3">
      <c r="A52" s="17" t="s">
        <v>63</v>
      </c>
      <c r="B52" s="12">
        <f>'2.2.2ЩО(И)'!B58</f>
        <v>0</v>
      </c>
      <c r="C52" s="12" t="e">
        <f>#REF!</f>
        <v>#REF!</v>
      </c>
      <c r="D52" s="12" t="e">
        <f>#REF!</f>
        <v>#REF!</v>
      </c>
      <c r="E52" s="12" t="e">
        <f>#REF!</f>
        <v>#REF!</v>
      </c>
      <c r="F52" s="12" t="e">
        <f>#REF!</f>
        <v>#REF!</v>
      </c>
      <c r="G52" s="12" t="e">
        <f>#REF!</f>
        <v>#REF!</v>
      </c>
      <c r="H52" s="12" t="e">
        <f>#REF!</f>
        <v>#REF!</v>
      </c>
      <c r="I52" s="12" t="e">
        <f>#REF!</f>
        <v>#REF!</v>
      </c>
      <c r="J52" s="12" t="e">
        <f>#REF!</f>
        <v>#REF!</v>
      </c>
      <c r="K52" s="12" t="e">
        <f>#REF!</f>
        <v>#REF!</v>
      </c>
      <c r="L52" s="18" t="e">
        <f>CEILING(SUM(B52:K52)*(100+$R$1)/100,5)</f>
        <v>#REF!</v>
      </c>
    </row>
    <row r="53" spans="1:12" ht="16.5" x14ac:dyDescent="0.3">
      <c r="A53" s="17" t="s">
        <v>64</v>
      </c>
      <c r="B53" s="12">
        <f>'2.2.2ЩО(И)'!B59</f>
        <v>0</v>
      </c>
      <c r="C53" s="12" t="e">
        <f>#REF!</f>
        <v>#REF!</v>
      </c>
      <c r="D53" s="12" t="e">
        <f>#REF!</f>
        <v>#REF!</v>
      </c>
      <c r="E53" s="12" t="e">
        <f>#REF!</f>
        <v>#REF!</v>
      </c>
      <c r="F53" s="12" t="e">
        <f>#REF!</f>
        <v>#REF!</v>
      </c>
      <c r="G53" s="12" t="e">
        <f>#REF!</f>
        <v>#REF!</v>
      </c>
      <c r="H53" s="12" t="e">
        <f>#REF!</f>
        <v>#REF!</v>
      </c>
      <c r="I53" s="12" t="e">
        <f>#REF!</f>
        <v>#REF!</v>
      </c>
      <c r="J53" s="12" t="e">
        <f>#REF!</f>
        <v>#REF!</v>
      </c>
      <c r="K53" s="12" t="e">
        <f>#REF!</f>
        <v>#REF!</v>
      </c>
      <c r="L53" s="18" t="e">
        <f>CEILING(SUM(B53:K53)*(100+$R$1)/100,5)</f>
        <v>#REF!</v>
      </c>
    </row>
    <row r="54" spans="1:12" ht="16.5" x14ac:dyDescent="0.3">
      <c r="A54" s="17" t="s">
        <v>65</v>
      </c>
      <c r="B54" s="12">
        <f>'2.2.2ЩО(И)'!B60</f>
        <v>0</v>
      </c>
      <c r="C54" s="12" t="e">
        <f>#REF!</f>
        <v>#REF!</v>
      </c>
      <c r="D54" s="12" t="e">
        <f>#REF!</f>
        <v>#REF!</v>
      </c>
      <c r="E54" s="12" t="e">
        <f>#REF!</f>
        <v>#REF!</v>
      </c>
      <c r="F54" s="12" t="e">
        <f>#REF!</f>
        <v>#REF!</v>
      </c>
      <c r="G54" s="12" t="e">
        <f>#REF!</f>
        <v>#REF!</v>
      </c>
      <c r="H54" s="12" t="e">
        <f>#REF!</f>
        <v>#REF!</v>
      </c>
      <c r="I54" s="12" t="e">
        <f>#REF!</f>
        <v>#REF!</v>
      </c>
      <c r="J54" s="12" t="e">
        <f>#REF!</f>
        <v>#REF!</v>
      </c>
      <c r="K54" s="12" t="e">
        <f>#REF!</f>
        <v>#REF!</v>
      </c>
      <c r="L54" s="18" t="e">
        <f>CEILING(SUM(B54:K54)*(100+$R$1)/100,5)</f>
        <v>#REF!</v>
      </c>
    </row>
    <row r="55" spans="1:12" ht="16.5" x14ac:dyDescent="0.3">
      <c r="A55" s="19"/>
      <c r="B55" s="12">
        <f>'2.2.2ЩО(И)'!B61</f>
        <v>0</v>
      </c>
      <c r="C55" s="12" t="e">
        <f>#REF!</f>
        <v>#REF!</v>
      </c>
      <c r="D55" s="12" t="e">
        <f>#REF!</f>
        <v>#REF!</v>
      </c>
      <c r="E55" s="12" t="e">
        <f>#REF!</f>
        <v>#REF!</v>
      </c>
      <c r="F55" s="12" t="e">
        <f>#REF!</f>
        <v>#REF!</v>
      </c>
      <c r="G55" s="12" t="e">
        <f>#REF!</f>
        <v>#REF!</v>
      </c>
      <c r="H55" s="12" t="e">
        <f>#REF!</f>
        <v>#REF!</v>
      </c>
      <c r="I55" s="12" t="e">
        <f>#REF!</f>
        <v>#REF!</v>
      </c>
      <c r="J55" s="12" t="e">
        <f>#REF!</f>
        <v>#REF!</v>
      </c>
      <c r="K55" s="12" t="e">
        <f>#REF!</f>
        <v>#REF!</v>
      </c>
      <c r="L55" s="20"/>
    </row>
    <row r="56" spans="1:12" ht="16.5" x14ac:dyDescent="0.3">
      <c r="A56" s="11" t="s">
        <v>66</v>
      </c>
      <c r="B56" s="12">
        <f>'2.2.2ЩО(И)'!B62</f>
        <v>0</v>
      </c>
      <c r="C56" s="12" t="e">
        <f>#REF!</f>
        <v>#REF!</v>
      </c>
      <c r="D56" s="12" t="e">
        <f>#REF!</f>
        <v>#REF!</v>
      </c>
      <c r="E56" s="12" t="e">
        <f>#REF!</f>
        <v>#REF!</v>
      </c>
      <c r="F56" s="12" t="e">
        <f>#REF!</f>
        <v>#REF!</v>
      </c>
      <c r="G56" s="12" t="e">
        <f>#REF!</f>
        <v>#REF!</v>
      </c>
      <c r="H56" s="12" t="e">
        <f>#REF!</f>
        <v>#REF!</v>
      </c>
      <c r="I56" s="12" t="e">
        <f>#REF!</f>
        <v>#REF!</v>
      </c>
      <c r="J56" s="12" t="e">
        <f>#REF!</f>
        <v>#REF!</v>
      </c>
      <c r="K56" s="12" t="e">
        <f>#REF!</f>
        <v>#REF!</v>
      </c>
      <c r="L56" s="13" t="e">
        <f>CEILING(SUM(B56:K56)*(100+$R$3)/100,5)</f>
        <v>#REF!</v>
      </c>
    </row>
    <row r="57" spans="1:12" ht="16.5" x14ac:dyDescent="0.3">
      <c r="A57" s="11" t="s">
        <v>67</v>
      </c>
      <c r="B57" s="12">
        <f>'2.2.2ЩО(И)'!B63</f>
        <v>0</v>
      </c>
      <c r="C57" s="12" t="e">
        <f>#REF!</f>
        <v>#REF!</v>
      </c>
      <c r="D57" s="12" t="e">
        <f>#REF!</f>
        <v>#REF!</v>
      </c>
      <c r="E57" s="12" t="e">
        <f>#REF!</f>
        <v>#REF!</v>
      </c>
      <c r="F57" s="12" t="e">
        <f>#REF!</f>
        <v>#REF!</v>
      </c>
      <c r="G57" s="12" t="e">
        <f>#REF!</f>
        <v>#REF!</v>
      </c>
      <c r="H57" s="12" t="e">
        <f>#REF!</f>
        <v>#REF!</v>
      </c>
      <c r="I57" s="12" t="e">
        <f>#REF!</f>
        <v>#REF!</v>
      </c>
      <c r="J57" s="12" t="e">
        <f>#REF!</f>
        <v>#REF!</v>
      </c>
      <c r="K57" s="12" t="e">
        <f>#REF!</f>
        <v>#REF!</v>
      </c>
      <c r="L57" s="13" t="e">
        <f>CEILING(SUM(B57:K57)*(100+$R$3)/100,5)</f>
        <v>#REF!</v>
      </c>
    </row>
    <row r="58" spans="1:12" ht="16.5" x14ac:dyDescent="0.3">
      <c r="A58" s="11" t="s">
        <v>68</v>
      </c>
      <c r="B58" s="12">
        <f>'2.2.2ЩО(И)'!B64</f>
        <v>0</v>
      </c>
      <c r="C58" s="12" t="e">
        <f>#REF!</f>
        <v>#REF!</v>
      </c>
      <c r="D58" s="12" t="e">
        <f>#REF!</f>
        <v>#REF!</v>
      </c>
      <c r="E58" s="12" t="e">
        <f>#REF!</f>
        <v>#REF!</v>
      </c>
      <c r="F58" s="12" t="e">
        <f>#REF!</f>
        <v>#REF!</v>
      </c>
      <c r="G58" s="12" t="e">
        <f>#REF!</f>
        <v>#REF!</v>
      </c>
      <c r="H58" s="12" t="e">
        <f>#REF!</f>
        <v>#REF!</v>
      </c>
      <c r="I58" s="12" t="e">
        <f>#REF!</f>
        <v>#REF!</v>
      </c>
      <c r="J58" s="12" t="e">
        <f>#REF!</f>
        <v>#REF!</v>
      </c>
      <c r="K58" s="12" t="e">
        <f>#REF!</f>
        <v>#REF!</v>
      </c>
      <c r="L58" s="13" t="e">
        <f>CEILING(SUM(B58:K58)*(100+$R$3)/100,5)</f>
        <v>#REF!</v>
      </c>
    </row>
    <row r="59" spans="1:12" ht="16.5" x14ac:dyDescent="0.3">
      <c r="A59" s="11" t="s">
        <v>69</v>
      </c>
      <c r="B59" s="12">
        <f>'2.2.2ЩО(И)'!B65</f>
        <v>0</v>
      </c>
      <c r="C59" s="12" t="e">
        <f>#REF!</f>
        <v>#REF!</v>
      </c>
      <c r="D59" s="12" t="e">
        <f>#REF!</f>
        <v>#REF!</v>
      </c>
      <c r="E59" s="12" t="e">
        <f>#REF!</f>
        <v>#REF!</v>
      </c>
      <c r="F59" s="12" t="e">
        <f>#REF!</f>
        <v>#REF!</v>
      </c>
      <c r="G59" s="12" t="e">
        <f>#REF!</f>
        <v>#REF!</v>
      </c>
      <c r="H59" s="12" t="e">
        <f>#REF!</f>
        <v>#REF!</v>
      </c>
      <c r="I59" s="12" t="e">
        <f>#REF!</f>
        <v>#REF!</v>
      </c>
      <c r="J59" s="12" t="e">
        <f>#REF!</f>
        <v>#REF!</v>
      </c>
      <c r="K59" s="12" t="e">
        <f>#REF!</f>
        <v>#REF!</v>
      </c>
      <c r="L59" s="13" t="e">
        <f>CEILING(SUM(B59:K59)*(100+$R$3)/100,5)</f>
        <v>#REF!</v>
      </c>
    </row>
    <row r="60" spans="1:12" ht="16.5" x14ac:dyDescent="0.3">
      <c r="A60" s="15" t="s">
        <v>70</v>
      </c>
      <c r="B60" s="12">
        <f>'2.2.2ЩО(И)'!B66</f>
        <v>0</v>
      </c>
      <c r="C60" s="12" t="e">
        <f>#REF!</f>
        <v>#REF!</v>
      </c>
      <c r="D60" s="12" t="e">
        <f>#REF!</f>
        <v>#REF!</v>
      </c>
      <c r="E60" s="12" t="e">
        <f>#REF!</f>
        <v>#REF!</v>
      </c>
      <c r="F60" s="12" t="e">
        <f>#REF!</f>
        <v>#REF!</v>
      </c>
      <c r="G60" s="12" t="e">
        <f>#REF!</f>
        <v>#REF!</v>
      </c>
      <c r="H60" s="12" t="e">
        <f>#REF!</f>
        <v>#REF!</v>
      </c>
      <c r="I60" s="12" t="e">
        <f>#REF!</f>
        <v>#REF!</v>
      </c>
      <c r="J60" s="12" t="e">
        <f>#REF!</f>
        <v>#REF!</v>
      </c>
      <c r="K60" s="12" t="e">
        <f>#REF!</f>
        <v>#REF!</v>
      </c>
      <c r="L60" s="16" t="e">
        <f t="shared" ref="L60:L66" si="4">CEILING(SUM(B60:K60)*(100+$R$2)/100,5)</f>
        <v>#REF!</v>
      </c>
    </row>
    <row r="61" spans="1:12" ht="16.5" x14ac:dyDescent="0.3">
      <c r="A61" s="15" t="s">
        <v>71</v>
      </c>
      <c r="B61" s="12">
        <f>'2.2.2ЩО(И)'!B67</f>
        <v>0</v>
      </c>
      <c r="C61" s="12" t="e">
        <f>#REF!</f>
        <v>#REF!</v>
      </c>
      <c r="D61" s="12" t="e">
        <f>#REF!</f>
        <v>#REF!</v>
      </c>
      <c r="E61" s="12" t="e">
        <f>#REF!</f>
        <v>#REF!</v>
      </c>
      <c r="F61" s="12" t="e">
        <f>#REF!</f>
        <v>#REF!</v>
      </c>
      <c r="G61" s="12" t="e">
        <f>#REF!</f>
        <v>#REF!</v>
      </c>
      <c r="H61" s="12" t="e">
        <f>#REF!</f>
        <v>#REF!</v>
      </c>
      <c r="I61" s="12" t="e">
        <f>#REF!</f>
        <v>#REF!</v>
      </c>
      <c r="J61" s="12" t="e">
        <f>#REF!</f>
        <v>#REF!</v>
      </c>
      <c r="K61" s="12" t="e">
        <f>#REF!</f>
        <v>#REF!</v>
      </c>
      <c r="L61" s="16" t="e">
        <f t="shared" si="4"/>
        <v>#REF!</v>
      </c>
    </row>
    <row r="62" spans="1:12" ht="16.5" x14ac:dyDescent="0.3">
      <c r="A62" s="15" t="s">
        <v>72</v>
      </c>
      <c r="B62" s="12">
        <f>'2.2.2ЩО(И)'!B68</f>
        <v>0</v>
      </c>
      <c r="C62" s="12" t="e">
        <f>#REF!</f>
        <v>#REF!</v>
      </c>
      <c r="D62" s="12" t="e">
        <f>#REF!</f>
        <v>#REF!</v>
      </c>
      <c r="E62" s="12" t="e">
        <f>#REF!</f>
        <v>#REF!</v>
      </c>
      <c r="F62" s="12" t="e">
        <f>#REF!</f>
        <v>#REF!</v>
      </c>
      <c r="G62" s="12" t="e">
        <f>#REF!</f>
        <v>#REF!</v>
      </c>
      <c r="H62" s="12" t="e">
        <f>#REF!</f>
        <v>#REF!</v>
      </c>
      <c r="I62" s="12" t="e">
        <f>#REF!</f>
        <v>#REF!</v>
      </c>
      <c r="J62" s="12" t="e">
        <f>#REF!</f>
        <v>#REF!</v>
      </c>
      <c r="K62" s="12" t="e">
        <f>#REF!</f>
        <v>#REF!</v>
      </c>
      <c r="L62" s="16" t="e">
        <f t="shared" si="4"/>
        <v>#REF!</v>
      </c>
    </row>
    <row r="63" spans="1:12" ht="16.5" x14ac:dyDescent="0.3">
      <c r="A63" s="15" t="s">
        <v>73</v>
      </c>
      <c r="B63" s="12">
        <f>'2.2.2ЩО(И)'!B69</f>
        <v>0</v>
      </c>
      <c r="C63" s="12" t="e">
        <f>#REF!</f>
        <v>#REF!</v>
      </c>
      <c r="D63" s="12" t="e">
        <f>#REF!</f>
        <v>#REF!</v>
      </c>
      <c r="E63" s="12" t="e">
        <f>#REF!</f>
        <v>#REF!</v>
      </c>
      <c r="F63" s="12" t="e">
        <f>#REF!</f>
        <v>#REF!</v>
      </c>
      <c r="G63" s="12" t="e">
        <f>#REF!</f>
        <v>#REF!</v>
      </c>
      <c r="H63" s="12" t="e">
        <f>#REF!</f>
        <v>#REF!</v>
      </c>
      <c r="I63" s="12" t="e">
        <f>#REF!</f>
        <v>#REF!</v>
      </c>
      <c r="J63" s="12" t="e">
        <f>#REF!</f>
        <v>#REF!</v>
      </c>
      <c r="K63" s="12" t="e">
        <f>#REF!</f>
        <v>#REF!</v>
      </c>
      <c r="L63" s="16" t="e">
        <f t="shared" si="4"/>
        <v>#REF!</v>
      </c>
    </row>
    <row r="64" spans="1:12" ht="16.5" x14ac:dyDescent="0.3">
      <c r="A64" s="15" t="s">
        <v>74</v>
      </c>
      <c r="B64" s="12">
        <f>'2.2.2ЩО(И)'!B70</f>
        <v>0</v>
      </c>
      <c r="C64" s="12" t="e">
        <f>#REF!</f>
        <v>#REF!</v>
      </c>
      <c r="D64" s="12" t="e">
        <f>#REF!</f>
        <v>#REF!</v>
      </c>
      <c r="E64" s="12" t="e">
        <f>#REF!</f>
        <v>#REF!</v>
      </c>
      <c r="F64" s="12" t="e">
        <f>#REF!</f>
        <v>#REF!</v>
      </c>
      <c r="G64" s="12" t="e">
        <f>#REF!</f>
        <v>#REF!</v>
      </c>
      <c r="H64" s="12" t="e">
        <f>#REF!</f>
        <v>#REF!</v>
      </c>
      <c r="I64" s="12" t="e">
        <f>#REF!</f>
        <v>#REF!</v>
      </c>
      <c r="J64" s="12" t="e">
        <f>#REF!</f>
        <v>#REF!</v>
      </c>
      <c r="K64" s="12" t="e">
        <f>#REF!</f>
        <v>#REF!</v>
      </c>
      <c r="L64" s="16" t="e">
        <f t="shared" si="4"/>
        <v>#REF!</v>
      </c>
    </row>
    <row r="65" spans="1:12" ht="16.5" x14ac:dyDescent="0.3">
      <c r="A65" s="15" t="s">
        <v>75</v>
      </c>
      <c r="B65" s="12">
        <f>'2.2.2ЩО(И)'!B71</f>
        <v>0</v>
      </c>
      <c r="C65" s="12" t="e">
        <f>#REF!</f>
        <v>#REF!</v>
      </c>
      <c r="D65" s="12" t="e">
        <f>#REF!</f>
        <v>#REF!</v>
      </c>
      <c r="E65" s="12" t="e">
        <f>#REF!</f>
        <v>#REF!</v>
      </c>
      <c r="F65" s="12" t="e">
        <f>#REF!</f>
        <v>#REF!</v>
      </c>
      <c r="G65" s="12" t="e">
        <f>#REF!</f>
        <v>#REF!</v>
      </c>
      <c r="H65" s="12" t="e">
        <f>#REF!</f>
        <v>#REF!</v>
      </c>
      <c r="I65" s="12" t="e">
        <f>#REF!</f>
        <v>#REF!</v>
      </c>
      <c r="J65" s="12" t="e">
        <f>#REF!</f>
        <v>#REF!</v>
      </c>
      <c r="K65" s="12" t="e">
        <f>#REF!</f>
        <v>#REF!</v>
      </c>
      <c r="L65" s="16" t="e">
        <f t="shared" si="4"/>
        <v>#REF!</v>
      </c>
    </row>
    <row r="66" spans="1:12" ht="16.5" x14ac:dyDescent="0.3">
      <c r="A66" s="15" t="s">
        <v>76</v>
      </c>
      <c r="B66" s="12">
        <f>'2.2.2ЩО(И)'!B72</f>
        <v>0</v>
      </c>
      <c r="C66" s="12" t="e">
        <f>#REF!</f>
        <v>#REF!</v>
      </c>
      <c r="D66" s="12" t="e">
        <f>#REF!</f>
        <v>#REF!</v>
      </c>
      <c r="E66" s="12" t="e">
        <f>#REF!</f>
        <v>#REF!</v>
      </c>
      <c r="F66" s="12" t="e">
        <f>#REF!</f>
        <v>#REF!</v>
      </c>
      <c r="G66" s="12" t="e">
        <f>#REF!</f>
        <v>#REF!</v>
      </c>
      <c r="H66" s="12" t="e">
        <f>#REF!</f>
        <v>#REF!</v>
      </c>
      <c r="I66" s="12" t="e">
        <f>#REF!</f>
        <v>#REF!</v>
      </c>
      <c r="J66" s="12" t="e">
        <f>#REF!</f>
        <v>#REF!</v>
      </c>
      <c r="K66" s="12" t="e">
        <f>#REF!</f>
        <v>#REF!</v>
      </c>
      <c r="L66" s="16" t="e">
        <f t="shared" si="4"/>
        <v>#REF!</v>
      </c>
    </row>
    <row r="67" spans="1:12" ht="16.5" x14ac:dyDescent="0.3">
      <c r="A67" s="17" t="s">
        <v>77</v>
      </c>
      <c r="B67" s="12">
        <f>'2.2.2ЩО(И)'!B73</f>
        <v>0</v>
      </c>
      <c r="C67" s="12" t="e">
        <f>#REF!</f>
        <v>#REF!</v>
      </c>
      <c r="D67" s="12" t="e">
        <f>#REF!</f>
        <v>#REF!</v>
      </c>
      <c r="E67" s="12" t="e">
        <f>#REF!</f>
        <v>#REF!</v>
      </c>
      <c r="F67" s="12" t="e">
        <f>#REF!</f>
        <v>#REF!</v>
      </c>
      <c r="G67" s="12" t="e">
        <f>#REF!</f>
        <v>#REF!</v>
      </c>
      <c r="H67" s="12" t="e">
        <f>#REF!</f>
        <v>#REF!</v>
      </c>
      <c r="I67" s="12" t="e">
        <f>#REF!</f>
        <v>#REF!</v>
      </c>
      <c r="J67" s="12" t="e">
        <f>#REF!</f>
        <v>#REF!</v>
      </c>
      <c r="K67" s="12" t="e">
        <f>#REF!</f>
        <v>#REF!</v>
      </c>
      <c r="L67" s="18" t="e">
        <f>CEILING(SUM(B67:K67)*(100+$R$1)/100,5)</f>
        <v>#REF!</v>
      </c>
    </row>
    <row r="68" spans="1:12" ht="16.5" x14ac:dyDescent="0.3">
      <c r="A68" s="17" t="s">
        <v>78</v>
      </c>
      <c r="B68" s="12">
        <f>'2.2.2ЩО(И)'!B74</f>
        <v>0</v>
      </c>
      <c r="C68" s="12" t="e">
        <f>#REF!</f>
        <v>#REF!</v>
      </c>
      <c r="D68" s="12" t="e">
        <f>#REF!</f>
        <v>#REF!</v>
      </c>
      <c r="E68" s="12" t="e">
        <f>#REF!</f>
        <v>#REF!</v>
      </c>
      <c r="F68" s="12" t="e">
        <f>#REF!</f>
        <v>#REF!</v>
      </c>
      <c r="G68" s="12" t="e">
        <f>#REF!</f>
        <v>#REF!</v>
      </c>
      <c r="H68" s="12" t="e">
        <f>#REF!</f>
        <v>#REF!</v>
      </c>
      <c r="I68" s="12" t="e">
        <f>#REF!</f>
        <v>#REF!</v>
      </c>
      <c r="J68" s="12" t="e">
        <f>#REF!</f>
        <v>#REF!</v>
      </c>
      <c r="K68" s="12" t="e">
        <f>#REF!</f>
        <v>#REF!</v>
      </c>
      <c r="L68" s="18" t="e">
        <f>CEILING(SUM(B68:K68)*(100+$R$1)/100,5)</f>
        <v>#REF!</v>
      </c>
    </row>
    <row r="69" spans="1:12" ht="16.5" x14ac:dyDescent="0.3">
      <c r="A69" s="17" t="s">
        <v>79</v>
      </c>
      <c r="B69" s="12">
        <f>'2.2.2ЩО(И)'!B75</f>
        <v>0</v>
      </c>
      <c r="C69" s="12" t="e">
        <f>#REF!</f>
        <v>#REF!</v>
      </c>
      <c r="D69" s="12" t="e">
        <f>#REF!</f>
        <v>#REF!</v>
      </c>
      <c r="E69" s="12" t="e">
        <f>#REF!</f>
        <v>#REF!</v>
      </c>
      <c r="F69" s="12" t="e">
        <f>#REF!</f>
        <v>#REF!</v>
      </c>
      <c r="G69" s="12" t="e">
        <f>#REF!</f>
        <v>#REF!</v>
      </c>
      <c r="H69" s="12" t="e">
        <f>#REF!</f>
        <v>#REF!</v>
      </c>
      <c r="I69" s="12" t="e">
        <f>#REF!</f>
        <v>#REF!</v>
      </c>
      <c r="J69" s="12" t="e">
        <f>#REF!</f>
        <v>#REF!</v>
      </c>
      <c r="K69" s="12" t="e">
        <f>#REF!</f>
        <v>#REF!</v>
      </c>
      <c r="L69" s="18" t="e">
        <f>CEILING(SUM(B69:K69)*(100+$R$1)/100,5)</f>
        <v>#REF!</v>
      </c>
    </row>
    <row r="70" spans="1:12" ht="17.25" thickBot="1" x14ac:dyDescent="0.35">
      <c r="A70" s="21" t="s">
        <v>80</v>
      </c>
      <c r="B70" s="12">
        <f>'2.2.2ЩО(И)'!B76</f>
        <v>0</v>
      </c>
      <c r="C70" s="12" t="e">
        <f>#REF!</f>
        <v>#REF!</v>
      </c>
      <c r="D70" s="12" t="e">
        <f>#REF!</f>
        <v>#REF!</v>
      </c>
      <c r="E70" s="12" t="e">
        <f>#REF!</f>
        <v>#REF!</v>
      </c>
      <c r="F70" s="12" t="e">
        <f>#REF!</f>
        <v>#REF!</v>
      </c>
      <c r="G70" s="12" t="e">
        <f>#REF!</f>
        <v>#REF!</v>
      </c>
      <c r="H70" s="12" t="e">
        <f>#REF!</f>
        <v>#REF!</v>
      </c>
      <c r="I70" s="12" t="e">
        <f>#REF!</f>
        <v>#REF!</v>
      </c>
      <c r="J70" s="12" t="e">
        <f>#REF!</f>
        <v>#REF!</v>
      </c>
      <c r="K70" s="12" t="e">
        <f>#REF!</f>
        <v>#REF!</v>
      </c>
      <c r="L70" s="18" t="e">
        <f>CEILING(SUM(B70:K70)*(100+$R$1)/100,5)</f>
        <v>#REF!</v>
      </c>
    </row>
  </sheetData>
  <mergeCells count="4">
    <mergeCell ref="P1:Q1"/>
    <mergeCell ref="S1:T1"/>
    <mergeCell ref="S2:T2"/>
    <mergeCell ref="S3:T3"/>
  </mergeCells>
  <conditionalFormatting sqref="B3:H70">
    <cfRule type="cellIs" dxfId="4" priority="2" operator="greaterThan">
      <formula>0</formula>
    </cfRule>
  </conditionalFormatting>
  <conditionalFormatting sqref="I3:K70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9">
    <tabColor rgb="FF7FBB37"/>
    <pageSetUpPr fitToPage="1"/>
  </sheetPr>
  <dimension ref="A1:BU211"/>
  <sheetViews>
    <sheetView tabSelected="1" view="pageBreakPreview" zoomScale="85" zoomScaleNormal="30" zoomScaleSheetLayoutView="85" workbookViewId="0">
      <pane xSplit="7" topLeftCell="H1" activePane="topRight" state="frozen"/>
      <selection pane="topRight" activeCell="I86" sqref="I86"/>
    </sheetView>
  </sheetViews>
  <sheetFormatPr defaultRowHeight="12.75" outlineLevelCol="1" x14ac:dyDescent="0.2"/>
  <cols>
    <col min="1" max="2" width="11.7109375" style="23" customWidth="1"/>
    <col min="3" max="3" width="17.5703125" style="23" customWidth="1"/>
    <col min="4" max="4" width="8.85546875" style="23" customWidth="1"/>
    <col min="5" max="5" width="8.42578125" style="23" customWidth="1"/>
    <col min="6" max="6" width="49.7109375" style="25" customWidth="1"/>
    <col min="7" max="7" width="17" style="25" hidden="1" customWidth="1"/>
    <col min="8" max="8" width="13.28515625" style="25" customWidth="1"/>
    <col min="9" max="9" width="11.140625" style="25" customWidth="1"/>
    <col min="10" max="10" width="19.7109375" style="26" customWidth="1"/>
    <col min="11" max="11" width="10.140625" style="27" customWidth="1"/>
    <col min="12" max="12" width="9.85546875" style="27" customWidth="1"/>
    <col min="13" max="13" width="20.7109375" style="26" customWidth="1"/>
    <col min="14" max="14" width="24.140625" style="26" customWidth="1"/>
    <col min="15" max="15" width="18.5703125" style="27" customWidth="1"/>
    <col min="16" max="16" width="20.85546875" style="28" customWidth="1"/>
    <col min="17" max="17" width="16.7109375" style="27" customWidth="1"/>
    <col min="18" max="18" width="8.140625" style="27" customWidth="1"/>
    <col min="19" max="19" width="12" style="27" customWidth="1"/>
    <col min="20" max="20" width="9.7109375" style="27" customWidth="1"/>
    <col min="21" max="22" width="8.140625" style="27" customWidth="1"/>
    <col min="23" max="24" width="12" style="27" customWidth="1"/>
    <col min="25" max="25" width="9.7109375" style="27" customWidth="1"/>
    <col min="26" max="26" width="8.140625" style="27" customWidth="1"/>
    <col min="27" max="27" width="10.140625" style="29" hidden="1" customWidth="1" outlineLevel="1"/>
    <col min="28" max="28" width="9.28515625" style="29" hidden="1" customWidth="1" outlineLevel="1"/>
    <col min="29" max="29" width="8.85546875" style="29" hidden="1" customWidth="1" outlineLevel="1"/>
    <col min="30" max="30" width="54.28515625" style="29" customWidth="1" collapsed="1"/>
    <col min="31" max="31" width="22.7109375" style="29" customWidth="1"/>
    <col min="32" max="33" width="13" style="29" customWidth="1"/>
    <col min="34" max="34" width="14.140625" style="29" customWidth="1"/>
    <col min="35" max="35" width="8.42578125" style="29" customWidth="1"/>
    <col min="36" max="36" width="8.140625" style="29" customWidth="1"/>
    <col min="37" max="37" width="7.5703125" style="37" customWidth="1"/>
    <col min="38" max="38" width="10.7109375" style="37" customWidth="1"/>
    <col min="39" max="39" width="14.28515625" style="37" customWidth="1"/>
    <col min="40" max="40" width="10.42578125" style="37" customWidth="1"/>
    <col min="41" max="41" width="20.5703125" style="37" customWidth="1"/>
    <col min="42" max="42" width="15.5703125" style="37" customWidth="1"/>
    <col min="43" max="45" width="9.140625" style="37" customWidth="1"/>
    <col min="46" max="46" width="10.5703125" style="37" customWidth="1"/>
    <col min="47" max="48" width="11.140625" style="38" customWidth="1"/>
    <col min="49" max="49" width="9.140625" style="37"/>
    <col min="50" max="73" width="16" style="37" customWidth="1"/>
    <col min="74" max="16384" width="9.140625" style="37"/>
  </cols>
  <sheetData>
    <row r="1" spans="1:33" ht="17.25" thickBot="1" x14ac:dyDescent="0.25">
      <c r="A1" s="166" t="str">
        <f ca="1">A82</f>
        <v>2.2.2ЩО(И)</v>
      </c>
      <c r="B1" s="167"/>
      <c r="C1" s="22"/>
      <c r="D1" s="22"/>
      <c r="F1" s="24">
        <f>SUM(B9:B76)</f>
        <v>120</v>
      </c>
    </row>
    <row r="2" spans="1:33" ht="17.25" thickBot="1" x14ac:dyDescent="0.25">
      <c r="A2" s="30" t="s">
        <v>81</v>
      </c>
      <c r="B2" s="31">
        <f>J81</f>
        <v>4.76</v>
      </c>
      <c r="C2" s="32" t="s">
        <v>82</v>
      </c>
      <c r="D2" s="33">
        <f>(MAX(D3:D5)-MIN(D3:D5))/MAX(D3:D5)</f>
        <v>0.78777923784494086</v>
      </c>
      <c r="F2" s="24">
        <f>SUM(AO83:AO148)</f>
        <v>120</v>
      </c>
    </row>
    <row r="3" spans="1:33" ht="17.25" thickBot="1" x14ac:dyDescent="0.25">
      <c r="A3" s="30" t="s">
        <v>83</v>
      </c>
      <c r="B3" s="31">
        <f>M81</f>
        <v>1</v>
      </c>
      <c r="C3" s="30" t="s">
        <v>84</v>
      </c>
      <c r="D3" s="31">
        <f>SUMIF($E$83:$E$168,C3,$Q$83:$Q$168)+SUMIF($E$83:$E$168,"L1,L2,L3",$Q$83:$Q$168)/3</f>
        <v>16.27807486631016</v>
      </c>
      <c r="F3" s="27" t="b">
        <f>F1=F2</f>
        <v>1</v>
      </c>
      <c r="AF3" s="29">
        <f>IF(AG3=TRUE, 1, 0)</f>
        <v>0</v>
      </c>
      <c r="AG3" s="29" t="str">
        <f>IF(OR(EXACT(DataSheet!$E$7,AM84), EXACT(DataSheet!$E$8,AM84), EXACT(DataSheet!$E$9,AM84), EXACT(DataSheet!$E$10,AM84)) = TRUE, "KM", " ")</f>
        <v xml:space="preserve"> </v>
      </c>
    </row>
    <row r="4" spans="1:33" ht="17.25" thickBot="1" x14ac:dyDescent="0.25">
      <c r="A4" s="30" t="s">
        <v>85</v>
      </c>
      <c r="B4" s="31">
        <f>N81</f>
        <v>4.76</v>
      </c>
      <c r="C4" s="30" t="s">
        <v>86</v>
      </c>
      <c r="D4" s="31">
        <f>SUMIF($E$83:$E$168,C4,$Q$83:$Q$168)+SUMIF($E$83:$E$168,"L1,L2,L3",$Q$83:$Q$168)/3</f>
        <v>5.7219251336898402</v>
      </c>
    </row>
    <row r="5" spans="1:33" ht="17.25" thickBot="1" x14ac:dyDescent="0.25">
      <c r="A5" s="30" t="s">
        <v>87</v>
      </c>
      <c r="B5" s="31">
        <f>K81</f>
        <v>0.85</v>
      </c>
      <c r="C5" s="30" t="s">
        <v>88</v>
      </c>
      <c r="D5" s="31">
        <f>SUMIF($E$83:$E$168,C5,$Q$83:$Q$168)+SUMIF($E$83:$E$168,"L1,L2,L3",$Q$83:$Q$168)/3</f>
        <v>3.454545454545455</v>
      </c>
    </row>
    <row r="6" spans="1:33" ht="17.25" thickBot="1" x14ac:dyDescent="0.25">
      <c r="A6" s="30" t="s">
        <v>89</v>
      </c>
      <c r="B6" s="31">
        <f>Q81</f>
        <v>8.5184058411925765</v>
      </c>
      <c r="C6" s="22"/>
      <c r="D6" s="22"/>
      <c r="E6" s="25"/>
    </row>
    <row r="7" spans="1:33" ht="13.5" thickBot="1" x14ac:dyDescent="0.25">
      <c r="A7" s="34"/>
      <c r="B7" s="34"/>
      <c r="C7" s="34"/>
      <c r="D7" s="34"/>
      <c r="E7" s="25"/>
    </row>
    <row r="8" spans="1:33" x14ac:dyDescent="0.2">
      <c r="A8" s="168" t="s">
        <v>90</v>
      </c>
      <c r="B8" s="169"/>
      <c r="C8" s="25"/>
      <c r="D8" s="25"/>
      <c r="E8" s="25"/>
    </row>
    <row r="9" spans="1:33" ht="17.25" thickBot="1" x14ac:dyDescent="0.35">
      <c r="A9" s="35" t="s">
        <v>15</v>
      </c>
      <c r="B9" s="36">
        <f t="shared" ref="B9:B72" si="0">SUMIF($AN$83:$AN$275,A9,$AO$83:$AO$275)</f>
        <v>0</v>
      </c>
      <c r="C9" s="25"/>
      <c r="D9" s="25"/>
      <c r="E9" s="25"/>
    </row>
    <row r="10" spans="1:33" ht="17.25" hidden="1" thickBot="1" x14ac:dyDescent="0.35">
      <c r="A10" s="35" t="s">
        <v>17</v>
      </c>
      <c r="B10" s="36">
        <f t="shared" si="0"/>
        <v>0</v>
      </c>
      <c r="C10" s="25"/>
      <c r="D10" s="25"/>
      <c r="E10" s="25"/>
    </row>
    <row r="11" spans="1:33" ht="17.25" hidden="1" thickBot="1" x14ac:dyDescent="0.35">
      <c r="A11" s="35" t="s">
        <v>18</v>
      </c>
      <c r="B11" s="36">
        <f t="shared" si="0"/>
        <v>0</v>
      </c>
      <c r="C11" s="25"/>
      <c r="D11" s="25"/>
      <c r="E11" s="25"/>
    </row>
    <row r="12" spans="1:33" ht="17.25" hidden="1" thickBot="1" x14ac:dyDescent="0.35">
      <c r="A12" s="35" t="s">
        <v>19</v>
      </c>
      <c r="B12" s="36">
        <f t="shared" si="0"/>
        <v>0</v>
      </c>
      <c r="C12" s="25"/>
      <c r="D12" s="25"/>
      <c r="E12" s="25"/>
    </row>
    <row r="13" spans="1:33" ht="17.25" hidden="1" thickBot="1" x14ac:dyDescent="0.35">
      <c r="A13" s="35" t="s">
        <v>20</v>
      </c>
      <c r="B13" s="36">
        <f t="shared" si="0"/>
        <v>0</v>
      </c>
      <c r="C13" s="25"/>
      <c r="D13" s="25"/>
      <c r="E13" s="25"/>
    </row>
    <row r="14" spans="1:33" ht="17.25" hidden="1" thickBot="1" x14ac:dyDescent="0.35">
      <c r="A14" s="35" t="s">
        <v>21</v>
      </c>
      <c r="B14" s="36">
        <f t="shared" si="0"/>
        <v>0</v>
      </c>
      <c r="C14" s="25"/>
      <c r="D14" s="25"/>
      <c r="E14" s="25"/>
    </row>
    <row r="15" spans="1:33" ht="17.25" hidden="1" thickBot="1" x14ac:dyDescent="0.35">
      <c r="A15" s="35" t="s">
        <v>22</v>
      </c>
      <c r="B15" s="36">
        <f t="shared" si="0"/>
        <v>0</v>
      </c>
      <c r="C15" s="25"/>
      <c r="D15" s="25"/>
      <c r="E15" s="25"/>
    </row>
    <row r="16" spans="1:33" ht="17.25" hidden="1" thickBot="1" x14ac:dyDescent="0.35">
      <c r="A16" s="35" t="s">
        <v>23</v>
      </c>
      <c r="B16" s="36">
        <f t="shared" si="0"/>
        <v>0</v>
      </c>
      <c r="C16" s="25"/>
      <c r="D16" s="25"/>
      <c r="E16" s="25"/>
    </row>
    <row r="17" spans="1:5" ht="17.25" hidden="1" thickBot="1" x14ac:dyDescent="0.35">
      <c r="A17" s="35" t="s">
        <v>24</v>
      </c>
      <c r="B17" s="36">
        <f t="shared" si="0"/>
        <v>0</v>
      </c>
      <c r="C17" s="25"/>
      <c r="D17" s="25"/>
      <c r="E17" s="25"/>
    </row>
    <row r="18" spans="1:5" ht="17.25" hidden="1" thickBot="1" x14ac:dyDescent="0.35">
      <c r="A18" s="35" t="s">
        <v>25</v>
      </c>
      <c r="B18" s="36">
        <f t="shared" si="0"/>
        <v>0</v>
      </c>
      <c r="C18" s="25"/>
      <c r="D18" s="25"/>
      <c r="E18" s="25"/>
    </row>
    <row r="19" spans="1:5" ht="17.25" hidden="1" thickBot="1" x14ac:dyDescent="0.35">
      <c r="A19" s="35" t="s">
        <v>26</v>
      </c>
      <c r="B19" s="36">
        <f t="shared" si="0"/>
        <v>0</v>
      </c>
      <c r="C19" s="25"/>
      <c r="D19" s="25"/>
      <c r="E19" s="25"/>
    </row>
    <row r="20" spans="1:5" ht="17.25" hidden="1" thickBot="1" x14ac:dyDescent="0.35">
      <c r="A20" s="35" t="s">
        <v>27</v>
      </c>
      <c r="B20" s="36">
        <f t="shared" si="0"/>
        <v>0</v>
      </c>
      <c r="C20" s="25"/>
      <c r="D20" s="25"/>
      <c r="E20" s="25"/>
    </row>
    <row r="21" spans="1:5" ht="17.25" hidden="1" thickBot="1" x14ac:dyDescent="0.35">
      <c r="A21" s="35" t="s">
        <v>28</v>
      </c>
      <c r="B21" s="36">
        <f t="shared" si="0"/>
        <v>0</v>
      </c>
      <c r="C21" s="25"/>
      <c r="D21" s="25"/>
      <c r="E21" s="25"/>
    </row>
    <row r="22" spans="1:5" ht="17.25" hidden="1" thickBot="1" x14ac:dyDescent="0.35">
      <c r="A22" s="35" t="s">
        <v>29</v>
      </c>
      <c r="B22" s="36">
        <f t="shared" si="0"/>
        <v>0</v>
      </c>
      <c r="C22" s="25"/>
      <c r="D22" s="25"/>
      <c r="E22" s="25"/>
    </row>
    <row r="23" spans="1:5" ht="17.25" hidden="1" thickBot="1" x14ac:dyDescent="0.35">
      <c r="A23" s="35" t="s">
        <v>30</v>
      </c>
      <c r="B23" s="36">
        <f t="shared" si="0"/>
        <v>0</v>
      </c>
      <c r="C23" s="25"/>
      <c r="D23" s="25"/>
      <c r="E23" s="25"/>
    </row>
    <row r="24" spans="1:5" ht="17.25" hidden="1" thickBot="1" x14ac:dyDescent="0.35">
      <c r="A24" s="35" t="s">
        <v>31</v>
      </c>
      <c r="B24" s="36">
        <f t="shared" si="0"/>
        <v>0</v>
      </c>
      <c r="C24" s="25"/>
      <c r="D24" s="25"/>
      <c r="E24" s="25"/>
    </row>
    <row r="25" spans="1:5" ht="17.25" hidden="1" thickBot="1" x14ac:dyDescent="0.35">
      <c r="A25" s="35" t="s">
        <v>32</v>
      </c>
      <c r="B25" s="36">
        <f t="shared" si="0"/>
        <v>0</v>
      </c>
      <c r="C25" s="25"/>
      <c r="D25" s="25"/>
      <c r="E25" s="25"/>
    </row>
    <row r="26" spans="1:5" ht="17.25" hidden="1" thickBot="1" x14ac:dyDescent="0.35">
      <c r="A26" s="35" t="s">
        <v>33</v>
      </c>
      <c r="B26" s="36">
        <f t="shared" si="0"/>
        <v>0</v>
      </c>
      <c r="C26" s="25"/>
      <c r="D26" s="25"/>
      <c r="E26" s="25"/>
    </row>
    <row r="27" spans="1:5" ht="17.25" hidden="1" thickBot="1" x14ac:dyDescent="0.35">
      <c r="A27" s="35" t="s">
        <v>34</v>
      </c>
      <c r="B27" s="36">
        <f t="shared" si="0"/>
        <v>0</v>
      </c>
      <c r="C27" s="25"/>
      <c r="D27" s="25"/>
      <c r="E27" s="25"/>
    </row>
    <row r="28" spans="1:5" ht="17.25" hidden="1" thickBot="1" x14ac:dyDescent="0.35">
      <c r="A28" s="35"/>
      <c r="B28" s="36">
        <f t="shared" si="0"/>
        <v>0</v>
      </c>
      <c r="C28" s="25"/>
      <c r="D28" s="25"/>
      <c r="E28" s="25"/>
    </row>
    <row r="29" spans="1:5" ht="17.25" hidden="1" thickBot="1" x14ac:dyDescent="0.35">
      <c r="A29" s="35" t="s">
        <v>35</v>
      </c>
      <c r="B29" s="36">
        <f t="shared" si="0"/>
        <v>0</v>
      </c>
      <c r="C29" s="25"/>
      <c r="D29" s="25"/>
      <c r="E29" s="25"/>
    </row>
    <row r="30" spans="1:5" ht="17.25" hidden="1" thickBot="1" x14ac:dyDescent="0.35">
      <c r="A30" s="35" t="s">
        <v>36</v>
      </c>
      <c r="B30" s="36">
        <f t="shared" si="0"/>
        <v>0</v>
      </c>
      <c r="C30" s="25"/>
      <c r="D30" s="25"/>
      <c r="E30" s="25"/>
    </row>
    <row r="31" spans="1:5" ht="17.25" hidden="1" thickBot="1" x14ac:dyDescent="0.35">
      <c r="A31" s="35" t="s">
        <v>37</v>
      </c>
      <c r="B31" s="36">
        <f t="shared" si="0"/>
        <v>0</v>
      </c>
      <c r="C31" s="25"/>
      <c r="D31" s="25"/>
      <c r="E31" s="25"/>
    </row>
    <row r="32" spans="1:5" ht="17.25" hidden="1" thickBot="1" x14ac:dyDescent="0.35">
      <c r="A32" s="35" t="s">
        <v>38</v>
      </c>
      <c r="B32" s="36">
        <f t="shared" si="0"/>
        <v>120</v>
      </c>
      <c r="C32" s="25"/>
      <c r="D32" s="25"/>
      <c r="E32" s="25"/>
    </row>
    <row r="33" spans="1:5" ht="17.25" hidden="1" thickBot="1" x14ac:dyDescent="0.35">
      <c r="A33" s="35" t="s">
        <v>39</v>
      </c>
      <c r="B33" s="36">
        <f t="shared" si="0"/>
        <v>0</v>
      </c>
      <c r="C33" s="25"/>
      <c r="D33" s="25"/>
      <c r="E33" s="25"/>
    </row>
    <row r="34" spans="1:5" ht="17.25" hidden="1" thickBot="1" x14ac:dyDescent="0.35">
      <c r="A34" s="35" t="s">
        <v>40</v>
      </c>
      <c r="B34" s="36">
        <f t="shared" si="0"/>
        <v>0</v>
      </c>
      <c r="C34" s="25"/>
      <c r="D34" s="25"/>
      <c r="E34" s="25"/>
    </row>
    <row r="35" spans="1:5" ht="17.25" hidden="1" thickBot="1" x14ac:dyDescent="0.35">
      <c r="A35" s="35" t="s">
        <v>41</v>
      </c>
      <c r="B35" s="36">
        <f t="shared" si="0"/>
        <v>0</v>
      </c>
      <c r="C35" s="25"/>
      <c r="D35" s="25"/>
      <c r="E35" s="25"/>
    </row>
    <row r="36" spans="1:5" ht="17.25" hidden="1" thickBot="1" x14ac:dyDescent="0.35">
      <c r="A36" s="35" t="s">
        <v>42</v>
      </c>
      <c r="B36" s="36">
        <f t="shared" si="0"/>
        <v>0</v>
      </c>
      <c r="C36" s="25"/>
      <c r="D36" s="25"/>
      <c r="E36" s="25"/>
    </row>
    <row r="37" spans="1:5" ht="17.25" hidden="1" thickBot="1" x14ac:dyDescent="0.35">
      <c r="A37" s="35" t="s">
        <v>43</v>
      </c>
      <c r="B37" s="36">
        <f t="shared" si="0"/>
        <v>0</v>
      </c>
      <c r="C37" s="25"/>
      <c r="D37" s="25"/>
      <c r="E37" s="25"/>
    </row>
    <row r="38" spans="1:5" ht="17.25" hidden="1" thickBot="1" x14ac:dyDescent="0.35">
      <c r="A38" s="35" t="s">
        <v>44</v>
      </c>
      <c r="B38" s="36">
        <f t="shared" si="0"/>
        <v>0</v>
      </c>
      <c r="C38" s="25"/>
      <c r="D38" s="25"/>
      <c r="E38" s="25"/>
    </row>
    <row r="39" spans="1:5" ht="17.25" hidden="1" thickBot="1" x14ac:dyDescent="0.35">
      <c r="A39" s="35" t="s">
        <v>45</v>
      </c>
      <c r="B39" s="36">
        <f t="shared" si="0"/>
        <v>0</v>
      </c>
      <c r="C39" s="25"/>
      <c r="D39" s="25"/>
      <c r="E39" s="25"/>
    </row>
    <row r="40" spans="1:5" ht="17.25" hidden="1" thickBot="1" x14ac:dyDescent="0.35">
      <c r="A40" s="35" t="s">
        <v>46</v>
      </c>
      <c r="B40" s="36">
        <f t="shared" si="0"/>
        <v>0</v>
      </c>
      <c r="C40" s="25"/>
      <c r="D40" s="25"/>
      <c r="E40" s="25"/>
    </row>
    <row r="41" spans="1:5" ht="17.25" hidden="1" thickBot="1" x14ac:dyDescent="0.35">
      <c r="A41" s="35" t="s">
        <v>47</v>
      </c>
      <c r="B41" s="36">
        <f t="shared" si="0"/>
        <v>0</v>
      </c>
      <c r="C41" s="25"/>
      <c r="D41" s="25"/>
      <c r="E41" s="25"/>
    </row>
    <row r="42" spans="1:5" ht="17.25" hidden="1" thickBot="1" x14ac:dyDescent="0.35">
      <c r="A42" s="35" t="s">
        <v>48</v>
      </c>
      <c r="B42" s="36">
        <f t="shared" si="0"/>
        <v>0</v>
      </c>
      <c r="C42" s="25"/>
      <c r="D42" s="25"/>
      <c r="E42" s="25"/>
    </row>
    <row r="43" spans="1:5" ht="17.25" hidden="1" thickBot="1" x14ac:dyDescent="0.35">
      <c r="A43" s="35" t="s">
        <v>49</v>
      </c>
      <c r="B43" s="36">
        <f t="shared" si="0"/>
        <v>0</v>
      </c>
      <c r="C43" s="25"/>
      <c r="D43" s="25"/>
      <c r="E43" s="25"/>
    </row>
    <row r="44" spans="1:5" ht="17.25" hidden="1" thickBot="1" x14ac:dyDescent="0.35">
      <c r="A44" s="35"/>
      <c r="B44" s="36">
        <f t="shared" si="0"/>
        <v>0</v>
      </c>
      <c r="C44" s="25"/>
      <c r="D44" s="25"/>
      <c r="E44" s="25"/>
    </row>
    <row r="45" spans="1:5" ht="17.25" hidden="1" thickBot="1" x14ac:dyDescent="0.35">
      <c r="A45" s="35" t="s">
        <v>50</v>
      </c>
      <c r="B45" s="36">
        <f t="shared" si="0"/>
        <v>0</v>
      </c>
      <c r="C45" s="25"/>
      <c r="D45" s="25"/>
      <c r="E45" s="25"/>
    </row>
    <row r="46" spans="1:5" ht="17.25" hidden="1" thickBot="1" x14ac:dyDescent="0.35">
      <c r="A46" s="35" t="s">
        <v>51</v>
      </c>
      <c r="B46" s="36">
        <f t="shared" si="0"/>
        <v>0</v>
      </c>
      <c r="C46" s="25"/>
      <c r="D46" s="25"/>
      <c r="E46" s="25"/>
    </row>
    <row r="47" spans="1:5" ht="17.25" hidden="1" thickBot="1" x14ac:dyDescent="0.35">
      <c r="A47" s="35" t="s">
        <v>52</v>
      </c>
      <c r="B47" s="36">
        <f t="shared" si="0"/>
        <v>0</v>
      </c>
      <c r="C47" s="25"/>
      <c r="D47" s="25"/>
      <c r="E47" s="25"/>
    </row>
    <row r="48" spans="1:5" ht="17.25" hidden="1" thickBot="1" x14ac:dyDescent="0.35">
      <c r="A48" s="35" t="s">
        <v>53</v>
      </c>
      <c r="B48" s="36">
        <f t="shared" si="0"/>
        <v>0</v>
      </c>
      <c r="C48" s="25"/>
      <c r="D48" s="25"/>
      <c r="E48" s="25"/>
    </row>
    <row r="49" spans="1:5" ht="17.25" hidden="1" thickBot="1" x14ac:dyDescent="0.35">
      <c r="A49" s="35" t="s">
        <v>54</v>
      </c>
      <c r="B49" s="36">
        <f t="shared" si="0"/>
        <v>0</v>
      </c>
      <c r="C49" s="25"/>
      <c r="D49" s="25"/>
      <c r="E49" s="25"/>
    </row>
    <row r="50" spans="1:5" ht="17.25" hidden="1" thickBot="1" x14ac:dyDescent="0.35">
      <c r="A50" s="35" t="s">
        <v>55</v>
      </c>
      <c r="B50" s="36">
        <f t="shared" si="0"/>
        <v>0</v>
      </c>
      <c r="C50" s="25"/>
      <c r="D50" s="25"/>
      <c r="E50" s="25"/>
    </row>
    <row r="51" spans="1:5" ht="17.25" hidden="1" thickBot="1" x14ac:dyDescent="0.35">
      <c r="A51" s="35" t="s">
        <v>56</v>
      </c>
      <c r="B51" s="36">
        <f t="shared" si="0"/>
        <v>0</v>
      </c>
      <c r="C51" s="25"/>
      <c r="D51" s="25"/>
      <c r="E51" s="25"/>
    </row>
    <row r="52" spans="1:5" ht="17.25" hidden="1" thickBot="1" x14ac:dyDescent="0.35">
      <c r="A52" s="35" t="s">
        <v>57</v>
      </c>
      <c r="B52" s="36">
        <f t="shared" si="0"/>
        <v>0</v>
      </c>
      <c r="C52" s="25"/>
      <c r="D52" s="25"/>
      <c r="E52" s="25"/>
    </row>
    <row r="53" spans="1:5" ht="17.25" hidden="1" thickBot="1" x14ac:dyDescent="0.35">
      <c r="A53" s="35" t="s">
        <v>58</v>
      </c>
      <c r="B53" s="36">
        <f t="shared" si="0"/>
        <v>0</v>
      </c>
      <c r="C53" s="25"/>
      <c r="D53" s="25"/>
      <c r="E53" s="25"/>
    </row>
    <row r="54" spans="1:5" ht="17.25" hidden="1" thickBot="1" x14ac:dyDescent="0.35">
      <c r="A54" s="35" t="s">
        <v>59</v>
      </c>
      <c r="B54" s="36">
        <f t="shared" si="0"/>
        <v>0</v>
      </c>
      <c r="C54" s="25"/>
      <c r="D54" s="25"/>
      <c r="E54" s="25"/>
    </row>
    <row r="55" spans="1:5" ht="17.25" hidden="1" thickBot="1" x14ac:dyDescent="0.35">
      <c r="A55" s="35" t="s">
        <v>60</v>
      </c>
      <c r="B55" s="36">
        <f t="shared" si="0"/>
        <v>0</v>
      </c>
      <c r="C55" s="25"/>
      <c r="D55" s="25"/>
      <c r="E55" s="25"/>
    </row>
    <row r="56" spans="1:5" ht="17.25" hidden="1" thickBot="1" x14ac:dyDescent="0.35">
      <c r="A56" s="35" t="s">
        <v>61</v>
      </c>
      <c r="B56" s="36">
        <f t="shared" si="0"/>
        <v>0</v>
      </c>
      <c r="C56" s="25"/>
      <c r="D56" s="25"/>
      <c r="E56" s="25"/>
    </row>
    <row r="57" spans="1:5" ht="17.25" hidden="1" thickBot="1" x14ac:dyDescent="0.35">
      <c r="A57" s="35" t="s">
        <v>62</v>
      </c>
      <c r="B57" s="36">
        <f t="shared" si="0"/>
        <v>0</v>
      </c>
      <c r="C57" s="25"/>
      <c r="D57" s="25"/>
      <c r="E57" s="25"/>
    </row>
    <row r="58" spans="1:5" ht="17.25" hidden="1" thickBot="1" x14ac:dyDescent="0.35">
      <c r="A58" s="35" t="s">
        <v>63</v>
      </c>
      <c r="B58" s="36">
        <f t="shared" si="0"/>
        <v>0</v>
      </c>
      <c r="C58" s="25"/>
      <c r="D58" s="25"/>
      <c r="E58" s="25"/>
    </row>
    <row r="59" spans="1:5" ht="17.25" hidden="1" thickBot="1" x14ac:dyDescent="0.35">
      <c r="A59" s="35" t="s">
        <v>64</v>
      </c>
      <c r="B59" s="36">
        <f t="shared" si="0"/>
        <v>0</v>
      </c>
      <c r="C59" s="25"/>
      <c r="D59" s="25"/>
      <c r="E59" s="25"/>
    </row>
    <row r="60" spans="1:5" ht="17.25" hidden="1" thickBot="1" x14ac:dyDescent="0.35">
      <c r="A60" s="35" t="s">
        <v>65</v>
      </c>
      <c r="B60" s="36">
        <f t="shared" si="0"/>
        <v>0</v>
      </c>
      <c r="C60" s="25"/>
      <c r="D60" s="25"/>
      <c r="E60" s="25"/>
    </row>
    <row r="61" spans="1:5" ht="17.25" hidden="1" thickBot="1" x14ac:dyDescent="0.35">
      <c r="A61" s="35"/>
      <c r="B61" s="36">
        <f t="shared" si="0"/>
        <v>0</v>
      </c>
      <c r="C61" s="25"/>
      <c r="D61" s="25"/>
      <c r="E61" s="25"/>
    </row>
    <row r="62" spans="1:5" ht="17.25" hidden="1" thickBot="1" x14ac:dyDescent="0.35">
      <c r="A62" s="35" t="s">
        <v>66</v>
      </c>
      <c r="B62" s="36">
        <f t="shared" si="0"/>
        <v>0</v>
      </c>
      <c r="C62" s="25"/>
      <c r="D62" s="25"/>
      <c r="E62" s="25"/>
    </row>
    <row r="63" spans="1:5" ht="17.25" hidden="1" thickBot="1" x14ac:dyDescent="0.35">
      <c r="A63" s="35" t="s">
        <v>67</v>
      </c>
      <c r="B63" s="36">
        <f t="shared" si="0"/>
        <v>0</v>
      </c>
      <c r="C63" s="25"/>
      <c r="D63" s="25"/>
      <c r="E63" s="25"/>
    </row>
    <row r="64" spans="1:5" ht="17.25" hidden="1" thickBot="1" x14ac:dyDescent="0.35">
      <c r="A64" s="35" t="s">
        <v>68</v>
      </c>
      <c r="B64" s="36">
        <f t="shared" si="0"/>
        <v>0</v>
      </c>
      <c r="C64" s="25"/>
      <c r="D64" s="25"/>
      <c r="E64" s="25"/>
    </row>
    <row r="65" spans="1:73" ht="17.25" hidden="1" thickBot="1" x14ac:dyDescent="0.35">
      <c r="A65" s="35" t="s">
        <v>69</v>
      </c>
      <c r="B65" s="36">
        <f t="shared" si="0"/>
        <v>0</v>
      </c>
      <c r="C65" s="25"/>
      <c r="D65" s="25"/>
      <c r="E65" s="25"/>
    </row>
    <row r="66" spans="1:73" ht="17.25" hidden="1" thickBot="1" x14ac:dyDescent="0.35">
      <c r="A66" s="35" t="s">
        <v>70</v>
      </c>
      <c r="B66" s="36">
        <f t="shared" si="0"/>
        <v>0</v>
      </c>
      <c r="C66" s="25"/>
      <c r="D66" s="25"/>
      <c r="E66" s="25"/>
    </row>
    <row r="67" spans="1:73" ht="17.25" hidden="1" thickBot="1" x14ac:dyDescent="0.35">
      <c r="A67" s="35" t="s">
        <v>71</v>
      </c>
      <c r="B67" s="36">
        <f t="shared" si="0"/>
        <v>0</v>
      </c>
      <c r="C67" s="25"/>
      <c r="D67" s="25"/>
      <c r="E67" s="25"/>
    </row>
    <row r="68" spans="1:73" ht="17.25" hidden="1" thickBot="1" x14ac:dyDescent="0.35">
      <c r="A68" s="35" t="s">
        <v>72</v>
      </c>
      <c r="B68" s="36">
        <f t="shared" si="0"/>
        <v>0</v>
      </c>
      <c r="C68" s="25"/>
      <c r="D68" s="25"/>
      <c r="E68" s="25"/>
    </row>
    <row r="69" spans="1:73" ht="17.25" hidden="1" thickBot="1" x14ac:dyDescent="0.35">
      <c r="A69" s="35" t="s">
        <v>73</v>
      </c>
      <c r="B69" s="36">
        <f t="shared" si="0"/>
        <v>0</v>
      </c>
      <c r="C69" s="25"/>
      <c r="D69" s="25"/>
      <c r="E69" s="25"/>
    </row>
    <row r="70" spans="1:73" ht="17.25" hidden="1" thickBot="1" x14ac:dyDescent="0.35">
      <c r="A70" s="35" t="s">
        <v>74</v>
      </c>
      <c r="B70" s="36">
        <f t="shared" si="0"/>
        <v>0</v>
      </c>
      <c r="C70" s="25"/>
      <c r="D70" s="25"/>
      <c r="E70" s="25"/>
    </row>
    <row r="71" spans="1:73" ht="17.25" hidden="1" thickBot="1" x14ac:dyDescent="0.35">
      <c r="A71" s="35" t="s">
        <v>75</v>
      </c>
      <c r="B71" s="36">
        <f t="shared" si="0"/>
        <v>0</v>
      </c>
      <c r="C71" s="25"/>
      <c r="D71" s="25"/>
      <c r="E71" s="25"/>
    </row>
    <row r="72" spans="1:73" ht="17.25" hidden="1" thickBot="1" x14ac:dyDescent="0.35">
      <c r="A72" s="35" t="s">
        <v>76</v>
      </c>
      <c r="B72" s="36">
        <f t="shared" si="0"/>
        <v>0</v>
      </c>
      <c r="C72" s="25"/>
      <c r="D72" s="25"/>
      <c r="E72" s="25"/>
    </row>
    <row r="73" spans="1:73" ht="17.25" hidden="1" thickBot="1" x14ac:dyDescent="0.35">
      <c r="A73" s="35" t="s">
        <v>77</v>
      </c>
      <c r="B73" s="36">
        <f t="shared" ref="B73:B76" si="1">SUMIF($AN$83:$AN$275,A73,$AO$83:$AO$275)</f>
        <v>0</v>
      </c>
      <c r="C73" s="25"/>
      <c r="D73" s="25"/>
      <c r="E73" s="25"/>
    </row>
    <row r="74" spans="1:73" ht="17.25" hidden="1" thickBot="1" x14ac:dyDescent="0.35">
      <c r="A74" s="35" t="s">
        <v>78</v>
      </c>
      <c r="B74" s="36">
        <f t="shared" si="1"/>
        <v>0</v>
      </c>
      <c r="C74" s="25"/>
      <c r="D74" s="25"/>
      <c r="E74" s="25"/>
    </row>
    <row r="75" spans="1:73" ht="17.25" hidden="1" thickBot="1" x14ac:dyDescent="0.35">
      <c r="A75" s="35" t="s">
        <v>79</v>
      </c>
      <c r="B75" s="36">
        <f t="shared" si="1"/>
        <v>0</v>
      </c>
      <c r="C75" s="25"/>
      <c r="D75" s="25"/>
      <c r="E75" s="25"/>
    </row>
    <row r="76" spans="1:73" ht="17.25" hidden="1" thickBot="1" x14ac:dyDescent="0.35">
      <c r="A76" s="35" t="s">
        <v>80</v>
      </c>
      <c r="B76" s="36">
        <f t="shared" si="1"/>
        <v>0</v>
      </c>
      <c r="C76" s="25"/>
      <c r="D76" s="25"/>
      <c r="E76" s="25"/>
    </row>
    <row r="77" spans="1:73" ht="19.5" thickBot="1" x14ac:dyDescent="0.25">
      <c r="A77" s="39"/>
      <c r="B77" s="40"/>
      <c r="C77" s="25"/>
      <c r="D77" s="25"/>
      <c r="E77" s="41" t="s">
        <v>91</v>
      </c>
      <c r="F77" s="42" t="s">
        <v>92</v>
      </c>
    </row>
    <row r="78" spans="1:73" s="47" customFormat="1" ht="75.75" customHeight="1" thickBot="1" x14ac:dyDescent="0.3">
      <c r="A78" s="162" t="s">
        <v>93</v>
      </c>
      <c r="B78" s="162" t="s">
        <v>94</v>
      </c>
      <c r="C78" s="162" t="s">
        <v>95</v>
      </c>
      <c r="D78" s="149" t="s">
        <v>96</v>
      </c>
      <c r="E78" s="149" t="s">
        <v>97</v>
      </c>
      <c r="F78" s="149" t="s">
        <v>98</v>
      </c>
      <c r="G78" s="43" t="s">
        <v>99</v>
      </c>
      <c r="H78" s="43" t="s">
        <v>100</v>
      </c>
      <c r="I78" s="43" t="s">
        <v>101</v>
      </c>
      <c r="J78" s="44" t="s">
        <v>102</v>
      </c>
      <c r="K78" s="151" t="s">
        <v>103</v>
      </c>
      <c r="L78" s="152"/>
      <c r="M78" s="44" t="s">
        <v>104</v>
      </c>
      <c r="N78" s="42" t="s">
        <v>105</v>
      </c>
      <c r="O78" s="42" t="s">
        <v>106</v>
      </c>
      <c r="P78" s="42" t="s">
        <v>107</v>
      </c>
      <c r="Q78" s="42" t="s">
        <v>108</v>
      </c>
      <c r="R78" s="42" t="s">
        <v>109</v>
      </c>
      <c r="S78" s="153" t="s">
        <v>110</v>
      </c>
      <c r="T78" s="153"/>
      <c r="U78" s="153"/>
      <c r="V78" s="154"/>
      <c r="W78" s="155" t="s">
        <v>111</v>
      </c>
      <c r="X78" s="153"/>
      <c r="Y78" s="153"/>
      <c r="Z78" s="154"/>
      <c r="AA78" s="42" t="s">
        <v>112</v>
      </c>
      <c r="AB78" s="42" t="s">
        <v>113</v>
      </c>
      <c r="AC78" s="42" t="s">
        <v>114</v>
      </c>
      <c r="AD78" s="42" t="s">
        <v>115</v>
      </c>
      <c r="AE78" s="44" t="s">
        <v>116</v>
      </c>
      <c r="AF78" s="42" t="s">
        <v>117</v>
      </c>
      <c r="AG78" s="42" t="s">
        <v>118</v>
      </c>
      <c r="AH78" s="42" t="s">
        <v>119</v>
      </c>
      <c r="AI78" s="42" t="s">
        <v>120</v>
      </c>
      <c r="AJ78" s="42" t="s">
        <v>121</v>
      </c>
      <c r="AK78" s="45"/>
      <c r="AL78" s="46"/>
      <c r="AM78" s="46"/>
      <c r="AN78" s="47" t="s">
        <v>122</v>
      </c>
      <c r="AO78" s="42" t="s">
        <v>123</v>
      </c>
      <c r="AU78" s="48"/>
      <c r="AV78" s="48"/>
      <c r="BR78" s="47">
        <v>21</v>
      </c>
      <c r="BU78" s="47">
        <v>24</v>
      </c>
    </row>
    <row r="79" spans="1:73" ht="33" customHeight="1" thickBot="1" x14ac:dyDescent="0.25">
      <c r="A79" s="163"/>
      <c r="B79" s="163"/>
      <c r="C79" s="163"/>
      <c r="D79" s="150"/>
      <c r="E79" s="150"/>
      <c r="F79" s="150"/>
      <c r="G79" s="42"/>
      <c r="H79" s="42"/>
      <c r="I79" s="42"/>
      <c r="J79" s="42" t="s">
        <v>124</v>
      </c>
      <c r="K79" s="42" t="s">
        <v>125</v>
      </c>
      <c r="L79" s="42" t="s">
        <v>126</v>
      </c>
      <c r="M79" s="42" t="s">
        <v>83</v>
      </c>
      <c r="N79" s="42" t="s">
        <v>127</v>
      </c>
      <c r="O79" s="42" t="s">
        <v>128</v>
      </c>
      <c r="P79" s="42" t="s">
        <v>129</v>
      </c>
      <c r="Q79" s="42" t="s">
        <v>130</v>
      </c>
      <c r="R79" s="42"/>
      <c r="S79" s="42" t="s">
        <v>131</v>
      </c>
      <c r="T79" s="42" t="s">
        <v>132</v>
      </c>
      <c r="U79" s="42" t="s">
        <v>133</v>
      </c>
      <c r="V79" s="42" t="s">
        <v>134</v>
      </c>
      <c r="W79" s="42" t="s">
        <v>135</v>
      </c>
      <c r="X79" s="42" t="s">
        <v>131</v>
      </c>
      <c r="Y79" s="42" t="s">
        <v>133</v>
      </c>
      <c r="Z79" s="42" t="s">
        <v>136</v>
      </c>
      <c r="AA79" s="42"/>
      <c r="AB79" s="42"/>
      <c r="AC79" s="42"/>
      <c r="AD79" s="42" t="s">
        <v>137</v>
      </c>
      <c r="AE79" s="42"/>
      <c r="AF79" s="42"/>
      <c r="AG79" s="42"/>
      <c r="AH79" s="42"/>
      <c r="AI79" s="42"/>
      <c r="AJ79" s="42"/>
      <c r="AK79" s="45"/>
      <c r="AL79" s="46"/>
      <c r="AM79" s="46"/>
      <c r="AO79" s="42"/>
    </row>
    <row r="80" spans="1:73" ht="35.25" customHeight="1" thickBot="1" x14ac:dyDescent="0.25">
      <c r="A80" s="42">
        <v>1</v>
      </c>
      <c r="B80" s="42">
        <v>2</v>
      </c>
      <c r="C80" s="42" t="s">
        <v>138</v>
      </c>
      <c r="D80" s="42" t="s">
        <v>139</v>
      </c>
      <c r="E80" s="42" t="s">
        <v>140</v>
      </c>
      <c r="F80" s="42">
        <v>3</v>
      </c>
      <c r="G80" s="42">
        <v>3.1</v>
      </c>
      <c r="H80" s="42">
        <v>3.1</v>
      </c>
      <c r="I80" s="42">
        <v>3.2</v>
      </c>
      <c r="J80" s="42">
        <v>4</v>
      </c>
      <c r="K80" s="42">
        <v>5</v>
      </c>
      <c r="L80" s="42">
        <v>6</v>
      </c>
      <c r="M80" s="42">
        <v>7</v>
      </c>
      <c r="N80" s="42">
        <v>8</v>
      </c>
      <c r="O80" s="42">
        <v>9</v>
      </c>
      <c r="P80" s="42">
        <v>10</v>
      </c>
      <c r="Q80" s="42">
        <v>11</v>
      </c>
      <c r="R80" s="42" t="s">
        <v>141</v>
      </c>
      <c r="S80" s="42"/>
      <c r="T80" s="42"/>
      <c r="U80" s="42" t="s">
        <v>142</v>
      </c>
      <c r="V80" s="42"/>
      <c r="W80" s="42"/>
      <c r="X80" s="42"/>
      <c r="Y80" s="42"/>
      <c r="Z80" s="42"/>
      <c r="AA80" s="42" t="s">
        <v>143</v>
      </c>
      <c r="AB80" s="42" t="s">
        <v>144</v>
      </c>
      <c r="AC80" s="42" t="s">
        <v>145</v>
      </c>
      <c r="AD80" s="42" t="s">
        <v>146</v>
      </c>
      <c r="AE80" s="42" t="s">
        <v>147</v>
      </c>
      <c r="AF80" s="42" t="s">
        <v>148</v>
      </c>
      <c r="AG80" s="42" t="s">
        <v>149</v>
      </c>
      <c r="AH80" s="42" t="s">
        <v>150</v>
      </c>
      <c r="AI80" s="42" t="s">
        <v>151</v>
      </c>
      <c r="AJ80" s="42" t="s">
        <v>152</v>
      </c>
      <c r="AK80" s="45"/>
      <c r="AL80" s="46"/>
      <c r="AM80" s="46"/>
      <c r="AO80" s="42"/>
      <c r="AX80" s="37" t="s">
        <v>84</v>
      </c>
      <c r="AY80" s="37" t="s">
        <v>86</v>
      </c>
      <c r="AZ80" s="37" t="s">
        <v>88</v>
      </c>
      <c r="BA80" s="37" t="s">
        <v>153</v>
      </c>
      <c r="BB80" s="37" t="s">
        <v>154</v>
      </c>
      <c r="BC80" s="37" t="s">
        <v>155</v>
      </c>
      <c r="BD80" s="37" t="s">
        <v>156</v>
      </c>
      <c r="BE80" s="37" t="s">
        <v>157</v>
      </c>
      <c r="BF80" s="37" t="s">
        <v>158</v>
      </c>
      <c r="BG80" s="37" t="s">
        <v>159</v>
      </c>
      <c r="BH80" s="37">
        <v>11</v>
      </c>
      <c r="BI80" s="37">
        <v>12</v>
      </c>
      <c r="BJ80" s="37">
        <v>13</v>
      </c>
      <c r="BK80" s="37">
        <v>14</v>
      </c>
      <c r="BL80" s="37">
        <v>15</v>
      </c>
      <c r="BM80" s="37">
        <v>16</v>
      </c>
      <c r="BN80" s="37">
        <v>17</v>
      </c>
      <c r="BO80" s="37">
        <v>18</v>
      </c>
      <c r="BP80" s="37">
        <v>19</v>
      </c>
      <c r="BQ80" s="37">
        <v>20</v>
      </c>
      <c r="BR80" s="37">
        <v>21</v>
      </c>
      <c r="BS80" s="37">
        <v>22</v>
      </c>
      <c r="BT80" s="37">
        <v>23</v>
      </c>
      <c r="BU80" s="37">
        <v>24</v>
      </c>
    </row>
    <row r="81" spans="1:73" ht="23.25" customHeight="1" thickTop="1" thickBot="1" x14ac:dyDescent="0.25">
      <c r="A81" s="164"/>
      <c r="B81" s="165"/>
      <c r="C81" s="49"/>
      <c r="D81" s="50">
        <v>380</v>
      </c>
      <c r="E81" s="51" t="s">
        <v>160</v>
      </c>
      <c r="F81" s="52" t="str">
        <f ca="1">MID(CELL("имяфайла",$QJ$135),SEARCH("]",CELL("имяфайла",$QJ$135))+1,SEARCH("[",CELL("имяфайла",$QJ$135))-1)</f>
        <v>2.2.2ЩО(И)</v>
      </c>
      <c r="G81" s="53"/>
      <c r="H81" s="53"/>
      <c r="I81" s="53"/>
      <c r="J81" s="54">
        <f>SUM(J83:J148)</f>
        <v>4.76</v>
      </c>
      <c r="K81" s="54">
        <f>N81/P81</f>
        <v>0.85</v>
      </c>
      <c r="L81" s="54">
        <f>SIN(ACOS($K81))/$K81</f>
        <v>0.61974433840310228</v>
      </c>
      <c r="M81" s="54">
        <f>N81/J81</f>
        <v>1</v>
      </c>
      <c r="N81" s="54">
        <f>SUM(N83:N148)</f>
        <v>4.76</v>
      </c>
      <c r="O81" s="54">
        <f>SUM(O83:O148)</f>
        <v>2.9499830507987665</v>
      </c>
      <c r="P81" s="55">
        <f>SQRT($O81^2+$N81^2)</f>
        <v>5.6</v>
      </c>
      <c r="Q81" s="55">
        <f>IF(E81="3~",P81/1.73/0.38,P81/0.22)</f>
        <v>8.5184058411925765</v>
      </c>
      <c r="R81" s="56">
        <f>Q81*$R$82</f>
        <v>9.3702464253118354</v>
      </c>
      <c r="S81" s="56"/>
      <c r="T81" s="56"/>
      <c r="U81" s="57">
        <f>IF(R81&lt;9.7,10,IF(R81&lt;16,16,IF(R81&lt;19,20,IF(R81&lt;24,25,IF(R81&lt;30,31.5,IF(R81&lt;38,40,IF(R81&lt;48,50,IF(R81&lt;61,63,IF(R81&lt;78,80,IF(R81&lt;97,100,IF(R81&lt;123,125,IF(R81&lt;155,160,IF(R81&lt;195,200,IF(R81&lt;245,250,IF(R81&lt;315,320,IF(R81&lt;390,400,"ручн."))))))))))))))))</f>
        <v>10</v>
      </c>
      <c r="V81" s="57"/>
      <c r="W81" s="57"/>
      <c r="X81" s="57"/>
      <c r="Y81" s="57"/>
      <c r="Z81" s="57"/>
      <c r="AA81" s="56">
        <f>SUM(AA83:AA94)*$M81</f>
        <v>16.27807486631016</v>
      </c>
      <c r="AB81" s="56">
        <f>SUM(AB83:AB94)*$M81</f>
        <v>5.7219251336898402</v>
      </c>
      <c r="AC81" s="56">
        <f>SUM(AC83:AC94)*$M81</f>
        <v>3.454545454545455</v>
      </c>
      <c r="AD81" s="56" t="str">
        <f>C81&amp;" - "&amp;ROUND(N81,2)&amp;" - "&amp;ROUND(Q81,1)&amp;" - "&amp;AH81&amp;" - "&amp;ROUND(AJ81,1)</f>
        <v xml:space="preserve"> - 4,76 - 8,5 - 5 - 0</v>
      </c>
      <c r="AE81" s="56" t="str">
        <f>IF(OR(E81="L1",E81="L2",E81="L3"),("ВВГнг(А)-LSLTx 3х"&amp;""&amp;AF81),IF(E81="3~",("ВВГнг(А)-LSLTx 5х"&amp;""&amp;AF81),неверно))</f>
        <v>ВВГнг(А)-LSLTx 5х10</v>
      </c>
      <c r="AF81" s="58">
        <v>10</v>
      </c>
      <c r="AG81" s="58">
        <f>IF(OR(E81="L1",E81="L2",E81="L3"),$AU$112,$AU84)</f>
        <v>72</v>
      </c>
      <c r="AH81" s="59">
        <v>5</v>
      </c>
      <c r="AI81" s="59">
        <f>J81*AH81</f>
        <v>23.799999999999997</v>
      </c>
      <c r="AJ81" s="59">
        <f>SUM(AI81/(AF81*AG81))</f>
        <v>3.3055555555555553E-2</v>
      </c>
      <c r="AK81" s="60"/>
      <c r="AL81" s="61"/>
      <c r="AM81" s="61"/>
      <c r="AN81" s="62"/>
      <c r="AO81" s="59"/>
      <c r="AP81" s="63"/>
      <c r="AQ81" s="64"/>
      <c r="AR81" s="64"/>
      <c r="AS81" s="64"/>
      <c r="AT81" s="64"/>
      <c r="AU81" s="65"/>
      <c r="AV81" s="65"/>
      <c r="AX81" s="66">
        <v>34</v>
      </c>
      <c r="AY81" s="66">
        <v>34</v>
      </c>
      <c r="AZ81" s="66">
        <v>24</v>
      </c>
      <c r="BA81" s="66">
        <v>34</v>
      </c>
      <c r="BB81" s="66"/>
      <c r="BC81" s="66">
        <v>15</v>
      </c>
      <c r="BD81" s="66">
        <v>9</v>
      </c>
      <c r="BE81" s="66">
        <v>15</v>
      </c>
      <c r="BF81" s="66"/>
      <c r="BG81" s="66"/>
    </row>
    <row r="82" spans="1:73" ht="36" customHeight="1" thickTop="1" x14ac:dyDescent="0.2">
      <c r="A82" s="156" t="str">
        <f ca="1">F81</f>
        <v>2.2.2ЩО(И)</v>
      </c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8"/>
      <c r="R82" s="67">
        <v>1.1000000000000001</v>
      </c>
      <c r="S82" s="67"/>
      <c r="T82" s="67"/>
      <c r="U82" s="67"/>
      <c r="V82" s="67"/>
      <c r="W82" s="67"/>
      <c r="X82" s="67"/>
      <c r="Y82" s="67"/>
      <c r="Z82" s="67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0"/>
      <c r="AL82" s="61"/>
      <c r="AM82" s="61"/>
      <c r="AN82" s="62" t="s">
        <v>161</v>
      </c>
      <c r="AO82" s="68"/>
      <c r="AP82" s="159" t="s">
        <v>162</v>
      </c>
      <c r="AQ82" s="159"/>
      <c r="AR82" s="159"/>
      <c r="AS82" s="159"/>
      <c r="AT82" s="159"/>
      <c r="AU82" s="159"/>
      <c r="AV82" s="159"/>
    </row>
    <row r="83" spans="1:73" s="87" customFormat="1" ht="23.25" customHeight="1" x14ac:dyDescent="0.2">
      <c r="A83" s="69">
        <v>1</v>
      </c>
      <c r="B83" s="70" t="s">
        <v>163</v>
      </c>
      <c r="C83" s="71" t="str">
        <f t="shared" ref="C83:C94" ca="1" si="2">$F$81&amp;-A83</f>
        <v>2.2.2ЩО(И)-1</v>
      </c>
      <c r="D83" s="69">
        <v>220</v>
      </c>
      <c r="E83" s="72" t="s">
        <v>84</v>
      </c>
      <c r="F83" s="73" t="s">
        <v>164</v>
      </c>
      <c r="G83" s="74"/>
      <c r="H83" s="75">
        <v>0.5</v>
      </c>
      <c r="I83" s="75">
        <v>1</v>
      </c>
      <c r="J83" s="76">
        <f>H83*I83</f>
        <v>0.5</v>
      </c>
      <c r="K83" s="72">
        <v>0.85</v>
      </c>
      <c r="L83" s="76">
        <f t="shared" ref="L83:L144" si="3">SIN(ACOS($K83))/$K83</f>
        <v>0.61974433840310228</v>
      </c>
      <c r="M83" s="72">
        <v>1</v>
      </c>
      <c r="N83" s="76">
        <f t="shared" ref="N83:N144" si="4">J83*M83</f>
        <v>0.5</v>
      </c>
      <c r="O83" s="76">
        <f t="shared" ref="O83:O144" si="5">$N83*$L83</f>
        <v>0.30987216920155114</v>
      </c>
      <c r="P83" s="76">
        <f>N83/K83</f>
        <v>0.58823529411764708</v>
      </c>
      <c r="Q83" s="76">
        <f t="shared" ref="Q83:Q144" si="6">IF(E83="3~",P83/1.73/0.38,P83/0.22)</f>
        <v>2.6737967914438503</v>
      </c>
      <c r="R83" s="76">
        <f>Q83*$R$82</f>
        <v>2.9411764705882355</v>
      </c>
      <c r="S83" s="72" t="s">
        <v>165</v>
      </c>
      <c r="T83" s="72"/>
      <c r="U83" s="77">
        <f t="shared" ref="U83:U144" si="7">IF(R83&lt;9.7,10,IF(R83&lt;16,16,IF(R83&lt;19,20,IF(R83&lt;24,25,IF(R83&lt;30,31.5,IF(R83&lt;38,40,IF(R83&lt;48,50,IF(R83&lt;61,63,IF(R83&lt;78,80,IF(R83&lt;97,100,IF(R83&lt;123,125,IF(R83&lt;155,160,IF(R83&lt;195,200,IF(R83&lt;245,250,IF(R83&lt;315,320,IF(R83&lt;390,400,"ручн."))))))))))))))))</f>
        <v>10</v>
      </c>
      <c r="V83" s="77" t="str">
        <f>IF(OR(DataSheet!$E$4='2.2.2ЩО(И)'!AM83, DataSheet!$E$5='2.2.2ЩО(И)'!AM83, DataSheet!$E$9='2.2.2ЩО(И)'!AM83, DataSheet!$E$10='2.2.2ЩО(И)'!AM83), "30 мА", " ")</f>
        <v xml:space="preserve"> </v>
      </c>
      <c r="W83" s="77" t="str">
        <f>IF(OR(EXACT(DataSheet!$E$7,AM83), EXACT(DataSheet!$E$8,AM83), EXACT(DataSheet!$E$9,AM83), EXACT(DataSheet!$E$10,AM83)) = TRUE, "KM", "")</f>
        <v/>
      </c>
      <c r="X83" s="69"/>
      <c r="Y83" s="69"/>
      <c r="Z83" s="69"/>
      <c r="AA83" s="76">
        <f t="shared" ref="AA83:AA144" si="8">IF(OR(E83="3~",E83="L1"),Q83,0)</f>
        <v>2.6737967914438503</v>
      </c>
      <c r="AB83" s="76">
        <f t="shared" ref="AB83:AB144" si="9">IF(OR(E83="3~",E83="L2"),Q83,0)</f>
        <v>0</v>
      </c>
      <c r="AC83" s="76">
        <f t="shared" ref="AC83:AC144" si="10">IF(OR(E83="3~",E83="L3"),Q83,0)</f>
        <v>0</v>
      </c>
      <c r="AD83" s="76" t="str">
        <f t="shared" ref="AD83:AD90" ca="1" si="11">IF(AE83&lt;&gt;0, C83&amp;" - "&amp;ROUND(N83,2)&amp;" - "&amp;ROUND(Q83,1)&amp;" - "&amp;AH83&amp;"*"&amp;ROUND(AJ83,1)&amp;" - "&amp;AE83, " ")</f>
        <v>2.2.2ЩО(И)-1 - 0,5 - 2,7 - 15*0,1 - ВВГнг(А)-LSLTx 3x6</v>
      </c>
      <c r="AE83" s="76" t="str">
        <f>$A$8 &amp; " " &amp; AN83</f>
        <v>ВВГнг(А)-LSLTx 3x6</v>
      </c>
      <c r="AF83" s="78">
        <v>6</v>
      </c>
      <c r="AG83" s="79">
        <f t="shared" ref="AG83:AG90" si="12">IF(OR(E83="L1",E83="L2",E83="L3"),$AU$112,$AU$84)</f>
        <v>12</v>
      </c>
      <c r="AH83" s="79">
        <v>15</v>
      </c>
      <c r="AI83" s="80">
        <f t="shared" ref="AI83:AI90" si="13">J83*AH83</f>
        <v>7.5</v>
      </c>
      <c r="AJ83" s="81">
        <f t="shared" ref="AJ83:AJ144" si="14">SUM(AI83/(AF83*AG83))</f>
        <v>0.10416666666666667</v>
      </c>
      <c r="AK83" s="82" t="s">
        <v>166</v>
      </c>
      <c r="AL83" s="83">
        <f t="shared" ref="AL83:AL94" si="15">D83</f>
        <v>220</v>
      </c>
      <c r="AM83" s="82" t="s">
        <v>167</v>
      </c>
      <c r="AN83" s="84" t="str">
        <f t="shared" ref="AN83:AN94" si="16">IF(D83&lt;240,CONCATENATE("3x",$AF83),CONCATENATE("5x",AF$83))</f>
        <v>3x6</v>
      </c>
      <c r="AO83" s="79">
        <f>AH83</f>
        <v>15</v>
      </c>
      <c r="AP83" s="85"/>
      <c r="AQ83" s="160"/>
      <c r="AR83" s="161"/>
      <c r="AS83" s="161"/>
      <c r="AT83" s="161"/>
      <c r="AU83" s="86" t="s">
        <v>168</v>
      </c>
      <c r="AV83" s="86" t="s">
        <v>169</v>
      </c>
      <c r="AX83" s="88"/>
      <c r="AY83" s="88">
        <v>13</v>
      </c>
      <c r="AZ83" s="88"/>
      <c r="BA83" s="88"/>
      <c r="BB83" s="88"/>
      <c r="BC83" s="88">
        <v>4</v>
      </c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9"/>
      <c r="BT83" s="89"/>
      <c r="BU83" s="89"/>
    </row>
    <row r="84" spans="1:73" s="87" customFormat="1" ht="23.45" customHeight="1" x14ac:dyDescent="0.2">
      <c r="A84" s="69">
        <v>2</v>
      </c>
      <c r="B84" s="70" t="s">
        <v>170</v>
      </c>
      <c r="C84" s="71" t="str">
        <f t="shared" ca="1" si="2"/>
        <v>2.2.2ЩО(И)-2</v>
      </c>
      <c r="D84" s="69">
        <v>220</v>
      </c>
      <c r="E84" s="72" t="s">
        <v>86</v>
      </c>
      <c r="F84" s="73" t="s">
        <v>164</v>
      </c>
      <c r="G84" s="74"/>
      <c r="H84" s="75">
        <v>0.8</v>
      </c>
      <c r="I84" s="75">
        <v>1</v>
      </c>
      <c r="J84" s="76">
        <f t="shared" ref="J84:J144" si="17">H84*I84</f>
        <v>0.8</v>
      </c>
      <c r="K84" s="72">
        <v>0.85</v>
      </c>
      <c r="L84" s="76">
        <f t="shared" si="3"/>
        <v>0.61974433840310228</v>
      </c>
      <c r="M84" s="72">
        <v>1</v>
      </c>
      <c r="N84" s="76">
        <f t="shared" si="4"/>
        <v>0.8</v>
      </c>
      <c r="O84" s="76">
        <f t="shared" si="5"/>
        <v>0.49579547072248187</v>
      </c>
      <c r="P84" s="76">
        <f t="shared" ref="P84:P144" si="18">N84/K84</f>
        <v>0.94117647058823539</v>
      </c>
      <c r="Q84" s="76">
        <f t="shared" si="6"/>
        <v>4.2780748663101607</v>
      </c>
      <c r="R84" s="76">
        <f t="shared" ref="R84:R144" si="19">Q84*$R$82</f>
        <v>4.7058823529411775</v>
      </c>
      <c r="S84" s="72" t="s">
        <v>165</v>
      </c>
      <c r="T84" s="72"/>
      <c r="U84" s="77">
        <f t="shared" si="7"/>
        <v>10</v>
      </c>
      <c r="V84" s="77" t="str">
        <f>IF(OR(DataSheet!$E$4='2.2.2ЩО(И)'!AM84, DataSheet!$E$5='2.2.2ЩО(И)'!AM84, DataSheet!$E$9='2.2.2ЩО(И)'!AM84, DataSheet!$E$10='2.2.2ЩО(И)'!AM84), "30 мА", " ")</f>
        <v xml:space="preserve"> </v>
      </c>
      <c r="W84" s="77" t="str">
        <f>IF(OR(EXACT(DataSheet!$E$7,AM84), EXACT(DataSheet!$E$8,AM84), EXACT(DataSheet!$E$9,AM84), EXACT(DataSheet!$E$10,AM84)) = TRUE, "KM", "")</f>
        <v/>
      </c>
      <c r="X84" s="69"/>
      <c r="Y84" s="69"/>
      <c r="Z84" s="69"/>
      <c r="AA84" s="76">
        <f t="shared" si="8"/>
        <v>0</v>
      </c>
      <c r="AB84" s="76">
        <f t="shared" si="9"/>
        <v>4.2780748663101607</v>
      </c>
      <c r="AC84" s="76">
        <f t="shared" si="10"/>
        <v>0</v>
      </c>
      <c r="AD84" s="76" t="str">
        <f t="shared" ca="1" si="11"/>
        <v>2.2.2ЩО(И)-2 - 0,8 - 4,3 - 15*0,2 - ВВГнг(А)-LSLTx 3x6</v>
      </c>
      <c r="AE84" s="76" t="str">
        <f t="shared" ref="AE84:AE90" si="20">$A$8 &amp; " " &amp; AN84</f>
        <v>ВВГнг(А)-LSLTx 3x6</v>
      </c>
      <c r="AF84" s="78">
        <v>6</v>
      </c>
      <c r="AG84" s="79">
        <f t="shared" si="12"/>
        <v>12</v>
      </c>
      <c r="AH84" s="79">
        <v>15</v>
      </c>
      <c r="AI84" s="80">
        <f t="shared" si="13"/>
        <v>12</v>
      </c>
      <c r="AJ84" s="81">
        <f t="shared" si="14"/>
        <v>0.16666666666666666</v>
      </c>
      <c r="AK84" s="82" t="s">
        <v>166</v>
      </c>
      <c r="AL84" s="83">
        <f t="shared" si="15"/>
        <v>220</v>
      </c>
      <c r="AM84" s="82" t="s">
        <v>167</v>
      </c>
      <c r="AN84" s="84" t="str">
        <f t="shared" si="16"/>
        <v>3x6</v>
      </c>
      <c r="AO84" s="79">
        <f t="shared" ref="AO84:AO90" si="21">AH84</f>
        <v>15</v>
      </c>
      <c r="AP84" s="90">
        <v>380</v>
      </c>
      <c r="AQ84" s="140" t="s">
        <v>171</v>
      </c>
      <c r="AR84" s="140"/>
      <c r="AS84" s="140"/>
      <c r="AT84" s="140"/>
      <c r="AU84" s="91">
        <v>72</v>
      </c>
      <c r="AV84" s="91">
        <v>44</v>
      </c>
      <c r="AX84" s="88"/>
      <c r="AY84" s="88"/>
      <c r="AZ84" s="88"/>
      <c r="BA84" s="88"/>
      <c r="BB84" s="88"/>
      <c r="BC84" s="88">
        <v>4</v>
      </c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9"/>
      <c r="BT84" s="89"/>
      <c r="BU84" s="89"/>
    </row>
    <row r="85" spans="1:73" s="87" customFormat="1" ht="23.45" customHeight="1" x14ac:dyDescent="0.2">
      <c r="A85" s="69">
        <v>3</v>
      </c>
      <c r="B85" s="70" t="s">
        <v>172</v>
      </c>
      <c r="C85" s="71" t="str">
        <f t="shared" ca="1" si="2"/>
        <v>2.2.2ЩО(И)-3</v>
      </c>
      <c r="D85" s="69">
        <v>220</v>
      </c>
      <c r="E85" s="72" t="s">
        <v>88</v>
      </c>
      <c r="F85" s="73" t="s">
        <v>164</v>
      </c>
      <c r="G85" s="74"/>
      <c r="H85" s="75">
        <f t="shared" ref="H85:H92" si="22">SUMPRODUCT($AX$81:$BG$81,AX85:BG85)*0.001</f>
        <v>0.40800000000000003</v>
      </c>
      <c r="I85" s="75">
        <v>1</v>
      </c>
      <c r="J85" s="76">
        <f t="shared" si="17"/>
        <v>0.40800000000000003</v>
      </c>
      <c r="K85" s="72">
        <v>0.85</v>
      </c>
      <c r="L85" s="76">
        <f t="shared" si="3"/>
        <v>0.61974433840310228</v>
      </c>
      <c r="M85" s="72">
        <v>1</v>
      </c>
      <c r="N85" s="76">
        <f t="shared" si="4"/>
        <v>0.40800000000000003</v>
      </c>
      <c r="O85" s="76">
        <f t="shared" si="5"/>
        <v>0.25285569006846575</v>
      </c>
      <c r="P85" s="76">
        <f t="shared" si="18"/>
        <v>0.48000000000000004</v>
      </c>
      <c r="Q85" s="76">
        <f t="shared" si="6"/>
        <v>2.1818181818181821</v>
      </c>
      <c r="R85" s="76">
        <f t="shared" si="19"/>
        <v>2.4000000000000004</v>
      </c>
      <c r="S85" s="72" t="s">
        <v>173</v>
      </c>
      <c r="T85" s="72" t="s">
        <v>174</v>
      </c>
      <c r="U85" s="77">
        <f t="shared" si="7"/>
        <v>10</v>
      </c>
      <c r="V85" s="77" t="str">
        <f>IF(OR(DataSheet!$E$4='2.2.2ЩО(И)'!AM85, DataSheet!$E$5='2.2.2ЩО(И)'!AM85, DataSheet!$E$9='2.2.2ЩО(И)'!AM85, DataSheet!$E$10='2.2.2ЩО(И)'!AM85), "30 мА", " ")</f>
        <v xml:space="preserve"> </v>
      </c>
      <c r="W85" s="77" t="str">
        <f>IF(OR(EXACT(DataSheet!$E$7,AM85), EXACT(DataSheet!$E$8,AM85), EXACT(DataSheet!$E$9,AM85), EXACT(DataSheet!$E$10,AM85)) = TRUE, "KM", "")</f>
        <v>KM</v>
      </c>
      <c r="X85" s="69" t="s">
        <v>175</v>
      </c>
      <c r="Y85" s="69">
        <v>16</v>
      </c>
      <c r="Z85" s="69">
        <v>220</v>
      </c>
      <c r="AA85" s="76">
        <f t="shared" si="8"/>
        <v>0</v>
      </c>
      <c r="AB85" s="76">
        <f t="shared" si="9"/>
        <v>0</v>
      </c>
      <c r="AC85" s="76">
        <f t="shared" si="10"/>
        <v>2.1818181818181821</v>
      </c>
      <c r="AD85" s="76" t="str">
        <f t="shared" ca="1" si="11"/>
        <v>2.2.2ЩО(И)-3 - 0,41 - 2,2 - 15*0,1 - ВВГнг(А)-LSLTx 3x6</v>
      </c>
      <c r="AE85" s="76" t="str">
        <f t="shared" si="20"/>
        <v>ВВГнг(А)-LSLTx 3x6</v>
      </c>
      <c r="AF85" s="78">
        <v>6</v>
      </c>
      <c r="AG85" s="79">
        <f t="shared" si="12"/>
        <v>12</v>
      </c>
      <c r="AH85" s="79">
        <v>15</v>
      </c>
      <c r="AI85" s="80">
        <f t="shared" si="13"/>
        <v>6.12</v>
      </c>
      <c r="AJ85" s="81">
        <f t="shared" ref="AJ85" si="23">SUM(AI85/(AF85*AG85))</f>
        <v>8.5000000000000006E-2</v>
      </c>
      <c r="AK85" s="82" t="s">
        <v>166</v>
      </c>
      <c r="AL85" s="83">
        <f t="shared" si="15"/>
        <v>220</v>
      </c>
      <c r="AM85" s="82" t="s">
        <v>176</v>
      </c>
      <c r="AN85" s="84" t="str">
        <f t="shared" si="16"/>
        <v>3x6</v>
      </c>
      <c r="AO85" s="79">
        <f t="shared" si="21"/>
        <v>15</v>
      </c>
      <c r="AP85" s="90">
        <v>380</v>
      </c>
      <c r="AQ85" s="140" t="s">
        <v>171</v>
      </c>
      <c r="AR85" s="140"/>
      <c r="AS85" s="140"/>
      <c r="AT85" s="140"/>
      <c r="AU85" s="91">
        <v>72</v>
      </c>
      <c r="AV85" s="91">
        <v>44</v>
      </c>
      <c r="AX85" s="88"/>
      <c r="AY85" s="88">
        <v>12</v>
      </c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9"/>
      <c r="BT85" s="89"/>
      <c r="BU85" s="89"/>
    </row>
    <row r="86" spans="1:73" s="87" customFormat="1" ht="23.45" customHeight="1" x14ac:dyDescent="0.2">
      <c r="A86" s="69">
        <v>4</v>
      </c>
      <c r="B86" s="70" t="s">
        <v>177</v>
      </c>
      <c r="C86" s="71" t="str">
        <f t="shared" ca="1" si="2"/>
        <v>2.2.2ЩО(И)-4</v>
      </c>
      <c r="D86" s="69">
        <v>220</v>
      </c>
      <c r="E86" s="72" t="s">
        <v>84</v>
      </c>
      <c r="F86" s="73" t="s">
        <v>164</v>
      </c>
      <c r="G86" s="74"/>
      <c r="H86" s="75">
        <f t="shared" si="22"/>
        <v>0.54400000000000004</v>
      </c>
      <c r="I86" s="75">
        <v>1</v>
      </c>
      <c r="J86" s="76">
        <f t="shared" si="17"/>
        <v>0.54400000000000004</v>
      </c>
      <c r="K86" s="72">
        <v>0.85</v>
      </c>
      <c r="L86" s="76">
        <f t="shared" si="3"/>
        <v>0.61974433840310228</v>
      </c>
      <c r="M86" s="72">
        <v>1</v>
      </c>
      <c r="N86" s="76">
        <f t="shared" si="4"/>
        <v>0.54400000000000004</v>
      </c>
      <c r="O86" s="76">
        <f t="shared" si="5"/>
        <v>0.33714092009128765</v>
      </c>
      <c r="P86" s="76">
        <f t="shared" si="18"/>
        <v>0.64</v>
      </c>
      <c r="Q86" s="76">
        <f t="shared" si="6"/>
        <v>2.9090909090909092</v>
      </c>
      <c r="R86" s="76">
        <f t="shared" si="19"/>
        <v>3.2</v>
      </c>
      <c r="S86" s="72" t="s">
        <v>173</v>
      </c>
      <c r="T86" s="72" t="s">
        <v>174</v>
      </c>
      <c r="U86" s="77">
        <f t="shared" si="7"/>
        <v>10</v>
      </c>
      <c r="V86" s="77" t="str">
        <f>IF(OR(DataSheet!$E$4='2.2.2ЩО(И)'!AM86, DataSheet!$E$5='2.2.2ЩО(И)'!AM86, DataSheet!$E$9='2.2.2ЩО(И)'!AM86, DataSheet!$E$10='2.2.2ЩО(И)'!AM86), "30 мА", " ")</f>
        <v xml:space="preserve"> </v>
      </c>
      <c r="W86" s="77" t="str">
        <f>IF(OR(EXACT(DataSheet!$E$7,AM86), EXACT(DataSheet!$E$8,AM86), EXACT(DataSheet!$E$9,AM86), EXACT(DataSheet!$E$10,AM86)) = TRUE, "KM", "")</f>
        <v/>
      </c>
      <c r="X86" s="69"/>
      <c r="Y86" s="69"/>
      <c r="Z86" s="69"/>
      <c r="AA86" s="76">
        <f t="shared" si="8"/>
        <v>2.9090909090909092</v>
      </c>
      <c r="AB86" s="76">
        <f t="shared" si="9"/>
        <v>0</v>
      </c>
      <c r="AC86" s="76">
        <f t="shared" si="10"/>
        <v>0</v>
      </c>
      <c r="AD86" s="76" t="str">
        <f t="shared" ca="1" si="11"/>
        <v>2.2.2ЩО(И)-4 - 0,54 - 2,9 - 15*0,1 - ВВГнг(А)-LSLTx 3x6</v>
      </c>
      <c r="AE86" s="76" t="str">
        <f t="shared" si="20"/>
        <v>ВВГнг(А)-LSLTx 3x6</v>
      </c>
      <c r="AF86" s="78">
        <v>6</v>
      </c>
      <c r="AG86" s="79">
        <f t="shared" si="12"/>
        <v>12</v>
      </c>
      <c r="AH86" s="79">
        <v>15</v>
      </c>
      <c r="AI86" s="80">
        <f t="shared" si="13"/>
        <v>8.16</v>
      </c>
      <c r="AJ86" s="81">
        <f t="shared" si="14"/>
        <v>0.11333333333333334</v>
      </c>
      <c r="AK86" s="82" t="s">
        <v>166</v>
      </c>
      <c r="AL86" s="83">
        <f t="shared" si="15"/>
        <v>220</v>
      </c>
      <c r="AM86" s="82" t="s">
        <v>178</v>
      </c>
      <c r="AN86" s="84" t="str">
        <f t="shared" si="16"/>
        <v>3x6</v>
      </c>
      <c r="AO86" s="79">
        <f t="shared" si="21"/>
        <v>15</v>
      </c>
      <c r="AP86" s="90"/>
      <c r="AQ86" s="92"/>
      <c r="AR86" s="92"/>
      <c r="AS86" s="92"/>
      <c r="AT86" s="92"/>
      <c r="AU86" s="91"/>
      <c r="AV86" s="93"/>
      <c r="AX86" s="89"/>
      <c r="AY86" s="89">
        <v>16</v>
      </c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</row>
    <row r="87" spans="1:73" s="87" customFormat="1" ht="23.45" customHeight="1" x14ac:dyDescent="0.2">
      <c r="A87" s="69">
        <v>5</v>
      </c>
      <c r="B87" s="70" t="s">
        <v>179</v>
      </c>
      <c r="C87" s="71" t="str">
        <f t="shared" ca="1" si="2"/>
        <v>2.2.2ЩО(И)-5</v>
      </c>
      <c r="D87" s="69">
        <v>220</v>
      </c>
      <c r="E87" s="72" t="s">
        <v>86</v>
      </c>
      <c r="F87" s="73" t="s">
        <v>164</v>
      </c>
      <c r="G87" s="74"/>
      <c r="H87" s="75">
        <f t="shared" si="22"/>
        <v>0.27</v>
      </c>
      <c r="I87" s="75">
        <v>1</v>
      </c>
      <c r="J87" s="76">
        <f t="shared" si="17"/>
        <v>0.27</v>
      </c>
      <c r="K87" s="72">
        <v>0.85</v>
      </c>
      <c r="L87" s="76">
        <f t="shared" si="3"/>
        <v>0.61974433840310228</v>
      </c>
      <c r="M87" s="72">
        <v>1</v>
      </c>
      <c r="N87" s="76">
        <f t="shared" si="4"/>
        <v>0.27</v>
      </c>
      <c r="O87" s="76">
        <f t="shared" si="5"/>
        <v>0.16733097136883762</v>
      </c>
      <c r="P87" s="76">
        <f t="shared" si="18"/>
        <v>0.31764705882352945</v>
      </c>
      <c r="Q87" s="76">
        <f t="shared" si="6"/>
        <v>1.4438502673796794</v>
      </c>
      <c r="R87" s="76">
        <f t="shared" si="19"/>
        <v>1.5882352941176474</v>
      </c>
      <c r="S87" s="72" t="s">
        <v>173</v>
      </c>
      <c r="T87" s="72" t="s">
        <v>174</v>
      </c>
      <c r="U87" s="77">
        <f t="shared" si="7"/>
        <v>10</v>
      </c>
      <c r="V87" s="77" t="str">
        <f>IF(OR(DataSheet!$E$4='2.2.2ЩО(И)'!AM87, DataSheet!$E$5='2.2.2ЩО(И)'!AM87, DataSheet!$E$9='2.2.2ЩО(И)'!AM87, DataSheet!$E$10='2.2.2ЩО(И)'!AM87), "30 мА", " ")</f>
        <v>30 мА</v>
      </c>
      <c r="W87" s="77" t="str">
        <f>IF(OR(EXACT(DataSheet!$E$7,AM87), EXACT(DataSheet!$E$8,AM87), EXACT(DataSheet!$E$9,AM87), EXACT(DataSheet!$E$10,AM87)) = TRUE, "KM", "")</f>
        <v/>
      </c>
      <c r="X87" s="69"/>
      <c r="Y87" s="69"/>
      <c r="Z87" s="69"/>
      <c r="AA87" s="76">
        <f t="shared" si="8"/>
        <v>0</v>
      </c>
      <c r="AB87" s="76">
        <f t="shared" si="9"/>
        <v>1.4438502673796794</v>
      </c>
      <c r="AC87" s="76">
        <f t="shared" si="10"/>
        <v>0</v>
      </c>
      <c r="AD87" s="76" t="str">
        <f t="shared" ca="1" si="11"/>
        <v>2.2.2ЩО(И)-5 - 0,27 - 1,4 - 15*0,1 - ВВГнг(А)-LSLTx 3x6</v>
      </c>
      <c r="AE87" s="76" t="str">
        <f t="shared" si="20"/>
        <v>ВВГнг(А)-LSLTx 3x6</v>
      </c>
      <c r="AF87" s="78">
        <v>6</v>
      </c>
      <c r="AG87" s="79">
        <f t="shared" si="12"/>
        <v>12</v>
      </c>
      <c r="AH87" s="79">
        <v>15</v>
      </c>
      <c r="AI87" s="80">
        <f t="shared" si="13"/>
        <v>4.0500000000000007</v>
      </c>
      <c r="AJ87" s="81">
        <f t="shared" si="14"/>
        <v>5.6250000000000008E-2</v>
      </c>
      <c r="AK87" s="82" t="s">
        <v>166</v>
      </c>
      <c r="AL87" s="83">
        <f t="shared" si="15"/>
        <v>220</v>
      </c>
      <c r="AM87" s="82" t="s">
        <v>180</v>
      </c>
      <c r="AN87" s="84" t="str">
        <f t="shared" si="16"/>
        <v>3x6</v>
      </c>
      <c r="AO87" s="79">
        <f t="shared" si="21"/>
        <v>15</v>
      </c>
      <c r="AP87" s="90"/>
      <c r="AQ87" s="92"/>
      <c r="AR87" s="92"/>
      <c r="AS87" s="92"/>
      <c r="AT87" s="92"/>
      <c r="AU87" s="91"/>
      <c r="AV87" s="93"/>
      <c r="AX87" s="89"/>
      <c r="AY87" s="89"/>
      <c r="AZ87" s="89"/>
      <c r="BA87" s="89"/>
      <c r="BB87" s="89"/>
      <c r="BC87" s="89">
        <v>18</v>
      </c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</row>
    <row r="88" spans="1:73" s="87" customFormat="1" ht="23.45" customHeight="1" x14ac:dyDescent="0.2">
      <c r="A88" s="69">
        <v>6</v>
      </c>
      <c r="B88" s="70" t="s">
        <v>181</v>
      </c>
      <c r="C88" s="71" t="str">
        <f t="shared" ca="1" si="2"/>
        <v>2.2.2ЩО(И)-6</v>
      </c>
      <c r="D88" s="69">
        <v>220</v>
      </c>
      <c r="E88" s="72" t="s">
        <v>88</v>
      </c>
      <c r="F88" s="73" t="s">
        <v>164</v>
      </c>
      <c r="G88" s="74"/>
      <c r="H88" s="75">
        <f t="shared" si="22"/>
        <v>0.23800000000000002</v>
      </c>
      <c r="I88" s="75">
        <v>1</v>
      </c>
      <c r="J88" s="76">
        <f t="shared" si="17"/>
        <v>0.23800000000000002</v>
      </c>
      <c r="K88" s="72">
        <v>0.85</v>
      </c>
      <c r="L88" s="76">
        <f t="shared" si="3"/>
        <v>0.61974433840310228</v>
      </c>
      <c r="M88" s="72">
        <v>1</v>
      </c>
      <c r="N88" s="76">
        <f t="shared" si="4"/>
        <v>0.23800000000000002</v>
      </c>
      <c r="O88" s="76">
        <f t="shared" si="5"/>
        <v>0.14749915253993837</v>
      </c>
      <c r="P88" s="76">
        <f t="shared" si="18"/>
        <v>0.28000000000000003</v>
      </c>
      <c r="Q88" s="76">
        <f t="shared" si="6"/>
        <v>1.2727272727272729</v>
      </c>
      <c r="R88" s="76">
        <f t="shared" si="19"/>
        <v>1.4000000000000004</v>
      </c>
      <c r="S88" s="72" t="s">
        <v>173</v>
      </c>
      <c r="T88" s="72" t="s">
        <v>174</v>
      </c>
      <c r="U88" s="77">
        <f t="shared" si="7"/>
        <v>10</v>
      </c>
      <c r="V88" s="77" t="str">
        <f>IF(OR(DataSheet!$E$4='2.2.2ЩО(И)'!AM88, DataSheet!$E$5='2.2.2ЩО(И)'!AM88, DataSheet!$E$9='2.2.2ЩО(И)'!AM88, DataSheet!$E$10='2.2.2ЩО(И)'!AM88), "30 мА", " ")</f>
        <v>30 мА</v>
      </c>
      <c r="W88" s="77" t="str">
        <f>IF(OR(EXACT(DataSheet!$E$7,AM88), EXACT(DataSheet!$E$8,AM88), EXACT(DataSheet!$E$9,AM88), EXACT(DataSheet!$E$10,AM88)) = TRUE, "KM", "")</f>
        <v>KM</v>
      </c>
      <c r="X88" s="69" t="s">
        <v>175</v>
      </c>
      <c r="Y88" s="69">
        <v>16</v>
      </c>
      <c r="Z88" s="69">
        <v>220</v>
      </c>
      <c r="AA88" s="76">
        <f t="shared" si="8"/>
        <v>0</v>
      </c>
      <c r="AB88" s="76">
        <f t="shared" si="9"/>
        <v>0</v>
      </c>
      <c r="AC88" s="76">
        <f t="shared" si="10"/>
        <v>1.2727272727272729</v>
      </c>
      <c r="AD88" s="76" t="str">
        <f t="shared" ca="1" si="11"/>
        <v>2.2.2ЩО(И)-6 - 0,24 - 1,3 - 15*0 - ВВГнг(А)-LSLTx 3x6</v>
      </c>
      <c r="AE88" s="76" t="str">
        <f t="shared" si="20"/>
        <v>ВВГнг(А)-LSLTx 3x6</v>
      </c>
      <c r="AF88" s="78">
        <v>6</v>
      </c>
      <c r="AG88" s="79">
        <f t="shared" si="12"/>
        <v>12</v>
      </c>
      <c r="AH88" s="79">
        <v>15</v>
      </c>
      <c r="AI88" s="80">
        <f t="shared" si="13"/>
        <v>3.5700000000000003</v>
      </c>
      <c r="AJ88" s="81">
        <f t="shared" ref="AJ88:AJ90" si="24">SUM(AI88/(AF88*AG88))</f>
        <v>4.958333333333334E-2</v>
      </c>
      <c r="AK88" s="82" t="s">
        <v>166</v>
      </c>
      <c r="AL88" s="83">
        <f t="shared" si="15"/>
        <v>220</v>
      </c>
      <c r="AM88" s="82" t="s">
        <v>182</v>
      </c>
      <c r="AN88" s="84" t="str">
        <f t="shared" si="16"/>
        <v>3x6</v>
      </c>
      <c r="AO88" s="79">
        <f t="shared" si="21"/>
        <v>15</v>
      </c>
      <c r="AP88" s="90">
        <v>380</v>
      </c>
      <c r="AQ88" s="140" t="s">
        <v>171</v>
      </c>
      <c r="AR88" s="140"/>
      <c r="AS88" s="140"/>
      <c r="AT88" s="140"/>
      <c r="AU88" s="91">
        <v>72</v>
      </c>
      <c r="AV88" s="91">
        <v>44</v>
      </c>
      <c r="AX88" s="88"/>
      <c r="AY88" s="88">
        <v>7</v>
      </c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9"/>
      <c r="BT88" s="89"/>
      <c r="BU88" s="89"/>
    </row>
    <row r="89" spans="1:73" s="87" customFormat="1" ht="23.45" customHeight="1" x14ac:dyDescent="0.2">
      <c r="A89" s="69">
        <v>7</v>
      </c>
      <c r="B89" s="70"/>
      <c r="C89" s="71" t="str">
        <f t="shared" ca="1" si="2"/>
        <v>2.2.2ЩО(И)-7</v>
      </c>
      <c r="D89" s="69">
        <v>220</v>
      </c>
      <c r="E89" s="72" t="s">
        <v>84</v>
      </c>
      <c r="F89" s="73" t="s">
        <v>164</v>
      </c>
      <c r="G89" s="74"/>
      <c r="H89" s="75">
        <v>2</v>
      </c>
      <c r="I89" s="75">
        <v>1</v>
      </c>
      <c r="J89" s="76">
        <f t="shared" si="17"/>
        <v>2</v>
      </c>
      <c r="K89" s="72">
        <v>0.85</v>
      </c>
      <c r="L89" s="76">
        <f t="shared" si="3"/>
        <v>0.61974433840310228</v>
      </c>
      <c r="M89" s="72">
        <v>1</v>
      </c>
      <c r="N89" s="76">
        <f t="shared" si="4"/>
        <v>2</v>
      </c>
      <c r="O89" s="76">
        <f t="shared" si="5"/>
        <v>1.2394886768062046</v>
      </c>
      <c r="P89" s="76">
        <f t="shared" si="18"/>
        <v>2.3529411764705883</v>
      </c>
      <c r="Q89" s="76">
        <f t="shared" si="6"/>
        <v>10.695187165775401</v>
      </c>
      <c r="R89" s="76">
        <f t="shared" si="19"/>
        <v>11.764705882352942</v>
      </c>
      <c r="S89" s="72" t="s">
        <v>173</v>
      </c>
      <c r="T89" s="72" t="s">
        <v>174</v>
      </c>
      <c r="U89" s="77">
        <f t="shared" si="7"/>
        <v>16</v>
      </c>
      <c r="V89" s="77" t="str">
        <f>IF(OR(DataSheet!$E$4='2.2.2ЩО(И)'!AM89, DataSheet!$E$5='2.2.2ЩО(И)'!AM89, DataSheet!$E$9='2.2.2ЩО(И)'!AM89, DataSheet!$E$10='2.2.2ЩО(И)'!AM89), "30 мА", " ")</f>
        <v xml:space="preserve"> </v>
      </c>
      <c r="W89" s="77" t="str">
        <f>IF(OR(EXACT(DataSheet!$E$7,AM89), EXACT(DataSheet!$E$8,AM89), EXACT(DataSheet!$E$9,AM89), EXACT(DataSheet!$E$10,AM89)) = TRUE, "KM", "")</f>
        <v/>
      </c>
      <c r="X89" s="69"/>
      <c r="Y89" s="69"/>
      <c r="Z89" s="69"/>
      <c r="AA89" s="76">
        <f t="shared" si="8"/>
        <v>10.695187165775401</v>
      </c>
      <c r="AB89" s="76">
        <f t="shared" si="9"/>
        <v>0</v>
      </c>
      <c r="AC89" s="76">
        <f t="shared" si="10"/>
        <v>0</v>
      </c>
      <c r="AD89" s="76" t="str">
        <f t="shared" ca="1" si="11"/>
        <v>2.2.2ЩО(И)-7 - 2 - 10,7 - 15*0,4 - ВВГнг(А)-LSLTx 3x6</v>
      </c>
      <c r="AE89" s="76" t="str">
        <f t="shared" si="20"/>
        <v>ВВГнг(А)-LSLTx 3x6</v>
      </c>
      <c r="AF89" s="78">
        <v>6</v>
      </c>
      <c r="AG89" s="79">
        <f t="shared" si="12"/>
        <v>12</v>
      </c>
      <c r="AH89" s="79">
        <v>15</v>
      </c>
      <c r="AI89" s="80">
        <f t="shared" si="13"/>
        <v>30</v>
      </c>
      <c r="AJ89" s="81">
        <f t="shared" si="24"/>
        <v>0.41666666666666669</v>
      </c>
      <c r="AK89" s="82" t="s">
        <v>166</v>
      </c>
      <c r="AL89" s="83">
        <f t="shared" si="15"/>
        <v>220</v>
      </c>
      <c r="AM89" s="82" t="s">
        <v>178</v>
      </c>
      <c r="AN89" s="84" t="str">
        <f t="shared" si="16"/>
        <v>3x6</v>
      </c>
      <c r="AO89" s="79">
        <f t="shared" si="21"/>
        <v>15</v>
      </c>
      <c r="AP89" s="90">
        <v>380</v>
      </c>
      <c r="AQ89" s="140" t="s">
        <v>171</v>
      </c>
      <c r="AR89" s="140"/>
      <c r="AS89" s="140"/>
      <c r="AT89" s="140"/>
      <c r="AU89" s="91">
        <v>72</v>
      </c>
      <c r="AV89" s="91">
        <v>44</v>
      </c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9"/>
      <c r="BT89" s="89"/>
      <c r="BU89" s="89"/>
    </row>
    <row r="90" spans="1:73" s="87" customFormat="1" ht="23.45" customHeight="1" x14ac:dyDescent="0.2">
      <c r="A90" s="69">
        <v>8</v>
      </c>
      <c r="B90" s="70"/>
      <c r="C90" s="71" t="str">
        <f t="shared" ca="1" si="2"/>
        <v>2.2.2ЩО(И)-8</v>
      </c>
      <c r="D90" s="69">
        <v>220</v>
      </c>
      <c r="E90" s="72" t="s">
        <v>86</v>
      </c>
      <c r="F90" s="73" t="s">
        <v>164</v>
      </c>
      <c r="G90" s="74"/>
      <c r="H90" s="75">
        <f t="shared" si="22"/>
        <v>0</v>
      </c>
      <c r="I90" s="75">
        <v>1</v>
      </c>
      <c r="J90" s="76">
        <f t="shared" si="17"/>
        <v>0</v>
      </c>
      <c r="K90" s="72">
        <v>0.85</v>
      </c>
      <c r="L90" s="76">
        <f t="shared" si="3"/>
        <v>0.61974433840310228</v>
      </c>
      <c r="M90" s="72">
        <v>1</v>
      </c>
      <c r="N90" s="76">
        <f t="shared" si="4"/>
        <v>0</v>
      </c>
      <c r="O90" s="76">
        <f t="shared" si="5"/>
        <v>0</v>
      </c>
      <c r="P90" s="76">
        <f t="shared" si="18"/>
        <v>0</v>
      </c>
      <c r="Q90" s="76">
        <f t="shared" si="6"/>
        <v>0</v>
      </c>
      <c r="R90" s="76">
        <f t="shared" si="19"/>
        <v>0</v>
      </c>
      <c r="S90" s="72" t="s">
        <v>173</v>
      </c>
      <c r="T90" s="72" t="s">
        <v>174</v>
      </c>
      <c r="U90" s="77">
        <f t="shared" si="7"/>
        <v>10</v>
      </c>
      <c r="V90" s="77" t="str">
        <f>IF(OR(DataSheet!$E$4='2.2.2ЩО(И)'!AM90, DataSheet!$E$5='2.2.2ЩО(И)'!AM90, DataSheet!$E$9='2.2.2ЩО(И)'!AM90, DataSheet!$E$10='2.2.2ЩО(И)'!AM90), "30 мА", " ")</f>
        <v xml:space="preserve"> </v>
      </c>
      <c r="W90" s="77" t="str">
        <f>IF(OR(EXACT(DataSheet!$E$7,AM90), EXACT(DataSheet!$E$8,AM90), EXACT(DataSheet!$E$9,AM90), EXACT(DataSheet!$E$10,AM90)) = TRUE, "KM", "")</f>
        <v/>
      </c>
      <c r="X90" s="69"/>
      <c r="Y90" s="69"/>
      <c r="Z90" s="69"/>
      <c r="AA90" s="76">
        <f t="shared" si="8"/>
        <v>0</v>
      </c>
      <c r="AB90" s="76">
        <f t="shared" si="9"/>
        <v>0</v>
      </c>
      <c r="AC90" s="76">
        <f t="shared" si="10"/>
        <v>0</v>
      </c>
      <c r="AD90" s="76" t="str">
        <f t="shared" ca="1" si="11"/>
        <v>2.2.2ЩО(И)-8 - 0 - 0 - 15*0 - ВВГнг(А)-LSLTx 3x6</v>
      </c>
      <c r="AE90" s="76" t="str">
        <f t="shared" si="20"/>
        <v>ВВГнг(А)-LSLTx 3x6</v>
      </c>
      <c r="AF90" s="78">
        <v>6</v>
      </c>
      <c r="AG90" s="79">
        <f t="shared" si="12"/>
        <v>12</v>
      </c>
      <c r="AH90" s="79">
        <v>15</v>
      </c>
      <c r="AI90" s="80">
        <f t="shared" si="13"/>
        <v>0</v>
      </c>
      <c r="AJ90" s="81">
        <f t="shared" si="24"/>
        <v>0</v>
      </c>
      <c r="AK90" s="82" t="s">
        <v>166</v>
      </c>
      <c r="AL90" s="83">
        <f t="shared" si="15"/>
        <v>220</v>
      </c>
      <c r="AM90" s="82" t="s">
        <v>178</v>
      </c>
      <c r="AN90" s="84" t="str">
        <f t="shared" si="16"/>
        <v>3x6</v>
      </c>
      <c r="AO90" s="79">
        <f t="shared" si="21"/>
        <v>15</v>
      </c>
      <c r="AP90" s="90">
        <v>380</v>
      </c>
      <c r="AQ90" s="140" t="s">
        <v>171</v>
      </c>
      <c r="AR90" s="140"/>
      <c r="AS90" s="140"/>
      <c r="AT90" s="140"/>
      <c r="AU90" s="91">
        <v>72</v>
      </c>
      <c r="AV90" s="91">
        <v>44</v>
      </c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9"/>
      <c r="BT90" s="89"/>
      <c r="BU90" s="89"/>
    </row>
    <row r="91" spans="1:73" s="87" customFormat="1" ht="21.95" customHeight="1" x14ac:dyDescent="0.2">
      <c r="A91" s="69">
        <v>9</v>
      </c>
      <c r="B91" s="70"/>
      <c r="C91" s="71" t="str">
        <f t="shared" ca="1" si="2"/>
        <v>2.2.2ЩО(И)-9</v>
      </c>
      <c r="D91" s="69">
        <v>220</v>
      </c>
      <c r="E91" s="72" t="s">
        <v>88</v>
      </c>
      <c r="F91" s="73" t="s">
        <v>183</v>
      </c>
      <c r="G91" s="94"/>
      <c r="H91" s="75">
        <f t="shared" si="22"/>
        <v>0</v>
      </c>
      <c r="I91" s="73"/>
      <c r="J91" s="76">
        <f t="shared" si="17"/>
        <v>0</v>
      </c>
      <c r="K91" s="72">
        <v>0.85</v>
      </c>
      <c r="L91" s="76">
        <f t="shared" si="3"/>
        <v>0.61974433840310228</v>
      </c>
      <c r="M91" s="72">
        <v>1</v>
      </c>
      <c r="N91" s="76">
        <f t="shared" si="4"/>
        <v>0</v>
      </c>
      <c r="O91" s="76">
        <f t="shared" si="5"/>
        <v>0</v>
      </c>
      <c r="P91" s="76">
        <f t="shared" si="18"/>
        <v>0</v>
      </c>
      <c r="Q91" s="76">
        <f t="shared" si="6"/>
        <v>0</v>
      </c>
      <c r="R91" s="76">
        <f t="shared" si="19"/>
        <v>0</v>
      </c>
      <c r="S91" s="72" t="s">
        <v>173</v>
      </c>
      <c r="T91" s="72" t="s">
        <v>174</v>
      </c>
      <c r="U91" s="77">
        <f t="shared" si="7"/>
        <v>10</v>
      </c>
      <c r="V91" s="77" t="str">
        <f>IF(OR(DataSheet!$E$4='2.2.2ЩО(И)'!AM91, DataSheet!$E$5='2.2.2ЩО(И)'!AM91, DataSheet!$E$9='2.2.2ЩО(И)'!AM91, DataSheet!$E$10='2.2.2ЩО(И)'!AM91), "30 мА", " ")</f>
        <v xml:space="preserve"> </v>
      </c>
      <c r="W91" s="77" t="str">
        <f>IF(OR(EXACT(DataSheet!$E$7,AM91), EXACT(DataSheet!$E$8,AM91), EXACT(DataSheet!$E$9,AM91), EXACT(DataSheet!$E$10,AM91)) = TRUE, "KM", "")</f>
        <v/>
      </c>
      <c r="X91" s="69"/>
      <c r="Y91" s="69"/>
      <c r="Z91" s="69"/>
      <c r="AA91" s="76">
        <f t="shared" si="8"/>
        <v>0</v>
      </c>
      <c r="AB91" s="76">
        <f t="shared" si="9"/>
        <v>0</v>
      </c>
      <c r="AC91" s="76">
        <f t="shared" si="10"/>
        <v>0</v>
      </c>
      <c r="AD91" s="76" t="str">
        <f>IF(AE91&lt;&gt;0, C91&amp;" - "&amp;ROUND(N91,2)&amp;" - "&amp;ROUND(Q91,1)&amp;" - "&amp;AH91&amp;"*"&amp;ROUND(AJ91,1)&amp;" - "&amp;AE91, " "&amp;"*"&amp;" ")</f>
        <v xml:space="preserve"> * </v>
      </c>
      <c r="AE91" s="76"/>
      <c r="AF91" s="78"/>
      <c r="AG91" s="79"/>
      <c r="AH91" s="79"/>
      <c r="AI91" s="80"/>
      <c r="AJ91" s="81"/>
      <c r="AK91" s="82" t="s">
        <v>166</v>
      </c>
      <c r="AL91" s="83">
        <f t="shared" si="15"/>
        <v>220</v>
      </c>
      <c r="AM91" s="82" t="s">
        <v>178</v>
      </c>
      <c r="AN91" s="84" t="str">
        <f t="shared" si="16"/>
        <v>3x</v>
      </c>
      <c r="AO91" s="79"/>
      <c r="AP91" s="90"/>
      <c r="AQ91" s="92"/>
      <c r="AR91" s="92"/>
      <c r="AS91" s="92"/>
      <c r="AT91" s="92"/>
      <c r="AU91" s="91"/>
      <c r="AV91" s="93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95"/>
      <c r="BU91" s="95"/>
    </row>
    <row r="92" spans="1:73" s="87" customFormat="1" ht="21.95" customHeight="1" x14ac:dyDescent="0.2">
      <c r="A92" s="69">
        <v>10</v>
      </c>
      <c r="B92" s="70"/>
      <c r="C92" s="71" t="str">
        <f t="shared" ca="1" si="2"/>
        <v>2.2.2ЩО(И)-10</v>
      </c>
      <c r="D92" s="69">
        <v>220</v>
      </c>
      <c r="E92" s="72" t="s">
        <v>84</v>
      </c>
      <c r="F92" s="73" t="s">
        <v>183</v>
      </c>
      <c r="G92" s="94"/>
      <c r="H92" s="75">
        <f t="shared" si="22"/>
        <v>0</v>
      </c>
      <c r="I92" s="73"/>
      <c r="J92" s="76">
        <f t="shared" si="17"/>
        <v>0</v>
      </c>
      <c r="K92" s="72">
        <v>0.85</v>
      </c>
      <c r="L92" s="76">
        <f t="shared" si="3"/>
        <v>0.61974433840310228</v>
      </c>
      <c r="M92" s="72">
        <v>1</v>
      </c>
      <c r="N92" s="76">
        <f t="shared" si="4"/>
        <v>0</v>
      </c>
      <c r="O92" s="76">
        <f t="shared" si="5"/>
        <v>0</v>
      </c>
      <c r="P92" s="76">
        <f t="shared" si="18"/>
        <v>0</v>
      </c>
      <c r="Q92" s="76">
        <f t="shared" si="6"/>
        <v>0</v>
      </c>
      <c r="R92" s="76">
        <f t="shared" si="19"/>
        <v>0</v>
      </c>
      <c r="S92" s="72" t="s">
        <v>173</v>
      </c>
      <c r="T92" s="72" t="s">
        <v>174</v>
      </c>
      <c r="U92" s="77">
        <f t="shared" si="7"/>
        <v>10</v>
      </c>
      <c r="V92" s="77" t="str">
        <f>IF(OR(DataSheet!$E$4='2.2.2ЩО(И)'!AM92, DataSheet!$E$5='2.2.2ЩО(И)'!AM92, DataSheet!$E$9='2.2.2ЩО(И)'!AM92, DataSheet!$E$10='2.2.2ЩО(И)'!AM92), "30 мА", " ")</f>
        <v xml:space="preserve"> </v>
      </c>
      <c r="W92" s="77" t="str">
        <f>IF(OR(EXACT(DataSheet!$E$7,AM92), EXACT(DataSheet!$E$8,AM92), EXACT(DataSheet!$E$9,AM92), EXACT(DataSheet!$E$10,AM92)) = TRUE, "KM", "")</f>
        <v/>
      </c>
      <c r="X92" s="69"/>
      <c r="Y92" s="69"/>
      <c r="Z92" s="69"/>
      <c r="AA92" s="76">
        <f t="shared" si="8"/>
        <v>0</v>
      </c>
      <c r="AB92" s="76">
        <f t="shared" si="9"/>
        <v>0</v>
      </c>
      <c r="AC92" s="76">
        <f t="shared" si="10"/>
        <v>0</v>
      </c>
      <c r="AD92" s="76" t="str">
        <f>IF(AE92&lt;&gt;0, C92&amp;" - "&amp;ROUND(N92,2)&amp;" - "&amp;ROUND(Q92,1)&amp;" - "&amp;AH92&amp;"*"&amp;ROUND(AJ92,1)&amp;" - "&amp;AE92, " "&amp;"*"&amp;" ")</f>
        <v xml:space="preserve"> * </v>
      </c>
      <c r="AE92" s="76"/>
      <c r="AF92" s="78"/>
      <c r="AG92" s="79"/>
      <c r="AH92" s="79"/>
      <c r="AI92" s="80"/>
      <c r="AJ92" s="81"/>
      <c r="AK92" s="82" t="s">
        <v>166</v>
      </c>
      <c r="AL92" s="83">
        <f t="shared" si="15"/>
        <v>220</v>
      </c>
      <c r="AM92" s="82" t="s">
        <v>178</v>
      </c>
      <c r="AN92" s="84" t="str">
        <f t="shared" si="16"/>
        <v>3x</v>
      </c>
      <c r="AO92" s="79"/>
      <c r="AP92" s="90"/>
      <c r="AQ92" s="92"/>
      <c r="AR92" s="92"/>
      <c r="AS92" s="92"/>
      <c r="AT92" s="92"/>
      <c r="AU92" s="91"/>
      <c r="AV92" s="93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</row>
    <row r="93" spans="1:73" s="87" customFormat="1" ht="21.95" customHeight="1" x14ac:dyDescent="0.2">
      <c r="A93" s="69">
        <v>11</v>
      </c>
      <c r="B93" s="70"/>
      <c r="C93" s="71" t="str">
        <f t="shared" ca="1" si="2"/>
        <v>2.2.2ЩО(И)-11</v>
      </c>
      <c r="D93" s="69">
        <v>220</v>
      </c>
      <c r="E93" s="72" t="s">
        <v>86</v>
      </c>
      <c r="F93" s="73" t="s">
        <v>183</v>
      </c>
      <c r="G93" s="94"/>
      <c r="H93" s="75"/>
      <c r="I93" s="73"/>
      <c r="J93" s="76">
        <f t="shared" si="17"/>
        <v>0</v>
      </c>
      <c r="K93" s="72">
        <v>0.85</v>
      </c>
      <c r="L93" s="76">
        <f t="shared" si="3"/>
        <v>0.61974433840310228</v>
      </c>
      <c r="M93" s="72">
        <v>1</v>
      </c>
      <c r="N93" s="76">
        <f t="shared" si="4"/>
        <v>0</v>
      </c>
      <c r="O93" s="76">
        <f t="shared" si="5"/>
        <v>0</v>
      </c>
      <c r="P93" s="76">
        <f t="shared" si="18"/>
        <v>0</v>
      </c>
      <c r="Q93" s="76">
        <f t="shared" si="6"/>
        <v>0</v>
      </c>
      <c r="R93" s="76">
        <f t="shared" si="19"/>
        <v>0</v>
      </c>
      <c r="S93" s="72" t="s">
        <v>173</v>
      </c>
      <c r="T93" s="72" t="s">
        <v>174</v>
      </c>
      <c r="U93" s="77">
        <f t="shared" si="7"/>
        <v>10</v>
      </c>
      <c r="V93" s="77" t="str">
        <f>IF(OR(DataSheet!$E$4='2.2.2ЩО(И)'!AM93, DataSheet!$E$5='2.2.2ЩО(И)'!AM93, DataSheet!$E$9='2.2.2ЩО(И)'!AM93, DataSheet!$E$10='2.2.2ЩО(И)'!AM93), "30 мА", " ")</f>
        <v xml:space="preserve"> </v>
      </c>
      <c r="W93" s="77" t="str">
        <f>IF(OR(EXACT(DataSheet!$E$7,AM93), EXACT(DataSheet!$E$8,AM93), EXACT(DataSheet!$E$9,AM93), EXACT(DataSheet!$E$10,AM93)) = TRUE, "KM", "")</f>
        <v/>
      </c>
      <c r="X93" s="69"/>
      <c r="Y93" s="69"/>
      <c r="Z93" s="69"/>
      <c r="AA93" s="76">
        <f t="shared" si="8"/>
        <v>0</v>
      </c>
      <c r="AB93" s="76">
        <f t="shared" si="9"/>
        <v>0</v>
      </c>
      <c r="AC93" s="76">
        <f t="shared" si="10"/>
        <v>0</v>
      </c>
      <c r="AD93" s="76" t="str">
        <f>IF(AE93&lt;&gt;0, C93&amp;" - "&amp;ROUND(N93,2)&amp;" - "&amp;ROUND(Q93,1)&amp;" - "&amp;AH93&amp;"*"&amp;ROUND(AJ93,1)&amp;" - "&amp;AE93, " "&amp;"*"&amp;" ")</f>
        <v xml:space="preserve"> * </v>
      </c>
      <c r="AE93" s="76"/>
      <c r="AF93" s="78"/>
      <c r="AG93" s="79"/>
      <c r="AH93" s="79"/>
      <c r="AI93" s="80"/>
      <c r="AJ93" s="81"/>
      <c r="AK93" s="82" t="s">
        <v>166</v>
      </c>
      <c r="AL93" s="83">
        <f t="shared" si="15"/>
        <v>220</v>
      </c>
      <c r="AM93" s="82" t="s">
        <v>178</v>
      </c>
      <c r="AN93" s="84" t="str">
        <f t="shared" si="16"/>
        <v>3x</v>
      </c>
      <c r="AO93" s="79"/>
      <c r="AP93" s="90"/>
      <c r="AQ93" s="92"/>
      <c r="AR93" s="92"/>
      <c r="AS93" s="92"/>
      <c r="AT93" s="92"/>
      <c r="AU93" s="91"/>
      <c r="AV93" s="93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</row>
    <row r="94" spans="1:73" s="87" customFormat="1" ht="21.95" customHeight="1" x14ac:dyDescent="0.2">
      <c r="A94" s="69">
        <v>12</v>
      </c>
      <c r="B94" s="70"/>
      <c r="C94" s="71" t="str">
        <f t="shared" ca="1" si="2"/>
        <v>2.2.2ЩО(И)-12</v>
      </c>
      <c r="D94" s="69">
        <v>220</v>
      </c>
      <c r="E94" s="72" t="s">
        <v>88</v>
      </c>
      <c r="F94" s="73" t="s">
        <v>183</v>
      </c>
      <c r="G94" s="94"/>
      <c r="H94" s="75"/>
      <c r="I94" s="73"/>
      <c r="J94" s="76">
        <f t="shared" si="17"/>
        <v>0</v>
      </c>
      <c r="K94" s="72">
        <v>0.85</v>
      </c>
      <c r="L94" s="76">
        <f t="shared" si="3"/>
        <v>0.61974433840310228</v>
      </c>
      <c r="M94" s="72">
        <v>1</v>
      </c>
      <c r="N94" s="76">
        <f t="shared" si="4"/>
        <v>0</v>
      </c>
      <c r="O94" s="76">
        <f t="shared" si="5"/>
        <v>0</v>
      </c>
      <c r="P94" s="76">
        <f t="shared" si="18"/>
        <v>0</v>
      </c>
      <c r="Q94" s="76">
        <f t="shared" si="6"/>
        <v>0</v>
      </c>
      <c r="R94" s="76">
        <f t="shared" si="19"/>
        <v>0</v>
      </c>
      <c r="S94" s="72" t="s">
        <v>173</v>
      </c>
      <c r="T94" s="72" t="s">
        <v>174</v>
      </c>
      <c r="U94" s="77">
        <f t="shared" si="7"/>
        <v>10</v>
      </c>
      <c r="V94" s="77" t="str">
        <f>IF(OR(DataSheet!$E$4='2.2.2ЩО(И)'!AM94, DataSheet!$E$5='2.2.2ЩО(И)'!AM94, DataSheet!$E$9='2.2.2ЩО(И)'!AM94, DataSheet!$E$10='2.2.2ЩО(И)'!AM94), "30 мА", " ")</f>
        <v xml:space="preserve"> </v>
      </c>
      <c r="W94" s="77" t="str">
        <f>IF(OR(EXACT(DataSheet!$E$7,AM94), EXACT(DataSheet!$E$8,AM94), EXACT(DataSheet!$E$9,AM94), EXACT(DataSheet!$E$10,AM94)) = TRUE, "KM", "")</f>
        <v/>
      </c>
      <c r="X94" s="69"/>
      <c r="Y94" s="69"/>
      <c r="Z94" s="69"/>
      <c r="AA94" s="76">
        <f t="shared" si="8"/>
        <v>0</v>
      </c>
      <c r="AB94" s="76">
        <f t="shared" si="9"/>
        <v>0</v>
      </c>
      <c r="AC94" s="76">
        <f t="shared" si="10"/>
        <v>0</v>
      </c>
      <c r="AD94" s="76" t="str">
        <f>IF(AE94&lt;&gt;0, C94&amp;" - "&amp;ROUND(N94,2)&amp;" - "&amp;ROUND(Q94,1)&amp;" - "&amp;AH94&amp;"*"&amp;ROUND(AJ94,1)&amp;" - "&amp;AE94, " "&amp;"*"&amp;" ")</f>
        <v xml:space="preserve"> * </v>
      </c>
      <c r="AE94" s="76"/>
      <c r="AF94" s="78"/>
      <c r="AG94" s="79"/>
      <c r="AH94" s="79"/>
      <c r="AI94" s="80"/>
      <c r="AJ94" s="81"/>
      <c r="AK94" s="82" t="s">
        <v>166</v>
      </c>
      <c r="AL94" s="83">
        <f t="shared" si="15"/>
        <v>220</v>
      </c>
      <c r="AM94" s="82" t="s">
        <v>178</v>
      </c>
      <c r="AN94" s="84" t="str">
        <f t="shared" si="16"/>
        <v>3x</v>
      </c>
      <c r="AO94" s="79"/>
      <c r="AP94" s="90"/>
      <c r="AQ94" s="92"/>
      <c r="AR94" s="92"/>
      <c r="AS94" s="92"/>
      <c r="AT94" s="92"/>
      <c r="AU94" s="91"/>
      <c r="AV94" s="93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</row>
    <row r="95" spans="1:73" s="111" customFormat="1" ht="23.45" hidden="1" customHeight="1" thickTop="1" thickBot="1" x14ac:dyDescent="0.25">
      <c r="A95" s="69">
        <v>14</v>
      </c>
      <c r="B95" s="96"/>
      <c r="C95" s="97"/>
      <c r="D95" s="98">
        <v>1</v>
      </c>
      <c r="E95" s="99" t="s">
        <v>86</v>
      </c>
      <c r="F95" s="100"/>
      <c r="G95" s="101"/>
      <c r="H95" s="101"/>
      <c r="I95" s="101">
        <v>1</v>
      </c>
      <c r="J95" s="99">
        <f t="shared" si="17"/>
        <v>0</v>
      </c>
      <c r="K95" s="99">
        <v>0.92</v>
      </c>
      <c r="L95" s="99">
        <f t="shared" si="3"/>
        <v>0.42599821613620459</v>
      </c>
      <c r="M95" s="76">
        <v>1</v>
      </c>
      <c r="N95" s="99">
        <f t="shared" si="4"/>
        <v>0</v>
      </c>
      <c r="O95" s="99">
        <f t="shared" si="5"/>
        <v>0</v>
      </c>
      <c r="P95" s="99">
        <f t="shared" si="18"/>
        <v>0</v>
      </c>
      <c r="Q95" s="99">
        <f t="shared" si="6"/>
        <v>0</v>
      </c>
      <c r="R95" s="99">
        <f t="shared" si="19"/>
        <v>0</v>
      </c>
      <c r="S95" s="99"/>
      <c r="T95" s="99"/>
      <c r="U95" s="98">
        <f t="shared" si="7"/>
        <v>10</v>
      </c>
      <c r="V95" s="98"/>
      <c r="W95" s="98"/>
      <c r="X95" s="98"/>
      <c r="Y95" s="98"/>
      <c r="Z95" s="98"/>
      <c r="AA95" s="99">
        <f t="shared" si="8"/>
        <v>0</v>
      </c>
      <c r="AB95" s="99">
        <f t="shared" si="9"/>
        <v>0</v>
      </c>
      <c r="AC95" s="99">
        <f t="shared" si="10"/>
        <v>0</v>
      </c>
      <c r="AD95" s="99" t="str">
        <f t="shared" ref="AD95:AD142" si="25">C95&amp;" - "&amp;ROUND(N95,2)&amp;" - "&amp;ROUND(Q95,1)&amp;" - "&amp;AH95&amp;" - "&amp;ROUND(AJ95,1)</f>
        <v xml:space="preserve"> - 0 - 0 -  - 0</v>
      </c>
      <c r="AE95" s="99" t="str">
        <f>IF(OR(E95="L1",E95="L2",E95="L3"),("ППГнг(А)-FRHF 3х"&amp;""&amp;AF95),IF(E95="3~",("ППГнг(А)-FRHF 5х"&amp;""&amp;AF95),неверно))</f>
        <v>ППГнг(А)-FRHF 3х1,5</v>
      </c>
      <c r="AF95" s="102">
        <f t="shared" ref="AF95:AF144" si="26">IF(AND(U95=1.6,D95=1),1.5,IF(AND(U95=1.6,D95=3),1.5,IF(AND(U95=2,D95=1),1.5,IF(AND(U95=2,D95=3),1.5,IF(AND(U95=2.5,D95=1),1.5,IF(AND(U95=2.5,D95=3),1.5,IF(AND(U95=3.15,D95=1),1.5,IF(AND(U95=3.15,D95=3),1.5,IF(AND(U95=4,D95=1),1.5,IF(AND(U95=4,D95=3),1.5,IF(AND(U95=5,D95=1),1.5,IF(AND(U95=5,D95=3),1.5,IF(AND(U95=6.3,D95=1),1.5,IF(AND(U95=6.3,D95=3),1.5,IF(AND(U95=8,D95=1),1.5,IF(AND(U95=8,D95=3),1.5,IF(AND(U95=10,D95=1),1.5,IF(AND(U95=10,D95=3),1.5,IF(AND(U95=12.5,D95=1),1.5,IF(AND(U95=12.5,D95=3),1.5,IF(AND(U95=16,D95=1),2.5,IF(AND(U95=16,D95=3),2.5,IF(AND(U95=20,D95=1),4,IF(AND(U95=20,D95=3),4,IF(AND(U95=25,D95=1),4,IF(AND(U95=25,D95=3),4,IF(AND(U95=31.5,D95=1),4,IF(AND(U95=31.5,D95=3),4,IF(AND(U95=40,D95=1),4,IF(AND(U95=40,D95=3),6,IF(AND(U95=50,D95=1),6,IF(AND(U95=50,D95=3),10,IF(AND(U95=63,D95=1),10,IF(AND(U95=63,D95=3),16,IF(AND(U95=80,D95=1),10,IF(AND(U95=80,D95=3),25,IF(AND(U95=100,D95=1),"1ф ???",IF(AND(U95=100,D95=3),35,IF(AND(U95=125,D95=1),"1ф ???",IF(AND(U95=125,D95=3),50,IF(AND(U95=160,D95=1),"1ф ???",IF(AND(U95=160,D95=3),70,IF(AND(U95=200,D95=1),"1ф ???",IF(AND(U95=200,D95=3),95,IF(AND(U95=250,D95=1),"1ф ???",IF(AND(U95=250,D95=3),120,IF(AND(U95=320,D95=1),"1ф ???",IF(AND(U95=320,D95=3),185,IF(AND(U95=400,D95=1),"1ф ???",IF(AND(U95=400,D95=3),240,IF(AND(U95=500,D95=1),"1ф ???",IF(AND(U95=500,D95=3),"2х120",IF(AND(U95=630, D95=1),"1ф ???",IF(AND(U95=630,D95=3),"2х185","нет"))))))))))))))))))))))))))))))))))))))))))))))))))))))</f>
        <v>1.5</v>
      </c>
      <c r="AG95" s="103">
        <f t="shared" ref="AG95:AG144" si="27">IF(OR(E95="L1",E95="L2",E95="L3"),$AU$112,$AU$84)</f>
        <v>12</v>
      </c>
      <c r="AH95" s="103"/>
      <c r="AI95" s="102">
        <f t="shared" ref="AI95:AI144" si="28">J95*AH95</f>
        <v>0</v>
      </c>
      <c r="AJ95" s="102">
        <f t="shared" si="14"/>
        <v>0</v>
      </c>
      <c r="AK95" s="104"/>
      <c r="AL95" s="105"/>
      <c r="AM95" s="105"/>
      <c r="AN95" s="106"/>
      <c r="AO95" s="106"/>
      <c r="AP95" s="107"/>
      <c r="AQ95" s="108"/>
      <c r="AR95" s="108"/>
      <c r="AS95" s="108"/>
      <c r="AT95" s="108"/>
      <c r="AU95" s="109"/>
      <c r="AV95" s="110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</row>
    <row r="96" spans="1:73" s="111" customFormat="1" ht="23.45" hidden="1" customHeight="1" thickTop="1" x14ac:dyDescent="0.2">
      <c r="A96" s="69">
        <v>15</v>
      </c>
      <c r="B96" s="96"/>
      <c r="C96" s="97"/>
      <c r="D96" s="98">
        <v>1</v>
      </c>
      <c r="E96" s="99" t="s">
        <v>88</v>
      </c>
      <c r="F96" s="100"/>
      <c r="G96" s="101"/>
      <c r="H96" s="101"/>
      <c r="I96" s="101">
        <v>1</v>
      </c>
      <c r="J96" s="99">
        <f t="shared" si="17"/>
        <v>0</v>
      </c>
      <c r="K96" s="99">
        <v>0.83</v>
      </c>
      <c r="L96" s="99">
        <f t="shared" si="3"/>
        <v>0.67200408517514909</v>
      </c>
      <c r="M96" s="76">
        <v>1</v>
      </c>
      <c r="N96" s="99">
        <f t="shared" si="4"/>
        <v>0</v>
      </c>
      <c r="O96" s="99">
        <f t="shared" si="5"/>
        <v>0</v>
      </c>
      <c r="P96" s="99">
        <f t="shared" si="18"/>
        <v>0</v>
      </c>
      <c r="Q96" s="99">
        <f t="shared" si="6"/>
        <v>0</v>
      </c>
      <c r="R96" s="99">
        <f t="shared" si="19"/>
        <v>0</v>
      </c>
      <c r="S96" s="99"/>
      <c r="T96" s="99"/>
      <c r="U96" s="98">
        <f t="shared" si="7"/>
        <v>10</v>
      </c>
      <c r="V96" s="98"/>
      <c r="W96" s="98"/>
      <c r="X96" s="98"/>
      <c r="Y96" s="98"/>
      <c r="Z96" s="98"/>
      <c r="AA96" s="99">
        <f t="shared" si="8"/>
        <v>0</v>
      </c>
      <c r="AB96" s="99">
        <f t="shared" si="9"/>
        <v>0</v>
      </c>
      <c r="AC96" s="99">
        <f t="shared" si="10"/>
        <v>0</v>
      </c>
      <c r="AD96" s="99" t="str">
        <f t="shared" si="25"/>
        <v xml:space="preserve"> - 0 - 0 -  - 0</v>
      </c>
      <c r="AE96" s="99" t="str">
        <f>IF(OR(E96="L1",E96="L2",E96="L3"),("ППГнг(А)-FRHF 3х"&amp;""&amp;AF96),IF(E96="3~",("ППГнг(А)-FRHF 5х"&amp;""&amp;AF96),неверно))</f>
        <v>ППГнг(А)-FRHF 3х1,5</v>
      </c>
      <c r="AF96" s="102">
        <f t="shared" si="26"/>
        <v>1.5</v>
      </c>
      <c r="AG96" s="103">
        <f t="shared" si="27"/>
        <v>12</v>
      </c>
      <c r="AH96" s="103"/>
      <c r="AI96" s="102">
        <f t="shared" si="28"/>
        <v>0</v>
      </c>
      <c r="AJ96" s="102">
        <f t="shared" si="14"/>
        <v>0</v>
      </c>
      <c r="AK96" s="104"/>
      <c r="AL96" s="105"/>
      <c r="AM96" s="105"/>
      <c r="AN96" s="106"/>
      <c r="AO96" s="106"/>
      <c r="AP96" s="107"/>
      <c r="AQ96" s="108"/>
      <c r="AR96" s="108"/>
      <c r="AS96" s="108"/>
      <c r="AT96" s="108"/>
      <c r="AU96" s="109"/>
      <c r="AV96" s="110"/>
      <c r="AX96" s="113"/>
      <c r="AY96" s="113"/>
      <c r="AZ96" s="113"/>
      <c r="BA96" s="113"/>
      <c r="BB96" s="113"/>
      <c r="BC96" s="113"/>
      <c r="BD96" s="113"/>
      <c r="BE96" s="113"/>
      <c r="BF96" s="113"/>
      <c r="BG96" s="113"/>
      <c r="BH96" s="113"/>
      <c r="BI96" s="113"/>
      <c r="BJ96" s="113"/>
      <c r="BK96" s="113"/>
      <c r="BL96" s="113"/>
      <c r="BM96" s="113"/>
      <c r="BN96" s="113"/>
      <c r="BO96" s="113"/>
      <c r="BP96" s="113"/>
      <c r="BQ96" s="113"/>
      <c r="BR96" s="113"/>
      <c r="BS96" s="113"/>
      <c r="BT96" s="113"/>
      <c r="BU96" s="113"/>
    </row>
    <row r="97" spans="1:73" s="111" customFormat="1" ht="23.45" hidden="1" customHeight="1" x14ac:dyDescent="0.2">
      <c r="A97" s="69">
        <v>16</v>
      </c>
      <c r="B97" s="96"/>
      <c r="C97" s="97"/>
      <c r="D97" s="98">
        <v>1</v>
      </c>
      <c r="E97" s="99" t="s">
        <v>84</v>
      </c>
      <c r="F97" s="114"/>
      <c r="G97" s="101"/>
      <c r="H97" s="101"/>
      <c r="I97" s="101">
        <v>1</v>
      </c>
      <c r="J97" s="99">
        <f t="shared" si="17"/>
        <v>0</v>
      </c>
      <c r="K97" s="99">
        <v>0.83</v>
      </c>
      <c r="L97" s="99">
        <f t="shared" si="3"/>
        <v>0.67200408517514909</v>
      </c>
      <c r="M97" s="76">
        <v>1</v>
      </c>
      <c r="N97" s="99">
        <f t="shared" si="4"/>
        <v>0</v>
      </c>
      <c r="O97" s="99">
        <f t="shared" si="5"/>
        <v>0</v>
      </c>
      <c r="P97" s="99">
        <f t="shared" si="18"/>
        <v>0</v>
      </c>
      <c r="Q97" s="99">
        <f t="shared" si="6"/>
        <v>0</v>
      </c>
      <c r="R97" s="99">
        <f t="shared" si="19"/>
        <v>0</v>
      </c>
      <c r="S97" s="99"/>
      <c r="T97" s="99"/>
      <c r="U97" s="98">
        <f t="shared" si="7"/>
        <v>10</v>
      </c>
      <c r="V97" s="98"/>
      <c r="W97" s="98"/>
      <c r="X97" s="98"/>
      <c r="Y97" s="98"/>
      <c r="Z97" s="98"/>
      <c r="AA97" s="99">
        <f t="shared" si="8"/>
        <v>0</v>
      </c>
      <c r="AB97" s="99">
        <f t="shared" si="9"/>
        <v>0</v>
      </c>
      <c r="AC97" s="99">
        <f t="shared" si="10"/>
        <v>0</v>
      </c>
      <c r="AD97" s="99" t="str">
        <f t="shared" si="25"/>
        <v xml:space="preserve"> - 0 - 0 -  - 0</v>
      </c>
      <c r="AE97" s="99" t="str">
        <f>IF(OR(E97="L1",E97="L2",E97="L3"),("ППГнг(А)-FRHF 3х"&amp;""&amp;AF97),IF(E97="3~",("ППГнг(А)-FRHF 5х"&amp;""&amp;AF97),неверно))</f>
        <v>ППГнг(А)-FRHF 3х1,5</v>
      </c>
      <c r="AF97" s="102">
        <f t="shared" si="26"/>
        <v>1.5</v>
      </c>
      <c r="AG97" s="103">
        <f t="shared" si="27"/>
        <v>12</v>
      </c>
      <c r="AH97" s="103"/>
      <c r="AI97" s="102">
        <f t="shared" si="28"/>
        <v>0</v>
      </c>
      <c r="AJ97" s="102">
        <f t="shared" si="14"/>
        <v>0</v>
      </c>
      <c r="AK97" s="104"/>
      <c r="AL97" s="105"/>
      <c r="AM97" s="105"/>
      <c r="AN97" s="106"/>
      <c r="AO97" s="106"/>
      <c r="AP97" s="107"/>
      <c r="AQ97" s="108"/>
      <c r="AR97" s="108"/>
      <c r="AS97" s="108"/>
      <c r="AT97" s="108"/>
      <c r="AU97" s="109"/>
      <c r="AV97" s="110"/>
      <c r="AX97" s="113"/>
      <c r="AY97" s="113"/>
      <c r="AZ97" s="113"/>
      <c r="BA97" s="113"/>
      <c r="BB97" s="113"/>
      <c r="BC97" s="113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</row>
    <row r="98" spans="1:73" s="111" customFormat="1" ht="23.45" hidden="1" customHeight="1" x14ac:dyDescent="0.2">
      <c r="A98" s="69">
        <v>17</v>
      </c>
      <c r="B98" s="96"/>
      <c r="C98" s="97"/>
      <c r="D98" s="98">
        <v>1</v>
      </c>
      <c r="E98" s="99" t="s">
        <v>86</v>
      </c>
      <c r="F98" s="100"/>
      <c r="G98" s="101"/>
      <c r="H98" s="101"/>
      <c r="I98" s="101">
        <v>1</v>
      </c>
      <c r="J98" s="99">
        <f t="shared" si="17"/>
        <v>0</v>
      </c>
      <c r="K98" s="99">
        <v>0.83</v>
      </c>
      <c r="L98" s="99">
        <f t="shared" si="3"/>
        <v>0.67200408517514909</v>
      </c>
      <c r="M98" s="76">
        <v>1</v>
      </c>
      <c r="N98" s="99">
        <f t="shared" si="4"/>
        <v>0</v>
      </c>
      <c r="O98" s="99">
        <f t="shared" si="5"/>
        <v>0</v>
      </c>
      <c r="P98" s="99">
        <f t="shared" si="18"/>
        <v>0</v>
      </c>
      <c r="Q98" s="99">
        <f t="shared" si="6"/>
        <v>0</v>
      </c>
      <c r="R98" s="99">
        <f t="shared" si="19"/>
        <v>0</v>
      </c>
      <c r="S98" s="99"/>
      <c r="T98" s="99"/>
      <c r="U98" s="98">
        <f t="shared" si="7"/>
        <v>10</v>
      </c>
      <c r="V98" s="98"/>
      <c r="W98" s="98"/>
      <c r="X98" s="98"/>
      <c r="Y98" s="98"/>
      <c r="Z98" s="98"/>
      <c r="AA98" s="99">
        <f t="shared" si="8"/>
        <v>0</v>
      </c>
      <c r="AB98" s="99">
        <f t="shared" si="9"/>
        <v>0</v>
      </c>
      <c r="AC98" s="99">
        <f t="shared" si="10"/>
        <v>0</v>
      </c>
      <c r="AD98" s="99" t="str">
        <f t="shared" si="25"/>
        <v xml:space="preserve"> - 0 - 0 -  - 0</v>
      </c>
      <c r="AE98" s="99" t="str">
        <f>IF(OR(E98="L1",E98="L2",E98="L3"),("ППГнг(А)-FRHF 3х"&amp;""&amp;AF98),IF(E98="3~",("ППГнг(А)-FRHF 5х"&amp;""&amp;AF98),неверно))</f>
        <v>ППГнг(А)-FRHF 3х1,5</v>
      </c>
      <c r="AF98" s="102">
        <f t="shared" si="26"/>
        <v>1.5</v>
      </c>
      <c r="AG98" s="103">
        <f t="shared" si="27"/>
        <v>12</v>
      </c>
      <c r="AH98" s="103"/>
      <c r="AI98" s="102">
        <f t="shared" si="28"/>
        <v>0</v>
      </c>
      <c r="AJ98" s="102">
        <f t="shared" si="14"/>
        <v>0</v>
      </c>
      <c r="AK98" s="104"/>
      <c r="AL98" s="105"/>
      <c r="AM98" s="105"/>
      <c r="AN98" s="106"/>
      <c r="AO98" s="106"/>
      <c r="AP98" s="107"/>
      <c r="AQ98" s="108"/>
      <c r="AR98" s="108"/>
      <c r="AS98" s="108"/>
      <c r="AT98" s="108"/>
      <c r="AU98" s="109"/>
      <c r="AV98" s="110"/>
      <c r="AX98" s="113"/>
      <c r="AY98" s="113"/>
      <c r="AZ98" s="113"/>
      <c r="BA98" s="113"/>
      <c r="BB98" s="113"/>
      <c r="BC98" s="113"/>
      <c r="BD98" s="113"/>
      <c r="BE98" s="113"/>
      <c r="BF98" s="113"/>
      <c r="BG98" s="113"/>
      <c r="BH98" s="113"/>
      <c r="BI98" s="113"/>
      <c r="BJ98" s="113"/>
      <c r="BK98" s="113"/>
      <c r="BL98" s="113"/>
      <c r="BM98" s="113"/>
      <c r="BN98" s="113"/>
      <c r="BO98" s="113"/>
      <c r="BP98" s="113"/>
      <c r="BQ98" s="113"/>
      <c r="BR98" s="113"/>
      <c r="BS98" s="113"/>
      <c r="BT98" s="113"/>
      <c r="BU98" s="113"/>
    </row>
    <row r="99" spans="1:73" s="111" customFormat="1" ht="23.45" hidden="1" customHeight="1" x14ac:dyDescent="0.2">
      <c r="A99" s="69">
        <v>18</v>
      </c>
      <c r="B99" s="96"/>
      <c r="C99" s="97"/>
      <c r="D99" s="98">
        <v>1</v>
      </c>
      <c r="E99" s="99" t="s">
        <v>88</v>
      </c>
      <c r="F99" s="100"/>
      <c r="G99" s="101"/>
      <c r="H99" s="101"/>
      <c r="I99" s="101">
        <v>1</v>
      </c>
      <c r="J99" s="99">
        <f t="shared" si="17"/>
        <v>0</v>
      </c>
      <c r="K99" s="99">
        <v>0.95</v>
      </c>
      <c r="L99" s="99">
        <f t="shared" si="3"/>
        <v>0.32868410517886321</v>
      </c>
      <c r="M99" s="76">
        <v>1</v>
      </c>
      <c r="N99" s="99">
        <f t="shared" si="4"/>
        <v>0</v>
      </c>
      <c r="O99" s="99">
        <f t="shared" si="5"/>
        <v>0</v>
      </c>
      <c r="P99" s="99">
        <f t="shared" si="18"/>
        <v>0</v>
      </c>
      <c r="Q99" s="99">
        <f t="shared" si="6"/>
        <v>0</v>
      </c>
      <c r="R99" s="99">
        <f t="shared" si="19"/>
        <v>0</v>
      </c>
      <c r="S99" s="99"/>
      <c r="T99" s="99"/>
      <c r="U99" s="98">
        <f t="shared" si="7"/>
        <v>10</v>
      </c>
      <c r="V99" s="98"/>
      <c r="W99" s="98"/>
      <c r="X99" s="98"/>
      <c r="Y99" s="98"/>
      <c r="Z99" s="98"/>
      <c r="AA99" s="99">
        <f t="shared" si="8"/>
        <v>0</v>
      </c>
      <c r="AB99" s="99">
        <f t="shared" si="9"/>
        <v>0</v>
      </c>
      <c r="AC99" s="99">
        <f t="shared" si="10"/>
        <v>0</v>
      </c>
      <c r="AD99" s="99" t="str">
        <f t="shared" si="25"/>
        <v xml:space="preserve"> - 0 - 0 -  - 0</v>
      </c>
      <c r="AE99" s="99" t="str">
        <f>IF(OR(E99="L1",E99="L2",E99="L3"),("ППГнг(А)-FRHF 3х"&amp;""&amp;AF99),IF(E99="3~",("ППГнг(А)-FRHF 5х"&amp;""&amp;AF99),неверно))</f>
        <v>ППГнг(А)-FRHF 3х1,5</v>
      </c>
      <c r="AF99" s="102">
        <f t="shared" si="26"/>
        <v>1.5</v>
      </c>
      <c r="AG99" s="103">
        <f t="shared" si="27"/>
        <v>12</v>
      </c>
      <c r="AH99" s="103"/>
      <c r="AI99" s="102">
        <f t="shared" si="28"/>
        <v>0</v>
      </c>
      <c r="AJ99" s="102">
        <f t="shared" si="14"/>
        <v>0</v>
      </c>
      <c r="AK99" s="104"/>
      <c r="AL99" s="105"/>
      <c r="AM99" s="105"/>
      <c r="AN99" s="106"/>
      <c r="AO99" s="106"/>
      <c r="AP99" s="107"/>
      <c r="AQ99" s="108"/>
      <c r="AR99" s="108"/>
      <c r="AS99" s="108"/>
      <c r="AT99" s="108"/>
      <c r="AU99" s="109"/>
      <c r="AV99" s="110"/>
      <c r="AX99" s="113"/>
      <c r="AY99" s="113"/>
      <c r="AZ99" s="113"/>
      <c r="BA99" s="113"/>
      <c r="BB99" s="113"/>
      <c r="BC99" s="113"/>
      <c r="BD99" s="113"/>
      <c r="BE99" s="113"/>
      <c r="BF99" s="113"/>
      <c r="BG99" s="113"/>
      <c r="BH99" s="113"/>
      <c r="BI99" s="113"/>
      <c r="BJ99" s="113"/>
      <c r="BK99" s="113"/>
      <c r="BL99" s="113"/>
      <c r="BM99" s="113"/>
      <c r="BN99" s="113"/>
      <c r="BO99" s="113"/>
      <c r="BP99" s="113"/>
      <c r="BQ99" s="113"/>
      <c r="BR99" s="113"/>
      <c r="BS99" s="113"/>
      <c r="BT99" s="113"/>
      <c r="BU99" s="113"/>
    </row>
    <row r="100" spans="1:73" s="111" customFormat="1" ht="23.45" hidden="1" customHeight="1" x14ac:dyDescent="0.2">
      <c r="A100" s="69">
        <v>19</v>
      </c>
      <c r="B100" s="96"/>
      <c r="C100" s="97"/>
      <c r="D100" s="98">
        <v>1</v>
      </c>
      <c r="E100" s="99" t="s">
        <v>84</v>
      </c>
      <c r="F100" s="114"/>
      <c r="G100" s="101"/>
      <c r="H100" s="101"/>
      <c r="I100" s="101">
        <v>1</v>
      </c>
      <c r="J100" s="99">
        <f t="shared" si="17"/>
        <v>0</v>
      </c>
      <c r="K100" s="99">
        <v>0.87</v>
      </c>
      <c r="L100" s="99">
        <f t="shared" si="3"/>
        <v>0.56672611658027805</v>
      </c>
      <c r="M100" s="76">
        <v>1</v>
      </c>
      <c r="N100" s="99">
        <f t="shared" si="4"/>
        <v>0</v>
      </c>
      <c r="O100" s="99">
        <f t="shared" si="5"/>
        <v>0</v>
      </c>
      <c r="P100" s="99">
        <f t="shared" si="18"/>
        <v>0</v>
      </c>
      <c r="Q100" s="99">
        <f t="shared" si="6"/>
        <v>0</v>
      </c>
      <c r="R100" s="99">
        <f t="shared" si="19"/>
        <v>0</v>
      </c>
      <c r="S100" s="99"/>
      <c r="T100" s="99"/>
      <c r="U100" s="98">
        <f t="shared" si="7"/>
        <v>10</v>
      </c>
      <c r="V100" s="98"/>
      <c r="W100" s="98"/>
      <c r="X100" s="98"/>
      <c r="Y100" s="98"/>
      <c r="Z100" s="98"/>
      <c r="AA100" s="99">
        <f t="shared" si="8"/>
        <v>0</v>
      </c>
      <c r="AB100" s="99">
        <f t="shared" si="9"/>
        <v>0</v>
      </c>
      <c r="AC100" s="99">
        <f t="shared" si="10"/>
        <v>0</v>
      </c>
      <c r="AD100" s="99" t="str">
        <f t="shared" si="25"/>
        <v xml:space="preserve"> - 0 - 0 -  - 0</v>
      </c>
      <c r="AE100" s="99" t="str">
        <f>IF(OR(E100="L1",E100="L2",E100="L3"),("ППГнг(А)-FRHF 3х"&amp;""&amp;AF100),IF(E100="3~",("ППГнг(А)-FRHF 5х"&amp;""&amp;AF100),неверно))</f>
        <v>ППГнг(А)-FRHF 3х1,5</v>
      </c>
      <c r="AF100" s="102">
        <f t="shared" si="26"/>
        <v>1.5</v>
      </c>
      <c r="AG100" s="103">
        <f t="shared" si="27"/>
        <v>12</v>
      </c>
      <c r="AH100" s="103"/>
      <c r="AI100" s="102">
        <f t="shared" si="28"/>
        <v>0</v>
      </c>
      <c r="AJ100" s="102">
        <f t="shared" si="14"/>
        <v>0</v>
      </c>
      <c r="AK100" s="104"/>
      <c r="AL100" s="105"/>
      <c r="AM100" s="105"/>
      <c r="AN100" s="106"/>
      <c r="AO100" s="106"/>
      <c r="AP100" s="107"/>
      <c r="AQ100" s="108"/>
      <c r="AR100" s="108"/>
      <c r="AS100" s="108"/>
      <c r="AT100" s="108"/>
      <c r="AU100" s="109"/>
      <c r="AV100" s="110"/>
      <c r="AX100" s="113"/>
      <c r="AY100" s="113"/>
      <c r="AZ100" s="113"/>
      <c r="BA100" s="113"/>
      <c r="BB100" s="113"/>
      <c r="BC100" s="113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</row>
    <row r="101" spans="1:73" s="111" customFormat="1" ht="23.45" hidden="1" customHeight="1" x14ac:dyDescent="0.2">
      <c r="A101" s="69">
        <v>20</v>
      </c>
      <c r="B101" s="96"/>
      <c r="C101" s="97"/>
      <c r="D101" s="98">
        <v>1</v>
      </c>
      <c r="E101" s="99" t="s">
        <v>86</v>
      </c>
      <c r="F101" s="114"/>
      <c r="G101" s="101"/>
      <c r="H101" s="101"/>
      <c r="I101" s="101">
        <v>1</v>
      </c>
      <c r="J101" s="99">
        <f t="shared" si="17"/>
        <v>0</v>
      </c>
      <c r="K101" s="99">
        <v>0.87</v>
      </c>
      <c r="L101" s="99">
        <f t="shared" si="3"/>
        <v>0.56672611658027805</v>
      </c>
      <c r="M101" s="76">
        <v>1</v>
      </c>
      <c r="N101" s="99">
        <f t="shared" si="4"/>
        <v>0</v>
      </c>
      <c r="O101" s="99">
        <f t="shared" si="5"/>
        <v>0</v>
      </c>
      <c r="P101" s="99">
        <f t="shared" si="18"/>
        <v>0</v>
      </c>
      <c r="Q101" s="99">
        <f t="shared" si="6"/>
        <v>0</v>
      </c>
      <c r="R101" s="99">
        <f t="shared" si="19"/>
        <v>0</v>
      </c>
      <c r="S101" s="99"/>
      <c r="T101" s="99"/>
      <c r="U101" s="98">
        <f t="shared" si="7"/>
        <v>10</v>
      </c>
      <c r="V101" s="98"/>
      <c r="W101" s="98"/>
      <c r="X101" s="98"/>
      <c r="Y101" s="98"/>
      <c r="Z101" s="98"/>
      <c r="AA101" s="99">
        <f t="shared" si="8"/>
        <v>0</v>
      </c>
      <c r="AB101" s="99">
        <f t="shared" si="9"/>
        <v>0</v>
      </c>
      <c r="AC101" s="99">
        <f t="shared" si="10"/>
        <v>0</v>
      </c>
      <c r="AD101" s="99" t="str">
        <f t="shared" si="25"/>
        <v xml:space="preserve"> - 0 - 0 -  - 0</v>
      </c>
      <c r="AE101" s="99" t="str">
        <f>IF(OR(E101="L1",E101="L2",E101="L3"),("ППГнг(А)-FRHF 3х"&amp;""&amp;AF101),IF(E101="3~",("ППГнг(А)-FRHF 5х"&amp;""&amp;AF101),неверно))</f>
        <v>ППГнг(А)-FRHF 3х1,5</v>
      </c>
      <c r="AF101" s="102">
        <f t="shared" si="26"/>
        <v>1.5</v>
      </c>
      <c r="AG101" s="103">
        <f t="shared" si="27"/>
        <v>12</v>
      </c>
      <c r="AH101" s="103"/>
      <c r="AI101" s="102">
        <f t="shared" si="28"/>
        <v>0</v>
      </c>
      <c r="AJ101" s="102">
        <f t="shared" si="14"/>
        <v>0</v>
      </c>
      <c r="AK101" s="104"/>
      <c r="AL101" s="105"/>
      <c r="AM101" s="105"/>
      <c r="AN101" s="106"/>
      <c r="AO101" s="106"/>
      <c r="AP101" s="107"/>
      <c r="AQ101" s="108"/>
      <c r="AR101" s="108"/>
      <c r="AS101" s="108"/>
      <c r="AT101" s="108"/>
      <c r="AU101" s="109"/>
      <c r="AV101" s="110"/>
      <c r="AX101" s="113"/>
      <c r="AY101" s="113"/>
      <c r="AZ101" s="113"/>
      <c r="BA101" s="11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</row>
    <row r="102" spans="1:73" s="111" customFormat="1" ht="23.45" hidden="1" customHeight="1" x14ac:dyDescent="0.2">
      <c r="A102" s="69">
        <v>21</v>
      </c>
      <c r="B102" s="96"/>
      <c r="C102" s="97"/>
      <c r="D102" s="98">
        <v>1</v>
      </c>
      <c r="E102" s="99" t="s">
        <v>88</v>
      </c>
      <c r="F102" s="114"/>
      <c r="G102" s="101"/>
      <c r="H102" s="101"/>
      <c r="I102" s="101">
        <v>1</v>
      </c>
      <c r="J102" s="99">
        <f t="shared" si="17"/>
        <v>0</v>
      </c>
      <c r="K102" s="99">
        <v>0.87</v>
      </c>
      <c r="L102" s="99">
        <f t="shared" si="3"/>
        <v>0.56672611658027805</v>
      </c>
      <c r="M102" s="76">
        <v>1</v>
      </c>
      <c r="N102" s="99">
        <f t="shared" si="4"/>
        <v>0</v>
      </c>
      <c r="O102" s="99">
        <f t="shared" si="5"/>
        <v>0</v>
      </c>
      <c r="P102" s="99">
        <f t="shared" si="18"/>
        <v>0</v>
      </c>
      <c r="Q102" s="99">
        <f t="shared" si="6"/>
        <v>0</v>
      </c>
      <c r="R102" s="99">
        <f t="shared" si="19"/>
        <v>0</v>
      </c>
      <c r="S102" s="99"/>
      <c r="T102" s="99"/>
      <c r="U102" s="98">
        <f t="shared" si="7"/>
        <v>10</v>
      </c>
      <c r="V102" s="98"/>
      <c r="W102" s="98"/>
      <c r="X102" s="98"/>
      <c r="Y102" s="98"/>
      <c r="Z102" s="98"/>
      <c r="AA102" s="99">
        <f t="shared" si="8"/>
        <v>0</v>
      </c>
      <c r="AB102" s="99">
        <f t="shared" si="9"/>
        <v>0</v>
      </c>
      <c r="AC102" s="99">
        <f t="shared" si="10"/>
        <v>0</v>
      </c>
      <c r="AD102" s="99" t="str">
        <f t="shared" si="25"/>
        <v xml:space="preserve"> - 0 - 0 -  - 0</v>
      </c>
      <c r="AE102" s="99" t="str">
        <f>IF(OR(E102="L1",E102="L2",E102="L3"),("ППГнг(А)-FRHF 3х"&amp;""&amp;AF102),IF(E102="3~",("ППГнг(А)-FRHF 5х"&amp;""&amp;AF102),неверно))</f>
        <v>ППГнг(А)-FRHF 3х1,5</v>
      </c>
      <c r="AF102" s="102">
        <f t="shared" si="26"/>
        <v>1.5</v>
      </c>
      <c r="AG102" s="103">
        <f t="shared" si="27"/>
        <v>12</v>
      </c>
      <c r="AH102" s="103"/>
      <c r="AI102" s="102">
        <f t="shared" si="28"/>
        <v>0</v>
      </c>
      <c r="AJ102" s="102">
        <f t="shared" si="14"/>
        <v>0</v>
      </c>
      <c r="AK102" s="104"/>
      <c r="AL102" s="105"/>
      <c r="AM102" s="105"/>
      <c r="AN102" s="106"/>
      <c r="AO102" s="106"/>
      <c r="AP102" s="107"/>
      <c r="AQ102" s="108"/>
      <c r="AR102" s="108"/>
      <c r="AS102" s="108"/>
      <c r="AT102" s="108"/>
      <c r="AU102" s="109"/>
      <c r="AV102" s="110"/>
      <c r="AX102" s="113"/>
      <c r="AY102" s="113"/>
      <c r="AZ102" s="113"/>
      <c r="BA102" s="113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</row>
    <row r="103" spans="1:73" s="111" customFormat="1" ht="23.45" hidden="1" customHeight="1" x14ac:dyDescent="0.2">
      <c r="A103" s="69">
        <v>22</v>
      </c>
      <c r="B103" s="96"/>
      <c r="C103" s="97"/>
      <c r="D103" s="98">
        <v>1</v>
      </c>
      <c r="E103" s="99" t="s">
        <v>88</v>
      </c>
      <c r="F103" s="114"/>
      <c r="G103" s="101"/>
      <c r="H103" s="101"/>
      <c r="I103" s="101">
        <v>1</v>
      </c>
      <c r="J103" s="99">
        <v>0</v>
      </c>
      <c r="K103" s="99">
        <v>0.87</v>
      </c>
      <c r="L103" s="99">
        <f t="shared" si="3"/>
        <v>0.56672611658027805</v>
      </c>
      <c r="M103" s="76">
        <v>1</v>
      </c>
      <c r="N103" s="99">
        <f t="shared" si="4"/>
        <v>0</v>
      </c>
      <c r="O103" s="99">
        <f t="shared" si="5"/>
        <v>0</v>
      </c>
      <c r="P103" s="99">
        <f t="shared" si="18"/>
        <v>0</v>
      </c>
      <c r="Q103" s="99">
        <f t="shared" si="6"/>
        <v>0</v>
      </c>
      <c r="R103" s="99">
        <f t="shared" si="19"/>
        <v>0</v>
      </c>
      <c r="S103" s="99"/>
      <c r="T103" s="99"/>
      <c r="U103" s="98">
        <f t="shared" si="7"/>
        <v>10</v>
      </c>
      <c r="V103" s="98"/>
      <c r="W103" s="98"/>
      <c r="X103" s="98"/>
      <c r="Y103" s="98"/>
      <c r="Z103" s="98"/>
      <c r="AA103" s="99">
        <f t="shared" si="8"/>
        <v>0</v>
      </c>
      <c r="AB103" s="99">
        <f t="shared" si="9"/>
        <v>0</v>
      </c>
      <c r="AC103" s="99">
        <f t="shared" si="10"/>
        <v>0</v>
      </c>
      <c r="AD103" s="99" t="str">
        <f t="shared" si="25"/>
        <v xml:space="preserve"> - 0 - 0 -  - 0</v>
      </c>
      <c r="AE103" s="99" t="str">
        <f>IF(OR(E103="L1",E103="L2",E103="L3"),("ППГнг(А)-FRHF 3х"&amp;""&amp;AF103),IF(E103="3~",("ППГнг(А)-FRHF 5х"&amp;""&amp;AF103),неверно))</f>
        <v>ППГнг(А)-FRHF 3х1,5</v>
      </c>
      <c r="AF103" s="102">
        <f t="shared" si="26"/>
        <v>1.5</v>
      </c>
      <c r="AG103" s="103">
        <f t="shared" si="27"/>
        <v>12</v>
      </c>
      <c r="AH103" s="103"/>
      <c r="AI103" s="102">
        <f t="shared" si="28"/>
        <v>0</v>
      </c>
      <c r="AJ103" s="102">
        <f t="shared" si="14"/>
        <v>0</v>
      </c>
      <c r="AK103" s="104"/>
      <c r="AL103" s="105"/>
      <c r="AM103" s="105"/>
      <c r="AN103" s="106"/>
      <c r="AO103" s="106"/>
      <c r="AP103" s="107"/>
      <c r="AQ103" s="108"/>
      <c r="AR103" s="108"/>
      <c r="AS103" s="108"/>
      <c r="AT103" s="108"/>
      <c r="AU103" s="109"/>
      <c r="AV103" s="110"/>
      <c r="AX103" s="113"/>
      <c r="AY103" s="113"/>
      <c r="AZ103" s="113"/>
      <c r="BA103" s="113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</row>
    <row r="104" spans="1:73" s="111" customFormat="1" ht="23.45" hidden="1" customHeight="1" x14ac:dyDescent="0.2">
      <c r="A104" s="69">
        <v>23</v>
      </c>
      <c r="B104" s="96"/>
      <c r="C104" s="97"/>
      <c r="D104" s="98">
        <v>1</v>
      </c>
      <c r="E104" s="99" t="s">
        <v>84</v>
      </c>
      <c r="F104" s="114"/>
      <c r="G104" s="101"/>
      <c r="H104" s="101"/>
      <c r="I104" s="101">
        <v>1</v>
      </c>
      <c r="J104" s="99">
        <f t="shared" si="17"/>
        <v>0</v>
      </c>
      <c r="K104" s="99">
        <v>0.87</v>
      </c>
      <c r="L104" s="99">
        <f t="shared" si="3"/>
        <v>0.56672611658027805</v>
      </c>
      <c r="M104" s="76">
        <v>1</v>
      </c>
      <c r="N104" s="99">
        <f t="shared" si="4"/>
        <v>0</v>
      </c>
      <c r="O104" s="99">
        <f t="shared" si="5"/>
        <v>0</v>
      </c>
      <c r="P104" s="99">
        <f t="shared" si="18"/>
        <v>0</v>
      </c>
      <c r="Q104" s="99">
        <f t="shared" si="6"/>
        <v>0</v>
      </c>
      <c r="R104" s="99">
        <f t="shared" si="19"/>
        <v>0</v>
      </c>
      <c r="S104" s="99"/>
      <c r="T104" s="99"/>
      <c r="U104" s="98">
        <f t="shared" si="7"/>
        <v>10</v>
      </c>
      <c r="V104" s="98"/>
      <c r="W104" s="98"/>
      <c r="X104" s="98"/>
      <c r="Y104" s="98"/>
      <c r="Z104" s="98"/>
      <c r="AA104" s="99">
        <f t="shared" si="8"/>
        <v>0</v>
      </c>
      <c r="AB104" s="99">
        <f t="shared" si="9"/>
        <v>0</v>
      </c>
      <c r="AC104" s="99">
        <f t="shared" si="10"/>
        <v>0</v>
      </c>
      <c r="AD104" s="99" t="str">
        <f t="shared" si="25"/>
        <v xml:space="preserve"> - 0 - 0 -  - 0</v>
      </c>
      <c r="AE104" s="99" t="str">
        <f>IF(OR(E104="L1",E104="L2",E104="L3"),("ППГнг(А)-FRHF 3х"&amp;""&amp;AF104),IF(E104="3~",("ППГнг(А)-FRHF 5х"&amp;""&amp;AF104),неверно))</f>
        <v>ППГнг(А)-FRHF 3х1,5</v>
      </c>
      <c r="AF104" s="102">
        <f t="shared" si="26"/>
        <v>1.5</v>
      </c>
      <c r="AG104" s="103">
        <f t="shared" si="27"/>
        <v>12</v>
      </c>
      <c r="AH104" s="103"/>
      <c r="AI104" s="102">
        <f t="shared" si="28"/>
        <v>0</v>
      </c>
      <c r="AJ104" s="102">
        <f t="shared" si="14"/>
        <v>0</v>
      </c>
      <c r="AK104" s="104"/>
      <c r="AL104" s="105"/>
      <c r="AM104" s="105"/>
      <c r="AN104" s="106"/>
      <c r="AO104" s="106"/>
      <c r="AP104" s="107"/>
      <c r="AQ104" s="108"/>
      <c r="AR104" s="108"/>
      <c r="AS104" s="108"/>
      <c r="AT104" s="108"/>
      <c r="AU104" s="109"/>
      <c r="AV104" s="110"/>
      <c r="AX104" s="113"/>
      <c r="AY104" s="113"/>
      <c r="AZ104" s="113"/>
      <c r="BA104" s="113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3"/>
      <c r="BO104" s="113"/>
      <c r="BP104" s="113"/>
      <c r="BQ104" s="113"/>
      <c r="BR104" s="113"/>
      <c r="BS104" s="113"/>
      <c r="BT104" s="113"/>
      <c r="BU104" s="113"/>
    </row>
    <row r="105" spans="1:73" s="111" customFormat="1" ht="23.45" hidden="1" customHeight="1" x14ac:dyDescent="0.2">
      <c r="A105" s="69">
        <v>24</v>
      </c>
      <c r="B105" s="96"/>
      <c r="C105" s="97"/>
      <c r="D105" s="98">
        <v>1</v>
      </c>
      <c r="E105" s="99" t="s">
        <v>86</v>
      </c>
      <c r="F105" s="114"/>
      <c r="G105" s="101"/>
      <c r="H105" s="101"/>
      <c r="I105" s="101">
        <v>1</v>
      </c>
      <c r="J105" s="99">
        <f t="shared" si="17"/>
        <v>0</v>
      </c>
      <c r="K105" s="99">
        <v>0.87</v>
      </c>
      <c r="L105" s="99">
        <f t="shared" si="3"/>
        <v>0.56672611658027805</v>
      </c>
      <c r="M105" s="76">
        <v>1</v>
      </c>
      <c r="N105" s="99">
        <f t="shared" si="4"/>
        <v>0</v>
      </c>
      <c r="O105" s="99">
        <f t="shared" si="5"/>
        <v>0</v>
      </c>
      <c r="P105" s="99">
        <f t="shared" si="18"/>
        <v>0</v>
      </c>
      <c r="Q105" s="99">
        <f t="shared" si="6"/>
        <v>0</v>
      </c>
      <c r="R105" s="99">
        <f t="shared" si="19"/>
        <v>0</v>
      </c>
      <c r="S105" s="99"/>
      <c r="T105" s="99"/>
      <c r="U105" s="98">
        <f t="shared" si="7"/>
        <v>10</v>
      </c>
      <c r="V105" s="98"/>
      <c r="W105" s="98"/>
      <c r="X105" s="98"/>
      <c r="Y105" s="98"/>
      <c r="Z105" s="98"/>
      <c r="AA105" s="99">
        <f t="shared" si="8"/>
        <v>0</v>
      </c>
      <c r="AB105" s="99">
        <f t="shared" si="9"/>
        <v>0</v>
      </c>
      <c r="AC105" s="99">
        <f t="shared" si="10"/>
        <v>0</v>
      </c>
      <c r="AD105" s="99" t="str">
        <f t="shared" si="25"/>
        <v xml:space="preserve"> - 0 - 0 -  - 0</v>
      </c>
      <c r="AE105" s="99" t="str">
        <f>IF(OR(E105="L1",E105="L2",E105="L3"),("ППГнг(А)-FRHF 3х"&amp;""&amp;AF105),IF(E105="3~",("ППГнг(А)-FRHF 5х"&amp;""&amp;AF105),неверно))</f>
        <v>ППГнг(А)-FRHF 3х1,5</v>
      </c>
      <c r="AF105" s="102">
        <f t="shared" si="26"/>
        <v>1.5</v>
      </c>
      <c r="AG105" s="103">
        <f t="shared" si="27"/>
        <v>12</v>
      </c>
      <c r="AH105" s="103"/>
      <c r="AI105" s="102">
        <f t="shared" si="28"/>
        <v>0</v>
      </c>
      <c r="AJ105" s="102">
        <f t="shared" si="14"/>
        <v>0</v>
      </c>
      <c r="AK105" s="104"/>
      <c r="AL105" s="105"/>
      <c r="AM105" s="105"/>
      <c r="AN105" s="106"/>
      <c r="AO105" s="106"/>
      <c r="AP105" s="107"/>
      <c r="AQ105" s="108"/>
      <c r="AR105" s="108"/>
      <c r="AS105" s="108"/>
      <c r="AT105" s="108"/>
      <c r="AU105" s="109"/>
      <c r="AV105" s="110"/>
      <c r="AX105" s="113"/>
      <c r="AY105" s="113"/>
      <c r="AZ105" s="113"/>
      <c r="BA105" s="113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</row>
    <row r="106" spans="1:73" s="111" customFormat="1" ht="23.45" hidden="1" customHeight="1" x14ac:dyDescent="0.2">
      <c r="A106" s="69">
        <v>25</v>
      </c>
      <c r="B106" s="96"/>
      <c r="C106" s="97"/>
      <c r="D106" s="98">
        <v>1</v>
      </c>
      <c r="E106" s="99" t="s">
        <v>88</v>
      </c>
      <c r="F106" s="114"/>
      <c r="G106" s="101"/>
      <c r="H106" s="101"/>
      <c r="I106" s="101">
        <v>1</v>
      </c>
      <c r="J106" s="99">
        <f t="shared" si="17"/>
        <v>0</v>
      </c>
      <c r="K106" s="99">
        <v>0.87</v>
      </c>
      <c r="L106" s="99">
        <f t="shared" si="3"/>
        <v>0.56672611658027805</v>
      </c>
      <c r="M106" s="76">
        <v>1</v>
      </c>
      <c r="N106" s="99">
        <f t="shared" si="4"/>
        <v>0</v>
      </c>
      <c r="O106" s="99">
        <f t="shared" si="5"/>
        <v>0</v>
      </c>
      <c r="P106" s="99">
        <f t="shared" si="18"/>
        <v>0</v>
      </c>
      <c r="Q106" s="99">
        <f t="shared" si="6"/>
        <v>0</v>
      </c>
      <c r="R106" s="99">
        <f t="shared" si="19"/>
        <v>0</v>
      </c>
      <c r="S106" s="99"/>
      <c r="T106" s="99"/>
      <c r="U106" s="98">
        <f t="shared" si="7"/>
        <v>10</v>
      </c>
      <c r="V106" s="98"/>
      <c r="W106" s="98"/>
      <c r="X106" s="98"/>
      <c r="Y106" s="98"/>
      <c r="Z106" s="98"/>
      <c r="AA106" s="99">
        <f t="shared" si="8"/>
        <v>0</v>
      </c>
      <c r="AB106" s="99">
        <f t="shared" si="9"/>
        <v>0</v>
      </c>
      <c r="AC106" s="99">
        <f t="shared" si="10"/>
        <v>0</v>
      </c>
      <c r="AD106" s="99" t="str">
        <f t="shared" si="25"/>
        <v xml:space="preserve"> - 0 - 0 -  - 0</v>
      </c>
      <c r="AE106" s="99" t="str">
        <f>IF(OR(E106="L1",E106="L2",E106="L3"),("ППГнг(А)-FRHF 3х"&amp;""&amp;AF106),IF(E106="3~",("ППГнг(А)-FRHF 5х"&amp;""&amp;AF106),неверно))</f>
        <v>ППГнг(А)-FRHF 3х1,5</v>
      </c>
      <c r="AF106" s="102">
        <f t="shared" si="26"/>
        <v>1.5</v>
      </c>
      <c r="AG106" s="103">
        <f t="shared" si="27"/>
        <v>12</v>
      </c>
      <c r="AH106" s="103"/>
      <c r="AI106" s="102">
        <f t="shared" si="28"/>
        <v>0</v>
      </c>
      <c r="AJ106" s="102">
        <f t="shared" si="14"/>
        <v>0</v>
      </c>
      <c r="AK106" s="104"/>
      <c r="AL106" s="105"/>
      <c r="AM106" s="105"/>
      <c r="AN106" s="106"/>
      <c r="AO106" s="106"/>
      <c r="AP106" s="107">
        <v>220</v>
      </c>
      <c r="AQ106" s="141" t="s">
        <v>171</v>
      </c>
      <c r="AR106" s="141"/>
      <c r="AS106" s="141"/>
      <c r="AT106" s="141"/>
      <c r="AU106" s="109">
        <v>24</v>
      </c>
      <c r="AV106" s="110">
        <v>14.7</v>
      </c>
      <c r="AX106" s="113"/>
      <c r="AY106" s="113"/>
      <c r="AZ106" s="113"/>
      <c r="BA106" s="113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</row>
    <row r="107" spans="1:73" s="111" customFormat="1" ht="23.45" hidden="1" customHeight="1" x14ac:dyDescent="0.2">
      <c r="A107" s="69">
        <v>26</v>
      </c>
      <c r="B107" s="96"/>
      <c r="C107" s="97"/>
      <c r="D107" s="98">
        <v>1</v>
      </c>
      <c r="E107" s="99" t="s">
        <v>84</v>
      </c>
      <c r="F107" s="114"/>
      <c r="G107" s="101"/>
      <c r="H107" s="101"/>
      <c r="I107" s="101">
        <v>1</v>
      </c>
      <c r="J107" s="99">
        <f t="shared" si="17"/>
        <v>0</v>
      </c>
      <c r="K107" s="99">
        <v>0.87</v>
      </c>
      <c r="L107" s="99">
        <f t="shared" si="3"/>
        <v>0.56672611658027805</v>
      </c>
      <c r="M107" s="76">
        <v>1</v>
      </c>
      <c r="N107" s="99">
        <f t="shared" si="4"/>
        <v>0</v>
      </c>
      <c r="O107" s="99">
        <f t="shared" si="5"/>
        <v>0</v>
      </c>
      <c r="P107" s="99">
        <f t="shared" si="18"/>
        <v>0</v>
      </c>
      <c r="Q107" s="99">
        <f t="shared" si="6"/>
        <v>0</v>
      </c>
      <c r="R107" s="99">
        <f t="shared" si="19"/>
        <v>0</v>
      </c>
      <c r="S107" s="99"/>
      <c r="T107" s="99"/>
      <c r="U107" s="98">
        <f t="shared" si="7"/>
        <v>10</v>
      </c>
      <c r="V107" s="98"/>
      <c r="W107" s="98"/>
      <c r="X107" s="98"/>
      <c r="Y107" s="98"/>
      <c r="Z107" s="98"/>
      <c r="AA107" s="99">
        <f t="shared" si="8"/>
        <v>0</v>
      </c>
      <c r="AB107" s="99">
        <f t="shared" si="9"/>
        <v>0</v>
      </c>
      <c r="AC107" s="99">
        <f t="shared" si="10"/>
        <v>0</v>
      </c>
      <c r="AD107" s="99" t="str">
        <f t="shared" si="25"/>
        <v xml:space="preserve"> - 0 - 0 -  - 0</v>
      </c>
      <c r="AE107" s="99" t="str">
        <f>IF(OR(E107="L1",E107="L2",E107="L3"),("ППГнг(А)-FRHF 3х"&amp;""&amp;AF107),IF(E107="3~",("ППГнг(А)-FRHF 5х"&amp;""&amp;AF107),неверно))</f>
        <v>ППГнг(А)-FRHF 3х1,5</v>
      </c>
      <c r="AF107" s="102">
        <f t="shared" si="26"/>
        <v>1.5</v>
      </c>
      <c r="AG107" s="103">
        <f t="shared" si="27"/>
        <v>12</v>
      </c>
      <c r="AH107" s="103"/>
      <c r="AI107" s="102">
        <f t="shared" si="28"/>
        <v>0</v>
      </c>
      <c r="AJ107" s="102">
        <f t="shared" si="14"/>
        <v>0</v>
      </c>
      <c r="AK107" s="104"/>
      <c r="AL107" s="105"/>
      <c r="AM107" s="105"/>
      <c r="AN107" s="106"/>
      <c r="AO107" s="106"/>
      <c r="AP107" s="107">
        <v>36</v>
      </c>
      <c r="AQ107" s="141"/>
      <c r="AR107" s="141"/>
      <c r="AS107" s="141"/>
      <c r="AT107" s="141"/>
      <c r="AU107" s="115">
        <v>0.64800000000000002</v>
      </c>
      <c r="AV107" s="115">
        <v>0.39600000000000002</v>
      </c>
      <c r="AX107" s="113"/>
      <c r="AY107" s="113"/>
      <c r="AZ107" s="113"/>
      <c r="BA107" s="113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13"/>
      <c r="BN107" s="113"/>
      <c r="BO107" s="113"/>
      <c r="BP107" s="113"/>
      <c r="BQ107" s="113"/>
      <c r="BR107" s="113"/>
      <c r="BS107" s="113"/>
      <c r="BT107" s="113"/>
      <c r="BU107" s="113"/>
    </row>
    <row r="108" spans="1:73" s="111" customFormat="1" ht="23.45" hidden="1" customHeight="1" x14ac:dyDescent="0.2">
      <c r="A108" s="69">
        <v>27</v>
      </c>
      <c r="B108" s="96"/>
      <c r="C108" s="97"/>
      <c r="D108" s="98">
        <v>1</v>
      </c>
      <c r="E108" s="99" t="s">
        <v>86</v>
      </c>
      <c r="F108" s="114"/>
      <c r="G108" s="101"/>
      <c r="H108" s="101"/>
      <c r="I108" s="101">
        <v>1</v>
      </c>
      <c r="J108" s="99">
        <f t="shared" si="17"/>
        <v>0</v>
      </c>
      <c r="K108" s="99">
        <v>0.87</v>
      </c>
      <c r="L108" s="99">
        <f t="shared" si="3"/>
        <v>0.56672611658027805</v>
      </c>
      <c r="M108" s="76">
        <v>1</v>
      </c>
      <c r="N108" s="99">
        <f t="shared" si="4"/>
        <v>0</v>
      </c>
      <c r="O108" s="99">
        <f t="shared" si="5"/>
        <v>0</v>
      </c>
      <c r="P108" s="99">
        <f t="shared" si="18"/>
        <v>0</v>
      </c>
      <c r="Q108" s="99">
        <f t="shared" si="6"/>
        <v>0</v>
      </c>
      <c r="R108" s="99">
        <f t="shared" si="19"/>
        <v>0</v>
      </c>
      <c r="S108" s="99"/>
      <c r="T108" s="99"/>
      <c r="U108" s="98">
        <f t="shared" si="7"/>
        <v>10</v>
      </c>
      <c r="V108" s="98"/>
      <c r="W108" s="98"/>
      <c r="X108" s="98"/>
      <c r="Y108" s="98"/>
      <c r="Z108" s="98"/>
      <c r="AA108" s="99">
        <f t="shared" si="8"/>
        <v>0</v>
      </c>
      <c r="AB108" s="99">
        <f t="shared" si="9"/>
        <v>0</v>
      </c>
      <c r="AC108" s="99">
        <f t="shared" si="10"/>
        <v>0</v>
      </c>
      <c r="AD108" s="99" t="str">
        <f t="shared" si="25"/>
        <v xml:space="preserve"> - 0 - 0 -  - 0</v>
      </c>
      <c r="AE108" s="99" t="str">
        <f>IF(OR(E108="L1",E108="L2",E108="L3"),("ППГнг(А)-FRHF 3х"&amp;""&amp;AF108),IF(E108="3~",("ППГнг(А)-FRHF 5х"&amp;""&amp;AF108),неверно))</f>
        <v>ППГнг(А)-FRHF 3х1,5</v>
      </c>
      <c r="AF108" s="102">
        <f t="shared" si="26"/>
        <v>1.5</v>
      </c>
      <c r="AG108" s="103">
        <f t="shared" si="27"/>
        <v>12</v>
      </c>
      <c r="AH108" s="103"/>
      <c r="AI108" s="102">
        <f t="shared" si="28"/>
        <v>0</v>
      </c>
      <c r="AJ108" s="102">
        <f t="shared" si="14"/>
        <v>0</v>
      </c>
      <c r="AK108" s="104"/>
      <c r="AL108" s="105"/>
      <c r="AM108" s="105"/>
      <c r="AN108" s="106"/>
      <c r="AO108" s="106"/>
      <c r="AP108" s="107">
        <v>24</v>
      </c>
      <c r="AQ108" s="141"/>
      <c r="AR108" s="141"/>
      <c r="AS108" s="141"/>
      <c r="AT108" s="141"/>
      <c r="AU108" s="115">
        <v>0.28800000000000003</v>
      </c>
      <c r="AV108" s="115">
        <v>0.17599999999999999</v>
      </c>
      <c r="AX108" s="113"/>
      <c r="AY108" s="113"/>
      <c r="AZ108" s="113"/>
      <c r="BA108" s="113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</row>
    <row r="109" spans="1:73" s="111" customFormat="1" ht="23.45" hidden="1" customHeight="1" x14ac:dyDescent="0.2">
      <c r="A109" s="69">
        <v>28</v>
      </c>
      <c r="B109" s="96"/>
      <c r="C109" s="97"/>
      <c r="D109" s="98">
        <v>1</v>
      </c>
      <c r="E109" s="99" t="s">
        <v>88</v>
      </c>
      <c r="F109" s="114"/>
      <c r="G109" s="101"/>
      <c r="H109" s="101"/>
      <c r="I109" s="101">
        <v>1</v>
      </c>
      <c r="J109" s="99">
        <f t="shared" si="17"/>
        <v>0</v>
      </c>
      <c r="K109" s="99">
        <v>0.87</v>
      </c>
      <c r="L109" s="99">
        <f t="shared" si="3"/>
        <v>0.56672611658027805</v>
      </c>
      <c r="M109" s="76">
        <v>1</v>
      </c>
      <c r="N109" s="99">
        <f t="shared" si="4"/>
        <v>0</v>
      </c>
      <c r="O109" s="99">
        <f t="shared" si="5"/>
        <v>0</v>
      </c>
      <c r="P109" s="99">
        <f t="shared" si="18"/>
        <v>0</v>
      </c>
      <c r="Q109" s="99">
        <f t="shared" si="6"/>
        <v>0</v>
      </c>
      <c r="R109" s="99">
        <f t="shared" si="19"/>
        <v>0</v>
      </c>
      <c r="S109" s="99"/>
      <c r="T109" s="99"/>
      <c r="U109" s="98">
        <f t="shared" si="7"/>
        <v>10</v>
      </c>
      <c r="V109" s="98"/>
      <c r="W109" s="98"/>
      <c r="X109" s="98"/>
      <c r="Y109" s="98"/>
      <c r="Z109" s="98"/>
      <c r="AA109" s="99">
        <f t="shared" si="8"/>
        <v>0</v>
      </c>
      <c r="AB109" s="99">
        <f t="shared" si="9"/>
        <v>0</v>
      </c>
      <c r="AC109" s="99">
        <f t="shared" si="10"/>
        <v>0</v>
      </c>
      <c r="AD109" s="99" t="str">
        <f t="shared" si="25"/>
        <v xml:space="preserve"> - 0 - 0 -  - 0</v>
      </c>
      <c r="AE109" s="99" t="str">
        <f>IF(OR(E109="L1",E109="L2",E109="L3"),("ППГнг(А)-FRHF 3х"&amp;""&amp;AF109),IF(E109="3~",("ППГнг(А)-FRHF 5х"&amp;""&amp;AF109),неверно))</f>
        <v>ППГнг(А)-FRHF 3х1,5</v>
      </c>
      <c r="AF109" s="102">
        <f t="shared" si="26"/>
        <v>1.5</v>
      </c>
      <c r="AG109" s="103">
        <f t="shared" si="27"/>
        <v>12</v>
      </c>
      <c r="AH109" s="103"/>
      <c r="AI109" s="102">
        <f t="shared" si="28"/>
        <v>0</v>
      </c>
      <c r="AJ109" s="102">
        <f t="shared" si="14"/>
        <v>0</v>
      </c>
      <c r="AK109" s="104"/>
      <c r="AL109" s="105"/>
      <c r="AM109" s="105"/>
      <c r="AN109" s="106"/>
      <c r="AO109" s="106"/>
      <c r="AP109" s="107">
        <v>12</v>
      </c>
      <c r="AQ109" s="141"/>
      <c r="AR109" s="141"/>
      <c r="AS109" s="141"/>
      <c r="AT109" s="141"/>
      <c r="AU109" s="115">
        <v>7.2000000000000008E-2</v>
      </c>
      <c r="AV109" s="115">
        <v>4.3999999999999997E-2</v>
      </c>
      <c r="AX109" s="113"/>
      <c r="AY109" s="113"/>
      <c r="AZ109" s="113"/>
      <c r="BA109" s="113"/>
      <c r="BB109" s="113"/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13"/>
      <c r="BN109" s="113"/>
      <c r="BO109" s="113"/>
      <c r="BP109" s="113"/>
      <c r="BQ109" s="113"/>
      <c r="BR109" s="113"/>
      <c r="BS109" s="113"/>
      <c r="BT109" s="113"/>
      <c r="BU109" s="113"/>
    </row>
    <row r="110" spans="1:73" s="111" customFormat="1" ht="23.45" hidden="1" customHeight="1" x14ac:dyDescent="0.2">
      <c r="A110" s="69">
        <v>29</v>
      </c>
      <c r="B110" s="96"/>
      <c r="C110" s="97"/>
      <c r="D110" s="98">
        <v>1</v>
      </c>
      <c r="E110" s="99" t="s">
        <v>84</v>
      </c>
      <c r="F110" s="114"/>
      <c r="G110" s="101"/>
      <c r="H110" s="101"/>
      <c r="I110" s="101">
        <v>1</v>
      </c>
      <c r="J110" s="99">
        <f t="shared" si="17"/>
        <v>0</v>
      </c>
      <c r="K110" s="99">
        <v>0.87</v>
      </c>
      <c r="L110" s="99">
        <f t="shared" si="3"/>
        <v>0.56672611658027805</v>
      </c>
      <c r="M110" s="76">
        <v>1</v>
      </c>
      <c r="N110" s="99">
        <f t="shared" si="4"/>
        <v>0</v>
      </c>
      <c r="O110" s="99">
        <f t="shared" si="5"/>
        <v>0</v>
      </c>
      <c r="P110" s="99">
        <f t="shared" si="18"/>
        <v>0</v>
      </c>
      <c r="Q110" s="99">
        <f t="shared" si="6"/>
        <v>0</v>
      </c>
      <c r="R110" s="99">
        <f t="shared" si="19"/>
        <v>0</v>
      </c>
      <c r="S110" s="99"/>
      <c r="T110" s="99"/>
      <c r="U110" s="98">
        <f t="shared" si="7"/>
        <v>10</v>
      </c>
      <c r="V110" s="98"/>
      <c r="W110" s="98"/>
      <c r="X110" s="98"/>
      <c r="Y110" s="98"/>
      <c r="Z110" s="98"/>
      <c r="AA110" s="99">
        <f t="shared" si="8"/>
        <v>0</v>
      </c>
      <c r="AB110" s="99">
        <f t="shared" si="9"/>
        <v>0</v>
      </c>
      <c r="AC110" s="99">
        <f t="shared" si="10"/>
        <v>0</v>
      </c>
      <c r="AD110" s="99" t="str">
        <f t="shared" si="25"/>
        <v xml:space="preserve"> - 0 - 0 -  - 0</v>
      </c>
      <c r="AE110" s="99" t="str">
        <f>IF(OR(E110="L1",E110="L2",E110="L3"),("ППГнг(А)-FRHF 3х"&amp;""&amp;AF110),IF(E110="3~",("ППГнг(А)-FRHF 5х"&amp;""&amp;AF110),неверно))</f>
        <v>ППГнг(А)-FRHF 3х1,5</v>
      </c>
      <c r="AF110" s="102">
        <f t="shared" si="26"/>
        <v>1.5</v>
      </c>
      <c r="AG110" s="103">
        <f t="shared" si="27"/>
        <v>12</v>
      </c>
      <c r="AH110" s="103"/>
      <c r="AI110" s="102">
        <f t="shared" si="28"/>
        <v>0</v>
      </c>
      <c r="AJ110" s="102">
        <f t="shared" si="14"/>
        <v>0</v>
      </c>
      <c r="AK110" s="104"/>
      <c r="AL110" s="105"/>
      <c r="AM110" s="105"/>
      <c r="AN110" s="106"/>
      <c r="AO110" s="106"/>
      <c r="AP110" s="107" t="s">
        <v>184</v>
      </c>
      <c r="AQ110" s="142" t="s">
        <v>185</v>
      </c>
      <c r="AR110" s="143"/>
      <c r="AS110" s="143"/>
      <c r="AT110" s="144"/>
      <c r="AU110" s="109">
        <v>32</v>
      </c>
      <c r="AV110" s="110">
        <v>19.5</v>
      </c>
      <c r="AX110" s="113"/>
      <c r="AY110" s="113"/>
      <c r="AZ110" s="113"/>
      <c r="BA110" s="113"/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13"/>
      <c r="BM110" s="113"/>
      <c r="BN110" s="113"/>
      <c r="BO110" s="113"/>
      <c r="BP110" s="113"/>
      <c r="BQ110" s="113"/>
      <c r="BR110" s="113"/>
      <c r="BS110" s="113"/>
      <c r="BT110" s="113"/>
      <c r="BU110" s="113"/>
    </row>
    <row r="111" spans="1:73" s="111" customFormat="1" ht="23.45" hidden="1" customHeight="1" x14ac:dyDescent="0.2">
      <c r="A111" s="69">
        <v>30</v>
      </c>
      <c r="B111" s="96"/>
      <c r="C111" s="97"/>
      <c r="D111" s="98">
        <v>1</v>
      </c>
      <c r="E111" s="99" t="s">
        <v>86</v>
      </c>
      <c r="F111" s="114"/>
      <c r="G111" s="101"/>
      <c r="H111" s="101"/>
      <c r="I111" s="101">
        <v>1</v>
      </c>
      <c r="J111" s="99">
        <f t="shared" si="17"/>
        <v>0</v>
      </c>
      <c r="K111" s="99">
        <v>0.87</v>
      </c>
      <c r="L111" s="99">
        <f t="shared" si="3"/>
        <v>0.56672611658027805</v>
      </c>
      <c r="M111" s="76">
        <v>1</v>
      </c>
      <c r="N111" s="99">
        <f t="shared" si="4"/>
        <v>0</v>
      </c>
      <c r="O111" s="99">
        <f t="shared" si="5"/>
        <v>0</v>
      </c>
      <c r="P111" s="99">
        <f t="shared" si="18"/>
        <v>0</v>
      </c>
      <c r="Q111" s="99">
        <f t="shared" si="6"/>
        <v>0</v>
      </c>
      <c r="R111" s="99">
        <f t="shared" si="19"/>
        <v>0</v>
      </c>
      <c r="S111" s="99"/>
      <c r="T111" s="99"/>
      <c r="U111" s="98">
        <f t="shared" si="7"/>
        <v>10</v>
      </c>
      <c r="V111" s="98"/>
      <c r="W111" s="98"/>
      <c r="X111" s="98"/>
      <c r="Y111" s="98"/>
      <c r="Z111" s="98"/>
      <c r="AA111" s="99">
        <f t="shared" si="8"/>
        <v>0</v>
      </c>
      <c r="AB111" s="99">
        <f t="shared" si="9"/>
        <v>0</v>
      </c>
      <c r="AC111" s="99">
        <f t="shared" si="10"/>
        <v>0</v>
      </c>
      <c r="AD111" s="99" t="str">
        <f t="shared" si="25"/>
        <v xml:space="preserve"> - 0 - 0 -  - 0</v>
      </c>
      <c r="AE111" s="99" t="str">
        <f>IF(OR(E111="L1",E111="L2",E111="L3"),("ППГнг(А)-FRHF 3х"&amp;""&amp;AF111),IF(E111="3~",("ППГнг(А)-FRHF 5х"&amp;""&amp;AF111),неверно))</f>
        <v>ППГнг(А)-FRHF 3х1,5</v>
      </c>
      <c r="AF111" s="102">
        <f t="shared" si="26"/>
        <v>1.5</v>
      </c>
      <c r="AG111" s="103">
        <f t="shared" si="27"/>
        <v>12</v>
      </c>
      <c r="AH111" s="103"/>
      <c r="AI111" s="102">
        <f t="shared" si="28"/>
        <v>0</v>
      </c>
      <c r="AJ111" s="102">
        <f t="shared" si="14"/>
        <v>0</v>
      </c>
      <c r="AK111" s="104"/>
      <c r="AL111" s="105"/>
      <c r="AM111" s="105"/>
      <c r="AN111" s="106"/>
      <c r="AO111" s="106"/>
      <c r="AP111" s="107" t="s">
        <v>186</v>
      </c>
      <c r="AQ111" s="145"/>
      <c r="AR111" s="146"/>
      <c r="AS111" s="146"/>
      <c r="AT111" s="147"/>
      <c r="AU111" s="110">
        <v>10.7</v>
      </c>
      <c r="AV111" s="110">
        <v>6.5</v>
      </c>
      <c r="AX111" s="113"/>
      <c r="AY111" s="113"/>
      <c r="AZ111" s="113"/>
      <c r="BA111" s="113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13"/>
      <c r="BN111" s="113"/>
      <c r="BO111" s="113"/>
      <c r="BP111" s="113"/>
      <c r="BQ111" s="113"/>
      <c r="BR111" s="113"/>
      <c r="BS111" s="113"/>
      <c r="BT111" s="113"/>
      <c r="BU111" s="113"/>
    </row>
    <row r="112" spans="1:73" s="111" customFormat="1" ht="23.45" hidden="1" customHeight="1" x14ac:dyDescent="0.2">
      <c r="A112" s="69">
        <v>31</v>
      </c>
      <c r="B112" s="96"/>
      <c r="C112" s="97"/>
      <c r="D112" s="98">
        <v>1</v>
      </c>
      <c r="E112" s="99" t="s">
        <v>88</v>
      </c>
      <c r="F112" s="114"/>
      <c r="G112" s="101"/>
      <c r="H112" s="101"/>
      <c r="I112" s="101">
        <v>1</v>
      </c>
      <c r="J112" s="99">
        <f t="shared" si="17"/>
        <v>0</v>
      </c>
      <c r="K112" s="99">
        <v>0.87</v>
      </c>
      <c r="L112" s="116">
        <f t="shared" si="3"/>
        <v>0.56672611658027805</v>
      </c>
      <c r="M112" s="76">
        <v>1</v>
      </c>
      <c r="N112" s="116">
        <f t="shared" si="4"/>
        <v>0</v>
      </c>
      <c r="O112" s="116">
        <f t="shared" si="5"/>
        <v>0</v>
      </c>
      <c r="P112" s="99">
        <f t="shared" si="18"/>
        <v>0</v>
      </c>
      <c r="Q112" s="116">
        <f t="shared" si="6"/>
        <v>0</v>
      </c>
      <c r="R112" s="99">
        <f t="shared" si="19"/>
        <v>0</v>
      </c>
      <c r="S112" s="99"/>
      <c r="T112" s="99"/>
      <c r="U112" s="98">
        <f t="shared" si="7"/>
        <v>10</v>
      </c>
      <c r="V112" s="98"/>
      <c r="W112" s="98"/>
      <c r="X112" s="98"/>
      <c r="Y112" s="98"/>
      <c r="Z112" s="98"/>
      <c r="AA112" s="99">
        <f t="shared" si="8"/>
        <v>0</v>
      </c>
      <c r="AB112" s="99">
        <f t="shared" si="9"/>
        <v>0</v>
      </c>
      <c r="AC112" s="99">
        <f t="shared" si="10"/>
        <v>0</v>
      </c>
      <c r="AD112" s="99" t="str">
        <f t="shared" si="25"/>
        <v xml:space="preserve"> - 0 - 0 -  - 0</v>
      </c>
      <c r="AE112" s="99" t="str">
        <f>IF(OR(E112="L1",E112="L2",E112="L3"),("ППГнг(А)-FRHF 3х"&amp;""&amp;AF112),IF(E112="3~",("ППГнг(А)-FRHF 5х"&amp;""&amp;AF112),неверно))</f>
        <v>ППГнг(А)-FRHF 3х1,5</v>
      </c>
      <c r="AF112" s="102">
        <f t="shared" si="26"/>
        <v>1.5</v>
      </c>
      <c r="AG112" s="103">
        <f t="shared" si="27"/>
        <v>12</v>
      </c>
      <c r="AH112" s="103"/>
      <c r="AI112" s="102">
        <f t="shared" si="28"/>
        <v>0</v>
      </c>
      <c r="AJ112" s="102">
        <f t="shared" si="14"/>
        <v>0</v>
      </c>
      <c r="AK112" s="104"/>
      <c r="AL112" s="105"/>
      <c r="AM112" s="105"/>
      <c r="AN112" s="106"/>
      <c r="AO112" s="106"/>
      <c r="AP112" s="117">
        <v>220</v>
      </c>
      <c r="AQ112" s="148" t="s">
        <v>187</v>
      </c>
      <c r="AR112" s="148"/>
      <c r="AS112" s="148"/>
      <c r="AT112" s="148"/>
      <c r="AU112" s="109">
        <v>12</v>
      </c>
      <c r="AV112" s="110">
        <v>7.4</v>
      </c>
      <c r="AX112" s="113"/>
      <c r="AY112" s="113"/>
      <c r="AZ112" s="113"/>
      <c r="BA112" s="113"/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13"/>
      <c r="BM112" s="113"/>
      <c r="BN112" s="113"/>
      <c r="BO112" s="113"/>
      <c r="BP112" s="113"/>
      <c r="BQ112" s="113"/>
      <c r="BR112" s="113"/>
      <c r="BS112" s="113"/>
      <c r="BT112" s="113"/>
      <c r="BU112" s="113"/>
    </row>
    <row r="113" spans="1:73" s="111" customFormat="1" ht="23.45" hidden="1" customHeight="1" x14ac:dyDescent="0.2">
      <c r="A113" s="69">
        <v>32</v>
      </c>
      <c r="B113" s="96"/>
      <c r="C113" s="97"/>
      <c r="D113" s="98">
        <v>1</v>
      </c>
      <c r="E113" s="99" t="s">
        <v>84</v>
      </c>
      <c r="F113" s="114"/>
      <c r="G113" s="101"/>
      <c r="H113" s="101"/>
      <c r="I113" s="101">
        <v>1</v>
      </c>
      <c r="J113" s="99">
        <f t="shared" si="17"/>
        <v>0</v>
      </c>
      <c r="K113" s="99">
        <v>0.87</v>
      </c>
      <c r="L113" s="116">
        <f t="shared" si="3"/>
        <v>0.56672611658027805</v>
      </c>
      <c r="M113" s="76">
        <v>1</v>
      </c>
      <c r="N113" s="116">
        <f t="shared" si="4"/>
        <v>0</v>
      </c>
      <c r="O113" s="116">
        <f t="shared" si="5"/>
        <v>0</v>
      </c>
      <c r="P113" s="99">
        <f t="shared" si="18"/>
        <v>0</v>
      </c>
      <c r="Q113" s="116">
        <f t="shared" si="6"/>
        <v>0</v>
      </c>
      <c r="R113" s="99">
        <f t="shared" si="19"/>
        <v>0</v>
      </c>
      <c r="S113" s="99"/>
      <c r="T113" s="99"/>
      <c r="U113" s="98">
        <f t="shared" si="7"/>
        <v>10</v>
      </c>
      <c r="V113" s="98"/>
      <c r="W113" s="98"/>
      <c r="X113" s="98"/>
      <c r="Y113" s="98"/>
      <c r="Z113" s="98"/>
      <c r="AA113" s="99">
        <f t="shared" si="8"/>
        <v>0</v>
      </c>
      <c r="AB113" s="99">
        <f t="shared" si="9"/>
        <v>0</v>
      </c>
      <c r="AC113" s="99">
        <f t="shared" si="10"/>
        <v>0</v>
      </c>
      <c r="AD113" s="99" t="str">
        <f t="shared" si="25"/>
        <v xml:space="preserve"> - 0 - 0 -  - 0</v>
      </c>
      <c r="AE113" s="99" t="str">
        <f>IF(OR(E113="L1",E113="L2",E113="L3"),("ППГнг(А)-FRHF 3х"&amp;""&amp;AF113),IF(E113="3~",("ППГнг(А)-FRHF 5х"&amp;""&amp;AF113),неверно))</f>
        <v>ППГнг(А)-FRHF 3х1,5</v>
      </c>
      <c r="AF113" s="102">
        <f t="shared" si="26"/>
        <v>1.5</v>
      </c>
      <c r="AG113" s="103">
        <f t="shared" si="27"/>
        <v>12</v>
      </c>
      <c r="AH113" s="103"/>
      <c r="AI113" s="102">
        <f t="shared" si="28"/>
        <v>0</v>
      </c>
      <c r="AJ113" s="102">
        <f t="shared" si="14"/>
        <v>0</v>
      </c>
      <c r="AK113" s="104"/>
      <c r="AL113" s="105"/>
      <c r="AM113" s="105"/>
      <c r="AN113" s="106"/>
      <c r="AO113" s="106"/>
      <c r="AP113" s="107">
        <v>127</v>
      </c>
      <c r="AQ113" s="148"/>
      <c r="AR113" s="148"/>
      <c r="AS113" s="148"/>
      <c r="AT113" s="148"/>
      <c r="AU113" s="109">
        <v>4</v>
      </c>
      <c r="AV113" s="118">
        <v>2.46</v>
      </c>
      <c r="AX113" s="113"/>
      <c r="AY113" s="113"/>
      <c r="AZ113" s="113"/>
      <c r="BA113" s="113"/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</row>
    <row r="114" spans="1:73" s="111" customFormat="1" ht="23.45" hidden="1" customHeight="1" x14ac:dyDescent="0.2">
      <c r="A114" s="69">
        <v>33</v>
      </c>
      <c r="B114" s="96"/>
      <c r="C114" s="97"/>
      <c r="D114" s="98">
        <v>1</v>
      </c>
      <c r="E114" s="99" t="s">
        <v>86</v>
      </c>
      <c r="F114" s="114"/>
      <c r="G114" s="101"/>
      <c r="H114" s="101"/>
      <c r="I114" s="101">
        <v>1</v>
      </c>
      <c r="J114" s="99">
        <f t="shared" si="17"/>
        <v>0</v>
      </c>
      <c r="K114" s="99">
        <v>0.87</v>
      </c>
      <c r="L114" s="116">
        <f t="shared" si="3"/>
        <v>0.56672611658027805</v>
      </c>
      <c r="M114" s="76">
        <v>1</v>
      </c>
      <c r="N114" s="116">
        <f t="shared" si="4"/>
        <v>0</v>
      </c>
      <c r="O114" s="116">
        <f t="shared" si="5"/>
        <v>0</v>
      </c>
      <c r="P114" s="99">
        <f t="shared" si="18"/>
        <v>0</v>
      </c>
      <c r="Q114" s="116">
        <f t="shared" si="6"/>
        <v>0</v>
      </c>
      <c r="R114" s="99">
        <f t="shared" si="19"/>
        <v>0</v>
      </c>
      <c r="S114" s="99"/>
      <c r="T114" s="99"/>
      <c r="U114" s="98">
        <f t="shared" si="7"/>
        <v>10</v>
      </c>
      <c r="V114" s="98"/>
      <c r="W114" s="98"/>
      <c r="X114" s="98"/>
      <c r="Y114" s="98"/>
      <c r="Z114" s="98"/>
      <c r="AA114" s="99">
        <f t="shared" si="8"/>
        <v>0</v>
      </c>
      <c r="AB114" s="99">
        <f t="shared" si="9"/>
        <v>0</v>
      </c>
      <c r="AC114" s="99">
        <f t="shared" si="10"/>
        <v>0</v>
      </c>
      <c r="AD114" s="99" t="str">
        <f t="shared" si="25"/>
        <v xml:space="preserve"> - 0 - 0 -  - 0</v>
      </c>
      <c r="AE114" s="99" t="str">
        <f>IF(OR(E114="L1",E114="L2",E114="L3"),("ППГнг(А)-FRHF 3х"&amp;""&amp;AF114),IF(E114="3~",("ППГнг(А)-FRHF 5х"&amp;""&amp;AF114),неверно))</f>
        <v>ППГнг(А)-FRHF 3х1,5</v>
      </c>
      <c r="AF114" s="102">
        <f t="shared" si="26"/>
        <v>1.5</v>
      </c>
      <c r="AG114" s="103">
        <f t="shared" si="27"/>
        <v>12</v>
      </c>
      <c r="AH114" s="103"/>
      <c r="AI114" s="102">
        <f t="shared" si="28"/>
        <v>0</v>
      </c>
      <c r="AJ114" s="102">
        <f t="shared" si="14"/>
        <v>0</v>
      </c>
      <c r="AK114" s="104"/>
      <c r="AL114" s="105"/>
      <c r="AM114" s="105"/>
      <c r="AN114" s="106"/>
      <c r="AO114" s="106"/>
      <c r="AP114" s="107">
        <v>36</v>
      </c>
      <c r="AQ114" s="148"/>
      <c r="AR114" s="148"/>
      <c r="AS114" s="148"/>
      <c r="AT114" s="148"/>
      <c r="AU114" s="115">
        <v>0.32400000000000001</v>
      </c>
      <c r="AV114" s="115">
        <v>0.19800000000000001</v>
      </c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13"/>
      <c r="BT114" s="113"/>
      <c r="BU114" s="113"/>
    </row>
    <row r="115" spans="1:73" s="111" customFormat="1" ht="23.45" hidden="1" customHeight="1" x14ac:dyDescent="0.2">
      <c r="A115" s="69">
        <v>34</v>
      </c>
      <c r="B115" s="96"/>
      <c r="C115" s="97"/>
      <c r="D115" s="98">
        <v>1</v>
      </c>
      <c r="E115" s="99" t="s">
        <v>88</v>
      </c>
      <c r="F115" s="114"/>
      <c r="G115" s="101"/>
      <c r="H115" s="101"/>
      <c r="I115" s="101">
        <v>1</v>
      </c>
      <c r="J115" s="99">
        <f t="shared" si="17"/>
        <v>0</v>
      </c>
      <c r="K115" s="99">
        <v>0.87</v>
      </c>
      <c r="L115" s="116">
        <f t="shared" si="3"/>
        <v>0.56672611658027805</v>
      </c>
      <c r="M115" s="76">
        <v>1</v>
      </c>
      <c r="N115" s="116">
        <f t="shared" si="4"/>
        <v>0</v>
      </c>
      <c r="O115" s="116">
        <f t="shared" si="5"/>
        <v>0</v>
      </c>
      <c r="P115" s="99">
        <f t="shared" si="18"/>
        <v>0</v>
      </c>
      <c r="Q115" s="116">
        <f t="shared" si="6"/>
        <v>0</v>
      </c>
      <c r="R115" s="99">
        <f t="shared" si="19"/>
        <v>0</v>
      </c>
      <c r="S115" s="99"/>
      <c r="T115" s="99"/>
      <c r="U115" s="98">
        <f t="shared" si="7"/>
        <v>10</v>
      </c>
      <c r="V115" s="98"/>
      <c r="W115" s="98"/>
      <c r="X115" s="98"/>
      <c r="Y115" s="98"/>
      <c r="Z115" s="98"/>
      <c r="AA115" s="99">
        <f t="shared" si="8"/>
        <v>0</v>
      </c>
      <c r="AB115" s="99">
        <f t="shared" si="9"/>
        <v>0</v>
      </c>
      <c r="AC115" s="99">
        <f t="shared" si="10"/>
        <v>0</v>
      </c>
      <c r="AD115" s="99" t="str">
        <f t="shared" si="25"/>
        <v xml:space="preserve"> - 0 - 0 -  - 0</v>
      </c>
      <c r="AE115" s="99" t="str">
        <f>IF(OR(E115="L1",E115="L2",E115="L3"),("ППГнг(А)-FRHF 3х"&amp;""&amp;AF115),IF(E115="3~",("ППГнг(А)-FRHF 5х"&amp;""&amp;AF115),неверно))</f>
        <v>ППГнг(А)-FRHF 3х1,5</v>
      </c>
      <c r="AF115" s="102">
        <f t="shared" si="26"/>
        <v>1.5</v>
      </c>
      <c r="AG115" s="103">
        <f t="shared" si="27"/>
        <v>12</v>
      </c>
      <c r="AH115" s="103"/>
      <c r="AI115" s="102">
        <f t="shared" si="28"/>
        <v>0</v>
      </c>
      <c r="AJ115" s="102">
        <f t="shared" si="14"/>
        <v>0</v>
      </c>
      <c r="AK115" s="104"/>
      <c r="AL115" s="105"/>
      <c r="AM115" s="105"/>
      <c r="AN115" s="106"/>
      <c r="AO115" s="106"/>
      <c r="AP115" s="117">
        <v>24</v>
      </c>
      <c r="AQ115" s="148"/>
      <c r="AR115" s="148"/>
      <c r="AS115" s="148"/>
      <c r="AT115" s="148"/>
      <c r="AU115" s="119">
        <v>0.14400000000000002</v>
      </c>
      <c r="AV115" s="115">
        <v>8.7999999999999995E-2</v>
      </c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13"/>
      <c r="BT115" s="113"/>
      <c r="BU115" s="113"/>
    </row>
    <row r="116" spans="1:73" s="111" customFormat="1" ht="23.45" hidden="1" customHeight="1" x14ac:dyDescent="0.2">
      <c r="A116" s="69">
        <v>35</v>
      </c>
      <c r="B116" s="96"/>
      <c r="C116" s="97"/>
      <c r="D116" s="98">
        <v>3</v>
      </c>
      <c r="E116" s="120" t="s">
        <v>160</v>
      </c>
      <c r="F116" s="114"/>
      <c r="G116" s="97"/>
      <c r="H116" s="101"/>
      <c r="I116" s="101">
        <v>1</v>
      </c>
      <c r="J116" s="99">
        <f t="shared" si="17"/>
        <v>0</v>
      </c>
      <c r="K116" s="99">
        <v>0.9</v>
      </c>
      <c r="L116" s="116">
        <f t="shared" si="3"/>
        <v>0.48432210483785254</v>
      </c>
      <c r="M116" s="76">
        <v>1</v>
      </c>
      <c r="N116" s="116">
        <f t="shared" si="4"/>
        <v>0</v>
      </c>
      <c r="O116" s="116">
        <f t="shared" si="5"/>
        <v>0</v>
      </c>
      <c r="P116" s="99">
        <f t="shared" si="18"/>
        <v>0</v>
      </c>
      <c r="Q116" s="116">
        <f t="shared" si="6"/>
        <v>0</v>
      </c>
      <c r="R116" s="99">
        <f t="shared" si="19"/>
        <v>0</v>
      </c>
      <c r="S116" s="99"/>
      <c r="T116" s="99"/>
      <c r="U116" s="98">
        <f t="shared" si="7"/>
        <v>10</v>
      </c>
      <c r="V116" s="98"/>
      <c r="W116" s="98"/>
      <c r="X116" s="98"/>
      <c r="Y116" s="98"/>
      <c r="Z116" s="98"/>
      <c r="AA116" s="99">
        <f t="shared" si="8"/>
        <v>0</v>
      </c>
      <c r="AB116" s="99">
        <f t="shared" si="9"/>
        <v>0</v>
      </c>
      <c r="AC116" s="99">
        <f t="shared" si="10"/>
        <v>0</v>
      </c>
      <c r="AD116" s="99" t="str">
        <f t="shared" si="25"/>
        <v xml:space="preserve"> - 0 - 0 -  - 0</v>
      </c>
      <c r="AE116" s="99" t="str">
        <f>IF(OR(E116="L1",E116="L2",E116="L3"),("ППГнг(А)-FRHF 3х"&amp;""&amp;AF116),IF(E116="3~",("ППГнг(А)-FRHF 5х"&amp;""&amp;AF116),неверно))</f>
        <v>ППГнг(А)-FRHF 5х1,5</v>
      </c>
      <c r="AF116" s="102">
        <f t="shared" si="26"/>
        <v>1.5</v>
      </c>
      <c r="AG116" s="103">
        <f t="shared" si="27"/>
        <v>72</v>
      </c>
      <c r="AH116" s="103"/>
      <c r="AI116" s="102">
        <f t="shared" si="28"/>
        <v>0</v>
      </c>
      <c r="AJ116" s="102">
        <f t="shared" si="14"/>
        <v>0</v>
      </c>
      <c r="AK116" s="104"/>
      <c r="AL116" s="105"/>
      <c r="AM116" s="105"/>
      <c r="AN116" s="106"/>
      <c r="AO116" s="106"/>
      <c r="AP116" s="107">
        <v>12</v>
      </c>
      <c r="AQ116" s="148"/>
      <c r="AR116" s="148"/>
      <c r="AS116" s="148"/>
      <c r="AT116" s="148"/>
      <c r="AU116" s="115">
        <v>3.6000000000000004E-2</v>
      </c>
      <c r="AV116" s="115">
        <v>2.1999999999999999E-2</v>
      </c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</row>
    <row r="117" spans="1:73" s="111" customFormat="1" ht="23.45" hidden="1" customHeight="1" x14ac:dyDescent="0.2">
      <c r="A117" s="69">
        <v>36</v>
      </c>
      <c r="B117" s="96"/>
      <c r="C117" s="97"/>
      <c r="D117" s="98">
        <v>3</v>
      </c>
      <c r="E117" s="120" t="s">
        <v>160</v>
      </c>
      <c r="F117" s="114"/>
      <c r="G117" s="97"/>
      <c r="H117" s="101"/>
      <c r="I117" s="101">
        <v>1</v>
      </c>
      <c r="J117" s="99">
        <f t="shared" si="17"/>
        <v>0</v>
      </c>
      <c r="K117" s="99">
        <v>0.9</v>
      </c>
      <c r="L117" s="116">
        <f t="shared" si="3"/>
        <v>0.48432210483785254</v>
      </c>
      <c r="M117" s="76">
        <v>1</v>
      </c>
      <c r="N117" s="116">
        <f t="shared" si="4"/>
        <v>0</v>
      </c>
      <c r="O117" s="116">
        <f t="shared" si="5"/>
        <v>0</v>
      </c>
      <c r="P117" s="99">
        <f t="shared" si="18"/>
        <v>0</v>
      </c>
      <c r="Q117" s="116">
        <f t="shared" si="6"/>
        <v>0</v>
      </c>
      <c r="R117" s="99">
        <f t="shared" si="19"/>
        <v>0</v>
      </c>
      <c r="S117" s="99"/>
      <c r="T117" s="99"/>
      <c r="U117" s="98">
        <f t="shared" si="7"/>
        <v>10</v>
      </c>
      <c r="V117" s="98"/>
      <c r="W117" s="98"/>
      <c r="X117" s="98"/>
      <c r="Y117" s="98"/>
      <c r="Z117" s="98"/>
      <c r="AA117" s="99">
        <f t="shared" si="8"/>
        <v>0</v>
      </c>
      <c r="AB117" s="99">
        <f t="shared" si="9"/>
        <v>0</v>
      </c>
      <c r="AC117" s="99">
        <f t="shared" si="10"/>
        <v>0</v>
      </c>
      <c r="AD117" s="99" t="str">
        <f t="shared" si="25"/>
        <v xml:space="preserve"> - 0 - 0 -  - 0</v>
      </c>
      <c r="AE117" s="99" t="str">
        <f>IF(OR(E117="L1",E117="L2",E117="L3"),("ППГнг(А)-FRHF 3х"&amp;""&amp;AF117),IF(E117="3~",("ППГнг(А)-FRHF 5х"&amp;""&amp;AF117),неверно))</f>
        <v>ППГнг(А)-FRHF 5х1,5</v>
      </c>
      <c r="AF117" s="102">
        <f t="shared" si="26"/>
        <v>1.5</v>
      </c>
      <c r="AG117" s="103">
        <f t="shared" si="27"/>
        <v>72</v>
      </c>
      <c r="AH117" s="103"/>
      <c r="AI117" s="102">
        <f t="shared" si="28"/>
        <v>0</v>
      </c>
      <c r="AJ117" s="102">
        <f t="shared" si="14"/>
        <v>0</v>
      </c>
      <c r="AK117" s="104"/>
      <c r="AL117" s="105"/>
      <c r="AM117" s="105"/>
      <c r="AN117" s="106"/>
      <c r="AO117" s="106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13"/>
      <c r="BM117" s="113"/>
      <c r="BN117" s="113"/>
      <c r="BO117" s="113"/>
      <c r="BP117" s="113"/>
      <c r="BQ117" s="113"/>
      <c r="BR117" s="113"/>
      <c r="BS117" s="113"/>
      <c r="BT117" s="113"/>
      <c r="BU117" s="113"/>
    </row>
    <row r="118" spans="1:73" s="111" customFormat="1" ht="23.45" hidden="1" customHeight="1" x14ac:dyDescent="0.2">
      <c r="A118" s="69">
        <v>37</v>
      </c>
      <c r="B118" s="96"/>
      <c r="C118" s="97"/>
      <c r="D118" s="98">
        <v>1</v>
      </c>
      <c r="E118" s="99" t="s">
        <v>88</v>
      </c>
      <c r="F118" s="114"/>
      <c r="G118" s="97"/>
      <c r="H118" s="101"/>
      <c r="I118" s="101">
        <v>1</v>
      </c>
      <c r="J118" s="99">
        <f t="shared" si="17"/>
        <v>0</v>
      </c>
      <c r="K118" s="99">
        <v>0.92</v>
      </c>
      <c r="L118" s="116">
        <f t="shared" si="3"/>
        <v>0.42599821613620459</v>
      </c>
      <c r="M118" s="76">
        <v>1</v>
      </c>
      <c r="N118" s="116">
        <f t="shared" si="4"/>
        <v>0</v>
      </c>
      <c r="O118" s="116">
        <f t="shared" si="5"/>
        <v>0</v>
      </c>
      <c r="P118" s="121">
        <f t="shared" si="18"/>
        <v>0</v>
      </c>
      <c r="Q118" s="116">
        <f t="shared" si="6"/>
        <v>0</v>
      </c>
      <c r="R118" s="99">
        <f t="shared" si="19"/>
        <v>0</v>
      </c>
      <c r="S118" s="99"/>
      <c r="T118" s="99"/>
      <c r="U118" s="98">
        <f t="shared" si="7"/>
        <v>10</v>
      </c>
      <c r="V118" s="98"/>
      <c r="W118" s="98"/>
      <c r="X118" s="98"/>
      <c r="Y118" s="98"/>
      <c r="Z118" s="98"/>
      <c r="AA118" s="99">
        <f t="shared" si="8"/>
        <v>0</v>
      </c>
      <c r="AB118" s="99">
        <f t="shared" si="9"/>
        <v>0</v>
      </c>
      <c r="AC118" s="99">
        <f t="shared" si="10"/>
        <v>0</v>
      </c>
      <c r="AD118" s="99" t="str">
        <f t="shared" si="25"/>
        <v xml:space="preserve"> - 0 - 0 -  - 0</v>
      </c>
      <c r="AE118" s="99" t="str">
        <f>IF(OR(E118="L1",E118="L2",E118="L3"),("ППГнг(А)-FRHF 3х"&amp;""&amp;AF118),IF(E118="3~",("ППГнг(А)-FRHF 5х"&amp;""&amp;AF118),неверно))</f>
        <v>ППГнг(А)-FRHF 3х1,5</v>
      </c>
      <c r="AF118" s="102">
        <f t="shared" si="26"/>
        <v>1.5</v>
      </c>
      <c r="AG118" s="103">
        <f t="shared" si="27"/>
        <v>12</v>
      </c>
      <c r="AH118" s="103"/>
      <c r="AI118" s="102">
        <f t="shared" si="28"/>
        <v>0</v>
      </c>
      <c r="AJ118" s="102">
        <f t="shared" si="14"/>
        <v>0</v>
      </c>
      <c r="AK118" s="104"/>
      <c r="AL118" s="105"/>
      <c r="AM118" s="105"/>
      <c r="AN118" s="106"/>
      <c r="AO118" s="106"/>
      <c r="AP118" s="108" t="s">
        <v>188</v>
      </c>
      <c r="AX118" s="113"/>
      <c r="AY118" s="113"/>
      <c r="AZ118" s="113"/>
      <c r="BA118" s="113"/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13"/>
      <c r="BM118" s="113"/>
      <c r="BN118" s="113"/>
      <c r="BO118" s="113"/>
      <c r="BP118" s="113"/>
      <c r="BQ118" s="113"/>
      <c r="BR118" s="113"/>
      <c r="BS118" s="113"/>
      <c r="BT118" s="113"/>
      <c r="BU118" s="113"/>
    </row>
    <row r="119" spans="1:73" s="111" customFormat="1" ht="23.45" hidden="1" customHeight="1" x14ac:dyDescent="0.2">
      <c r="A119" s="69">
        <v>38</v>
      </c>
      <c r="B119" s="96"/>
      <c r="C119" s="97"/>
      <c r="D119" s="98">
        <v>1</v>
      </c>
      <c r="E119" s="99" t="s">
        <v>86</v>
      </c>
      <c r="F119" s="100"/>
      <c r="G119" s="97"/>
      <c r="H119" s="101"/>
      <c r="I119" s="101">
        <v>1</v>
      </c>
      <c r="J119" s="99">
        <f t="shared" si="17"/>
        <v>0</v>
      </c>
      <c r="K119" s="99">
        <v>0.95</v>
      </c>
      <c r="L119" s="116">
        <f t="shared" si="3"/>
        <v>0.32868410517886321</v>
      </c>
      <c r="M119" s="76">
        <v>1</v>
      </c>
      <c r="N119" s="116">
        <f t="shared" si="4"/>
        <v>0</v>
      </c>
      <c r="O119" s="116">
        <f t="shared" si="5"/>
        <v>0</v>
      </c>
      <c r="P119" s="121">
        <f t="shared" si="18"/>
        <v>0</v>
      </c>
      <c r="Q119" s="116">
        <f t="shared" si="6"/>
        <v>0</v>
      </c>
      <c r="R119" s="99">
        <f t="shared" si="19"/>
        <v>0</v>
      </c>
      <c r="S119" s="99"/>
      <c r="T119" s="99"/>
      <c r="U119" s="98">
        <f t="shared" si="7"/>
        <v>10</v>
      </c>
      <c r="V119" s="98"/>
      <c r="W119" s="98"/>
      <c r="X119" s="98"/>
      <c r="Y119" s="98"/>
      <c r="Z119" s="98"/>
      <c r="AA119" s="99">
        <f t="shared" si="8"/>
        <v>0</v>
      </c>
      <c r="AB119" s="99">
        <f t="shared" si="9"/>
        <v>0</v>
      </c>
      <c r="AC119" s="99">
        <f t="shared" si="10"/>
        <v>0</v>
      </c>
      <c r="AD119" s="99" t="str">
        <f t="shared" si="25"/>
        <v xml:space="preserve"> - 0 - 0 -  - 0</v>
      </c>
      <c r="AE119" s="99" t="str">
        <f>IF(OR(E119="L1",E119="L2",E119="L3"),("ППГнг(А)-FRHF 3х"&amp;""&amp;AF119),IF(E119="3~",("ППГнг(А)-FRHF 5х"&amp;""&amp;AF119),неверно))</f>
        <v>ППГнг(А)-FRHF 3х1,5</v>
      </c>
      <c r="AF119" s="102">
        <f t="shared" si="26"/>
        <v>1.5</v>
      </c>
      <c r="AG119" s="103">
        <f t="shared" si="27"/>
        <v>12</v>
      </c>
      <c r="AH119" s="103"/>
      <c r="AI119" s="102">
        <f t="shared" si="28"/>
        <v>0</v>
      </c>
      <c r="AJ119" s="102">
        <f t="shared" si="14"/>
        <v>0</v>
      </c>
      <c r="AK119" s="104"/>
      <c r="AL119" s="105"/>
      <c r="AM119" s="105"/>
      <c r="AN119" s="106"/>
      <c r="AO119" s="106"/>
      <c r="AP119" s="122" t="s">
        <v>189</v>
      </c>
      <c r="AQ119" s="108"/>
      <c r="AR119" s="108"/>
      <c r="AS119" s="108"/>
      <c r="AT119" s="108"/>
      <c r="AU119" s="108"/>
      <c r="AV119" s="108"/>
      <c r="AX119" s="113"/>
      <c r="AY119" s="113"/>
      <c r="AZ119" s="113"/>
      <c r="BA119" s="113"/>
      <c r="BB119" s="113"/>
      <c r="BC119" s="113"/>
      <c r="BD119" s="113"/>
      <c r="BE119" s="113"/>
      <c r="BF119" s="113"/>
      <c r="BG119" s="113"/>
      <c r="BH119" s="113"/>
      <c r="BI119" s="113"/>
      <c r="BJ119" s="113"/>
      <c r="BK119" s="113"/>
      <c r="BL119" s="113"/>
      <c r="BM119" s="113"/>
      <c r="BN119" s="113"/>
      <c r="BO119" s="113"/>
      <c r="BP119" s="113"/>
      <c r="BQ119" s="113"/>
      <c r="BR119" s="113"/>
      <c r="BS119" s="113"/>
      <c r="BT119" s="113"/>
      <c r="BU119" s="113"/>
    </row>
    <row r="120" spans="1:73" s="111" customFormat="1" ht="23.45" hidden="1" customHeight="1" x14ac:dyDescent="0.2">
      <c r="A120" s="69">
        <v>39</v>
      </c>
      <c r="B120" s="96"/>
      <c r="C120" s="97"/>
      <c r="D120" s="98">
        <v>1</v>
      </c>
      <c r="E120" s="120" t="s">
        <v>86</v>
      </c>
      <c r="F120" s="114"/>
      <c r="G120" s="101"/>
      <c r="H120" s="101"/>
      <c r="I120" s="101">
        <v>1</v>
      </c>
      <c r="J120" s="99">
        <f t="shared" si="17"/>
        <v>0</v>
      </c>
      <c r="K120" s="99">
        <v>0.95</v>
      </c>
      <c r="L120" s="116">
        <f t="shared" si="3"/>
        <v>0.32868410517886321</v>
      </c>
      <c r="M120" s="76">
        <v>1</v>
      </c>
      <c r="N120" s="116">
        <f t="shared" si="4"/>
        <v>0</v>
      </c>
      <c r="O120" s="116">
        <f t="shared" si="5"/>
        <v>0</v>
      </c>
      <c r="P120" s="121">
        <f t="shared" si="18"/>
        <v>0</v>
      </c>
      <c r="Q120" s="116">
        <f t="shared" si="6"/>
        <v>0</v>
      </c>
      <c r="R120" s="99">
        <f t="shared" si="19"/>
        <v>0</v>
      </c>
      <c r="S120" s="99"/>
      <c r="T120" s="99"/>
      <c r="U120" s="98">
        <f t="shared" si="7"/>
        <v>10</v>
      </c>
      <c r="V120" s="98"/>
      <c r="W120" s="98"/>
      <c r="X120" s="98"/>
      <c r="Y120" s="98"/>
      <c r="Z120" s="98"/>
      <c r="AA120" s="99">
        <f t="shared" si="8"/>
        <v>0</v>
      </c>
      <c r="AB120" s="99">
        <f t="shared" si="9"/>
        <v>0</v>
      </c>
      <c r="AC120" s="99">
        <f t="shared" si="10"/>
        <v>0</v>
      </c>
      <c r="AD120" s="99" t="str">
        <f t="shared" si="25"/>
        <v xml:space="preserve"> - 0 - 0 -  - 0</v>
      </c>
      <c r="AE120" s="99" t="str">
        <f>IF(OR(E120="L1",E120="L2",E120="L3"),("ППГнг(А)-FRHF 3х"&amp;""&amp;AF120),IF(E120="3~",("ППГнг(А)-FRHF 5х"&amp;""&amp;AF120),неверно))</f>
        <v>ППГнг(А)-FRHF 3х1,5</v>
      </c>
      <c r="AF120" s="102">
        <f t="shared" si="26"/>
        <v>1.5</v>
      </c>
      <c r="AG120" s="103">
        <f t="shared" si="27"/>
        <v>12</v>
      </c>
      <c r="AH120" s="103"/>
      <c r="AI120" s="102">
        <f t="shared" si="28"/>
        <v>0</v>
      </c>
      <c r="AJ120" s="102">
        <f t="shared" si="14"/>
        <v>0</v>
      </c>
      <c r="AK120" s="104"/>
      <c r="AL120" s="105"/>
      <c r="AM120" s="105"/>
      <c r="AN120" s="106"/>
      <c r="AO120" s="106"/>
      <c r="AP120" s="122"/>
      <c r="AQ120" s="108"/>
      <c r="AR120" s="108"/>
      <c r="AS120" s="108"/>
      <c r="AT120" s="108"/>
      <c r="AU120" s="108"/>
      <c r="AV120" s="108"/>
      <c r="AX120" s="113"/>
      <c r="AY120" s="113"/>
      <c r="AZ120" s="113"/>
      <c r="BA120" s="113"/>
      <c r="BB120" s="113"/>
      <c r="BC120" s="113"/>
      <c r="BD120" s="113"/>
      <c r="BE120" s="113"/>
      <c r="BF120" s="113"/>
      <c r="BG120" s="113"/>
      <c r="BH120" s="113"/>
      <c r="BI120" s="113"/>
      <c r="BJ120" s="113"/>
      <c r="BK120" s="113"/>
      <c r="BL120" s="113"/>
      <c r="BM120" s="113"/>
      <c r="BN120" s="113"/>
      <c r="BO120" s="113"/>
      <c r="BP120" s="113"/>
      <c r="BQ120" s="113"/>
      <c r="BR120" s="113"/>
      <c r="BS120" s="113"/>
      <c r="BT120" s="113"/>
      <c r="BU120" s="113"/>
    </row>
    <row r="121" spans="1:73" s="111" customFormat="1" ht="23.45" hidden="1" customHeight="1" x14ac:dyDescent="0.2">
      <c r="A121" s="69">
        <v>40</v>
      </c>
      <c r="B121" s="96"/>
      <c r="C121" s="97"/>
      <c r="D121" s="98">
        <v>1</v>
      </c>
      <c r="E121" s="99" t="s">
        <v>88</v>
      </c>
      <c r="F121" s="114"/>
      <c r="G121" s="101"/>
      <c r="H121" s="101"/>
      <c r="I121" s="101">
        <v>1</v>
      </c>
      <c r="J121" s="99">
        <f t="shared" si="17"/>
        <v>0</v>
      </c>
      <c r="K121" s="99">
        <v>0.95</v>
      </c>
      <c r="L121" s="116">
        <f t="shared" si="3"/>
        <v>0.32868410517886321</v>
      </c>
      <c r="M121" s="76">
        <v>1</v>
      </c>
      <c r="N121" s="116">
        <f t="shared" si="4"/>
        <v>0</v>
      </c>
      <c r="O121" s="116">
        <f t="shared" si="5"/>
        <v>0</v>
      </c>
      <c r="P121" s="121">
        <f t="shared" si="18"/>
        <v>0</v>
      </c>
      <c r="Q121" s="116">
        <f t="shared" si="6"/>
        <v>0</v>
      </c>
      <c r="R121" s="99">
        <f t="shared" si="19"/>
        <v>0</v>
      </c>
      <c r="S121" s="99"/>
      <c r="T121" s="99"/>
      <c r="U121" s="98">
        <f t="shared" si="7"/>
        <v>10</v>
      </c>
      <c r="V121" s="98"/>
      <c r="W121" s="98"/>
      <c r="X121" s="98"/>
      <c r="Y121" s="98"/>
      <c r="Z121" s="98"/>
      <c r="AA121" s="99">
        <f t="shared" si="8"/>
        <v>0</v>
      </c>
      <c r="AB121" s="99">
        <f t="shared" si="9"/>
        <v>0</v>
      </c>
      <c r="AC121" s="99">
        <f t="shared" si="10"/>
        <v>0</v>
      </c>
      <c r="AD121" s="99" t="str">
        <f t="shared" si="25"/>
        <v xml:space="preserve"> - 0 - 0 -  - 0</v>
      </c>
      <c r="AE121" s="99" t="str">
        <f>IF(OR(E121="L1",E121="L2",E121="L3"),("ППГнг(А)-FRHF 3х"&amp;""&amp;AF121),IF(E121="3~",("ППГнг(А)-FRHF 5х"&amp;""&amp;AF121),неверно))</f>
        <v>ППГнг(А)-FRHF 3х1,5</v>
      </c>
      <c r="AF121" s="102">
        <f t="shared" si="26"/>
        <v>1.5</v>
      </c>
      <c r="AG121" s="103">
        <f t="shared" si="27"/>
        <v>12</v>
      </c>
      <c r="AH121" s="103"/>
      <c r="AI121" s="102">
        <f t="shared" si="28"/>
        <v>0</v>
      </c>
      <c r="AJ121" s="102">
        <f t="shared" si="14"/>
        <v>0</v>
      </c>
      <c r="AK121" s="104"/>
      <c r="AL121" s="105"/>
      <c r="AM121" s="105"/>
      <c r="AN121" s="106"/>
      <c r="AO121" s="106"/>
      <c r="AP121" s="122"/>
      <c r="AQ121" s="108"/>
      <c r="AR121" s="108"/>
      <c r="AS121" s="108"/>
      <c r="AT121" s="108"/>
      <c r="AU121" s="108"/>
      <c r="AV121" s="108"/>
      <c r="AX121" s="113"/>
      <c r="AY121" s="113"/>
      <c r="AZ121" s="113"/>
      <c r="BA121" s="113"/>
      <c r="BB121" s="113"/>
      <c r="BC121" s="113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</row>
    <row r="122" spans="1:73" s="111" customFormat="1" ht="23.45" hidden="1" customHeight="1" x14ac:dyDescent="0.2">
      <c r="A122" s="69">
        <v>41</v>
      </c>
      <c r="B122" s="96"/>
      <c r="C122" s="97"/>
      <c r="D122" s="98">
        <v>1</v>
      </c>
      <c r="E122" s="99" t="s">
        <v>84</v>
      </c>
      <c r="F122" s="114"/>
      <c r="G122" s="101"/>
      <c r="H122" s="101"/>
      <c r="I122" s="101">
        <v>1</v>
      </c>
      <c r="J122" s="99">
        <f t="shared" si="17"/>
        <v>0</v>
      </c>
      <c r="K122" s="99">
        <v>0.95</v>
      </c>
      <c r="L122" s="116">
        <f t="shared" si="3"/>
        <v>0.32868410517886321</v>
      </c>
      <c r="M122" s="76">
        <v>1</v>
      </c>
      <c r="N122" s="116">
        <f t="shared" si="4"/>
        <v>0</v>
      </c>
      <c r="O122" s="116">
        <f t="shared" si="5"/>
        <v>0</v>
      </c>
      <c r="P122" s="121">
        <f t="shared" si="18"/>
        <v>0</v>
      </c>
      <c r="Q122" s="116">
        <f t="shared" si="6"/>
        <v>0</v>
      </c>
      <c r="R122" s="99">
        <f t="shared" si="19"/>
        <v>0</v>
      </c>
      <c r="S122" s="99"/>
      <c r="T122" s="99"/>
      <c r="U122" s="98">
        <f t="shared" si="7"/>
        <v>10</v>
      </c>
      <c r="V122" s="98"/>
      <c r="W122" s="98"/>
      <c r="X122" s="98"/>
      <c r="Y122" s="98"/>
      <c r="Z122" s="98"/>
      <c r="AA122" s="99">
        <f t="shared" si="8"/>
        <v>0</v>
      </c>
      <c r="AB122" s="99">
        <f t="shared" si="9"/>
        <v>0</v>
      </c>
      <c r="AC122" s="99">
        <f t="shared" si="10"/>
        <v>0</v>
      </c>
      <c r="AD122" s="99" t="str">
        <f t="shared" si="25"/>
        <v xml:space="preserve"> - 0 - 0 -  - 0</v>
      </c>
      <c r="AE122" s="99" t="str">
        <f>IF(OR(E122="L1",E122="L2",E122="L3"),("ППГнг(А)-FRHF 3х"&amp;""&amp;AF122),IF(E122="3~",("ППГнг(А)-FRHF 5х"&amp;""&amp;AF122),неверно))</f>
        <v>ППГнг(А)-FRHF 3х1,5</v>
      </c>
      <c r="AF122" s="102">
        <f t="shared" si="26"/>
        <v>1.5</v>
      </c>
      <c r="AG122" s="103">
        <f t="shared" si="27"/>
        <v>12</v>
      </c>
      <c r="AH122" s="103"/>
      <c r="AI122" s="102">
        <f t="shared" si="28"/>
        <v>0</v>
      </c>
      <c r="AJ122" s="102">
        <f t="shared" si="14"/>
        <v>0</v>
      </c>
      <c r="AK122" s="104"/>
      <c r="AL122" s="105"/>
      <c r="AM122" s="105"/>
      <c r="AN122" s="106"/>
      <c r="AO122" s="106"/>
      <c r="AP122" s="122"/>
      <c r="AQ122" s="108"/>
      <c r="AR122" s="108"/>
      <c r="AS122" s="108"/>
      <c r="AT122" s="108"/>
      <c r="AU122" s="108"/>
      <c r="AV122" s="108"/>
      <c r="AX122" s="113"/>
      <c r="AY122" s="113"/>
      <c r="AZ122" s="113"/>
      <c r="BA122" s="113"/>
      <c r="BB122" s="113"/>
      <c r="BC122" s="113"/>
      <c r="BD122" s="113"/>
      <c r="BE122" s="113"/>
      <c r="BF122" s="113"/>
      <c r="BG122" s="113"/>
      <c r="BH122" s="113"/>
      <c r="BI122" s="113"/>
      <c r="BJ122" s="113"/>
      <c r="BK122" s="113"/>
      <c r="BL122" s="113"/>
      <c r="BM122" s="113"/>
      <c r="BN122" s="113"/>
      <c r="BO122" s="113"/>
      <c r="BP122" s="113"/>
      <c r="BQ122" s="113"/>
      <c r="BR122" s="113"/>
      <c r="BS122" s="113"/>
      <c r="BT122" s="113"/>
      <c r="BU122" s="113"/>
    </row>
    <row r="123" spans="1:73" s="111" customFormat="1" ht="23.45" hidden="1" customHeight="1" x14ac:dyDescent="0.2">
      <c r="A123" s="69">
        <v>42</v>
      </c>
      <c r="B123" s="96"/>
      <c r="C123" s="97"/>
      <c r="D123" s="98">
        <v>1</v>
      </c>
      <c r="E123" s="99" t="s">
        <v>88</v>
      </c>
      <c r="F123" s="114"/>
      <c r="G123" s="101"/>
      <c r="H123" s="101"/>
      <c r="I123" s="101">
        <v>1</v>
      </c>
      <c r="J123" s="99">
        <f t="shared" si="17"/>
        <v>0</v>
      </c>
      <c r="K123" s="99">
        <v>0.95</v>
      </c>
      <c r="L123" s="116">
        <f t="shared" si="3"/>
        <v>0.32868410517886321</v>
      </c>
      <c r="M123" s="76">
        <v>1</v>
      </c>
      <c r="N123" s="116">
        <f t="shared" si="4"/>
        <v>0</v>
      </c>
      <c r="O123" s="116">
        <f t="shared" si="5"/>
        <v>0</v>
      </c>
      <c r="P123" s="121">
        <f t="shared" si="18"/>
        <v>0</v>
      </c>
      <c r="Q123" s="116">
        <f t="shared" si="6"/>
        <v>0</v>
      </c>
      <c r="R123" s="99">
        <f t="shared" si="19"/>
        <v>0</v>
      </c>
      <c r="S123" s="99"/>
      <c r="T123" s="99"/>
      <c r="U123" s="98">
        <f t="shared" si="7"/>
        <v>10</v>
      </c>
      <c r="V123" s="98"/>
      <c r="W123" s="98"/>
      <c r="X123" s="98"/>
      <c r="Y123" s="98"/>
      <c r="Z123" s="98"/>
      <c r="AA123" s="99">
        <f t="shared" si="8"/>
        <v>0</v>
      </c>
      <c r="AB123" s="99">
        <f t="shared" si="9"/>
        <v>0</v>
      </c>
      <c r="AC123" s="99">
        <f t="shared" si="10"/>
        <v>0</v>
      </c>
      <c r="AD123" s="99" t="str">
        <f t="shared" si="25"/>
        <v xml:space="preserve"> - 0 - 0 -  - 0</v>
      </c>
      <c r="AE123" s="99" t="str">
        <f>IF(OR(E123="L1",E123="L2",E123="L3"),("ППГнг(А)-FRHF 3х"&amp;""&amp;AF123),IF(E123="3~",("ППГнг(А)-FRHF 5х"&amp;""&amp;AF123),неверно))</f>
        <v>ППГнг(А)-FRHF 3х1,5</v>
      </c>
      <c r="AF123" s="102">
        <f t="shared" si="26"/>
        <v>1.5</v>
      </c>
      <c r="AG123" s="103">
        <f t="shared" si="27"/>
        <v>12</v>
      </c>
      <c r="AH123" s="103"/>
      <c r="AI123" s="102">
        <f t="shared" si="28"/>
        <v>0</v>
      </c>
      <c r="AJ123" s="102">
        <f t="shared" si="14"/>
        <v>0</v>
      </c>
      <c r="AK123" s="104"/>
      <c r="AL123" s="105"/>
      <c r="AM123" s="105"/>
      <c r="AN123" s="106"/>
      <c r="AO123" s="106"/>
      <c r="AP123" s="108" t="s">
        <v>190</v>
      </c>
      <c r="AQ123" s="108"/>
      <c r="AR123" s="108"/>
      <c r="AS123" s="108"/>
      <c r="AT123" s="108"/>
      <c r="AU123" s="123"/>
      <c r="AV123" s="108"/>
      <c r="AX123" s="113"/>
      <c r="AY123" s="113"/>
      <c r="AZ123" s="113"/>
      <c r="BA123" s="113"/>
      <c r="BB123" s="113"/>
      <c r="BC123" s="113"/>
      <c r="BD123" s="113"/>
      <c r="BE123" s="113"/>
      <c r="BF123" s="113"/>
      <c r="BG123" s="113"/>
      <c r="BH123" s="113"/>
      <c r="BI123" s="113"/>
      <c r="BJ123" s="113"/>
      <c r="BK123" s="113"/>
      <c r="BL123" s="113"/>
      <c r="BM123" s="113"/>
      <c r="BN123" s="113"/>
      <c r="BO123" s="113"/>
      <c r="BP123" s="113"/>
      <c r="BQ123" s="113"/>
      <c r="BR123" s="113"/>
      <c r="BS123" s="113"/>
      <c r="BT123" s="113"/>
      <c r="BU123" s="113"/>
    </row>
    <row r="124" spans="1:73" s="111" customFormat="1" ht="23.45" hidden="1" customHeight="1" x14ac:dyDescent="0.2">
      <c r="A124" s="69">
        <v>43</v>
      </c>
      <c r="B124" s="96"/>
      <c r="C124" s="97"/>
      <c r="D124" s="98">
        <v>1</v>
      </c>
      <c r="E124" s="99" t="s">
        <v>84</v>
      </c>
      <c r="F124" s="114"/>
      <c r="G124" s="101"/>
      <c r="H124" s="101"/>
      <c r="I124" s="101">
        <v>1</v>
      </c>
      <c r="J124" s="99">
        <f t="shared" si="17"/>
        <v>0</v>
      </c>
      <c r="K124" s="99">
        <v>0.95</v>
      </c>
      <c r="L124" s="116">
        <f t="shared" si="3"/>
        <v>0.32868410517886321</v>
      </c>
      <c r="M124" s="76">
        <v>1</v>
      </c>
      <c r="N124" s="116">
        <f t="shared" si="4"/>
        <v>0</v>
      </c>
      <c r="O124" s="116">
        <f t="shared" si="5"/>
        <v>0</v>
      </c>
      <c r="P124" s="121">
        <f t="shared" si="18"/>
        <v>0</v>
      </c>
      <c r="Q124" s="116">
        <f t="shared" si="6"/>
        <v>0</v>
      </c>
      <c r="R124" s="99">
        <f t="shared" si="19"/>
        <v>0</v>
      </c>
      <c r="S124" s="99"/>
      <c r="T124" s="99"/>
      <c r="U124" s="98">
        <f t="shared" si="7"/>
        <v>10</v>
      </c>
      <c r="V124" s="98"/>
      <c r="W124" s="98"/>
      <c r="X124" s="98"/>
      <c r="Y124" s="98"/>
      <c r="Z124" s="98"/>
      <c r="AA124" s="99">
        <f t="shared" si="8"/>
        <v>0</v>
      </c>
      <c r="AB124" s="99">
        <f t="shared" si="9"/>
        <v>0</v>
      </c>
      <c r="AC124" s="99">
        <f t="shared" si="10"/>
        <v>0</v>
      </c>
      <c r="AD124" s="99" t="str">
        <f t="shared" si="25"/>
        <v xml:space="preserve"> - 0 - 0 -  - 0</v>
      </c>
      <c r="AE124" s="99" t="str">
        <f>IF(OR(E124="L1",E124="L2",E124="L3"),("ППГнг(А)-FRHF 3х"&amp;""&amp;AF124),IF(E124="3~",("ППГнг(А)-FRHF 5х"&amp;""&amp;AF124),неверно))</f>
        <v>ППГнг(А)-FRHF 3х1,5</v>
      </c>
      <c r="AF124" s="102">
        <f t="shared" si="26"/>
        <v>1.5</v>
      </c>
      <c r="AG124" s="103">
        <f t="shared" si="27"/>
        <v>12</v>
      </c>
      <c r="AH124" s="103"/>
      <c r="AI124" s="102">
        <f t="shared" si="28"/>
        <v>0</v>
      </c>
      <c r="AJ124" s="102">
        <f t="shared" si="14"/>
        <v>0</v>
      </c>
      <c r="AK124" s="104"/>
      <c r="AL124" s="105"/>
      <c r="AM124" s="105"/>
      <c r="AN124" s="106"/>
      <c r="AO124" s="106"/>
      <c r="AP124" s="108" t="s">
        <v>191</v>
      </c>
      <c r="AQ124" s="108"/>
      <c r="AR124" s="123"/>
      <c r="AS124" s="123"/>
      <c r="AT124" s="123"/>
      <c r="AU124" s="108"/>
      <c r="AV124" s="108"/>
      <c r="AX124" s="113"/>
      <c r="AY124" s="113"/>
      <c r="AZ124" s="113"/>
      <c r="BA124" s="113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13"/>
    </row>
    <row r="125" spans="1:73" s="111" customFormat="1" ht="23.45" hidden="1" customHeight="1" x14ac:dyDescent="0.2">
      <c r="A125" s="69">
        <v>44</v>
      </c>
      <c r="B125" s="96"/>
      <c r="C125" s="97"/>
      <c r="D125" s="98">
        <v>1</v>
      </c>
      <c r="E125" s="99" t="s">
        <v>86</v>
      </c>
      <c r="F125" s="114"/>
      <c r="G125" s="101"/>
      <c r="H125" s="101"/>
      <c r="I125" s="101">
        <v>1</v>
      </c>
      <c r="J125" s="99">
        <f t="shared" si="17"/>
        <v>0</v>
      </c>
      <c r="K125" s="99">
        <v>0.95</v>
      </c>
      <c r="L125" s="116">
        <f t="shared" si="3"/>
        <v>0.32868410517886321</v>
      </c>
      <c r="M125" s="76">
        <v>1</v>
      </c>
      <c r="N125" s="116">
        <f t="shared" si="4"/>
        <v>0</v>
      </c>
      <c r="O125" s="116">
        <f t="shared" si="5"/>
        <v>0</v>
      </c>
      <c r="P125" s="121">
        <f t="shared" si="18"/>
        <v>0</v>
      </c>
      <c r="Q125" s="116">
        <f t="shared" si="6"/>
        <v>0</v>
      </c>
      <c r="R125" s="99">
        <f t="shared" si="19"/>
        <v>0</v>
      </c>
      <c r="S125" s="99"/>
      <c r="T125" s="99"/>
      <c r="U125" s="98">
        <f t="shared" si="7"/>
        <v>10</v>
      </c>
      <c r="V125" s="98"/>
      <c r="W125" s="98"/>
      <c r="X125" s="98"/>
      <c r="Y125" s="98"/>
      <c r="Z125" s="98"/>
      <c r="AA125" s="99">
        <f t="shared" si="8"/>
        <v>0</v>
      </c>
      <c r="AB125" s="99">
        <f t="shared" si="9"/>
        <v>0</v>
      </c>
      <c r="AC125" s="99">
        <f t="shared" si="10"/>
        <v>0</v>
      </c>
      <c r="AD125" s="99" t="str">
        <f t="shared" si="25"/>
        <v xml:space="preserve"> - 0 - 0 -  - 0</v>
      </c>
      <c r="AE125" s="99" t="str">
        <f>IF(OR(E125="L1",E125="L2",E125="L3"),("ППГнг(А)-FRHF 3х"&amp;""&amp;AF125),IF(E125="3~",("ППГнг(А)-FRHF 5х"&amp;""&amp;AF125),неверно))</f>
        <v>ППГнг(А)-FRHF 3х1,5</v>
      </c>
      <c r="AF125" s="102">
        <f t="shared" si="26"/>
        <v>1.5</v>
      </c>
      <c r="AG125" s="103">
        <f t="shared" si="27"/>
        <v>12</v>
      </c>
      <c r="AH125" s="103"/>
      <c r="AI125" s="102">
        <f t="shared" si="28"/>
        <v>0</v>
      </c>
      <c r="AJ125" s="102">
        <f t="shared" si="14"/>
        <v>0</v>
      </c>
      <c r="AK125" s="104"/>
      <c r="AL125" s="105"/>
      <c r="AM125" s="105"/>
      <c r="AN125" s="106"/>
      <c r="AO125" s="106"/>
      <c r="AP125" s="122" t="s">
        <v>192</v>
      </c>
      <c r="AQ125" s="108"/>
      <c r="AR125" s="108"/>
      <c r="AS125" s="108"/>
      <c r="AT125" s="108"/>
      <c r="AU125" s="108"/>
      <c r="AV125" s="108"/>
      <c r="AX125" s="113"/>
      <c r="AY125" s="113"/>
      <c r="AZ125" s="113"/>
      <c r="BA125" s="113"/>
      <c r="BB125" s="113"/>
      <c r="BC125" s="113"/>
      <c r="BD125" s="113"/>
      <c r="BE125" s="113"/>
      <c r="BF125" s="113"/>
      <c r="BG125" s="113"/>
      <c r="BH125" s="113"/>
      <c r="BI125" s="113"/>
      <c r="BJ125" s="113"/>
      <c r="BK125" s="113"/>
      <c r="BL125" s="113"/>
      <c r="BM125" s="113"/>
      <c r="BN125" s="113"/>
      <c r="BO125" s="113"/>
      <c r="BP125" s="113"/>
      <c r="BQ125" s="113"/>
      <c r="BR125" s="113"/>
      <c r="BS125" s="113"/>
      <c r="BT125" s="113"/>
      <c r="BU125" s="113"/>
    </row>
    <row r="126" spans="1:73" s="111" customFormat="1" ht="23.45" hidden="1" customHeight="1" x14ac:dyDescent="0.2">
      <c r="A126" s="69">
        <v>45</v>
      </c>
      <c r="B126" s="96"/>
      <c r="C126" s="97"/>
      <c r="D126" s="98">
        <v>1</v>
      </c>
      <c r="E126" s="99" t="s">
        <v>88</v>
      </c>
      <c r="F126" s="114"/>
      <c r="G126" s="101"/>
      <c r="H126" s="101"/>
      <c r="I126" s="101">
        <v>1</v>
      </c>
      <c r="J126" s="99">
        <f t="shared" si="17"/>
        <v>0</v>
      </c>
      <c r="K126" s="99">
        <v>0.95</v>
      </c>
      <c r="L126" s="116">
        <f t="shared" si="3"/>
        <v>0.32868410517886321</v>
      </c>
      <c r="M126" s="76">
        <v>1</v>
      </c>
      <c r="N126" s="116">
        <f t="shared" si="4"/>
        <v>0</v>
      </c>
      <c r="O126" s="116">
        <f t="shared" si="5"/>
        <v>0</v>
      </c>
      <c r="P126" s="121">
        <f t="shared" si="18"/>
        <v>0</v>
      </c>
      <c r="Q126" s="116">
        <f t="shared" si="6"/>
        <v>0</v>
      </c>
      <c r="R126" s="99">
        <f t="shared" si="19"/>
        <v>0</v>
      </c>
      <c r="S126" s="99"/>
      <c r="T126" s="99"/>
      <c r="U126" s="98">
        <f t="shared" si="7"/>
        <v>10</v>
      </c>
      <c r="V126" s="98"/>
      <c r="W126" s="98"/>
      <c r="X126" s="98"/>
      <c r="Y126" s="98"/>
      <c r="Z126" s="98"/>
      <c r="AA126" s="99">
        <f t="shared" si="8"/>
        <v>0</v>
      </c>
      <c r="AB126" s="99">
        <f t="shared" si="9"/>
        <v>0</v>
      </c>
      <c r="AC126" s="99">
        <f t="shared" si="10"/>
        <v>0</v>
      </c>
      <c r="AD126" s="99" t="str">
        <f t="shared" si="25"/>
        <v xml:space="preserve"> - 0 - 0 -  - 0</v>
      </c>
      <c r="AE126" s="99" t="str">
        <f>IF(OR(E126="L1",E126="L2",E126="L3"),("ППГнг(А)-FRHF 3х"&amp;""&amp;AF126),IF(E126="3~",("ППГнг(А)-FRHF 5х"&amp;""&amp;AF126),неверно))</f>
        <v>ППГнг(А)-FRHF 3х1,5</v>
      </c>
      <c r="AF126" s="102">
        <f t="shared" si="26"/>
        <v>1.5</v>
      </c>
      <c r="AG126" s="103">
        <f t="shared" si="27"/>
        <v>12</v>
      </c>
      <c r="AH126" s="103"/>
      <c r="AI126" s="102">
        <f t="shared" si="28"/>
        <v>0</v>
      </c>
      <c r="AJ126" s="102">
        <f t="shared" si="14"/>
        <v>0</v>
      </c>
      <c r="AK126" s="104"/>
      <c r="AL126" s="105"/>
      <c r="AM126" s="105"/>
      <c r="AN126" s="106"/>
      <c r="AO126" s="106"/>
      <c r="AP126" s="108" t="e">
        <f>#REF!</f>
        <v>#REF!</v>
      </c>
      <c r="AQ126" s="108"/>
      <c r="AR126" s="108"/>
      <c r="AS126" s="108"/>
      <c r="AT126" s="108"/>
      <c r="AU126" s="108"/>
      <c r="AV126" s="108"/>
      <c r="AX126" s="113"/>
      <c r="AY126" s="113"/>
      <c r="AZ126" s="113"/>
      <c r="BA126" s="113"/>
      <c r="BB126" s="113"/>
      <c r="BC126" s="113"/>
      <c r="BD126" s="113"/>
      <c r="BE126" s="113"/>
      <c r="BF126" s="113"/>
      <c r="BG126" s="113"/>
      <c r="BH126" s="113"/>
      <c r="BI126" s="113"/>
      <c r="BJ126" s="113"/>
      <c r="BK126" s="113"/>
      <c r="BL126" s="113"/>
      <c r="BM126" s="113"/>
      <c r="BN126" s="113"/>
      <c r="BO126" s="113"/>
      <c r="BP126" s="113"/>
      <c r="BQ126" s="113"/>
      <c r="BR126" s="113"/>
      <c r="BS126" s="113"/>
      <c r="BT126" s="113"/>
      <c r="BU126" s="113"/>
    </row>
    <row r="127" spans="1:73" s="111" customFormat="1" ht="23.45" hidden="1" customHeight="1" x14ac:dyDescent="0.2">
      <c r="A127" s="69">
        <v>46</v>
      </c>
      <c r="B127" s="96"/>
      <c r="C127" s="97"/>
      <c r="D127" s="98">
        <v>1</v>
      </c>
      <c r="E127" s="99" t="s">
        <v>84</v>
      </c>
      <c r="F127" s="114"/>
      <c r="G127" s="101"/>
      <c r="H127" s="101"/>
      <c r="I127" s="101">
        <v>1</v>
      </c>
      <c r="J127" s="99">
        <f t="shared" si="17"/>
        <v>0</v>
      </c>
      <c r="K127" s="99">
        <v>0.95</v>
      </c>
      <c r="L127" s="116">
        <f t="shared" si="3"/>
        <v>0.32868410517886321</v>
      </c>
      <c r="M127" s="76">
        <v>1</v>
      </c>
      <c r="N127" s="116">
        <f t="shared" si="4"/>
        <v>0</v>
      </c>
      <c r="O127" s="116">
        <f t="shared" si="5"/>
        <v>0</v>
      </c>
      <c r="P127" s="121">
        <f t="shared" si="18"/>
        <v>0</v>
      </c>
      <c r="Q127" s="116">
        <f t="shared" si="6"/>
        <v>0</v>
      </c>
      <c r="R127" s="99">
        <f t="shared" si="19"/>
        <v>0</v>
      </c>
      <c r="S127" s="99"/>
      <c r="T127" s="99"/>
      <c r="U127" s="98">
        <f t="shared" si="7"/>
        <v>10</v>
      </c>
      <c r="V127" s="98"/>
      <c r="W127" s="98"/>
      <c r="X127" s="98"/>
      <c r="Y127" s="98"/>
      <c r="Z127" s="98"/>
      <c r="AA127" s="99">
        <f t="shared" si="8"/>
        <v>0</v>
      </c>
      <c r="AB127" s="99">
        <f t="shared" si="9"/>
        <v>0</v>
      </c>
      <c r="AC127" s="99">
        <f t="shared" si="10"/>
        <v>0</v>
      </c>
      <c r="AD127" s="99" t="str">
        <f t="shared" si="25"/>
        <v xml:space="preserve"> - 0 - 0 -  - 0</v>
      </c>
      <c r="AE127" s="99" t="str">
        <f>IF(OR(E127="L1",E127="L2",E127="L3"),("ППГнг(А)-FRHF 3х"&amp;""&amp;AF127),IF(E127="3~",("ППГнг(А)-FRHF 5х"&amp;""&amp;AF127),неверно))</f>
        <v>ППГнг(А)-FRHF 3х1,5</v>
      </c>
      <c r="AF127" s="102">
        <f t="shared" si="26"/>
        <v>1.5</v>
      </c>
      <c r="AG127" s="103">
        <f t="shared" si="27"/>
        <v>12</v>
      </c>
      <c r="AH127" s="103"/>
      <c r="AI127" s="102">
        <f t="shared" si="28"/>
        <v>0</v>
      </c>
      <c r="AJ127" s="102">
        <f t="shared" si="14"/>
        <v>0</v>
      </c>
      <c r="AK127" s="104"/>
      <c r="AL127" s="105"/>
      <c r="AM127" s="105"/>
      <c r="AN127" s="106"/>
      <c r="AO127" s="106"/>
      <c r="AP127" s="122" t="s">
        <v>189</v>
      </c>
      <c r="AQ127" s="108"/>
      <c r="AR127" s="108"/>
      <c r="AS127" s="108"/>
      <c r="AT127" s="108"/>
      <c r="AU127" s="108"/>
      <c r="AV127" s="108"/>
      <c r="AX127" s="113"/>
      <c r="AY127" s="113"/>
      <c r="AZ127" s="113"/>
      <c r="BA127" s="113"/>
      <c r="BB127" s="113"/>
      <c r="BC127" s="113"/>
      <c r="BD127" s="113"/>
      <c r="BE127" s="113"/>
      <c r="BF127" s="113"/>
      <c r="BG127" s="113"/>
      <c r="BH127" s="113"/>
      <c r="BI127" s="113"/>
      <c r="BJ127" s="113"/>
      <c r="BK127" s="113"/>
      <c r="BL127" s="113"/>
      <c r="BM127" s="113"/>
      <c r="BN127" s="113"/>
      <c r="BO127" s="113"/>
      <c r="BP127" s="113"/>
      <c r="BQ127" s="113"/>
      <c r="BR127" s="113"/>
      <c r="BS127" s="113"/>
      <c r="BT127" s="113"/>
      <c r="BU127" s="113"/>
    </row>
    <row r="128" spans="1:73" s="111" customFormat="1" ht="23.45" hidden="1" customHeight="1" x14ac:dyDescent="0.2">
      <c r="A128" s="69">
        <v>47</v>
      </c>
      <c r="B128" s="96"/>
      <c r="C128" s="97"/>
      <c r="D128" s="98">
        <v>1</v>
      </c>
      <c r="E128" s="99" t="s">
        <v>86</v>
      </c>
      <c r="F128" s="114"/>
      <c r="G128" s="101"/>
      <c r="H128" s="101"/>
      <c r="I128" s="101">
        <v>1</v>
      </c>
      <c r="J128" s="99">
        <f t="shared" si="17"/>
        <v>0</v>
      </c>
      <c r="K128" s="99">
        <v>0.95</v>
      </c>
      <c r="L128" s="116">
        <f t="shared" si="3"/>
        <v>0.32868410517886321</v>
      </c>
      <c r="M128" s="76">
        <v>1</v>
      </c>
      <c r="N128" s="116">
        <f t="shared" si="4"/>
        <v>0</v>
      </c>
      <c r="O128" s="116">
        <f t="shared" si="5"/>
        <v>0</v>
      </c>
      <c r="P128" s="121">
        <f t="shared" si="18"/>
        <v>0</v>
      </c>
      <c r="Q128" s="116">
        <f t="shared" si="6"/>
        <v>0</v>
      </c>
      <c r="R128" s="99">
        <f t="shared" si="19"/>
        <v>0</v>
      </c>
      <c r="S128" s="99"/>
      <c r="T128" s="99"/>
      <c r="U128" s="98">
        <f t="shared" si="7"/>
        <v>10</v>
      </c>
      <c r="V128" s="98"/>
      <c r="W128" s="98"/>
      <c r="X128" s="98"/>
      <c r="Y128" s="98"/>
      <c r="Z128" s="98"/>
      <c r="AA128" s="99">
        <f t="shared" si="8"/>
        <v>0</v>
      </c>
      <c r="AB128" s="99">
        <f t="shared" si="9"/>
        <v>0</v>
      </c>
      <c r="AC128" s="99">
        <f t="shared" si="10"/>
        <v>0</v>
      </c>
      <c r="AD128" s="99" t="str">
        <f t="shared" si="25"/>
        <v xml:space="preserve"> - 0 - 0 -  - 0</v>
      </c>
      <c r="AE128" s="99" t="str">
        <f>IF(OR(E128="L1",E128="L2",E128="L3"),("ППГнг(А)-FRHF 3х"&amp;""&amp;AF128),IF(E128="3~",("ППГнг(А)-FRHF 5х"&amp;""&amp;AF128),неверно))</f>
        <v>ППГнг(А)-FRHF 3х1,5</v>
      </c>
      <c r="AF128" s="102">
        <f t="shared" si="26"/>
        <v>1.5</v>
      </c>
      <c r="AG128" s="103">
        <f t="shared" si="27"/>
        <v>12</v>
      </c>
      <c r="AH128" s="103"/>
      <c r="AI128" s="102">
        <f t="shared" si="28"/>
        <v>0</v>
      </c>
      <c r="AJ128" s="102">
        <f t="shared" si="14"/>
        <v>0</v>
      </c>
      <c r="AK128" s="104"/>
      <c r="AL128" s="105"/>
      <c r="AM128" s="105"/>
      <c r="AN128" s="106"/>
      <c r="AO128" s="106"/>
      <c r="AP128" s="122"/>
      <c r="AQ128" s="108"/>
      <c r="AR128" s="108"/>
      <c r="AS128" s="108"/>
      <c r="AT128" s="108"/>
      <c r="AU128" s="108"/>
      <c r="AV128" s="108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</row>
    <row r="129" spans="1:73" s="111" customFormat="1" ht="23.45" hidden="1" customHeight="1" x14ac:dyDescent="0.2">
      <c r="A129" s="69">
        <v>48</v>
      </c>
      <c r="B129" s="96"/>
      <c r="C129" s="97"/>
      <c r="D129" s="98">
        <v>1</v>
      </c>
      <c r="E129" s="99" t="s">
        <v>88</v>
      </c>
      <c r="F129" s="114"/>
      <c r="G129" s="101"/>
      <c r="H129" s="101"/>
      <c r="I129" s="101">
        <v>1</v>
      </c>
      <c r="J129" s="99">
        <f t="shared" si="17"/>
        <v>0</v>
      </c>
      <c r="K129" s="99">
        <v>0.95</v>
      </c>
      <c r="L129" s="116">
        <f t="shared" si="3"/>
        <v>0.32868410517886321</v>
      </c>
      <c r="M129" s="76">
        <v>1</v>
      </c>
      <c r="N129" s="116">
        <f t="shared" si="4"/>
        <v>0</v>
      </c>
      <c r="O129" s="116">
        <f t="shared" si="5"/>
        <v>0</v>
      </c>
      <c r="P129" s="121">
        <f t="shared" si="18"/>
        <v>0</v>
      </c>
      <c r="Q129" s="116">
        <f t="shared" si="6"/>
        <v>0</v>
      </c>
      <c r="R129" s="99">
        <f t="shared" si="19"/>
        <v>0</v>
      </c>
      <c r="S129" s="99"/>
      <c r="T129" s="99"/>
      <c r="U129" s="98">
        <f t="shared" si="7"/>
        <v>10</v>
      </c>
      <c r="V129" s="98"/>
      <c r="W129" s="98"/>
      <c r="X129" s="98"/>
      <c r="Y129" s="98"/>
      <c r="Z129" s="98"/>
      <c r="AA129" s="99">
        <f t="shared" si="8"/>
        <v>0</v>
      </c>
      <c r="AB129" s="99">
        <f t="shared" si="9"/>
        <v>0</v>
      </c>
      <c r="AC129" s="99">
        <f t="shared" si="10"/>
        <v>0</v>
      </c>
      <c r="AD129" s="99" t="str">
        <f t="shared" si="25"/>
        <v xml:space="preserve"> - 0 - 0 -  - 0</v>
      </c>
      <c r="AE129" s="99" t="str">
        <f>IF(OR(E129="L1",E129="L2",E129="L3"),("ППГнг(А)-FRHF 3х"&amp;""&amp;AF129),IF(E129="3~",("ППГнг(А)-FRHF 5х"&amp;""&amp;AF129),неверно))</f>
        <v>ППГнг(А)-FRHF 3х1,5</v>
      </c>
      <c r="AF129" s="102">
        <f t="shared" si="26"/>
        <v>1.5</v>
      </c>
      <c r="AG129" s="103">
        <f t="shared" si="27"/>
        <v>12</v>
      </c>
      <c r="AH129" s="103"/>
      <c r="AI129" s="102">
        <f t="shared" si="28"/>
        <v>0</v>
      </c>
      <c r="AJ129" s="102">
        <f t="shared" si="14"/>
        <v>0</v>
      </c>
      <c r="AK129" s="104"/>
      <c r="AL129" s="105"/>
      <c r="AM129" s="105"/>
      <c r="AN129" s="106"/>
      <c r="AO129" s="106"/>
      <c r="AP129" s="122"/>
      <c r="AQ129" s="108"/>
      <c r="AR129" s="108"/>
      <c r="AS129" s="108"/>
      <c r="AT129" s="108"/>
      <c r="AU129" s="108"/>
      <c r="AV129" s="108"/>
      <c r="AX129" s="113"/>
      <c r="AY129" s="113"/>
      <c r="AZ129" s="113"/>
      <c r="BA129" s="113"/>
      <c r="BB129" s="113"/>
      <c r="BC129" s="113"/>
      <c r="BD129" s="113"/>
      <c r="BE129" s="113"/>
      <c r="BF129" s="113"/>
      <c r="BG129" s="113"/>
      <c r="BH129" s="113"/>
      <c r="BI129" s="113"/>
      <c r="BJ129" s="113"/>
      <c r="BK129" s="113"/>
      <c r="BL129" s="113"/>
      <c r="BM129" s="113"/>
      <c r="BN129" s="113"/>
      <c r="BO129" s="113"/>
      <c r="BP129" s="113"/>
      <c r="BQ129" s="113"/>
      <c r="BR129" s="113"/>
      <c r="BS129" s="113"/>
      <c r="BT129" s="113"/>
      <c r="BU129" s="113"/>
    </row>
    <row r="130" spans="1:73" s="111" customFormat="1" ht="23.45" hidden="1" customHeight="1" x14ac:dyDescent="0.2">
      <c r="A130" s="69">
        <v>49</v>
      </c>
      <c r="B130" s="96"/>
      <c r="C130" s="97"/>
      <c r="D130" s="98">
        <v>1</v>
      </c>
      <c r="E130" s="99" t="s">
        <v>84</v>
      </c>
      <c r="F130" s="114"/>
      <c r="G130" s="101"/>
      <c r="H130" s="101"/>
      <c r="I130" s="101">
        <v>1</v>
      </c>
      <c r="J130" s="99">
        <f t="shared" si="17"/>
        <v>0</v>
      </c>
      <c r="K130" s="99">
        <v>0.95</v>
      </c>
      <c r="L130" s="116">
        <f t="shared" si="3"/>
        <v>0.32868410517886321</v>
      </c>
      <c r="M130" s="76">
        <v>1</v>
      </c>
      <c r="N130" s="116">
        <f t="shared" si="4"/>
        <v>0</v>
      </c>
      <c r="O130" s="116">
        <f t="shared" si="5"/>
        <v>0</v>
      </c>
      <c r="P130" s="121">
        <f t="shared" si="18"/>
        <v>0</v>
      </c>
      <c r="Q130" s="116">
        <f t="shared" si="6"/>
        <v>0</v>
      </c>
      <c r="R130" s="99">
        <f t="shared" si="19"/>
        <v>0</v>
      </c>
      <c r="S130" s="99"/>
      <c r="T130" s="99"/>
      <c r="U130" s="98">
        <f t="shared" si="7"/>
        <v>10</v>
      </c>
      <c r="V130" s="98"/>
      <c r="W130" s="98"/>
      <c r="X130" s="98"/>
      <c r="Y130" s="98"/>
      <c r="Z130" s="98"/>
      <c r="AA130" s="99">
        <f t="shared" si="8"/>
        <v>0</v>
      </c>
      <c r="AB130" s="99">
        <f t="shared" si="9"/>
        <v>0</v>
      </c>
      <c r="AC130" s="99">
        <f t="shared" si="10"/>
        <v>0</v>
      </c>
      <c r="AD130" s="99" t="str">
        <f t="shared" si="25"/>
        <v xml:space="preserve"> - 0 - 0 -  - 0</v>
      </c>
      <c r="AE130" s="99" t="str">
        <f>IF(OR(E130="L1",E130="L2",E130="L3"),("ППГнг(А)-FRHF 3х"&amp;""&amp;AF130),IF(E130="3~",("ППГнг(А)-FRHF 5х"&amp;""&amp;AF130),неверно))</f>
        <v>ППГнг(А)-FRHF 3х1,5</v>
      </c>
      <c r="AF130" s="102">
        <f t="shared" si="26"/>
        <v>1.5</v>
      </c>
      <c r="AG130" s="103">
        <f t="shared" si="27"/>
        <v>12</v>
      </c>
      <c r="AH130" s="103"/>
      <c r="AI130" s="102">
        <f t="shared" si="28"/>
        <v>0</v>
      </c>
      <c r="AJ130" s="102">
        <f t="shared" si="14"/>
        <v>0</v>
      </c>
      <c r="AK130" s="104"/>
      <c r="AL130" s="105"/>
      <c r="AM130" s="105"/>
      <c r="AN130" s="106"/>
      <c r="AO130" s="106"/>
      <c r="AP130" s="122"/>
      <c r="AQ130" s="108"/>
      <c r="AR130" s="108"/>
      <c r="AS130" s="108"/>
      <c r="AT130" s="108"/>
      <c r="AU130" s="108"/>
      <c r="AV130" s="108"/>
      <c r="AX130" s="113"/>
      <c r="AY130" s="113"/>
      <c r="AZ130" s="113"/>
      <c r="BA130" s="113"/>
      <c r="BB130" s="113"/>
      <c r="BC130" s="113"/>
      <c r="BD130" s="113"/>
      <c r="BE130" s="113"/>
      <c r="BF130" s="113"/>
      <c r="BG130" s="113"/>
      <c r="BH130" s="113"/>
      <c r="BI130" s="113"/>
      <c r="BJ130" s="113"/>
      <c r="BK130" s="113"/>
      <c r="BL130" s="113"/>
      <c r="BM130" s="113"/>
      <c r="BN130" s="113"/>
      <c r="BO130" s="113"/>
      <c r="BP130" s="113"/>
      <c r="BQ130" s="113"/>
      <c r="BR130" s="113"/>
      <c r="BS130" s="113"/>
      <c r="BT130" s="113"/>
      <c r="BU130" s="113"/>
    </row>
    <row r="131" spans="1:73" s="111" customFormat="1" ht="23.45" hidden="1" customHeight="1" x14ac:dyDescent="0.2">
      <c r="A131" s="69">
        <v>50</v>
      </c>
      <c r="B131" s="96"/>
      <c r="C131" s="97"/>
      <c r="D131" s="98">
        <v>1</v>
      </c>
      <c r="E131" s="99" t="s">
        <v>86</v>
      </c>
      <c r="F131" s="114"/>
      <c r="G131" s="101"/>
      <c r="H131" s="101"/>
      <c r="I131" s="101">
        <v>1</v>
      </c>
      <c r="J131" s="99">
        <f t="shared" si="17"/>
        <v>0</v>
      </c>
      <c r="K131" s="99">
        <v>0.95</v>
      </c>
      <c r="L131" s="116">
        <f t="shared" si="3"/>
        <v>0.32868410517886321</v>
      </c>
      <c r="M131" s="76">
        <v>1</v>
      </c>
      <c r="N131" s="116">
        <f t="shared" si="4"/>
        <v>0</v>
      </c>
      <c r="O131" s="116">
        <f t="shared" si="5"/>
        <v>0</v>
      </c>
      <c r="P131" s="121">
        <f t="shared" si="18"/>
        <v>0</v>
      </c>
      <c r="Q131" s="116">
        <f t="shared" si="6"/>
        <v>0</v>
      </c>
      <c r="R131" s="99">
        <f t="shared" si="19"/>
        <v>0</v>
      </c>
      <c r="S131" s="99"/>
      <c r="T131" s="99"/>
      <c r="U131" s="98">
        <f t="shared" si="7"/>
        <v>10</v>
      </c>
      <c r="V131" s="98"/>
      <c r="W131" s="98"/>
      <c r="X131" s="98"/>
      <c r="Y131" s="98"/>
      <c r="Z131" s="98"/>
      <c r="AA131" s="99">
        <f t="shared" si="8"/>
        <v>0</v>
      </c>
      <c r="AB131" s="99">
        <f t="shared" si="9"/>
        <v>0</v>
      </c>
      <c r="AC131" s="99">
        <f t="shared" si="10"/>
        <v>0</v>
      </c>
      <c r="AD131" s="99" t="str">
        <f t="shared" si="25"/>
        <v xml:space="preserve"> - 0 - 0 -  - 0</v>
      </c>
      <c r="AE131" s="99" t="str">
        <f>IF(OR(E131="L1",E131="L2",E131="L3"),("ППГнг(А)-FRHF 3х"&amp;""&amp;AF131),IF(E131="3~",("ППГнг(А)-FRHF 5х"&amp;""&amp;AF131),неверно))</f>
        <v>ППГнг(А)-FRHF 3х1,5</v>
      </c>
      <c r="AF131" s="102">
        <f t="shared" si="26"/>
        <v>1.5</v>
      </c>
      <c r="AG131" s="103">
        <f t="shared" si="27"/>
        <v>12</v>
      </c>
      <c r="AH131" s="103"/>
      <c r="AI131" s="102">
        <f t="shared" si="28"/>
        <v>0</v>
      </c>
      <c r="AJ131" s="102">
        <f t="shared" si="14"/>
        <v>0</v>
      </c>
      <c r="AK131" s="104"/>
      <c r="AL131" s="105"/>
      <c r="AM131" s="105"/>
      <c r="AN131" s="106"/>
      <c r="AO131" s="106"/>
      <c r="AP131" s="108" t="s">
        <v>190</v>
      </c>
      <c r="AQ131" s="108"/>
      <c r="AR131" s="108"/>
      <c r="AS131" s="108"/>
      <c r="AT131" s="108"/>
      <c r="AU131" s="123"/>
      <c r="AV131" s="108"/>
      <c r="AX131" s="113"/>
      <c r="AY131" s="113"/>
      <c r="AZ131" s="113"/>
      <c r="BA131" s="113"/>
      <c r="BB131" s="113"/>
      <c r="BC131" s="113"/>
      <c r="BD131" s="113"/>
      <c r="BE131" s="113"/>
      <c r="BF131" s="113"/>
      <c r="BG131" s="113"/>
      <c r="BH131" s="113"/>
      <c r="BI131" s="113"/>
      <c r="BJ131" s="113"/>
      <c r="BK131" s="113"/>
      <c r="BL131" s="113"/>
      <c r="BM131" s="113"/>
      <c r="BN131" s="113"/>
      <c r="BO131" s="113"/>
      <c r="BP131" s="113"/>
      <c r="BQ131" s="113"/>
      <c r="BR131" s="113"/>
      <c r="BS131" s="113"/>
      <c r="BT131" s="113"/>
      <c r="BU131" s="113"/>
    </row>
    <row r="132" spans="1:73" s="111" customFormat="1" ht="23.45" hidden="1" customHeight="1" x14ac:dyDescent="0.2">
      <c r="A132" s="69">
        <v>51</v>
      </c>
      <c r="B132" s="96"/>
      <c r="C132" s="97"/>
      <c r="D132" s="98">
        <v>1</v>
      </c>
      <c r="E132" s="99" t="s">
        <v>88</v>
      </c>
      <c r="F132" s="114"/>
      <c r="G132" s="101"/>
      <c r="H132" s="101"/>
      <c r="I132" s="101">
        <v>1</v>
      </c>
      <c r="J132" s="99">
        <f t="shared" si="17"/>
        <v>0</v>
      </c>
      <c r="K132" s="99">
        <v>0.95</v>
      </c>
      <c r="L132" s="116">
        <f t="shared" si="3"/>
        <v>0.32868410517886321</v>
      </c>
      <c r="M132" s="76">
        <v>1</v>
      </c>
      <c r="N132" s="116">
        <f t="shared" si="4"/>
        <v>0</v>
      </c>
      <c r="O132" s="116">
        <f t="shared" si="5"/>
        <v>0</v>
      </c>
      <c r="P132" s="121">
        <f t="shared" si="18"/>
        <v>0</v>
      </c>
      <c r="Q132" s="116">
        <f t="shared" si="6"/>
        <v>0</v>
      </c>
      <c r="R132" s="99">
        <f t="shared" si="19"/>
        <v>0</v>
      </c>
      <c r="S132" s="99"/>
      <c r="T132" s="99"/>
      <c r="U132" s="98">
        <f t="shared" si="7"/>
        <v>10</v>
      </c>
      <c r="V132" s="98"/>
      <c r="W132" s="98"/>
      <c r="X132" s="98"/>
      <c r="Y132" s="98"/>
      <c r="Z132" s="98"/>
      <c r="AA132" s="99">
        <f t="shared" si="8"/>
        <v>0</v>
      </c>
      <c r="AB132" s="99">
        <f t="shared" si="9"/>
        <v>0</v>
      </c>
      <c r="AC132" s="99">
        <f t="shared" si="10"/>
        <v>0</v>
      </c>
      <c r="AD132" s="99" t="str">
        <f t="shared" si="25"/>
        <v xml:space="preserve"> - 0 - 0 -  - 0</v>
      </c>
      <c r="AE132" s="99" t="str">
        <f>IF(OR(E132="L1",E132="L2",E132="L3"),("ППГнг(А)-FRHF 3х"&amp;""&amp;AF132),IF(E132="3~",("ППГнг(А)-FRHF 5х"&amp;""&amp;AF132),неверно))</f>
        <v>ППГнг(А)-FRHF 3х1,5</v>
      </c>
      <c r="AF132" s="102">
        <f t="shared" si="26"/>
        <v>1.5</v>
      </c>
      <c r="AG132" s="103">
        <f t="shared" si="27"/>
        <v>12</v>
      </c>
      <c r="AH132" s="103"/>
      <c r="AI132" s="102">
        <f t="shared" si="28"/>
        <v>0</v>
      </c>
      <c r="AJ132" s="102">
        <f t="shared" si="14"/>
        <v>0</v>
      </c>
      <c r="AK132" s="104"/>
      <c r="AL132" s="105"/>
      <c r="AM132" s="105"/>
      <c r="AN132" s="106"/>
      <c r="AO132" s="106"/>
      <c r="AP132" s="108" t="s">
        <v>191</v>
      </c>
      <c r="AQ132" s="108"/>
      <c r="AR132" s="123"/>
      <c r="AS132" s="123"/>
      <c r="AT132" s="123"/>
      <c r="AU132" s="108"/>
      <c r="AV132" s="108"/>
      <c r="AX132" s="113"/>
      <c r="AY132" s="113"/>
      <c r="AZ132" s="113"/>
      <c r="BA132" s="113"/>
      <c r="BB132" s="113"/>
      <c r="BC132" s="113"/>
      <c r="BD132" s="113"/>
      <c r="BE132" s="113"/>
      <c r="BF132" s="113"/>
      <c r="BG132" s="113"/>
      <c r="BH132" s="113"/>
      <c r="BI132" s="113"/>
      <c r="BJ132" s="113"/>
      <c r="BK132" s="113"/>
      <c r="BL132" s="113"/>
      <c r="BM132" s="113"/>
      <c r="BN132" s="113"/>
      <c r="BO132" s="113"/>
      <c r="BP132" s="113"/>
      <c r="BQ132" s="113"/>
      <c r="BR132" s="113"/>
      <c r="BS132" s="113"/>
      <c r="BT132" s="113"/>
      <c r="BU132" s="113"/>
    </row>
    <row r="133" spans="1:73" s="111" customFormat="1" ht="23.45" hidden="1" customHeight="1" x14ac:dyDescent="0.2">
      <c r="A133" s="69">
        <v>52</v>
      </c>
      <c r="B133" s="96"/>
      <c r="C133" s="97"/>
      <c r="D133" s="98">
        <v>1</v>
      </c>
      <c r="E133" s="99" t="s">
        <v>84</v>
      </c>
      <c r="F133" s="114"/>
      <c r="G133" s="101"/>
      <c r="H133" s="101"/>
      <c r="I133" s="101">
        <v>1</v>
      </c>
      <c r="J133" s="99">
        <f t="shared" si="17"/>
        <v>0</v>
      </c>
      <c r="K133" s="99">
        <v>0.95</v>
      </c>
      <c r="L133" s="116">
        <f t="shared" si="3"/>
        <v>0.32868410517886321</v>
      </c>
      <c r="M133" s="76">
        <v>1</v>
      </c>
      <c r="N133" s="116">
        <f t="shared" si="4"/>
        <v>0</v>
      </c>
      <c r="O133" s="116">
        <f t="shared" si="5"/>
        <v>0</v>
      </c>
      <c r="P133" s="121">
        <f t="shared" si="18"/>
        <v>0</v>
      </c>
      <c r="Q133" s="116">
        <f t="shared" si="6"/>
        <v>0</v>
      </c>
      <c r="R133" s="99">
        <f t="shared" si="19"/>
        <v>0</v>
      </c>
      <c r="S133" s="99"/>
      <c r="T133" s="99"/>
      <c r="U133" s="98">
        <f t="shared" si="7"/>
        <v>10</v>
      </c>
      <c r="V133" s="98"/>
      <c r="W133" s="98"/>
      <c r="X133" s="98"/>
      <c r="Y133" s="98"/>
      <c r="Z133" s="98"/>
      <c r="AA133" s="99">
        <f t="shared" si="8"/>
        <v>0</v>
      </c>
      <c r="AB133" s="99">
        <f t="shared" si="9"/>
        <v>0</v>
      </c>
      <c r="AC133" s="99">
        <f t="shared" si="10"/>
        <v>0</v>
      </c>
      <c r="AD133" s="99" t="str">
        <f t="shared" si="25"/>
        <v xml:space="preserve"> - 0 - 0 -  - 0</v>
      </c>
      <c r="AE133" s="99" t="str">
        <f>IF(OR(E133="L1",E133="L2",E133="L3"),("ППГнг(А)-FRHF 3х"&amp;""&amp;AF133),IF(E133="3~",("ППГнг(А)-FRHF 5х"&amp;""&amp;AF133),неверно))</f>
        <v>ППГнг(А)-FRHF 3х1,5</v>
      </c>
      <c r="AF133" s="102">
        <f t="shared" si="26"/>
        <v>1.5</v>
      </c>
      <c r="AG133" s="103">
        <f t="shared" si="27"/>
        <v>12</v>
      </c>
      <c r="AH133" s="103"/>
      <c r="AI133" s="102">
        <f t="shared" si="28"/>
        <v>0</v>
      </c>
      <c r="AJ133" s="102">
        <f t="shared" si="14"/>
        <v>0</v>
      </c>
      <c r="AK133" s="104"/>
      <c r="AL133" s="105"/>
      <c r="AM133" s="105"/>
      <c r="AN133" s="106"/>
      <c r="AO133" s="106"/>
      <c r="AP133" s="122" t="s">
        <v>192</v>
      </c>
      <c r="AQ133" s="108"/>
      <c r="AR133" s="108"/>
      <c r="AS133" s="108"/>
      <c r="AT133" s="108"/>
      <c r="AU133" s="108"/>
      <c r="AV133" s="108"/>
      <c r="AX133" s="113"/>
      <c r="AY133" s="113"/>
      <c r="AZ133" s="113"/>
      <c r="BA133" s="113"/>
      <c r="BB133" s="113"/>
      <c r="BC133" s="113"/>
      <c r="BD133" s="113"/>
      <c r="BE133" s="113"/>
      <c r="BF133" s="113"/>
      <c r="BG133" s="113"/>
      <c r="BH133" s="113"/>
      <c r="BI133" s="113"/>
      <c r="BJ133" s="113"/>
      <c r="BK133" s="113"/>
      <c r="BL133" s="113"/>
      <c r="BM133" s="113"/>
      <c r="BN133" s="113"/>
      <c r="BO133" s="113"/>
      <c r="BP133" s="113"/>
      <c r="BQ133" s="113"/>
      <c r="BR133" s="113"/>
      <c r="BS133" s="113"/>
      <c r="BT133" s="113"/>
      <c r="BU133" s="113"/>
    </row>
    <row r="134" spans="1:73" s="111" customFormat="1" ht="23.45" hidden="1" customHeight="1" x14ac:dyDescent="0.2">
      <c r="A134" s="69">
        <v>53</v>
      </c>
      <c r="B134" s="96"/>
      <c r="C134" s="97"/>
      <c r="D134" s="98">
        <v>1</v>
      </c>
      <c r="E134" s="99" t="s">
        <v>86</v>
      </c>
      <c r="F134" s="114"/>
      <c r="G134" s="101"/>
      <c r="H134" s="101"/>
      <c r="I134" s="101">
        <v>1</v>
      </c>
      <c r="J134" s="99">
        <f t="shared" si="17"/>
        <v>0</v>
      </c>
      <c r="K134" s="99">
        <v>0.95</v>
      </c>
      <c r="L134" s="116">
        <f t="shared" si="3"/>
        <v>0.32868410517886321</v>
      </c>
      <c r="M134" s="76">
        <v>1</v>
      </c>
      <c r="N134" s="116">
        <f t="shared" si="4"/>
        <v>0</v>
      </c>
      <c r="O134" s="116">
        <f t="shared" si="5"/>
        <v>0</v>
      </c>
      <c r="P134" s="121">
        <f t="shared" si="18"/>
        <v>0</v>
      </c>
      <c r="Q134" s="116">
        <f t="shared" si="6"/>
        <v>0</v>
      </c>
      <c r="R134" s="99">
        <f t="shared" si="19"/>
        <v>0</v>
      </c>
      <c r="S134" s="99"/>
      <c r="T134" s="99"/>
      <c r="U134" s="98">
        <f t="shared" si="7"/>
        <v>10</v>
      </c>
      <c r="V134" s="98"/>
      <c r="W134" s="98"/>
      <c r="X134" s="98"/>
      <c r="Y134" s="98"/>
      <c r="Z134" s="98"/>
      <c r="AA134" s="99">
        <f t="shared" si="8"/>
        <v>0</v>
      </c>
      <c r="AB134" s="99">
        <f t="shared" si="9"/>
        <v>0</v>
      </c>
      <c r="AC134" s="99">
        <f t="shared" si="10"/>
        <v>0</v>
      </c>
      <c r="AD134" s="99" t="str">
        <f t="shared" si="25"/>
        <v xml:space="preserve"> - 0 - 0 -  - 0</v>
      </c>
      <c r="AE134" s="99" t="str">
        <f>IF(OR(E134="L1",E134="L2",E134="L3"),("ППГнг(А)-FRHF 3х"&amp;""&amp;AF134),IF(E134="3~",("ППГнг(А)-FRHF 5х"&amp;""&amp;AF134),неверно))</f>
        <v>ППГнг(А)-FRHF 3х1,5</v>
      </c>
      <c r="AF134" s="102">
        <f t="shared" si="26"/>
        <v>1.5</v>
      </c>
      <c r="AG134" s="103">
        <f t="shared" si="27"/>
        <v>12</v>
      </c>
      <c r="AH134" s="103"/>
      <c r="AI134" s="102">
        <f t="shared" si="28"/>
        <v>0</v>
      </c>
      <c r="AJ134" s="102">
        <f t="shared" si="14"/>
        <v>0</v>
      </c>
      <c r="AK134" s="104"/>
      <c r="AL134" s="105"/>
      <c r="AM134" s="105"/>
      <c r="AN134" s="106"/>
      <c r="AO134" s="106"/>
      <c r="AP134" s="108" t="e">
        <f>#REF!</f>
        <v>#REF!</v>
      </c>
      <c r="AQ134" s="108"/>
      <c r="AR134" s="108"/>
      <c r="AS134" s="108"/>
      <c r="AT134" s="108"/>
      <c r="AU134" s="108"/>
      <c r="AV134" s="108"/>
      <c r="AX134" s="113"/>
      <c r="AY134" s="113"/>
      <c r="AZ134" s="113"/>
      <c r="BA134" s="113"/>
      <c r="BB134" s="113"/>
      <c r="BC134" s="113"/>
      <c r="BD134" s="113"/>
      <c r="BE134" s="113"/>
      <c r="BF134" s="113"/>
      <c r="BG134" s="113"/>
      <c r="BH134" s="113"/>
      <c r="BI134" s="113"/>
      <c r="BJ134" s="113"/>
      <c r="BK134" s="113"/>
      <c r="BL134" s="113"/>
      <c r="BM134" s="113"/>
      <c r="BN134" s="113"/>
      <c r="BO134" s="113"/>
      <c r="BP134" s="113"/>
      <c r="BQ134" s="113"/>
      <c r="BR134" s="113"/>
      <c r="BS134" s="113"/>
      <c r="BT134" s="113"/>
      <c r="BU134" s="113"/>
    </row>
    <row r="135" spans="1:73" s="111" customFormat="1" ht="23.45" hidden="1" customHeight="1" x14ac:dyDescent="0.2">
      <c r="A135" s="69">
        <v>54</v>
      </c>
      <c r="B135" s="96"/>
      <c r="C135" s="97"/>
      <c r="D135" s="98">
        <v>1</v>
      </c>
      <c r="E135" s="99" t="s">
        <v>88</v>
      </c>
      <c r="F135" s="114"/>
      <c r="G135" s="101"/>
      <c r="H135" s="101"/>
      <c r="I135" s="101">
        <v>1</v>
      </c>
      <c r="J135" s="99">
        <f t="shared" si="17"/>
        <v>0</v>
      </c>
      <c r="K135" s="99">
        <v>0.95</v>
      </c>
      <c r="L135" s="99">
        <f t="shared" si="3"/>
        <v>0.32868410517886321</v>
      </c>
      <c r="M135" s="76">
        <v>1</v>
      </c>
      <c r="N135" s="99">
        <f t="shared" si="4"/>
        <v>0</v>
      </c>
      <c r="O135" s="99">
        <f t="shared" si="5"/>
        <v>0</v>
      </c>
      <c r="P135" s="124">
        <f t="shared" si="18"/>
        <v>0</v>
      </c>
      <c r="Q135" s="99">
        <f t="shared" si="6"/>
        <v>0</v>
      </c>
      <c r="R135" s="99">
        <f t="shared" si="19"/>
        <v>0</v>
      </c>
      <c r="S135" s="99"/>
      <c r="T135" s="99"/>
      <c r="U135" s="98">
        <f t="shared" si="7"/>
        <v>10</v>
      </c>
      <c r="V135" s="98"/>
      <c r="W135" s="98"/>
      <c r="X135" s="98"/>
      <c r="Y135" s="98"/>
      <c r="Z135" s="98"/>
      <c r="AA135" s="99">
        <f t="shared" si="8"/>
        <v>0</v>
      </c>
      <c r="AB135" s="99">
        <f t="shared" si="9"/>
        <v>0</v>
      </c>
      <c r="AC135" s="99">
        <f t="shared" si="10"/>
        <v>0</v>
      </c>
      <c r="AD135" s="99" t="str">
        <f t="shared" si="25"/>
        <v xml:space="preserve"> - 0 - 0 -  - 0</v>
      </c>
      <c r="AE135" s="99" t="str">
        <f>IF(OR(E135="L1",E135="L2",E135="L3"),("ППГнг(А)-FRHF 3х"&amp;""&amp;AF135),IF(E135="3~",("ППГнг(А)-FRHF 5х"&amp;""&amp;AF135),неверно))</f>
        <v>ППГнг(А)-FRHF 3х1,5</v>
      </c>
      <c r="AF135" s="102">
        <f t="shared" si="26"/>
        <v>1.5</v>
      </c>
      <c r="AG135" s="103">
        <f t="shared" si="27"/>
        <v>12</v>
      </c>
      <c r="AH135" s="103"/>
      <c r="AI135" s="102">
        <f t="shared" si="28"/>
        <v>0</v>
      </c>
      <c r="AJ135" s="102">
        <f t="shared" si="14"/>
        <v>0</v>
      </c>
      <c r="AK135" s="104"/>
      <c r="AL135" s="105"/>
      <c r="AM135" s="105"/>
      <c r="AN135" s="106"/>
      <c r="AO135" s="106"/>
      <c r="AP135" s="108" t="e">
        <f>#REF!</f>
        <v>#REF!</v>
      </c>
      <c r="AQ135" s="108"/>
      <c r="AR135" s="108"/>
      <c r="AS135" s="108"/>
      <c r="AT135" s="108"/>
      <c r="AU135" s="108"/>
      <c r="AV135" s="108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</row>
    <row r="136" spans="1:73" s="111" customFormat="1" ht="23.45" hidden="1" customHeight="1" x14ac:dyDescent="0.2">
      <c r="A136" s="69">
        <v>55</v>
      </c>
      <c r="B136" s="96"/>
      <c r="C136" s="97"/>
      <c r="D136" s="98">
        <v>1</v>
      </c>
      <c r="E136" s="99" t="s">
        <v>88</v>
      </c>
      <c r="F136" s="114"/>
      <c r="G136" s="101"/>
      <c r="H136" s="101"/>
      <c r="I136" s="101">
        <v>1</v>
      </c>
      <c r="J136" s="99">
        <f t="shared" si="17"/>
        <v>0</v>
      </c>
      <c r="K136" s="99">
        <v>0.95</v>
      </c>
      <c r="L136" s="116">
        <f t="shared" si="3"/>
        <v>0.32868410517886321</v>
      </c>
      <c r="M136" s="76">
        <v>1</v>
      </c>
      <c r="N136" s="116">
        <f t="shared" si="4"/>
        <v>0</v>
      </c>
      <c r="O136" s="116">
        <f t="shared" si="5"/>
        <v>0</v>
      </c>
      <c r="P136" s="121">
        <f t="shared" si="18"/>
        <v>0</v>
      </c>
      <c r="Q136" s="116">
        <f t="shared" si="6"/>
        <v>0</v>
      </c>
      <c r="R136" s="99">
        <f t="shared" si="19"/>
        <v>0</v>
      </c>
      <c r="S136" s="99"/>
      <c r="T136" s="99"/>
      <c r="U136" s="98">
        <f t="shared" si="7"/>
        <v>10</v>
      </c>
      <c r="V136" s="98"/>
      <c r="W136" s="98"/>
      <c r="X136" s="98"/>
      <c r="Y136" s="98"/>
      <c r="Z136" s="98"/>
      <c r="AA136" s="99">
        <f t="shared" si="8"/>
        <v>0</v>
      </c>
      <c r="AB136" s="99">
        <f t="shared" si="9"/>
        <v>0</v>
      </c>
      <c r="AC136" s="99">
        <f t="shared" si="10"/>
        <v>0</v>
      </c>
      <c r="AD136" s="99" t="str">
        <f t="shared" si="25"/>
        <v xml:space="preserve"> - 0 - 0 -  - 0</v>
      </c>
      <c r="AE136" s="99" t="str">
        <f>IF(OR(E136="L1",E136="L2",E136="L3"),("ППГнг(А)-FRHF 3х"&amp;""&amp;AF136),IF(E136="3~",("ППГнг(А)-FRHF 5х"&amp;""&amp;AF136),неверно))</f>
        <v>ППГнг(А)-FRHF 3х1,5</v>
      </c>
      <c r="AF136" s="102">
        <f t="shared" si="26"/>
        <v>1.5</v>
      </c>
      <c r="AG136" s="103">
        <f t="shared" si="27"/>
        <v>12</v>
      </c>
      <c r="AH136" s="103"/>
      <c r="AI136" s="102">
        <f t="shared" si="28"/>
        <v>0</v>
      </c>
      <c r="AJ136" s="102">
        <f t="shared" si="14"/>
        <v>0</v>
      </c>
      <c r="AK136" s="104"/>
      <c r="AL136" s="105"/>
      <c r="AM136" s="105"/>
      <c r="AN136" s="106"/>
      <c r="AO136" s="106"/>
      <c r="AP136" s="108" t="s">
        <v>191</v>
      </c>
      <c r="AQ136" s="108"/>
      <c r="AR136" s="123"/>
      <c r="AS136" s="123"/>
      <c r="AT136" s="123"/>
      <c r="AU136" s="108"/>
      <c r="AV136" s="108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13"/>
      <c r="BT136" s="113"/>
      <c r="BU136" s="113"/>
    </row>
    <row r="137" spans="1:73" s="111" customFormat="1" ht="23.45" hidden="1" customHeight="1" x14ac:dyDescent="0.2">
      <c r="A137" s="69">
        <v>56</v>
      </c>
      <c r="B137" s="96"/>
      <c r="C137" s="97"/>
      <c r="D137" s="98">
        <v>1</v>
      </c>
      <c r="E137" s="99" t="s">
        <v>84</v>
      </c>
      <c r="F137" s="114"/>
      <c r="G137" s="101"/>
      <c r="H137" s="101"/>
      <c r="I137" s="101">
        <v>1</v>
      </c>
      <c r="J137" s="99">
        <f t="shared" si="17"/>
        <v>0</v>
      </c>
      <c r="K137" s="99">
        <v>0.95</v>
      </c>
      <c r="L137" s="116">
        <f t="shared" si="3"/>
        <v>0.32868410517886321</v>
      </c>
      <c r="M137" s="76">
        <v>1</v>
      </c>
      <c r="N137" s="116">
        <f t="shared" si="4"/>
        <v>0</v>
      </c>
      <c r="O137" s="116">
        <f t="shared" si="5"/>
        <v>0</v>
      </c>
      <c r="P137" s="121">
        <f t="shared" si="18"/>
        <v>0</v>
      </c>
      <c r="Q137" s="116">
        <f t="shared" si="6"/>
        <v>0</v>
      </c>
      <c r="R137" s="99">
        <f t="shared" si="19"/>
        <v>0</v>
      </c>
      <c r="S137" s="99"/>
      <c r="T137" s="99"/>
      <c r="U137" s="98">
        <f t="shared" si="7"/>
        <v>10</v>
      </c>
      <c r="V137" s="98"/>
      <c r="W137" s="98"/>
      <c r="X137" s="98"/>
      <c r="Y137" s="98"/>
      <c r="Z137" s="98"/>
      <c r="AA137" s="99">
        <f t="shared" si="8"/>
        <v>0</v>
      </c>
      <c r="AB137" s="99">
        <f t="shared" si="9"/>
        <v>0</v>
      </c>
      <c r="AC137" s="99">
        <f t="shared" si="10"/>
        <v>0</v>
      </c>
      <c r="AD137" s="99" t="str">
        <f t="shared" si="25"/>
        <v xml:space="preserve"> - 0 - 0 -  - 0</v>
      </c>
      <c r="AE137" s="99" t="str">
        <f>IF(OR(E137="L1",E137="L2",E137="L3"),("ППГнг(А)-FRHF 3х"&amp;""&amp;AF137),IF(E137="3~",("ППГнг(А)-FRHF 5х"&amp;""&amp;AF137),неверно))</f>
        <v>ППГнг(А)-FRHF 3х1,5</v>
      </c>
      <c r="AF137" s="102">
        <f t="shared" si="26"/>
        <v>1.5</v>
      </c>
      <c r="AG137" s="103">
        <f t="shared" si="27"/>
        <v>12</v>
      </c>
      <c r="AH137" s="103"/>
      <c r="AI137" s="102">
        <f t="shared" si="28"/>
        <v>0</v>
      </c>
      <c r="AJ137" s="102">
        <f t="shared" si="14"/>
        <v>0</v>
      </c>
      <c r="AK137" s="104"/>
      <c r="AL137" s="105"/>
      <c r="AM137" s="105"/>
      <c r="AN137" s="106"/>
      <c r="AO137" s="106"/>
      <c r="AP137" s="122" t="s">
        <v>192</v>
      </c>
      <c r="AQ137" s="108"/>
      <c r="AR137" s="108"/>
      <c r="AS137" s="108"/>
      <c r="AT137" s="108"/>
      <c r="AU137" s="108"/>
      <c r="AV137" s="108"/>
      <c r="AX137" s="113"/>
      <c r="AY137" s="113"/>
      <c r="AZ137" s="113"/>
      <c r="BA137" s="113"/>
      <c r="BB137" s="113"/>
      <c r="BC137" s="113"/>
      <c r="BD137" s="113"/>
      <c r="BE137" s="113"/>
      <c r="BF137" s="113"/>
      <c r="BG137" s="113"/>
      <c r="BH137" s="113"/>
      <c r="BI137" s="113"/>
      <c r="BJ137" s="113"/>
      <c r="BK137" s="113"/>
      <c r="BL137" s="113"/>
      <c r="BM137" s="113"/>
      <c r="BN137" s="113"/>
      <c r="BO137" s="113"/>
      <c r="BP137" s="113"/>
      <c r="BQ137" s="113"/>
      <c r="BR137" s="113"/>
      <c r="BS137" s="113"/>
      <c r="BT137" s="113"/>
      <c r="BU137" s="113"/>
    </row>
    <row r="138" spans="1:73" s="111" customFormat="1" ht="23.45" hidden="1" customHeight="1" x14ac:dyDescent="0.2">
      <c r="A138" s="69">
        <v>57</v>
      </c>
      <c r="B138" s="96"/>
      <c r="C138" s="97"/>
      <c r="D138" s="98">
        <v>1</v>
      </c>
      <c r="E138" s="99" t="s">
        <v>86</v>
      </c>
      <c r="F138" s="114"/>
      <c r="G138" s="101"/>
      <c r="H138" s="101"/>
      <c r="I138" s="101">
        <v>1</v>
      </c>
      <c r="J138" s="99">
        <f t="shared" si="17"/>
        <v>0</v>
      </c>
      <c r="K138" s="99">
        <v>0.95</v>
      </c>
      <c r="L138" s="116">
        <f t="shared" si="3"/>
        <v>0.32868410517886321</v>
      </c>
      <c r="M138" s="76">
        <v>1</v>
      </c>
      <c r="N138" s="116">
        <f t="shared" si="4"/>
        <v>0</v>
      </c>
      <c r="O138" s="116">
        <f t="shared" si="5"/>
        <v>0</v>
      </c>
      <c r="P138" s="121">
        <f t="shared" si="18"/>
        <v>0</v>
      </c>
      <c r="Q138" s="116">
        <f t="shared" si="6"/>
        <v>0</v>
      </c>
      <c r="R138" s="99">
        <f t="shared" si="19"/>
        <v>0</v>
      </c>
      <c r="S138" s="99"/>
      <c r="T138" s="99"/>
      <c r="U138" s="98">
        <f t="shared" si="7"/>
        <v>10</v>
      </c>
      <c r="V138" s="98"/>
      <c r="W138" s="98"/>
      <c r="X138" s="98"/>
      <c r="Y138" s="98"/>
      <c r="Z138" s="98"/>
      <c r="AA138" s="99">
        <f t="shared" si="8"/>
        <v>0</v>
      </c>
      <c r="AB138" s="99">
        <f t="shared" si="9"/>
        <v>0</v>
      </c>
      <c r="AC138" s="99">
        <f t="shared" si="10"/>
        <v>0</v>
      </c>
      <c r="AD138" s="99" t="str">
        <f t="shared" si="25"/>
        <v xml:space="preserve"> - 0 - 0 -  - 0</v>
      </c>
      <c r="AE138" s="99" t="str">
        <f>IF(OR(E138="L1",E138="L2",E138="L3"),("ППГнг(А)-FRHF 3х"&amp;""&amp;AF138),IF(E138="3~",("ППГнг(А)-FRHF 5х"&amp;""&amp;AF138),неверно))</f>
        <v>ППГнг(А)-FRHF 3х1,5</v>
      </c>
      <c r="AF138" s="102">
        <f t="shared" si="26"/>
        <v>1.5</v>
      </c>
      <c r="AG138" s="103">
        <f t="shared" si="27"/>
        <v>12</v>
      </c>
      <c r="AH138" s="103"/>
      <c r="AI138" s="102">
        <f t="shared" si="28"/>
        <v>0</v>
      </c>
      <c r="AJ138" s="102">
        <f t="shared" si="14"/>
        <v>0</v>
      </c>
      <c r="AK138" s="104"/>
      <c r="AL138" s="105"/>
      <c r="AM138" s="105"/>
      <c r="AN138" s="106"/>
      <c r="AO138" s="106"/>
      <c r="AP138" s="108" t="e">
        <f>#REF!</f>
        <v>#REF!</v>
      </c>
      <c r="AQ138" s="108"/>
      <c r="AR138" s="108"/>
      <c r="AS138" s="108"/>
      <c r="AT138" s="108"/>
      <c r="AU138" s="108"/>
      <c r="AV138" s="108"/>
      <c r="AX138" s="113"/>
      <c r="AY138" s="113"/>
      <c r="AZ138" s="113"/>
      <c r="BA138" s="113"/>
      <c r="BB138" s="113"/>
      <c r="BC138" s="113"/>
      <c r="BD138" s="113"/>
      <c r="BE138" s="113"/>
      <c r="BF138" s="113"/>
      <c r="BG138" s="113"/>
      <c r="BH138" s="113"/>
      <c r="BI138" s="113"/>
      <c r="BJ138" s="113"/>
      <c r="BK138" s="113"/>
      <c r="BL138" s="113"/>
      <c r="BM138" s="113"/>
      <c r="BN138" s="113"/>
      <c r="BO138" s="113"/>
      <c r="BP138" s="113"/>
      <c r="BQ138" s="113"/>
      <c r="BR138" s="113"/>
      <c r="BS138" s="113"/>
      <c r="BT138" s="113"/>
      <c r="BU138" s="113"/>
    </row>
    <row r="139" spans="1:73" s="111" customFormat="1" ht="23.45" hidden="1" customHeight="1" x14ac:dyDescent="0.2">
      <c r="A139" s="69">
        <v>58</v>
      </c>
      <c r="B139" s="96"/>
      <c r="C139" s="97"/>
      <c r="D139" s="98">
        <v>1</v>
      </c>
      <c r="E139" s="99" t="s">
        <v>88</v>
      </c>
      <c r="F139" s="114"/>
      <c r="G139" s="101"/>
      <c r="H139" s="101"/>
      <c r="I139" s="101">
        <v>1</v>
      </c>
      <c r="J139" s="99">
        <f t="shared" si="17"/>
        <v>0</v>
      </c>
      <c r="K139" s="99">
        <v>0.95</v>
      </c>
      <c r="L139" s="99">
        <f t="shared" si="3"/>
        <v>0.32868410517886321</v>
      </c>
      <c r="M139" s="76">
        <v>1</v>
      </c>
      <c r="N139" s="99">
        <f t="shared" si="4"/>
        <v>0</v>
      </c>
      <c r="O139" s="99">
        <f t="shared" si="5"/>
        <v>0</v>
      </c>
      <c r="P139" s="124">
        <f t="shared" si="18"/>
        <v>0</v>
      </c>
      <c r="Q139" s="99">
        <f t="shared" si="6"/>
        <v>0</v>
      </c>
      <c r="R139" s="99">
        <f t="shared" si="19"/>
        <v>0</v>
      </c>
      <c r="S139" s="99"/>
      <c r="T139" s="99"/>
      <c r="U139" s="98">
        <f t="shared" si="7"/>
        <v>10</v>
      </c>
      <c r="V139" s="98"/>
      <c r="W139" s="98"/>
      <c r="X139" s="98"/>
      <c r="Y139" s="98"/>
      <c r="Z139" s="98"/>
      <c r="AA139" s="99">
        <f t="shared" si="8"/>
        <v>0</v>
      </c>
      <c r="AB139" s="99">
        <f t="shared" si="9"/>
        <v>0</v>
      </c>
      <c r="AC139" s="99">
        <f t="shared" si="10"/>
        <v>0</v>
      </c>
      <c r="AD139" s="99" t="str">
        <f t="shared" si="25"/>
        <v xml:space="preserve"> - 0 - 0 -  - 0</v>
      </c>
      <c r="AE139" s="99" t="str">
        <f>IF(OR(E139="L1",E139="L2",E139="L3"),("ППГнг(А)-FRHF 3х"&amp;""&amp;AF139),IF(E139="3~",("ППГнг(А)-FRHF 5х"&amp;""&amp;AF139),неверно))</f>
        <v>ППГнг(А)-FRHF 3х1,5</v>
      </c>
      <c r="AF139" s="102">
        <f t="shared" si="26"/>
        <v>1.5</v>
      </c>
      <c r="AG139" s="103">
        <f t="shared" si="27"/>
        <v>12</v>
      </c>
      <c r="AH139" s="103"/>
      <c r="AI139" s="102">
        <f t="shared" si="28"/>
        <v>0</v>
      </c>
      <c r="AJ139" s="102">
        <f t="shared" si="14"/>
        <v>0</v>
      </c>
      <c r="AK139" s="104"/>
      <c r="AL139" s="105"/>
      <c r="AM139" s="105"/>
      <c r="AN139" s="106"/>
      <c r="AO139" s="106"/>
      <c r="AP139" s="108" t="e">
        <f>#REF!</f>
        <v>#REF!</v>
      </c>
      <c r="AQ139" s="108"/>
      <c r="AR139" s="108"/>
      <c r="AS139" s="108"/>
      <c r="AT139" s="108"/>
      <c r="AU139" s="108"/>
      <c r="AV139" s="108"/>
      <c r="AX139" s="113"/>
      <c r="AY139" s="113"/>
      <c r="AZ139" s="113"/>
      <c r="BA139" s="113"/>
      <c r="BB139" s="113"/>
      <c r="BC139" s="113"/>
      <c r="BD139" s="113"/>
      <c r="BE139" s="113"/>
      <c r="BF139" s="113"/>
      <c r="BG139" s="113"/>
      <c r="BH139" s="113"/>
      <c r="BI139" s="113"/>
      <c r="BJ139" s="113"/>
      <c r="BK139" s="113"/>
      <c r="BL139" s="113"/>
      <c r="BM139" s="113"/>
      <c r="BN139" s="113"/>
      <c r="BO139" s="113"/>
      <c r="BP139" s="113"/>
      <c r="BQ139" s="113"/>
      <c r="BR139" s="113"/>
      <c r="BS139" s="113"/>
      <c r="BT139" s="113"/>
      <c r="BU139" s="113"/>
    </row>
    <row r="140" spans="1:73" s="111" customFormat="1" ht="23.45" hidden="1" customHeight="1" x14ac:dyDescent="0.2">
      <c r="A140" s="69">
        <v>59</v>
      </c>
      <c r="B140" s="96"/>
      <c r="C140" s="97"/>
      <c r="D140" s="98">
        <v>1</v>
      </c>
      <c r="E140" s="99" t="s">
        <v>88</v>
      </c>
      <c r="F140" s="114"/>
      <c r="G140" s="101"/>
      <c r="H140" s="101"/>
      <c r="I140" s="101">
        <v>1</v>
      </c>
      <c r="J140" s="99">
        <f t="shared" si="17"/>
        <v>0</v>
      </c>
      <c r="K140" s="99">
        <v>0.95</v>
      </c>
      <c r="L140" s="116">
        <f t="shared" si="3"/>
        <v>0.32868410517886321</v>
      </c>
      <c r="M140" s="76">
        <v>1</v>
      </c>
      <c r="N140" s="116">
        <f t="shared" si="4"/>
        <v>0</v>
      </c>
      <c r="O140" s="116">
        <f t="shared" si="5"/>
        <v>0</v>
      </c>
      <c r="P140" s="121">
        <f t="shared" si="18"/>
        <v>0</v>
      </c>
      <c r="Q140" s="116">
        <f t="shared" si="6"/>
        <v>0</v>
      </c>
      <c r="R140" s="99">
        <f t="shared" si="19"/>
        <v>0</v>
      </c>
      <c r="S140" s="99"/>
      <c r="T140" s="99"/>
      <c r="U140" s="98">
        <f t="shared" si="7"/>
        <v>10</v>
      </c>
      <c r="V140" s="98"/>
      <c r="W140" s="98"/>
      <c r="X140" s="98"/>
      <c r="Y140" s="98"/>
      <c r="Z140" s="98"/>
      <c r="AA140" s="99">
        <f t="shared" si="8"/>
        <v>0</v>
      </c>
      <c r="AB140" s="99">
        <f t="shared" si="9"/>
        <v>0</v>
      </c>
      <c r="AC140" s="99">
        <f t="shared" si="10"/>
        <v>0</v>
      </c>
      <c r="AD140" s="99" t="str">
        <f t="shared" si="25"/>
        <v xml:space="preserve"> - 0 - 0 -  - 0</v>
      </c>
      <c r="AE140" s="99" t="str">
        <f>IF(OR(E140="L1",E140="L2",E140="L3"),("ППГнг(А)-FRHF 3х"&amp;""&amp;AF140),IF(E140="3~",("ППГнг(А)-FRHF 5х"&amp;""&amp;AF140),неверно))</f>
        <v>ППГнг(А)-FRHF 3х1,5</v>
      </c>
      <c r="AF140" s="102">
        <f t="shared" si="26"/>
        <v>1.5</v>
      </c>
      <c r="AG140" s="103">
        <f t="shared" si="27"/>
        <v>12</v>
      </c>
      <c r="AH140" s="103"/>
      <c r="AI140" s="102">
        <f t="shared" si="28"/>
        <v>0</v>
      </c>
      <c r="AJ140" s="102">
        <f t="shared" si="14"/>
        <v>0</v>
      </c>
      <c r="AK140" s="104"/>
      <c r="AL140" s="105"/>
      <c r="AM140" s="105"/>
      <c r="AN140" s="106"/>
      <c r="AO140" s="106"/>
      <c r="AP140" s="108" t="s">
        <v>191</v>
      </c>
      <c r="AQ140" s="108"/>
      <c r="AR140" s="123"/>
      <c r="AS140" s="123"/>
      <c r="AT140" s="123"/>
      <c r="AU140" s="108"/>
      <c r="AV140" s="108"/>
      <c r="AX140" s="113"/>
      <c r="AY140" s="113"/>
      <c r="AZ140" s="113"/>
      <c r="BA140" s="113"/>
      <c r="BB140" s="113"/>
      <c r="BC140" s="113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3"/>
      <c r="BS140" s="113"/>
      <c r="BT140" s="113"/>
      <c r="BU140" s="113"/>
    </row>
    <row r="141" spans="1:73" s="111" customFormat="1" ht="23.45" hidden="1" customHeight="1" x14ac:dyDescent="0.2">
      <c r="A141" s="69">
        <v>60</v>
      </c>
      <c r="B141" s="96"/>
      <c r="C141" s="97"/>
      <c r="D141" s="98">
        <v>1</v>
      </c>
      <c r="E141" s="99" t="s">
        <v>84</v>
      </c>
      <c r="F141" s="114"/>
      <c r="G141" s="101"/>
      <c r="H141" s="101"/>
      <c r="I141" s="101">
        <v>1</v>
      </c>
      <c r="J141" s="99">
        <f t="shared" si="17"/>
        <v>0</v>
      </c>
      <c r="K141" s="99">
        <v>0.95</v>
      </c>
      <c r="L141" s="116">
        <f t="shared" si="3"/>
        <v>0.32868410517886321</v>
      </c>
      <c r="M141" s="76">
        <v>1</v>
      </c>
      <c r="N141" s="116">
        <f t="shared" si="4"/>
        <v>0</v>
      </c>
      <c r="O141" s="116">
        <f t="shared" si="5"/>
        <v>0</v>
      </c>
      <c r="P141" s="121">
        <f t="shared" si="18"/>
        <v>0</v>
      </c>
      <c r="Q141" s="116">
        <f t="shared" si="6"/>
        <v>0</v>
      </c>
      <c r="R141" s="99">
        <f t="shared" si="19"/>
        <v>0</v>
      </c>
      <c r="S141" s="99"/>
      <c r="T141" s="99"/>
      <c r="U141" s="98">
        <f t="shared" si="7"/>
        <v>10</v>
      </c>
      <c r="V141" s="98"/>
      <c r="W141" s="98"/>
      <c r="X141" s="98"/>
      <c r="Y141" s="98"/>
      <c r="Z141" s="98"/>
      <c r="AA141" s="99">
        <f t="shared" si="8"/>
        <v>0</v>
      </c>
      <c r="AB141" s="99">
        <f t="shared" si="9"/>
        <v>0</v>
      </c>
      <c r="AC141" s="99">
        <f t="shared" si="10"/>
        <v>0</v>
      </c>
      <c r="AD141" s="99" t="str">
        <f t="shared" si="25"/>
        <v xml:space="preserve"> - 0 - 0 -  - 0</v>
      </c>
      <c r="AE141" s="99" t="str">
        <f>IF(OR(E141="L1",E141="L2",E141="L3"),("ППГнг(А)-FRHF 3х"&amp;""&amp;AF141),IF(E141="3~",("ППГнг(А)-FRHF 5х"&amp;""&amp;AF141),неверно))</f>
        <v>ППГнг(А)-FRHF 3х1,5</v>
      </c>
      <c r="AF141" s="102">
        <f t="shared" si="26"/>
        <v>1.5</v>
      </c>
      <c r="AG141" s="103">
        <f t="shared" si="27"/>
        <v>12</v>
      </c>
      <c r="AH141" s="103"/>
      <c r="AI141" s="102">
        <f t="shared" si="28"/>
        <v>0</v>
      </c>
      <c r="AJ141" s="102">
        <f t="shared" si="14"/>
        <v>0</v>
      </c>
      <c r="AK141" s="104"/>
      <c r="AL141" s="105"/>
      <c r="AM141" s="105"/>
      <c r="AN141" s="106"/>
      <c r="AO141" s="106"/>
      <c r="AP141" s="122" t="s">
        <v>192</v>
      </c>
      <c r="AQ141" s="108"/>
      <c r="AR141" s="108"/>
      <c r="AS141" s="108"/>
      <c r="AT141" s="108"/>
      <c r="AU141" s="108"/>
      <c r="AV141" s="108"/>
      <c r="AX141" s="113"/>
      <c r="AY141" s="113"/>
      <c r="AZ141" s="113"/>
      <c r="BA141" s="113"/>
      <c r="BB141" s="113"/>
      <c r="BC141" s="113"/>
      <c r="BD141" s="113"/>
      <c r="BE141" s="113"/>
      <c r="BF141" s="113"/>
      <c r="BG141" s="113"/>
      <c r="BH141" s="113"/>
      <c r="BI141" s="113"/>
      <c r="BJ141" s="113"/>
      <c r="BK141" s="113"/>
      <c r="BL141" s="113"/>
      <c r="BM141" s="113"/>
      <c r="BN141" s="113"/>
      <c r="BO141" s="113"/>
      <c r="BP141" s="113"/>
      <c r="BQ141" s="113"/>
      <c r="BR141" s="113"/>
      <c r="BS141" s="113"/>
      <c r="BT141" s="113"/>
      <c r="BU141" s="113"/>
    </row>
    <row r="142" spans="1:73" s="111" customFormat="1" ht="23.45" hidden="1" customHeight="1" x14ac:dyDescent="0.2">
      <c r="A142" s="69">
        <v>61</v>
      </c>
      <c r="B142" s="96"/>
      <c r="C142" s="97"/>
      <c r="D142" s="98">
        <v>1</v>
      </c>
      <c r="E142" s="99" t="s">
        <v>86</v>
      </c>
      <c r="F142" s="114"/>
      <c r="G142" s="101"/>
      <c r="H142" s="101"/>
      <c r="I142" s="101">
        <v>1</v>
      </c>
      <c r="J142" s="99">
        <f t="shared" si="17"/>
        <v>0</v>
      </c>
      <c r="K142" s="99">
        <v>0.95</v>
      </c>
      <c r="L142" s="116">
        <f t="shared" si="3"/>
        <v>0.32868410517886321</v>
      </c>
      <c r="M142" s="76">
        <v>1</v>
      </c>
      <c r="N142" s="116">
        <f t="shared" si="4"/>
        <v>0</v>
      </c>
      <c r="O142" s="116">
        <f t="shared" si="5"/>
        <v>0</v>
      </c>
      <c r="P142" s="121">
        <f t="shared" si="18"/>
        <v>0</v>
      </c>
      <c r="Q142" s="116">
        <f t="shared" si="6"/>
        <v>0</v>
      </c>
      <c r="R142" s="99">
        <f t="shared" si="19"/>
        <v>0</v>
      </c>
      <c r="S142" s="99"/>
      <c r="T142" s="99"/>
      <c r="U142" s="98">
        <f t="shared" si="7"/>
        <v>10</v>
      </c>
      <c r="V142" s="98"/>
      <c r="W142" s="98"/>
      <c r="X142" s="98"/>
      <c r="Y142" s="98"/>
      <c r="Z142" s="98"/>
      <c r="AA142" s="99">
        <f t="shared" si="8"/>
        <v>0</v>
      </c>
      <c r="AB142" s="99">
        <f t="shared" si="9"/>
        <v>0</v>
      </c>
      <c r="AC142" s="99">
        <f t="shared" si="10"/>
        <v>0</v>
      </c>
      <c r="AD142" s="99" t="str">
        <f t="shared" si="25"/>
        <v xml:space="preserve"> - 0 - 0 -  - 0</v>
      </c>
      <c r="AE142" s="99" t="str">
        <f>IF(OR(E142="L1",E142="L2",E142="L3"),("ППГнг(А)-FRHF 3х"&amp;""&amp;AF142),IF(E142="3~",("ППГнг(А)-FRHF 5х"&amp;""&amp;AF142),неверно))</f>
        <v>ППГнг(А)-FRHF 3х1,5</v>
      </c>
      <c r="AF142" s="102">
        <f t="shared" si="26"/>
        <v>1.5</v>
      </c>
      <c r="AG142" s="103">
        <f t="shared" si="27"/>
        <v>12</v>
      </c>
      <c r="AH142" s="103"/>
      <c r="AI142" s="102">
        <f t="shared" si="28"/>
        <v>0</v>
      </c>
      <c r="AJ142" s="102">
        <f t="shared" si="14"/>
        <v>0</v>
      </c>
      <c r="AK142" s="104"/>
      <c r="AL142" s="105"/>
      <c r="AM142" s="105"/>
      <c r="AN142" s="106"/>
      <c r="AO142" s="106"/>
      <c r="AP142" s="108" t="e">
        <f>#REF!</f>
        <v>#REF!</v>
      </c>
      <c r="AQ142" s="108"/>
      <c r="AR142" s="108"/>
      <c r="AS142" s="108"/>
      <c r="AT142" s="108"/>
      <c r="AU142" s="108"/>
      <c r="AV142" s="108"/>
      <c r="AX142" s="113"/>
      <c r="AY142" s="113"/>
      <c r="AZ142" s="113"/>
      <c r="BA142" s="113"/>
      <c r="BB142" s="113"/>
      <c r="BC142" s="113"/>
      <c r="BD142" s="113"/>
      <c r="BE142" s="113"/>
      <c r="BF142" s="113"/>
      <c r="BG142" s="113"/>
      <c r="BH142" s="113"/>
      <c r="BI142" s="113"/>
      <c r="BJ142" s="113"/>
      <c r="BK142" s="113"/>
      <c r="BL142" s="113"/>
      <c r="BM142" s="113"/>
      <c r="BN142" s="113"/>
      <c r="BO142" s="113"/>
      <c r="BP142" s="113"/>
      <c r="BQ142" s="113"/>
      <c r="BR142" s="113"/>
      <c r="BS142" s="113"/>
      <c r="BT142" s="113"/>
      <c r="BU142" s="113"/>
    </row>
    <row r="143" spans="1:73" s="111" customFormat="1" ht="23.45" hidden="1" customHeight="1" x14ac:dyDescent="0.2">
      <c r="A143" s="69">
        <v>62</v>
      </c>
      <c r="B143" s="96"/>
      <c r="C143" s="97"/>
      <c r="D143" s="98">
        <v>1</v>
      </c>
      <c r="E143" s="99" t="s">
        <v>86</v>
      </c>
      <c r="F143" s="114"/>
      <c r="G143" s="101"/>
      <c r="H143" s="101"/>
      <c r="I143" s="101">
        <v>1</v>
      </c>
      <c r="J143" s="99">
        <f t="shared" si="17"/>
        <v>0</v>
      </c>
      <c r="K143" s="99">
        <v>0.95</v>
      </c>
      <c r="L143" s="116">
        <f t="shared" si="3"/>
        <v>0.32868410517886321</v>
      </c>
      <c r="M143" s="76">
        <v>1</v>
      </c>
      <c r="N143" s="116">
        <f t="shared" si="4"/>
        <v>0</v>
      </c>
      <c r="O143" s="116">
        <f t="shared" si="5"/>
        <v>0</v>
      </c>
      <c r="P143" s="121">
        <f t="shared" si="18"/>
        <v>0</v>
      </c>
      <c r="Q143" s="116">
        <f t="shared" si="6"/>
        <v>0</v>
      </c>
      <c r="R143" s="99">
        <f t="shared" si="19"/>
        <v>0</v>
      </c>
      <c r="S143" s="99"/>
      <c r="T143" s="99"/>
      <c r="U143" s="98">
        <f t="shared" si="7"/>
        <v>10</v>
      </c>
      <c r="V143" s="98"/>
      <c r="W143" s="98"/>
      <c r="X143" s="98"/>
      <c r="Y143" s="98"/>
      <c r="Z143" s="98"/>
      <c r="AA143" s="99">
        <f t="shared" si="8"/>
        <v>0</v>
      </c>
      <c r="AB143" s="99">
        <f t="shared" si="9"/>
        <v>0</v>
      </c>
      <c r="AC143" s="99">
        <f t="shared" si="10"/>
        <v>0</v>
      </c>
      <c r="AD143" s="99" t="str">
        <f>C142&amp;" - "&amp;ROUND(N143,2)&amp;" - "&amp;ROUND(Q143,1)&amp;" - "&amp;AH143&amp;" - "&amp;ROUND(AJ143,1)</f>
        <v xml:space="preserve"> - 0 - 0 -  - 0</v>
      </c>
      <c r="AE143" s="99" t="str">
        <f>IF(OR(E143="L1",E143="L2",E143="L3"),("ППГнг(А)-FRHF 3х"&amp;""&amp;AF143),IF(E143="3~",("ППГнг(А)-FRHF 5х"&amp;""&amp;AF143),неверно))</f>
        <v>ППГнг(А)-FRHF 3х1,5</v>
      </c>
      <c r="AF143" s="102">
        <f t="shared" si="26"/>
        <v>1.5</v>
      </c>
      <c r="AG143" s="103">
        <f t="shared" si="27"/>
        <v>12</v>
      </c>
      <c r="AH143" s="103"/>
      <c r="AI143" s="102">
        <f t="shared" si="28"/>
        <v>0</v>
      </c>
      <c r="AJ143" s="102">
        <f t="shared" si="14"/>
        <v>0</v>
      </c>
      <c r="AK143" s="104"/>
      <c r="AL143" s="105"/>
      <c r="AM143" s="105"/>
      <c r="AN143" s="106"/>
      <c r="AO143" s="106"/>
      <c r="AP143" s="108" t="e">
        <f>#REF!</f>
        <v>#REF!</v>
      </c>
      <c r="AQ143" s="108"/>
      <c r="AR143" s="108"/>
      <c r="AS143" s="108"/>
      <c r="AT143" s="108"/>
      <c r="AU143" s="108"/>
      <c r="AV143" s="108"/>
      <c r="AX143" s="113"/>
      <c r="AY143" s="113"/>
      <c r="AZ143" s="113"/>
      <c r="BA143" s="113"/>
      <c r="BB143" s="113"/>
      <c r="BC143" s="113"/>
      <c r="BD143" s="113"/>
      <c r="BE143" s="113"/>
      <c r="BF143" s="113"/>
      <c r="BG143" s="113"/>
      <c r="BH143" s="113"/>
      <c r="BI143" s="113"/>
      <c r="BJ143" s="113"/>
      <c r="BK143" s="113"/>
      <c r="BL143" s="113"/>
      <c r="BM143" s="113"/>
      <c r="BN143" s="113"/>
      <c r="BO143" s="113"/>
      <c r="BP143" s="113"/>
      <c r="BQ143" s="113"/>
      <c r="BR143" s="113"/>
      <c r="BS143" s="113"/>
      <c r="BT143" s="113"/>
      <c r="BU143" s="113"/>
    </row>
    <row r="144" spans="1:73" s="111" customFormat="1" ht="23.45" hidden="1" customHeight="1" thickBot="1" x14ac:dyDescent="0.25">
      <c r="A144" s="69">
        <v>63</v>
      </c>
      <c r="B144" s="96"/>
      <c r="C144" s="97"/>
      <c r="D144" s="98">
        <v>1</v>
      </c>
      <c r="E144" s="99" t="s">
        <v>88</v>
      </c>
      <c r="F144" s="114"/>
      <c r="G144" s="101"/>
      <c r="H144" s="101"/>
      <c r="I144" s="101">
        <v>1</v>
      </c>
      <c r="J144" s="99">
        <f t="shared" si="17"/>
        <v>0</v>
      </c>
      <c r="K144" s="99">
        <v>0.95</v>
      </c>
      <c r="L144" s="99">
        <f t="shared" si="3"/>
        <v>0.32868410517886321</v>
      </c>
      <c r="M144" s="76">
        <v>1</v>
      </c>
      <c r="N144" s="99">
        <f t="shared" si="4"/>
        <v>0</v>
      </c>
      <c r="O144" s="99">
        <f t="shared" si="5"/>
        <v>0</v>
      </c>
      <c r="P144" s="124">
        <f t="shared" si="18"/>
        <v>0</v>
      </c>
      <c r="Q144" s="99">
        <f t="shared" si="6"/>
        <v>0</v>
      </c>
      <c r="R144" s="99">
        <f t="shared" si="19"/>
        <v>0</v>
      </c>
      <c r="S144" s="99"/>
      <c r="T144" s="99"/>
      <c r="U144" s="98">
        <f t="shared" si="7"/>
        <v>10</v>
      </c>
      <c r="V144" s="98"/>
      <c r="W144" s="98"/>
      <c r="X144" s="98"/>
      <c r="Y144" s="98"/>
      <c r="Z144" s="98"/>
      <c r="AA144" s="99">
        <f t="shared" si="8"/>
        <v>0</v>
      </c>
      <c r="AB144" s="99">
        <f t="shared" si="9"/>
        <v>0</v>
      </c>
      <c r="AC144" s="99">
        <f t="shared" si="10"/>
        <v>0</v>
      </c>
      <c r="AD144" s="99" t="str">
        <f>C144&amp;" - "&amp;ROUND(N144,2)&amp;" - "&amp;ROUND(Q144,1)&amp;" - "&amp;AH144&amp;" - "&amp;ROUND(AJ144,1)</f>
        <v xml:space="preserve"> - 0 - 0 -  - 0</v>
      </c>
      <c r="AE144" s="99" t="str">
        <f>IF(OR(E144="L1",E144="L2",E144="L3"),("ППГнг(А)-FRHF 3х"&amp;""&amp;AF144),IF(E144="3~",("ППГнг(А)-FRHF 5х"&amp;""&amp;AF144),неверно))</f>
        <v>ППГнг(А)-FRHF 3х1,5</v>
      </c>
      <c r="AF144" s="102">
        <f t="shared" si="26"/>
        <v>1.5</v>
      </c>
      <c r="AG144" s="103">
        <f t="shared" si="27"/>
        <v>12</v>
      </c>
      <c r="AH144" s="103"/>
      <c r="AI144" s="102">
        <f t="shared" si="28"/>
        <v>0</v>
      </c>
      <c r="AJ144" s="102">
        <f t="shared" si="14"/>
        <v>0</v>
      </c>
      <c r="AK144" s="104"/>
      <c r="AL144" s="105"/>
      <c r="AM144" s="105"/>
      <c r="AN144" s="106"/>
      <c r="AO144" s="106"/>
      <c r="AP144" s="108" t="e">
        <f>#REF!</f>
        <v>#REF!</v>
      </c>
      <c r="AQ144" s="108"/>
      <c r="AR144" s="108"/>
      <c r="AS144" s="108"/>
      <c r="AT144" s="108"/>
      <c r="AU144" s="108"/>
      <c r="AV144" s="108"/>
      <c r="AX144" s="113"/>
      <c r="AY144" s="113"/>
      <c r="AZ144" s="113"/>
      <c r="BA144" s="113"/>
      <c r="BB144" s="113"/>
      <c r="BC144" s="113"/>
      <c r="BD144" s="113"/>
      <c r="BE144" s="113"/>
      <c r="BF144" s="113"/>
      <c r="BG144" s="113"/>
      <c r="BH144" s="113"/>
      <c r="BI144" s="113"/>
      <c r="BJ144" s="113"/>
      <c r="BK144" s="113"/>
      <c r="BL144" s="113"/>
      <c r="BM144" s="113"/>
      <c r="BN144" s="113"/>
      <c r="BO144" s="113"/>
      <c r="BP144" s="113"/>
      <c r="BQ144" s="113"/>
      <c r="BR144" s="113"/>
      <c r="BS144" s="113"/>
      <c r="BT144" s="113"/>
      <c r="BU144" s="113"/>
    </row>
    <row r="145" spans="1:73" ht="23.25" customHeight="1" x14ac:dyDescent="0.2">
      <c r="A145" s="125"/>
      <c r="B145" s="125"/>
      <c r="C145" s="125"/>
      <c r="D145" s="125"/>
      <c r="E145" s="37"/>
      <c r="F145" s="37"/>
      <c r="G145" s="37"/>
      <c r="H145" s="37"/>
      <c r="I145" s="37"/>
      <c r="J145" s="126"/>
      <c r="K145" s="37"/>
      <c r="L145" s="37"/>
      <c r="M145" s="126"/>
      <c r="N145" s="126"/>
      <c r="O145" s="37"/>
      <c r="P145" s="12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U145" s="37"/>
      <c r="AV145" s="37"/>
      <c r="AX145" s="128"/>
      <c r="AY145" s="128"/>
      <c r="AZ145" s="128"/>
      <c r="BA145" s="128"/>
      <c r="BB145" s="128"/>
      <c r="BC145" s="128"/>
      <c r="BD145" s="128"/>
      <c r="BE145" s="128"/>
      <c r="BF145" s="128"/>
      <c r="BG145" s="128"/>
      <c r="BH145" s="129"/>
      <c r="BI145" s="129"/>
      <c r="BJ145" s="129"/>
      <c r="BK145" s="129"/>
      <c r="BL145" s="129"/>
      <c r="BM145" s="129"/>
      <c r="BN145" s="129"/>
      <c r="BO145" s="129"/>
      <c r="BP145" s="129"/>
      <c r="BQ145" s="129"/>
      <c r="BR145" s="129"/>
      <c r="BS145" s="129"/>
      <c r="BT145" s="129"/>
      <c r="BU145" s="129"/>
    </row>
    <row r="146" spans="1:73" ht="21.95" customHeight="1" x14ac:dyDescent="0.2">
      <c r="A146" s="125"/>
      <c r="B146" s="37"/>
      <c r="C146" s="37"/>
      <c r="D146" s="37"/>
      <c r="E146" s="87"/>
      <c r="F146" s="130" t="s">
        <v>193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12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U146" s="37"/>
      <c r="AV146" s="37"/>
      <c r="AX146" s="131"/>
      <c r="AY146" s="131"/>
      <c r="AZ146" s="131"/>
      <c r="BA146" s="131"/>
      <c r="BB146" s="131"/>
      <c r="BC146" s="131"/>
      <c r="BD146" s="131"/>
      <c r="BE146" s="131"/>
      <c r="BF146" s="131"/>
      <c r="BG146" s="131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</row>
    <row r="147" spans="1:73" ht="23.25" customHeight="1" x14ac:dyDescent="0.2">
      <c r="A147" s="37"/>
      <c r="B147" s="37"/>
      <c r="C147" s="37"/>
      <c r="D147" s="37"/>
      <c r="E147" s="132"/>
      <c r="F147" s="130" t="s">
        <v>194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U147" s="37"/>
      <c r="AV147" s="37"/>
      <c r="AX147" s="133"/>
      <c r="AY147" s="133"/>
      <c r="AZ147" s="133"/>
      <c r="BA147" s="133"/>
      <c r="BB147" s="133"/>
      <c r="BC147" s="133"/>
      <c r="BD147" s="133"/>
      <c r="BE147" s="133"/>
      <c r="BF147" s="133"/>
      <c r="BG147" s="133"/>
      <c r="BH147" s="129"/>
      <c r="BI147" s="129"/>
      <c r="BJ147" s="129"/>
      <c r="BK147" s="129"/>
      <c r="BL147" s="129"/>
      <c r="BM147" s="129"/>
      <c r="BN147" s="129"/>
      <c r="BO147" s="129"/>
      <c r="BP147" s="129"/>
      <c r="BQ147" s="129"/>
      <c r="BR147" s="129"/>
      <c r="BS147" s="129"/>
      <c r="BT147" s="129"/>
      <c r="BU147" s="129"/>
    </row>
    <row r="148" spans="1:73" ht="23.25" customHeight="1" x14ac:dyDescent="0.2">
      <c r="A148" s="37"/>
      <c r="B148" s="37"/>
      <c r="C148" s="37"/>
      <c r="D148" s="37"/>
      <c r="E148" s="111"/>
      <c r="F148" s="134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U148" s="37"/>
      <c r="AV148" s="37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29"/>
      <c r="BS148" s="129"/>
      <c r="BT148" s="129"/>
      <c r="BU148" s="129"/>
    </row>
    <row r="149" spans="1:73" ht="21" customHeight="1" x14ac:dyDescent="0.2">
      <c r="A149" s="27">
        <v>1</v>
      </c>
      <c r="B149" s="27">
        <v>2</v>
      </c>
      <c r="C149" s="27">
        <v>3</v>
      </c>
      <c r="D149" s="27">
        <v>4</v>
      </c>
      <c r="E149" s="27">
        <v>5</v>
      </c>
      <c r="F149" s="27">
        <v>6</v>
      </c>
      <c r="G149" s="27">
        <v>7</v>
      </c>
      <c r="H149" s="27">
        <v>8</v>
      </c>
      <c r="I149" s="27">
        <v>9</v>
      </c>
      <c r="J149" s="27">
        <v>10</v>
      </c>
      <c r="K149" s="27">
        <v>11</v>
      </c>
      <c r="L149" s="27">
        <v>12</v>
      </c>
      <c r="M149" s="27">
        <v>13</v>
      </c>
      <c r="N149" s="27">
        <v>14</v>
      </c>
      <c r="O149" s="27">
        <v>15</v>
      </c>
      <c r="P149" s="27">
        <v>16</v>
      </c>
      <c r="Q149" s="27">
        <v>17</v>
      </c>
      <c r="R149" s="27">
        <v>18</v>
      </c>
      <c r="S149" s="27">
        <v>19</v>
      </c>
      <c r="T149" s="27">
        <v>20</v>
      </c>
      <c r="U149" s="27">
        <v>21</v>
      </c>
      <c r="V149" s="27">
        <v>22</v>
      </c>
      <c r="W149" s="27">
        <v>23</v>
      </c>
      <c r="X149" s="27">
        <v>24</v>
      </c>
      <c r="Y149" s="27">
        <v>25</v>
      </c>
      <c r="Z149" s="27">
        <v>26</v>
      </c>
      <c r="AA149" s="27">
        <v>27</v>
      </c>
      <c r="AB149" s="27">
        <v>28</v>
      </c>
      <c r="AC149" s="27">
        <v>29</v>
      </c>
      <c r="AD149" s="27">
        <v>30</v>
      </c>
      <c r="AE149" s="27">
        <v>31</v>
      </c>
      <c r="AF149" s="27">
        <v>32</v>
      </c>
      <c r="AG149" s="27">
        <v>33</v>
      </c>
      <c r="AH149" s="27">
        <v>34</v>
      </c>
      <c r="AI149" s="27">
        <v>35</v>
      </c>
      <c r="AJ149" s="27">
        <v>36</v>
      </c>
      <c r="AK149" s="27">
        <v>37</v>
      </c>
      <c r="AL149" s="27">
        <v>38</v>
      </c>
      <c r="AM149" s="27">
        <v>39</v>
      </c>
      <c r="AN149" s="27">
        <v>40</v>
      </c>
      <c r="AO149" s="27">
        <v>41</v>
      </c>
      <c r="AP149" s="27">
        <v>42</v>
      </c>
      <c r="AQ149" s="27">
        <v>43</v>
      </c>
      <c r="AR149" s="27">
        <v>44</v>
      </c>
      <c r="AS149" s="27">
        <v>45</v>
      </c>
      <c r="AT149" s="27">
        <v>46</v>
      </c>
      <c r="AU149" s="27">
        <v>47</v>
      </c>
      <c r="AV149" s="27">
        <v>48</v>
      </c>
      <c r="AW149" s="27">
        <v>49</v>
      </c>
      <c r="AX149" s="27">
        <v>50</v>
      </c>
      <c r="AY149" s="27">
        <v>51</v>
      </c>
      <c r="AZ149" s="27">
        <v>52</v>
      </c>
      <c r="BA149" s="27">
        <v>53</v>
      </c>
      <c r="BB149" s="27">
        <v>54</v>
      </c>
      <c r="BC149" s="27">
        <v>55</v>
      </c>
      <c r="BD149" s="27">
        <v>56</v>
      </c>
      <c r="BE149" s="27">
        <v>57</v>
      </c>
      <c r="BF149" s="27">
        <v>58</v>
      </c>
      <c r="BG149" s="27">
        <v>59</v>
      </c>
      <c r="BH149" s="27">
        <v>60</v>
      </c>
      <c r="BI149" s="27">
        <v>61</v>
      </c>
      <c r="BJ149" s="27">
        <v>62</v>
      </c>
      <c r="BK149" s="27">
        <v>63</v>
      </c>
      <c r="BL149" s="27">
        <v>64</v>
      </c>
      <c r="BM149" s="27">
        <v>65</v>
      </c>
      <c r="BN149" s="27">
        <v>66</v>
      </c>
      <c r="BO149" s="27">
        <v>67</v>
      </c>
      <c r="BP149" s="27">
        <v>68</v>
      </c>
      <c r="BQ149" s="27">
        <v>69</v>
      </c>
      <c r="BR149" s="27">
        <v>70</v>
      </c>
      <c r="BS149" s="27">
        <v>71</v>
      </c>
      <c r="BT149" s="27">
        <v>72</v>
      </c>
      <c r="BU149" s="27">
        <v>73</v>
      </c>
    </row>
    <row r="150" spans="1:73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</row>
    <row r="151" spans="1:73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</row>
    <row r="152" spans="1:73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</row>
    <row r="153" spans="1:73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</row>
    <row r="154" spans="1:73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</row>
    <row r="155" spans="1:73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</row>
    <row r="156" spans="1:73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</row>
    <row r="157" spans="1:73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</row>
    <row r="158" spans="1:73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</row>
    <row r="159" spans="1:73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</row>
    <row r="160" spans="1:73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</row>
    <row r="161" spans="1:48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</row>
    <row r="162" spans="1:48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U162" s="37"/>
      <c r="AV162" s="37"/>
    </row>
    <row r="163" spans="1:48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U163" s="37"/>
      <c r="AV163" s="37"/>
    </row>
    <row r="164" spans="1:48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U164" s="37"/>
      <c r="AV164" s="37"/>
    </row>
    <row r="165" spans="1:48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U165" s="37"/>
      <c r="AV165" s="37"/>
    </row>
    <row r="166" spans="1:48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U166" s="37"/>
      <c r="AV166" s="37"/>
    </row>
    <row r="167" spans="1:48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U167" s="37"/>
      <c r="AV167" s="37"/>
    </row>
    <row r="168" spans="1:48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U168" s="37"/>
      <c r="AV168" s="37"/>
    </row>
    <row r="169" spans="1:48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U169" s="37"/>
      <c r="AV169" s="37"/>
    </row>
    <row r="170" spans="1:48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U170" s="37"/>
      <c r="AV170" s="37"/>
    </row>
    <row r="171" spans="1:48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U171" s="37"/>
      <c r="AV171" s="37"/>
    </row>
    <row r="172" spans="1:48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U172" s="37"/>
      <c r="AV172" s="37"/>
    </row>
    <row r="173" spans="1:48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U173" s="37"/>
      <c r="AV173" s="37"/>
    </row>
    <row r="174" spans="1:48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U174" s="37"/>
      <c r="AV174" s="37"/>
    </row>
    <row r="175" spans="1:48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U175" s="37"/>
      <c r="AV175" s="37"/>
    </row>
    <row r="176" spans="1:48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U176" s="37"/>
      <c r="AV176" s="37"/>
    </row>
    <row r="177" spans="1:48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U177" s="37"/>
      <c r="AV177" s="37"/>
    </row>
    <row r="178" spans="1:48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U178" s="37"/>
      <c r="AV178" s="37"/>
    </row>
    <row r="179" spans="1:48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U179" s="37"/>
      <c r="AV179" s="37"/>
    </row>
    <row r="180" spans="1:48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U180" s="37"/>
      <c r="AV180" s="37"/>
    </row>
    <row r="181" spans="1:48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U181" s="37"/>
      <c r="AV181" s="37"/>
    </row>
    <row r="182" spans="1:48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U182" s="37"/>
      <c r="AV182" s="37"/>
    </row>
    <row r="183" spans="1:48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U183" s="37"/>
      <c r="AV183" s="37"/>
    </row>
    <row r="184" spans="1:48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U184" s="37"/>
      <c r="AV184" s="37"/>
    </row>
    <row r="185" spans="1:48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U185" s="37"/>
      <c r="AV185" s="37"/>
    </row>
    <row r="186" spans="1:48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U186" s="37"/>
      <c r="AV186" s="37"/>
    </row>
    <row r="187" spans="1:48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U187" s="37"/>
      <c r="AV187" s="37"/>
    </row>
    <row r="188" spans="1:48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U188" s="37"/>
      <c r="AV188" s="37"/>
    </row>
    <row r="189" spans="1:48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U189" s="37"/>
      <c r="AV189" s="37"/>
    </row>
    <row r="190" spans="1:48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U190" s="37"/>
      <c r="AV190" s="37"/>
    </row>
    <row r="191" spans="1:48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U191" s="37"/>
      <c r="AV191" s="37"/>
    </row>
    <row r="192" spans="1:48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U192" s="37"/>
      <c r="AV192" s="37"/>
    </row>
    <row r="193" spans="1:48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U193" s="37"/>
      <c r="AV193" s="37"/>
    </row>
    <row r="194" spans="1:48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U194" s="37"/>
      <c r="AV194" s="37"/>
    </row>
    <row r="195" spans="1:48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U195" s="37"/>
      <c r="AV195" s="37"/>
    </row>
    <row r="196" spans="1:48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U196" s="37"/>
      <c r="AV196" s="37"/>
    </row>
    <row r="197" spans="1:48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U197" s="37"/>
      <c r="AV197" s="37"/>
    </row>
    <row r="198" spans="1:48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U198" s="37"/>
      <c r="AV198" s="37"/>
    </row>
    <row r="199" spans="1:48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U199" s="37"/>
      <c r="AV199" s="37"/>
    </row>
    <row r="200" spans="1:48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U200" s="37"/>
      <c r="AV200" s="37"/>
    </row>
    <row r="201" spans="1:48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U201" s="37"/>
      <c r="AV201" s="37"/>
    </row>
    <row r="202" spans="1:48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U202" s="37"/>
      <c r="AV202" s="37"/>
    </row>
    <row r="203" spans="1:48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U203" s="37"/>
      <c r="AV203" s="37"/>
    </row>
    <row r="204" spans="1:48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U204" s="37"/>
      <c r="AV204" s="37"/>
    </row>
    <row r="205" spans="1:48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U205" s="37"/>
      <c r="AV205" s="37"/>
    </row>
    <row r="206" spans="1:48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U206" s="37"/>
      <c r="AV206" s="37"/>
    </row>
    <row r="207" spans="1:48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U207" s="37"/>
      <c r="AV207" s="37"/>
    </row>
    <row r="208" spans="1:48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U208" s="37"/>
      <c r="AV208" s="37"/>
    </row>
    <row r="209" spans="1:48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U209" s="37"/>
      <c r="AV209" s="37"/>
    </row>
    <row r="210" spans="1:48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U210" s="37"/>
      <c r="AV210" s="37"/>
    </row>
    <row r="211" spans="1:48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U211" s="37"/>
      <c r="AV211" s="37"/>
    </row>
  </sheetData>
  <sheetProtection selectLockedCells="1" selectUnlockedCells="1"/>
  <mergeCells count="23">
    <mergeCell ref="A1:B1"/>
    <mergeCell ref="A8:B8"/>
    <mergeCell ref="A78:A79"/>
    <mergeCell ref="B78:B79"/>
    <mergeCell ref="AQ88:AT88"/>
    <mergeCell ref="E78:E79"/>
    <mergeCell ref="F78:F79"/>
    <mergeCell ref="K78:L78"/>
    <mergeCell ref="S78:V78"/>
    <mergeCell ref="W78:Z78"/>
    <mergeCell ref="A82:Q82"/>
    <mergeCell ref="AP82:AV82"/>
    <mergeCell ref="AQ83:AT83"/>
    <mergeCell ref="AQ84:AT84"/>
    <mergeCell ref="AQ85:AT85"/>
    <mergeCell ref="C78:C79"/>
    <mergeCell ref="D78:D79"/>
    <mergeCell ref="A81:B81"/>
    <mergeCell ref="AQ89:AT89"/>
    <mergeCell ref="AQ90:AT90"/>
    <mergeCell ref="AQ106:AT109"/>
    <mergeCell ref="AQ110:AT111"/>
    <mergeCell ref="AQ112:AT116"/>
  </mergeCells>
  <conditionalFormatting sqref="F3">
    <cfRule type="cellIs" dxfId="2" priority="2" operator="equal">
      <formula>FALSE</formula>
    </cfRule>
    <cfRule type="cellIs" dxfId="1" priority="3" operator="equal">
      <formula>FALSE</formula>
    </cfRule>
  </conditionalFormatting>
  <conditionalFormatting sqref="AO83:AO94">
    <cfRule type="cellIs" dxfId="0" priority="1" operator="notEqual">
      <formula>AH83</formula>
    </cfRule>
  </conditionalFormatting>
  <printOptions horizontalCentered="1"/>
  <pageMargins left="0.25" right="0.25" top="0.75" bottom="0.75" header="0.3" footer="0.3"/>
  <pageSetup paperSize="8" scale="20" firstPageNumber="0" orientation="landscape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DataSheet!$C$2:$C$7</xm:f>
          </x14:formula1>
          <xm:sqref>T83:T94</xm:sqref>
        </x14:dataValidation>
        <x14:dataValidation type="list" allowBlank="1" showInputMessage="1" showErrorMessage="1">
          <x14:formula1>
            <xm:f>DataSheet!$E$2:$E$10</xm:f>
          </x14:formula1>
          <xm:sqref>AM83:AM94</xm:sqref>
        </x14:dataValidation>
        <x14:dataValidation type="list" allowBlank="1" showInputMessage="1" showErrorMessage="1">
          <x14:formula1>
            <xm:f>DataSheet!$A$2:$A$5</xm:f>
          </x14:formula1>
          <xm:sqref>E83:E94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E10"/>
  <sheetViews>
    <sheetView zoomScaleNormal="100" workbookViewId="0">
      <selection activeCell="F78" sqref="F78:F79"/>
    </sheetView>
  </sheetViews>
  <sheetFormatPr defaultRowHeight="12.75" x14ac:dyDescent="0.2"/>
  <cols>
    <col min="1" max="4" width="9.140625" style="37"/>
    <col min="5" max="5" width="30.5703125" style="37" bestFit="1" customWidth="1"/>
    <col min="6" max="16384" width="9.140625" style="37"/>
  </cols>
  <sheetData>
    <row r="2" spans="1:5" x14ac:dyDescent="0.2">
      <c r="A2" s="129" t="s">
        <v>160</v>
      </c>
      <c r="B2" s="129" t="s">
        <v>195</v>
      </c>
      <c r="C2" s="129" t="s">
        <v>196</v>
      </c>
      <c r="E2" s="129" t="s">
        <v>178</v>
      </c>
    </row>
    <row r="3" spans="1:5" x14ac:dyDescent="0.2">
      <c r="A3" s="129" t="s">
        <v>84</v>
      </c>
      <c r="B3" s="129" t="s">
        <v>197</v>
      </c>
      <c r="C3" s="129" t="s">
        <v>174</v>
      </c>
      <c r="E3" s="129" t="s">
        <v>198</v>
      </c>
    </row>
    <row r="4" spans="1:5" x14ac:dyDescent="0.2">
      <c r="A4" s="129" t="s">
        <v>86</v>
      </c>
      <c r="B4" s="129" t="s">
        <v>199</v>
      </c>
      <c r="C4" s="129" t="s">
        <v>200</v>
      </c>
      <c r="E4" s="129" t="s">
        <v>180</v>
      </c>
    </row>
    <row r="5" spans="1:5" x14ac:dyDescent="0.2">
      <c r="A5" s="129" t="s">
        <v>88</v>
      </c>
      <c r="C5" s="129" t="s">
        <v>201</v>
      </c>
      <c r="E5" s="129" t="s">
        <v>202</v>
      </c>
    </row>
    <row r="6" spans="1:5" x14ac:dyDescent="0.2">
      <c r="C6" s="129" t="s">
        <v>203</v>
      </c>
      <c r="E6" s="129" t="s">
        <v>167</v>
      </c>
    </row>
    <row r="7" spans="1:5" x14ac:dyDescent="0.2">
      <c r="C7" s="129"/>
      <c r="E7" s="129" t="s">
        <v>176</v>
      </c>
    </row>
    <row r="8" spans="1:5" x14ac:dyDescent="0.2">
      <c r="E8" s="129" t="s">
        <v>204</v>
      </c>
    </row>
    <row r="9" spans="1:5" x14ac:dyDescent="0.2">
      <c r="E9" s="129" t="s">
        <v>182</v>
      </c>
    </row>
    <row r="10" spans="1:5" x14ac:dyDescent="0.2">
      <c r="E10" s="129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ВВГнг(А)-LSLTx</vt:lpstr>
      <vt:lpstr>2.2.2ЩО(И)</vt:lpstr>
      <vt:lpstr>DataSheet</vt:lpstr>
      <vt:lpstr>CB_CURVES</vt:lpstr>
      <vt:lpstr>CB_TYPES</vt:lpstr>
      <vt:lpstr>CB_VISIBILITY</vt:lpstr>
      <vt:lpstr>PHASES</vt:lpstr>
      <vt:lpstr>'2.2.2ЩО(И)'!Print_Area</vt:lpstr>
      <vt:lpstr>'2.2.2ЩО(И)'!TOTAL</vt:lpstr>
      <vt:lpstr>'2.2.2ЩО(И)'!Область_печати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Давыдов Михаил Сергеевич</dc:creator>
  <cp:lastModifiedBy>Давыдов Михаил Сергеевич</cp:lastModifiedBy>
  <dcterms:created xsi:type="dcterms:W3CDTF">2022-03-29T14:16:03Z</dcterms:created>
  <dcterms:modified xsi:type="dcterms:W3CDTF">2022-03-30T11:37:14Z</dcterms:modified>
</cp:coreProperties>
</file>