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 projects\Budgetbot\"/>
    </mc:Choice>
  </mc:AlternateContent>
  <xr:revisionPtr revIDLastSave="0" documentId="13_ncr:1_{671CFA16-F63C-4A85-A3F9-9A3BC18E1E3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ctober" sheetId="1" r:id="rId1"/>
    <sheet name="November" sheetId="2" r:id="rId2"/>
    <sheet name="December" sheetId="3" r:id="rId3"/>
    <sheet name="LongTerm" sheetId="4" r:id="rId4"/>
    <sheet name="Ite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K2" i="3"/>
  <c r="G2" i="1"/>
  <c r="G3" i="1"/>
  <c r="G4" i="1"/>
  <c r="G5" i="1"/>
  <c r="G6" i="1"/>
  <c r="G7" i="1"/>
  <c r="G8" i="1"/>
  <c r="G9" i="1"/>
  <c r="G10" i="1"/>
  <c r="G11" i="1"/>
  <c r="G12" i="1"/>
  <c r="J6" i="3"/>
  <c r="I6" i="3" a="1"/>
  <c r="G4" i="3"/>
  <c r="D4" i="3"/>
  <c r="D3" i="3"/>
  <c r="L2" i="3"/>
  <c r="M2" i="3" s="1"/>
  <c r="J2" i="3"/>
  <c r="I2" i="3"/>
  <c r="G2" i="3"/>
  <c r="D2" i="3"/>
  <c r="J6" i="2"/>
  <c r="I6" i="2"/>
  <c r="K6" i="2" s="1"/>
  <c r="G6" i="2"/>
  <c r="K2" i="2" s="1"/>
  <c r="D6" i="2"/>
  <c r="G5" i="2"/>
  <c r="D5" i="2"/>
  <c r="G4" i="2"/>
  <c r="D4" i="2"/>
  <c r="G3" i="2"/>
  <c r="D3" i="2"/>
  <c r="L2" i="2"/>
  <c r="M2" i="2" s="1"/>
  <c r="J2" i="2"/>
  <c r="I2" i="2"/>
  <c r="G2" i="2"/>
  <c r="D2" i="2"/>
  <c r="D12" i="1"/>
  <c r="D11" i="1"/>
  <c r="D10" i="1"/>
  <c r="D9" i="1"/>
  <c r="D8" i="1"/>
  <c r="D7" i="1"/>
  <c r="J6" i="1"/>
  <c r="I6" i="1" a="1"/>
  <c r="D6" i="1"/>
  <c r="D5" i="1"/>
  <c r="D4" i="1"/>
  <c r="D3" i="1"/>
  <c r="L2" i="1"/>
  <c r="M2" i="1" s="1"/>
  <c r="J2" i="1"/>
  <c r="I2" i="1"/>
  <c r="D2" i="1"/>
  <c r="I6" i="3" l="1"/>
  <c r="K6" i="3" s="1"/>
  <c r="I6" i="1"/>
  <c r="K6" i="1" s="1"/>
  <c r="K2" i="1"/>
</calcChain>
</file>

<file path=xl/sharedStrings.xml><?xml version="1.0" encoding="utf-8"?>
<sst xmlns="http://schemas.openxmlformats.org/spreadsheetml/2006/main" count="138" uniqueCount="71">
  <si>
    <t>Date</t>
  </si>
  <si>
    <t>Item</t>
  </si>
  <si>
    <t>Price</t>
  </si>
  <si>
    <t>Percentage Completed</t>
  </si>
  <si>
    <t>Amount used</t>
  </si>
  <si>
    <t>Completed(YES/NO)</t>
  </si>
  <si>
    <t>Over budget</t>
  </si>
  <si>
    <t>Total budget</t>
  </si>
  <si>
    <t>Total amt used</t>
  </si>
  <si>
    <t>Total completed items</t>
  </si>
  <si>
    <t>Percentage completed successfully</t>
  </si>
  <si>
    <t>22-09-2023</t>
  </si>
  <si>
    <t>Tithe</t>
  </si>
  <si>
    <t>NO</t>
  </si>
  <si>
    <t>22-09-2024</t>
  </si>
  <si>
    <t>P</t>
  </si>
  <si>
    <t>YES</t>
  </si>
  <si>
    <t>22-09-2025</t>
  </si>
  <si>
    <t>Net</t>
  </si>
  <si>
    <t>22-09-2026</t>
  </si>
  <si>
    <t>Jersey</t>
  </si>
  <si>
    <t xml:space="preserve">Total Budgeted Amount used </t>
  </si>
  <si>
    <t>Total unbudgeted Amount used</t>
  </si>
  <si>
    <t>Total used</t>
  </si>
  <si>
    <t>22-09-2027</t>
  </si>
  <si>
    <t>Kevv</t>
  </si>
  <si>
    <t>22-09-2028</t>
  </si>
  <si>
    <t>Juja</t>
  </si>
  <si>
    <t>22-09-2029</t>
  </si>
  <si>
    <t>2 Rivers</t>
  </si>
  <si>
    <t>22-09-2030</t>
  </si>
  <si>
    <t>Miscelenious(Ova, Wambida,PS, Kimodoro)</t>
  </si>
  <si>
    <t>Items bought not budgeted</t>
  </si>
  <si>
    <t>22-09-2031</t>
  </si>
  <si>
    <t xml:space="preserve">Screen Protector </t>
  </si>
  <si>
    <t>22-09-2032</t>
  </si>
  <si>
    <t>Hasla + Fuiza</t>
  </si>
  <si>
    <t>23-10-2023</t>
  </si>
  <si>
    <t>Abigaels's graduation Cards</t>
  </si>
  <si>
    <t>22-09-2033</t>
  </si>
  <si>
    <t>Troza</t>
  </si>
  <si>
    <t>Earphones</t>
  </si>
  <si>
    <t>10-11-2023</t>
  </si>
  <si>
    <t>Kevv shave</t>
  </si>
  <si>
    <t>22-11-2023</t>
  </si>
  <si>
    <t>Afro Sayari</t>
  </si>
  <si>
    <t>22-11-2024</t>
  </si>
  <si>
    <t>Savings</t>
  </si>
  <si>
    <t>22-11-2025</t>
  </si>
  <si>
    <t>PC FAN</t>
  </si>
  <si>
    <t>22-11-2026</t>
  </si>
  <si>
    <t>22-11-2027</t>
  </si>
  <si>
    <t>Sweats</t>
  </si>
  <si>
    <t>23-11-2023</t>
  </si>
  <si>
    <t>No Item</t>
  </si>
  <si>
    <t>Nyong'inyo</t>
  </si>
  <si>
    <t>Savings for real</t>
  </si>
  <si>
    <t>Project</t>
  </si>
  <si>
    <t>Amount</t>
  </si>
  <si>
    <t>Farming</t>
  </si>
  <si>
    <t>Passport</t>
  </si>
  <si>
    <t>Driving</t>
  </si>
  <si>
    <t>A goat a month</t>
  </si>
  <si>
    <t>A clad a month</t>
  </si>
  <si>
    <t>PC Fan</t>
  </si>
  <si>
    <t>Bag</t>
  </si>
  <si>
    <t>PC Keyboard</t>
  </si>
  <si>
    <t>PC Body</t>
  </si>
  <si>
    <t>PC mouse🖱</t>
  </si>
  <si>
    <t>Sweat pants and sweat short</t>
  </si>
  <si>
    <t>Liverpool Home kit❤️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</si>
</sst>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89">
    <dxf>
      <fill>
        <patternFill patternType="solid">
          <fgColor rgb="FF12B61D"/>
          <bgColor rgb="FF12B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12B61D"/>
          <bgColor rgb="FF12B61D"/>
        </patternFill>
      </fill>
    </dxf>
    <dxf>
      <fill>
        <patternFill patternType="solid">
          <fgColor rgb="FFFF0000"/>
          <bgColor rgb="FFFF0000"/>
        </patternFill>
      </fill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ill>
        <patternFill patternType="solid">
          <fgColor rgb="FFFF00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Display"/>
        <family val="2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rgb="FF000000"/>
        <name val="Calibri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Display"/>
        <family val="2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Display"/>
        <family val="2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rgb="FF000000"/>
        <name val="Calibri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Display"/>
        <family val="2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  <dxf>
      <font>
        <strike val="0"/>
        <outline val="0"/>
        <shadow val="0"/>
        <vertAlign val="baseline"/>
        <sz val="11"/>
        <name val="Aptos Display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ctoberBudget" displayName="OctoberBudget" ref="A1:G12" totalsRowShown="0" headerRowDxfId="12" dataDxfId="11">
  <autoFilter ref="A1:G12" xr:uid="{00000000-0009-0000-0100-000001000000}"/>
  <tableColumns count="7">
    <tableColumn id="1" xr3:uid="{00000000-0010-0000-0000-000001000000}" name="Date" dataDxfId="10"/>
    <tableColumn id="2" xr3:uid="{00000000-0010-0000-0000-000002000000}" name="Item" dataDxfId="9"/>
    <tableColumn id="3" xr3:uid="{00000000-0010-0000-0000-000003000000}" name="Price" dataDxfId="8"/>
    <tableColumn id="4" xr3:uid="{00000000-0010-0000-0000-000004000000}" name="Percentage Completed" dataDxfId="7">
      <calculatedColumnFormula>OctoberBudget[[#This Row],[Amount used]]*100/OctoberBudget[[#This Row],[Price]]</calculatedColumnFormula>
    </tableColumn>
    <tableColumn id="5" xr3:uid="{00000000-0010-0000-0000-000005000000}" name="Amount used" dataDxfId="6"/>
    <tableColumn id="8" xr3:uid="{00000000-0010-0000-0000-000008000000}" name="Completed(YES/NO)" dataDxfId="5"/>
    <tableColumn id="9" xr3:uid="{00000000-0010-0000-0000-000009000000}" name="Over budget" dataDxfId="4">
      <calculatedColumnFormula>IF(F2="YES",E2-C2,0)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ctoberTotals" displayName="OctoberTotals" ref="I5:K6" totalsRowShown="0" headerRowDxfId="88" dataDxfId="87">
  <autoFilter ref="I5:K6" xr:uid="{00000000-0009-0000-0100-000002000000}"/>
  <tableColumns count="3">
    <tableColumn id="1" xr3:uid="{00000000-0010-0000-0100-000001000000}" name="Total Budgeted Amount used " dataDxfId="86">
      <calculatedColumnFormula array="1">OctoberSummary[Total amt used]</calculatedColumnFormula>
    </tableColumn>
    <tableColumn id="2" xr3:uid="{00000000-0010-0000-0100-000002000000}" name="Total unbudgeted Amount used" dataDxfId="85">
      <calculatedColumnFormula>SUM(OctoberUnbudgeted[[#All],[Amount used]])</calculatedColumnFormula>
    </tableColumn>
    <tableColumn id="3" xr3:uid="{00000000-0010-0000-0100-000003000000}" name="Total used" dataDxfId="84">
      <calculatedColumnFormula>OctoberTotals[[#This Row],[Total Budgeted Amount used ]]+OctoberTotals[[#This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ctoberSummary" displayName="OctoberSummary" ref="I1:M2" totalsRowShown="0" headerRowDxfId="83" dataDxfId="82">
  <autoFilter ref="I1:M2" xr:uid="{00000000-0009-0000-0100-000003000000}"/>
  <tableColumns count="5">
    <tableColumn id="1" xr3:uid="{00000000-0010-0000-0200-000001000000}" name="Total budget" dataDxfId="81">
      <calculatedColumnFormula>SUM(OctoberBudget[Price])</calculatedColumnFormula>
    </tableColumn>
    <tableColumn id="2" xr3:uid="{00000000-0010-0000-0200-000002000000}" name="Total amt used" dataDxfId="80">
      <calculatedColumnFormula>SUM(OctoberBudget[Amount used])</calculatedColumnFormula>
    </tableColumn>
    <tableColumn id="3" xr3:uid="{00000000-0010-0000-0200-000003000000}" name="Over budget" dataDxfId="79">
      <calculatedColumnFormula>SUM(OctoberBudget[Over budget])</calculatedColumnFormula>
    </tableColumn>
    <tableColumn id="4" xr3:uid="{00000000-0010-0000-0200-000004000000}" name="Total completed items" dataDxfId="78">
      <calculatedColumnFormula>COUNTIF(OctoberBudget[Completed(YES/NO)], "=YES")</calculatedColumnFormula>
    </tableColumn>
    <tableColumn id="5" xr3:uid="{00000000-0010-0000-0200-000005000000}" name="Percentage completed successfully" dataDxfId="77">
      <calculatedColumnFormula>L2/COUNTA(OctoberBudget[Completed(YES/NO)])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ctoberUnbudgeted" displayName="OctoberUnbudgeted" ref="I10:K13" headerRowDxfId="76" dataDxfId="75" totalsRowDxfId="74">
  <autoFilter ref="I10:K13" xr:uid="{00000000-0009-0000-0100-000004000000}"/>
  <tableColumns count="3">
    <tableColumn id="1" xr3:uid="{00000000-0010-0000-0300-000001000000}" name="Date" totalsRowLabel="Total" dataDxfId="73"/>
    <tableColumn id="2" xr3:uid="{00000000-0010-0000-0300-000002000000}" name="Item" dataDxfId="72"/>
    <tableColumn id="3" xr3:uid="{00000000-0010-0000-0300-000003000000}" name="Amount used" totalsRowFunction="sum" dataDxfId="7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NovemberBudget" displayName="NovemberBudget" ref="A1:G6" totalsRowShown="0" headerRowDxfId="70" dataDxfId="69">
  <autoFilter ref="A1:G6" xr:uid="{00000000-0009-0000-0100-000005000000}"/>
  <tableColumns count="7">
    <tableColumn id="1" xr3:uid="{00000000-0010-0000-0400-000001000000}" name="Date" dataDxfId="68"/>
    <tableColumn id="2" xr3:uid="{00000000-0010-0000-0400-000002000000}" name="Item" dataDxfId="67"/>
    <tableColumn id="3" xr3:uid="{00000000-0010-0000-0400-000003000000}" name="Price" dataDxfId="66"/>
    <tableColumn id="4" xr3:uid="{00000000-0010-0000-0400-000004000000}" name="Percentage Completed" dataDxfId="65">
      <calculatedColumnFormula>NovemberBudget[[#This Row],[Amount used]]*100/NovemberBudget[[#This Row],[Price]]</calculatedColumnFormula>
    </tableColumn>
    <tableColumn id="5" xr3:uid="{00000000-0010-0000-0400-000005000000}" name="Amount used" dataDxfId="64"/>
    <tableColumn id="8" xr3:uid="{00000000-0010-0000-0400-000008000000}" name="Completed(YES/NO)" dataDxfId="63"/>
    <tableColumn id="9" xr3:uid="{00000000-0010-0000-0400-000009000000}" name="Over budget" dataDxfId="62">
      <calculatedColumnFormula>IF(NovemberBudget[[#This Row],[Completed(YES/NO)]]="YES",NovemberBudget[[#This Row],[Amount used]]-NovemberBudget[[#This Row],[Price]],0)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NovemberTotals" displayName="NovemberTotals" ref="I5:K6" totalsRowShown="0" headerRowDxfId="61" dataDxfId="60">
  <autoFilter ref="I5:K6" xr:uid="{00000000-0009-0000-0100-000006000000}"/>
  <tableColumns count="3">
    <tableColumn id="1" xr3:uid="{00000000-0010-0000-0500-000001000000}" name="Total Budgeted Amount used " dataDxfId="59">
      <calculatedColumnFormula>J2</calculatedColumnFormula>
    </tableColumn>
    <tableColumn id="2" xr3:uid="{00000000-0010-0000-0500-000002000000}" name="Total unbudgeted Amount used" dataDxfId="58">
      <calculatedColumnFormula>SUM(NovemberUnbudgeted[[#All],[Amount used]])</calculatedColumnFormula>
    </tableColumn>
    <tableColumn id="3" xr3:uid="{00000000-0010-0000-0500-000003000000}" name="Total used" dataDxfId="57">
      <calculatedColumnFormula>NovemberTotals[[#This Row],[Total Budgeted Amount used ]]+NovemberTotals[[#This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NovemberUnbudgeted" displayName="NovemberUnbudgeted" ref="I10:K11" headerRowDxfId="56" dataDxfId="55" totalsRowDxfId="54">
  <autoFilter ref="I10:K11" xr:uid="{00000000-0009-0000-0100-000007000000}"/>
  <tableColumns count="3">
    <tableColumn id="1" xr3:uid="{00000000-0010-0000-0600-000001000000}" name="Date" totalsRowLabel="Total" dataDxfId="53"/>
    <tableColumn id="2" xr3:uid="{00000000-0010-0000-0600-000002000000}" name="Item" dataDxfId="52"/>
    <tableColumn id="3" xr3:uid="{00000000-0010-0000-0600-000003000000}" name="Amount used" totalsRowFunction="sum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NovemberSummary" displayName="NovemberSummary" ref="I1:M2" totalsRowShown="0" headerRowDxfId="50" dataDxfId="49">
  <autoFilter ref="I1:M2" xr:uid="{00000000-0009-0000-0100-000008000000}"/>
  <tableColumns count="5">
    <tableColumn id="1" xr3:uid="{00000000-0010-0000-0700-000001000000}" name="Total budget" dataDxfId="48">
      <calculatedColumnFormula>SUM(NovemberBudget[Price])</calculatedColumnFormula>
    </tableColumn>
    <tableColumn id="2" xr3:uid="{00000000-0010-0000-0700-000002000000}" name="Total amt used" dataDxfId="47">
      <calculatedColumnFormula>SUM(NovemberBudget[Amount used])</calculatedColumnFormula>
    </tableColumn>
    <tableColumn id="3" xr3:uid="{00000000-0010-0000-0700-000003000000}" name="Over budget" dataDxfId="46">
      <calculatedColumnFormula>SUM(NovemberBudget[Over budget])</calculatedColumnFormula>
    </tableColumn>
    <tableColumn id="4" xr3:uid="{00000000-0010-0000-0700-000004000000}" name="Total completed items" dataDxfId="45">
      <calculatedColumnFormula>COUNTIF(NovemberBudget[Completed(YES/NO)], "=YES")</calculatedColumnFormula>
    </tableColumn>
    <tableColumn id="5" xr3:uid="{00000000-0010-0000-0700-000005000000}" name="Percentage completed successfully" dataDxfId="44">
      <calculatedColumnFormula>L2/COUNTA(NovemberBudget[Completed(YES/NO)])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ecemberBudget" displayName="DecemberBudget" ref="A1:G4" totalsRowShown="0" headerRowDxfId="43" dataDxfId="42">
  <autoFilter ref="A1:G4" xr:uid="{00000000-0009-0000-0100-000009000000}"/>
  <tableColumns count="7">
    <tableColumn id="1" xr3:uid="{00000000-0010-0000-0800-000001000000}" name="Date" dataDxfId="41"/>
    <tableColumn id="2" xr3:uid="{00000000-0010-0000-0800-000002000000}" name="Item" dataDxfId="40"/>
    <tableColumn id="3" xr3:uid="{00000000-0010-0000-0800-000003000000}" name="Price" dataDxfId="39"/>
    <tableColumn id="4" xr3:uid="{00000000-0010-0000-0800-000004000000}" name="Percentage Completed" dataDxfId="38">
      <calculatedColumnFormula>DecemberBudget[[#This Row],[Amount used]]*100/DecemberBudget[[#This Row],[Price]]</calculatedColumnFormula>
    </tableColumn>
    <tableColumn id="5" xr3:uid="{00000000-0010-0000-0800-000005000000}" name="Amount used" dataDxfId="37"/>
    <tableColumn id="8" xr3:uid="{00000000-0010-0000-0800-000008000000}" name="Completed(YES/NO)" dataDxfId="36"/>
    <tableColumn id="9" xr3:uid="{00000000-0010-0000-0800-000009000000}" name="Over budget" dataDxfId="35">
      <calculatedColumnFormula>IF(DecemberBudget[[#This Row],[Completed(YES/NO)]]="YES",DecemberBudget[[#This Row],[Amount used]]-DecemberBudget[[#This Row],[Price]],0)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DecemberTotals" displayName="DecemberTotals" ref="I5:K6" totalsRowShown="0" headerRowDxfId="34" dataDxfId="33">
  <autoFilter ref="I5:K6" xr:uid="{00000000-0009-0000-0100-00000A000000}"/>
  <tableColumns count="3">
    <tableColumn id="1" xr3:uid="{00000000-0010-0000-0900-000001000000}" name="Total Budgeted Amount used " dataDxfId="32">
      <calculatedColumnFormula array="1">DecemberSummary[Total amt used]</calculatedColumnFormula>
    </tableColumn>
    <tableColumn id="2" xr3:uid="{00000000-0010-0000-0900-000002000000}" name="Total unbudgeted Amount used" dataDxfId="31">
      <calculatedColumnFormula>SUM(DecemberUnbudgeted[[#All],[Amount used]])</calculatedColumnFormula>
    </tableColumn>
    <tableColumn id="3" xr3:uid="{00000000-0010-0000-0900-000003000000}" name="Total used" dataDxfId="30">
      <calculatedColumnFormula>DecemberTotals[[#This Row],[Total Budgeted Amount used ]]+DecemberTotals[[#This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DecemberSummary" displayName="DecemberSummary" ref="I1:M2" totalsRowShown="0" headerRowDxfId="29" dataDxfId="28">
  <autoFilter ref="I1:M2" xr:uid="{00000000-0009-0000-0100-00000B000000}"/>
  <tableColumns count="5">
    <tableColumn id="1" xr3:uid="{00000000-0010-0000-0A00-000001000000}" name="Total budget" dataDxfId="27">
      <calculatedColumnFormula>SUM(DecemberBudget[Price])</calculatedColumnFormula>
    </tableColumn>
    <tableColumn id="2" xr3:uid="{00000000-0010-0000-0A00-000002000000}" name="Total amt used" dataDxfId="26">
      <calculatedColumnFormula>SUM(DecemberBudget[Amount used])</calculatedColumnFormula>
    </tableColumn>
    <tableColumn id="3" xr3:uid="{00000000-0010-0000-0A00-000003000000}" name="Over budget" dataDxfId="25">
      <calculatedColumnFormula>SUM(DecemberBudget[Over budget])</calculatedColumnFormula>
    </tableColumn>
    <tableColumn id="4" xr3:uid="{00000000-0010-0000-0A00-000004000000}" name="Total completed items" dataDxfId="24">
      <calculatedColumnFormula>COUNTIF(DecemberBudget[Completed(YES/NO)], "=YES")</calculatedColumnFormula>
    </tableColumn>
    <tableColumn id="5" xr3:uid="{00000000-0010-0000-0A00-000005000000}" name="Percentage completed successfully" dataDxfId="23">
      <calculatedColumnFormula>L2/COUNTA(DecemberBudget[Completed(YES/NO)])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ecemberUnbudgeted" displayName="DecemberUnbudgeted" ref="I10:K11" headerRowDxfId="22" dataDxfId="21" totalsRowDxfId="20">
  <autoFilter ref="I10:K11" xr:uid="{00000000-0009-0000-0100-00000C000000}"/>
  <tableColumns count="3">
    <tableColumn id="1" xr3:uid="{00000000-0010-0000-0B00-000001000000}" name="Date" totalsRowLabel="Total" dataDxfId="19"/>
    <tableColumn id="2" xr3:uid="{00000000-0010-0000-0B00-000002000000}" name="Item" dataDxfId="18"/>
    <tableColumn id="3" xr3:uid="{00000000-0010-0000-0B00-000003000000}" name="Amount used" totalsRowFunction="sum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LongtermProjects" displayName="LongtermProjects" ref="A1:B6" totalsRowShown="0">
  <autoFilter ref="A1:B6" xr:uid="{00000000-0009-0000-0100-00000D000000}"/>
  <tableColumns count="2">
    <tableColumn id="1" xr3:uid="{00000000-0010-0000-0C00-000001000000}" name="Project"/>
    <tableColumn id="2" xr3:uid="{00000000-0010-0000-0C00-000002000000}" name="Am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Items" displayName="Items" ref="A1:B8" totalsRowShown="0">
  <autoFilter ref="A1:B8" xr:uid="{00000000-0009-0000-0100-00000E000000}"/>
  <tableColumns count="2">
    <tableColumn id="1" xr3:uid="{00000000-0010-0000-0D00-000001000000}" name="Item"/>
    <tableColumn id="2" xr3:uid="{00000000-0010-0000-0D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A5" zoomScale="80" zoomScaleNormal="80" workbookViewId="0">
      <selection activeCell="H13" sqref="A13:H24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27" width="9.140625" style="1" customWidth="1"/>
    <col min="2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3" t="s">
        <v>8</v>
      </c>
      <c r="K1" s="3" t="s">
        <v>6</v>
      </c>
      <c r="L1" s="4" t="s">
        <v>9</v>
      </c>
      <c r="M1" s="5" t="s">
        <v>10</v>
      </c>
    </row>
    <row r="2" spans="1:13" x14ac:dyDescent="0.25">
      <c r="A2" t="s">
        <v>11</v>
      </c>
      <c r="B2" t="s">
        <v>12</v>
      </c>
      <c r="C2">
        <v>2000</v>
      </c>
      <c r="D2">
        <f>OctoberBudget[[#This Row],[Amount used]]*100/OctoberBudget[[#This Row],[Price]]</f>
        <v>0</v>
      </c>
      <c r="F2" t="s">
        <v>13</v>
      </c>
      <c r="G2">
        <f t="shared" ref="G2:G13" si="0">IF(F2="YES",E2-C2,0)</f>
        <v>0</v>
      </c>
      <c r="I2" s="1">
        <f>SUM(OctoberBudget[Price])</f>
        <v>20000</v>
      </c>
      <c r="J2" s="1">
        <f>SUM(OctoberBudget[Amount used])</f>
        <v>15150</v>
      </c>
      <c r="K2" s="1">
        <f>SUM(OctoberBudget[Over budget])</f>
        <v>-350</v>
      </c>
      <c r="L2" s="1">
        <f>COUNTIF(OctoberBudget[Completed(YES/NO)], "=YES")</f>
        <v>8</v>
      </c>
      <c r="M2" s="1">
        <f>L2/COUNTA(OctoberBudget[Completed(YES/NO)])</f>
        <v>0.72727272727272729</v>
      </c>
    </row>
    <row r="3" spans="1:13" x14ac:dyDescent="0.25">
      <c r="A3" t="s">
        <v>14</v>
      </c>
      <c r="B3" t="s">
        <v>15</v>
      </c>
      <c r="C3">
        <v>5000</v>
      </c>
      <c r="D3">
        <f>OctoberBudget[[#This Row],[Amount used]]*100/OctoberBudget[[#This Row],[Price]]</f>
        <v>100</v>
      </c>
      <c r="E3">
        <v>5000</v>
      </c>
      <c r="F3" t="s">
        <v>16</v>
      </c>
      <c r="G3">
        <f t="shared" si="0"/>
        <v>0</v>
      </c>
    </row>
    <row r="4" spans="1:13" x14ac:dyDescent="0.25">
      <c r="A4" t="s">
        <v>17</v>
      </c>
      <c r="B4" t="s">
        <v>18</v>
      </c>
      <c r="C4">
        <v>1500</v>
      </c>
      <c r="D4">
        <f>OctoberBudget[[#This Row],[Amount used]]*100/OctoberBudget[[#This Row],[Price]]</f>
        <v>100</v>
      </c>
      <c r="E4">
        <v>1500</v>
      </c>
      <c r="F4" t="s">
        <v>16</v>
      </c>
      <c r="G4">
        <f t="shared" si="0"/>
        <v>0</v>
      </c>
    </row>
    <row r="5" spans="1:13" x14ac:dyDescent="0.25">
      <c r="A5" t="s">
        <v>19</v>
      </c>
      <c r="B5" t="s">
        <v>20</v>
      </c>
      <c r="C5">
        <v>1500</v>
      </c>
      <c r="D5">
        <f>OctoberBudget[[#This Row],[Amount used]]*100/OctoberBudget[[#This Row],[Price]]</f>
        <v>80</v>
      </c>
      <c r="E5">
        <v>1200</v>
      </c>
      <c r="F5" t="s">
        <v>16</v>
      </c>
      <c r="G5">
        <f t="shared" si="0"/>
        <v>-300</v>
      </c>
      <c r="I5" s="1" t="s">
        <v>21</v>
      </c>
      <c r="J5" s="1" t="s">
        <v>22</v>
      </c>
      <c r="K5" s="1" t="s">
        <v>23</v>
      </c>
    </row>
    <row r="6" spans="1:13" x14ac:dyDescent="0.25">
      <c r="A6" t="s">
        <v>24</v>
      </c>
      <c r="B6" t="s">
        <v>25</v>
      </c>
      <c r="C6">
        <v>1000</v>
      </c>
      <c r="D6">
        <f>OctoberBudget[[#This Row],[Amount used]]*100/OctoberBudget[[#This Row],[Price]]</f>
        <v>100</v>
      </c>
      <c r="E6">
        <v>1000</v>
      </c>
      <c r="F6" t="s">
        <v>16</v>
      </c>
      <c r="G6">
        <f t="shared" si="0"/>
        <v>0</v>
      </c>
      <c r="I6" s="1">
        <f t="array" ref="I6">OctoberSummary[Total amt used]</f>
        <v>15150</v>
      </c>
      <c r="J6" s="1">
        <f>SUM(OctoberUnbudgeted[[#All],[Amount used]])</f>
        <v>650</v>
      </c>
      <c r="K6" s="1">
        <f>OctoberTotals[[#This Row],[Total Budgeted Amount used ]]+OctoberTotals[[#This Row],[Total unbudgeted Amount used]]</f>
        <v>15800</v>
      </c>
    </row>
    <row r="7" spans="1:13" x14ac:dyDescent="0.25">
      <c r="A7" t="s">
        <v>26</v>
      </c>
      <c r="B7" t="s">
        <v>27</v>
      </c>
      <c r="C7">
        <v>1000</v>
      </c>
      <c r="D7">
        <f>OctoberBudget[[#This Row],[Amount used]]*100/OctoberBudget[[#This Row],[Price]]</f>
        <v>0</v>
      </c>
      <c r="E7">
        <v>0</v>
      </c>
      <c r="F7" t="s">
        <v>13</v>
      </c>
      <c r="G7">
        <f t="shared" si="0"/>
        <v>0</v>
      </c>
    </row>
    <row r="8" spans="1:13" x14ac:dyDescent="0.25">
      <c r="A8" t="s">
        <v>28</v>
      </c>
      <c r="B8" t="s">
        <v>29</v>
      </c>
      <c r="C8">
        <v>4000</v>
      </c>
      <c r="D8">
        <f>OctoberBudget[[#This Row],[Amount used]]*100/OctoberBudget[[#This Row],[Price]]</f>
        <v>87.5</v>
      </c>
      <c r="E8">
        <v>3500</v>
      </c>
      <c r="F8" t="s">
        <v>16</v>
      </c>
      <c r="G8">
        <f t="shared" si="0"/>
        <v>-500</v>
      </c>
    </row>
    <row r="9" spans="1:13" x14ac:dyDescent="0.25">
      <c r="A9" t="s">
        <v>30</v>
      </c>
      <c r="B9" t="s">
        <v>31</v>
      </c>
      <c r="C9">
        <v>1000</v>
      </c>
      <c r="D9">
        <f>OctoberBudget[[#This Row],[Amount used]]*100/OctoberBudget[[#This Row],[Price]]</f>
        <v>160</v>
      </c>
      <c r="E9">
        <v>1600</v>
      </c>
      <c r="F9" t="s">
        <v>16</v>
      </c>
      <c r="G9">
        <f t="shared" si="0"/>
        <v>600</v>
      </c>
      <c r="I9" s="6" t="s">
        <v>32</v>
      </c>
      <c r="J9" s="7"/>
      <c r="K9" s="7"/>
    </row>
    <row r="10" spans="1:13" x14ac:dyDescent="0.25">
      <c r="A10" t="s">
        <v>33</v>
      </c>
      <c r="B10" t="s">
        <v>34</v>
      </c>
      <c r="C10">
        <v>500</v>
      </c>
      <c r="D10">
        <f>OctoberBudget[[#This Row],[Amount used]]*100/OctoberBudget[[#This Row],[Price]]</f>
        <v>100</v>
      </c>
      <c r="E10">
        <v>500</v>
      </c>
      <c r="F10" t="s">
        <v>16</v>
      </c>
      <c r="G10">
        <f t="shared" si="0"/>
        <v>0</v>
      </c>
      <c r="I10" s="1" t="s">
        <v>0</v>
      </c>
      <c r="J10" s="1" t="s">
        <v>1</v>
      </c>
      <c r="K10" s="1" t="s">
        <v>4</v>
      </c>
    </row>
    <row r="11" spans="1:13" x14ac:dyDescent="0.25">
      <c r="A11" t="s">
        <v>35</v>
      </c>
      <c r="B11" t="s">
        <v>36</v>
      </c>
      <c r="C11">
        <v>1500</v>
      </c>
      <c r="D11">
        <f>OctoberBudget[[#This Row],[Amount used]]*100/OctoberBudget[[#This Row],[Price]]</f>
        <v>0</v>
      </c>
      <c r="E11">
        <v>0</v>
      </c>
      <c r="F11" t="s">
        <v>13</v>
      </c>
      <c r="G11">
        <f t="shared" si="0"/>
        <v>0</v>
      </c>
      <c r="I11" s="1" t="s">
        <v>37</v>
      </c>
      <c r="J11" s="1" t="s">
        <v>38</v>
      </c>
      <c r="K11" s="1">
        <v>250</v>
      </c>
    </row>
    <row r="12" spans="1:13" x14ac:dyDescent="0.25">
      <c r="A12" t="s">
        <v>39</v>
      </c>
      <c r="B12" t="s">
        <v>40</v>
      </c>
      <c r="C12">
        <v>1000</v>
      </c>
      <c r="D12">
        <f>OctoberBudget[[#This Row],[Amount used]]*100/OctoberBudget[[#This Row],[Price]]</f>
        <v>85</v>
      </c>
      <c r="E12">
        <v>850</v>
      </c>
      <c r="F12" t="s">
        <v>16</v>
      </c>
      <c r="G12">
        <f t="shared" si="0"/>
        <v>-150</v>
      </c>
      <c r="J12" s="1" t="s">
        <v>41</v>
      </c>
      <c r="K12" s="1">
        <v>250</v>
      </c>
    </row>
    <row r="13" spans="1:13" x14ac:dyDescent="0.25">
      <c r="A13"/>
      <c r="B13"/>
      <c r="C13"/>
      <c r="D13"/>
      <c r="F13"/>
      <c r="G13"/>
      <c r="J13" s="1" t="s">
        <v>43</v>
      </c>
      <c r="K13" s="1">
        <v>150</v>
      </c>
    </row>
  </sheetData>
  <mergeCells count="1">
    <mergeCell ref="I9:K9"/>
  </mergeCells>
  <conditionalFormatting sqref="C2:C12">
    <cfRule type="colorScale" priority="7">
      <colorScale>
        <cfvo type="min"/>
        <cfvo type="percentile" val="50"/>
        <cfvo type="max"/>
        <color rgb="FF12B61D"/>
        <color rgb="FFFFF000"/>
        <color rgb="FFE81313"/>
      </colorScale>
    </cfRule>
  </conditionalFormatting>
  <conditionalFormatting sqref="E2:E12">
    <cfRule type="colorScale" priority="8">
      <colorScale>
        <cfvo type="min"/>
        <cfvo type="percentile" val="50"/>
        <cfvo type="max"/>
        <color rgb="FF12B61D"/>
        <color rgb="FFFFF000"/>
        <color rgb="FFE81313"/>
      </colorScale>
    </cfRule>
  </conditionalFormatting>
  <conditionalFormatting sqref="F2:F12">
    <cfRule type="cellIs" dxfId="3" priority="10" operator="equal">
      <formula>"NO"</formula>
    </cfRule>
    <cfRule type="cellIs" dxfId="2" priority="11" operator="equal">
      <formula>"YES"</formula>
    </cfRule>
  </conditionalFormatting>
  <conditionalFormatting sqref="G2:G12">
    <cfRule type="colorScale" priority="9">
      <colorScale>
        <cfvo type="min"/>
        <cfvo type="percentile" val="50"/>
        <cfvo type="max"/>
        <color rgb="FF12B61D"/>
        <color rgb="FFFFF000"/>
        <color rgb="FFE81313"/>
      </colorScale>
    </cfRule>
  </conditionalFormatting>
  <pageMargins left="0.7" right="0.7" top="0.75" bottom="0.75" header="0.3" footer="0.3"/>
  <pageSetup orientation="portrait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="80" zoomScaleNormal="80" workbookViewId="0">
      <selection activeCell="C5" sqref="C5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27" width="9.140625" style="1" customWidth="1"/>
    <col min="2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3" t="s">
        <v>8</v>
      </c>
      <c r="K1" s="3" t="s">
        <v>6</v>
      </c>
      <c r="L1" s="4" t="s">
        <v>9</v>
      </c>
      <c r="M1" s="5" t="s">
        <v>10</v>
      </c>
    </row>
    <row r="2" spans="1:13" x14ac:dyDescent="0.25">
      <c r="A2" t="s">
        <v>44</v>
      </c>
      <c r="B2" t="s">
        <v>45</v>
      </c>
      <c r="C2">
        <v>2000</v>
      </c>
      <c r="D2">
        <f>NovemberBudget[[#This Row],[Amount used]]*100/NovemberBudget[[#This Row],[Price]]</f>
        <v>0</v>
      </c>
      <c r="F2" t="s">
        <v>13</v>
      </c>
      <c r="G2">
        <f>IF(NovemberBudget[[#This Row],[Completed(YES/NO)]]="YES",NovemberBudget[[#This Row],[Amount used]]-NovemberBudget[[#This Row],[Price]],0)</f>
        <v>0</v>
      </c>
      <c r="I2" s="1">
        <f>SUM(NovemberBudget[Price])</f>
        <v>9000</v>
      </c>
      <c r="J2" s="1">
        <f>SUM(NovemberBudget[Amount used])</f>
        <v>0</v>
      </c>
      <c r="K2" s="1">
        <f>SUM(NovemberBudget[Over budget])</f>
        <v>0</v>
      </c>
      <c r="L2" s="1">
        <f>COUNTIF(NovemberBudget[Completed(YES/NO)], "=YES")</f>
        <v>0</v>
      </c>
      <c r="M2" s="1">
        <f>L2/COUNTA(NovemberBudget[Completed(YES/NO)])</f>
        <v>0</v>
      </c>
    </row>
    <row r="3" spans="1:13" x14ac:dyDescent="0.25">
      <c r="A3" t="s">
        <v>46</v>
      </c>
      <c r="B3" t="s">
        <v>47</v>
      </c>
      <c r="C3">
        <v>2500</v>
      </c>
      <c r="D3">
        <f>NovemberBudget[[#This Row],[Amount used]]*100/NovemberBudget[[#This Row],[Price]]</f>
        <v>0</v>
      </c>
      <c r="F3" t="s">
        <v>13</v>
      </c>
      <c r="G3">
        <f>IF(NovemberBudget[[#This Row],[Completed(YES/NO)]]="YES",NovemberBudget[[#This Row],[Amount used]]-NovemberBudget[[#This Row],[Price]],0)</f>
        <v>0</v>
      </c>
    </row>
    <row r="4" spans="1:13" x14ac:dyDescent="0.25">
      <c r="A4" t="s">
        <v>48</v>
      </c>
      <c r="B4" t="s">
        <v>49</v>
      </c>
      <c r="C4">
        <v>1500</v>
      </c>
      <c r="D4">
        <f>NovemberBudget[[#This Row],[Amount used]]*100/NovemberBudget[[#This Row],[Price]]</f>
        <v>0</v>
      </c>
      <c r="F4" t="s">
        <v>13</v>
      </c>
      <c r="G4">
        <f>IF(NovemberBudget[[#This Row],[Completed(YES/NO)]]="YES",NovemberBudget[[#This Row],[Amount used]]-NovemberBudget[[#This Row],[Price]],0)</f>
        <v>0</v>
      </c>
    </row>
    <row r="5" spans="1:13" x14ac:dyDescent="0.25">
      <c r="A5" t="s">
        <v>50</v>
      </c>
      <c r="B5" t="s">
        <v>18</v>
      </c>
      <c r="C5">
        <v>1500</v>
      </c>
      <c r="D5">
        <f>NovemberBudget[[#This Row],[Amount used]]*100/NovemberBudget[[#This Row],[Price]]</f>
        <v>0</v>
      </c>
      <c r="F5" t="s">
        <v>13</v>
      </c>
      <c r="G5">
        <f>IF(NovemberBudget[[#This Row],[Completed(YES/NO)]]="YES",NovemberBudget[[#This Row],[Amount used]]-NovemberBudget[[#This Row],[Price]],0)</f>
        <v>0</v>
      </c>
      <c r="I5" s="1" t="s">
        <v>21</v>
      </c>
      <c r="J5" s="1" t="s">
        <v>22</v>
      </c>
      <c r="K5" s="1" t="s">
        <v>23</v>
      </c>
    </row>
    <row r="6" spans="1:13" x14ac:dyDescent="0.25">
      <c r="A6" t="s">
        <v>51</v>
      </c>
      <c r="B6" t="s">
        <v>52</v>
      </c>
      <c r="C6">
        <v>1500</v>
      </c>
      <c r="D6">
        <f>NovemberBudget[[#This Row],[Amount used]]*100/NovemberBudget[[#This Row],[Price]]</f>
        <v>0</v>
      </c>
      <c r="F6" t="s">
        <v>13</v>
      </c>
      <c r="G6">
        <f>IF(NovemberBudget[[#This Row],[Completed(YES/NO)]]="YES",NovemberBudget[[#This Row],[Amount used]]-NovemberBudget[[#This Row],[Price]],0)</f>
        <v>0</v>
      </c>
      <c r="I6" s="1">
        <f>J2</f>
        <v>0</v>
      </c>
      <c r="J6" s="1">
        <f>SUM(NovemberUnbudgeted[[#All],[Amount used]])</f>
        <v>0</v>
      </c>
      <c r="K6" s="1">
        <f>NovemberTotals[[#This Row],[Total Budgeted Amount used ]]+NovemberTotals[[#This Row],[Total unbudgeted Amount used]]</f>
        <v>0</v>
      </c>
    </row>
    <row r="9" spans="1:13" x14ac:dyDescent="0.25">
      <c r="I9" s="6" t="s">
        <v>32</v>
      </c>
      <c r="J9" s="7"/>
      <c r="K9" s="7"/>
    </row>
    <row r="10" spans="1:13" x14ac:dyDescent="0.25">
      <c r="I10" s="1" t="s">
        <v>0</v>
      </c>
      <c r="J10" s="1" t="s">
        <v>1</v>
      </c>
      <c r="K10" s="1" t="s">
        <v>4</v>
      </c>
    </row>
    <row r="11" spans="1:13" x14ac:dyDescent="0.25">
      <c r="I11" s="1" t="s">
        <v>53</v>
      </c>
      <c r="J11" s="1" t="s">
        <v>54</v>
      </c>
      <c r="K11" s="1">
        <v>0</v>
      </c>
    </row>
  </sheetData>
  <mergeCells count="1">
    <mergeCell ref="I9:K9"/>
  </mergeCells>
  <conditionalFormatting sqref="C2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6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8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E2:E6">
    <cfRule type="colorScale" priority="5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7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9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F2:F6">
    <cfRule type="cellIs" dxfId="16" priority="1" operator="equal">
      <formula>"NO"</formula>
    </cfRule>
  </conditionalFormatting>
  <conditionalFormatting sqref="G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13.140625" style="1" bestFit="1" customWidth="1"/>
    <col min="2" max="2" width="43.140625" style="1" bestFit="1" customWidth="1"/>
    <col min="3" max="3" width="11" style="1" bestFit="1" customWidth="1"/>
    <col min="4" max="4" width="31.5703125" style="1" bestFit="1" customWidth="1"/>
    <col min="5" max="5" width="20" style="1" bestFit="1" customWidth="1"/>
    <col min="6" max="6" width="28.140625" style="1" bestFit="1" customWidth="1"/>
    <col min="7" max="7" width="18.85546875" style="1" bestFit="1" customWidth="1"/>
    <col min="8" max="8" width="11.140625" style="1" customWidth="1"/>
    <col min="9" max="9" width="27.140625" style="1" bestFit="1" customWidth="1"/>
    <col min="10" max="10" width="28.140625" style="1" bestFit="1" customWidth="1"/>
    <col min="11" max="11" width="20" style="1" bestFit="1" customWidth="1"/>
    <col min="12" max="12" width="30.28515625" style="1" bestFit="1" customWidth="1"/>
    <col min="13" max="13" width="46.7109375" style="1" bestFit="1" customWidth="1"/>
    <col min="14" max="27" width="9.140625" style="1" customWidth="1"/>
    <col min="2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3" t="s">
        <v>8</v>
      </c>
      <c r="K1" s="3" t="s">
        <v>6</v>
      </c>
      <c r="L1" s="4" t="s">
        <v>9</v>
      </c>
      <c r="M1" s="5" t="s">
        <v>10</v>
      </c>
    </row>
    <row r="2" spans="1:13" x14ac:dyDescent="0.25">
      <c r="A2" t="s">
        <v>11</v>
      </c>
      <c r="B2" t="s">
        <v>54</v>
      </c>
      <c r="C2">
        <v>100</v>
      </c>
      <c r="D2">
        <f>DecemberBudget[[#This Row],[Amount used]]*100/DecemberBudget[[#This Row],[Price]]</f>
        <v>0</v>
      </c>
      <c r="F2" t="s">
        <v>13</v>
      </c>
      <c r="G2">
        <f>IF(DecemberBudget[[#This Row],[Completed(YES/NO)]]="YES",DecemberBudget[[#This Row],[Amount used]]-DecemberBudget[[#This Row],[Price]],0)</f>
        <v>0</v>
      </c>
      <c r="I2" s="1">
        <f>SUM(DecemberBudget[Price])</f>
        <v>5400</v>
      </c>
      <c r="J2" s="1">
        <f>SUM(DecemberBudget[Amount used])</f>
        <v>0</v>
      </c>
      <c r="K2" s="1">
        <f>SUM(DecemberBudget[Over budget])</f>
        <v>0</v>
      </c>
      <c r="L2" s="1">
        <f>COUNTIF(DecemberBudget[Completed(YES/NO)], "=YES")</f>
        <v>0</v>
      </c>
      <c r="M2" s="1">
        <f>L2/COUNTA(DecemberBudget[Completed(YES/NO)])</f>
        <v>0</v>
      </c>
    </row>
    <row r="3" spans="1:13" x14ac:dyDescent="0.25">
      <c r="A3" t="s">
        <v>42</v>
      </c>
      <c r="B3" t="s">
        <v>55</v>
      </c>
      <c r="C3">
        <v>300</v>
      </c>
      <c r="D3">
        <f>E3*100/C3</f>
        <v>0</v>
      </c>
      <c r="F3" t="s">
        <v>13</v>
      </c>
      <c r="G3">
        <f>IF(F3="YES",E3-C3,0)</f>
        <v>0</v>
      </c>
    </row>
    <row r="4" spans="1:13" x14ac:dyDescent="0.25">
      <c r="A4" t="s">
        <v>42</v>
      </c>
      <c r="B4" t="s">
        <v>56</v>
      </c>
      <c r="C4">
        <v>5000</v>
      </c>
      <c r="D4">
        <f>E4*100/C4</f>
        <v>0</v>
      </c>
      <c r="F4" t="s">
        <v>13</v>
      </c>
      <c r="G4">
        <f>IF(F4="YES",E4-C4,0)</f>
        <v>0</v>
      </c>
    </row>
    <row r="5" spans="1:13" x14ac:dyDescent="0.25">
      <c r="I5" s="1" t="s">
        <v>21</v>
      </c>
      <c r="J5" s="1" t="s">
        <v>22</v>
      </c>
      <c r="K5" s="1" t="s">
        <v>23</v>
      </c>
    </row>
    <row r="6" spans="1:13" x14ac:dyDescent="0.25">
      <c r="I6" s="1">
        <f t="array" ref="I6">DecemberSummary[Total amt used]</f>
        <v>0</v>
      </c>
      <c r="J6" s="1">
        <f>SUM(DecemberUnbudgeted[[#All],[Amount used]])</f>
        <v>0</v>
      </c>
      <c r="K6" s="1">
        <f>DecemberTotals[[#This Row],[Total Budgeted Amount used ]]+DecemberTotals[[#This Row],[Total unbudgeted Amount used]]</f>
        <v>0</v>
      </c>
    </row>
    <row r="9" spans="1:13" x14ac:dyDescent="0.25">
      <c r="I9" s="6" t="s">
        <v>32</v>
      </c>
      <c r="J9" s="7"/>
      <c r="K9" s="7"/>
    </row>
    <row r="10" spans="1:13" x14ac:dyDescent="0.25">
      <c r="I10" s="1" t="s">
        <v>0</v>
      </c>
      <c r="J10" s="1" t="s">
        <v>1</v>
      </c>
      <c r="K10" s="1" t="s">
        <v>4</v>
      </c>
    </row>
    <row r="11" spans="1:13" x14ac:dyDescent="0.25">
      <c r="I11" s="1" t="s">
        <v>37</v>
      </c>
      <c r="J11" s="1" t="s">
        <v>54</v>
      </c>
      <c r="K11" s="1">
        <v>0</v>
      </c>
    </row>
  </sheetData>
  <mergeCells count="1">
    <mergeCell ref="I9:K9"/>
  </mergeCells>
  <conditionalFormatting sqref="A1:A100">
    <cfRule type="cellIs" dxfId="15" priority="8" operator="equal">
      <formula>NO</formula>
    </cfRule>
  </conditionalFormatting>
  <conditionalFormatting sqref="C1:C4">
    <cfRule type="colorScale" priority="20">
      <colorScale>
        <cfvo type="min"/>
        <cfvo type="percentile" val="50"/>
        <cfvo type="max"/>
        <color rgb="FF00FF00"/>
        <color rgb="FFFFF000"/>
        <color rgb="FFFF0000"/>
      </colorScale>
    </cfRule>
  </conditionalFormatting>
  <conditionalFormatting sqref="E1:E4">
    <cfRule type="colorScale" priority="21">
      <colorScale>
        <cfvo type="min"/>
        <cfvo type="percentile" val="50"/>
        <cfvo type="max"/>
        <color rgb="FF00FF00"/>
        <color rgb="FFFFF000"/>
        <color rgb="FFFF0000"/>
      </colorScale>
    </cfRule>
  </conditionalFormatting>
  <conditionalFormatting sqref="E2:E4">
    <cfRule type="colorScale" priority="23">
      <colorScale>
        <cfvo type="min"/>
        <cfvo type="percentile" val="50"/>
        <cfvo type="max"/>
        <color rgb="FF00FF00"/>
        <color rgb="FFFFF000"/>
        <color rgb="FFFF0000"/>
      </colorScale>
    </cfRule>
  </conditionalFormatting>
  <conditionalFormatting sqref="F2:F4">
    <cfRule type="cellIs" dxfId="14" priority="24" operator="equal">
      <formula>"NO"</formula>
    </cfRule>
    <cfRule type="cellIs" dxfId="13" priority="25" operator="equal">
      <formula>"YES"</formula>
    </cfRule>
  </conditionalFormatting>
  <conditionalFormatting sqref="G1:G4">
    <cfRule type="colorScale" priority="22">
      <colorScale>
        <cfvo type="min"/>
        <cfvo type="percentile" val="50"/>
        <cfvo type="max"/>
        <color rgb="FF00FF00"/>
        <color rgb="FFFFF000"/>
        <color rgb="FFFF0000"/>
      </colorScale>
    </cfRule>
  </conditionalFormatting>
  <pageMargins left="0.7" right="0.7" top="0.75" bottom="0.75" header="0.3" footer="0.3"/>
  <pageSetup orientation="portrait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8" sqref="H8"/>
    </sheetView>
  </sheetViews>
  <sheetFormatPr defaultRowHeight="15" x14ac:dyDescent="0.25"/>
  <cols>
    <col min="1" max="1" width="14.85546875" bestFit="1" customWidth="1"/>
    <col min="2" max="2" width="10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150000</v>
      </c>
    </row>
    <row r="3" spans="1:2" x14ac:dyDescent="0.25">
      <c r="A3" t="s">
        <v>60</v>
      </c>
      <c r="B3">
        <v>5000</v>
      </c>
    </row>
    <row r="4" spans="1:2" x14ac:dyDescent="0.25">
      <c r="A4" t="s">
        <v>61</v>
      </c>
      <c r="B4">
        <v>21230</v>
      </c>
    </row>
    <row r="5" spans="1:2" x14ac:dyDescent="0.25">
      <c r="A5" t="s">
        <v>62</v>
      </c>
      <c r="B5">
        <v>24000</v>
      </c>
    </row>
    <row r="6" spans="1:2" x14ac:dyDescent="0.25">
      <c r="A6" t="s">
        <v>63</v>
      </c>
      <c r="B6">
        <v>60000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zoomScale="85" zoomScaleNormal="85" workbookViewId="0">
      <selection activeCell="D4" sqref="D4"/>
    </sheetView>
  </sheetViews>
  <sheetFormatPr defaultRowHeight="15" x14ac:dyDescent="0.25"/>
  <cols>
    <col min="1" max="1" width="160.5703125" bestFit="1" customWidth="1"/>
    <col min="2" max="2" width="7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64</v>
      </c>
      <c r="B2">
        <v>2000</v>
      </c>
    </row>
    <row r="3" spans="1:2" x14ac:dyDescent="0.25">
      <c r="A3" t="s">
        <v>65</v>
      </c>
      <c r="B3">
        <v>2000</v>
      </c>
    </row>
    <row r="4" spans="1:2" x14ac:dyDescent="0.25">
      <c r="A4" t="s">
        <v>66</v>
      </c>
      <c r="B4">
        <v>4000</v>
      </c>
    </row>
    <row r="5" spans="1:2" x14ac:dyDescent="0.25">
      <c r="A5" t="s">
        <v>67</v>
      </c>
      <c r="B5">
        <v>14000</v>
      </c>
    </row>
    <row r="6" spans="1:2" x14ac:dyDescent="0.25">
      <c r="A6" t="s">
        <v>68</v>
      </c>
      <c r="B6">
        <v>500</v>
      </c>
    </row>
    <row r="7" spans="1:2" x14ac:dyDescent="0.25">
      <c r="A7" t="s">
        <v>69</v>
      </c>
      <c r="B7">
        <v>1000</v>
      </c>
    </row>
    <row r="8" spans="1:2" x14ac:dyDescent="0.25">
      <c r="A8" t="s">
        <v>70</v>
      </c>
      <c r="B8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October</vt:lpstr>
      <vt:lpstr>November</vt:lpstr>
      <vt:lpstr>December</vt:lpstr>
      <vt:lpstr>LongTerm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Mulwa</dc:creator>
  <cp:lastModifiedBy>Derrick Mulwa</cp:lastModifiedBy>
  <dcterms:created xsi:type="dcterms:W3CDTF">2023-09-24T20:48:55Z</dcterms:created>
  <dcterms:modified xsi:type="dcterms:W3CDTF">2023-11-10T13:49:15Z</dcterms:modified>
</cp:coreProperties>
</file>