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4.xml" ContentType="application/vnd.openxmlformats-officedocument.spreadsheetml.worksheet+xml"/>
  <Override PartName="/xl/tables/table13.xml" ContentType="application/vnd.openxmlformats-officedocument.spreadsheetml.table+xml"/>
  <Override PartName="/xl/worksheets/sheet5.xml" ContentType="application/vnd.openxmlformats-officedocument.spreadsheetml.worksheet+xml"/>
  <Override PartName="/xl/tables/table1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October" sheetId="1" state="visible" r:id="rId1"/>
    <sheet xmlns:r="http://schemas.openxmlformats.org/officeDocument/2006/relationships" name="November" sheetId="2" state="visible" r:id="rId2"/>
    <sheet xmlns:r="http://schemas.openxmlformats.org/officeDocument/2006/relationships" name="December" sheetId="3" state="visible" r:id="rId3"/>
    <sheet xmlns:r="http://schemas.openxmlformats.org/officeDocument/2006/relationships" name="LongTerm" sheetId="4" state="visible" r:id="rId4"/>
    <sheet xmlns:r="http://schemas.openxmlformats.org/officeDocument/2006/relationships" name="Item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 Display"/>
      <family val="2"/>
      <color theme="1"/>
      <sz val="11"/>
    </font>
    <font>
      <name val="Aptos Display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dxfs count="9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rgb="FFFF33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rgb="FFFF33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theme="4"/>
          <bgColor theme="4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rgb="FF00000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theme="4"/>
          <bgColor theme="4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rgb="FF00000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theme="4"/>
          <bgColor theme="4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ill>
        <patternFill patternType="solid">
          <fgColor rgb="00FF0000"/>
          <bgColor rgb="00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OctoberBudget" displayName="OctoberBudget" ref="A1:G12" headerRowCount="1" totalsRowShown="0" headerRowDxfId="91" dataDxfId="90">
  <autoFilter ref="A1:G12"/>
  <tableColumns count="7">
    <tableColumn id="1" name="Date" dataDxfId="89"/>
    <tableColumn id="2" name="Item" dataDxfId="88"/>
    <tableColumn id="3" name="Price" dataDxfId="87"/>
    <tableColumn id="4" name="Percentage Completed" dataDxfId="86">
      <calculatedColumnFormula>OctoberBudget[[#This Row],[Amount used]]*100/OctoberBudget[[#This Row],[Price]]</calculatedColumnFormula>
    </tableColumn>
    <tableColumn id="5" name="Amount used" dataDxfId="85"/>
    <tableColumn id="8" name="Completed(YES/NO)" dataDxfId="84"/>
    <tableColumn id="9" name="Over budget" dataDxfId="83">
      <calculatedColumnFormula>IF(OctoberBudget[[#This Row],[Completed(YES/NO)]]="YES",OctoberBudget[[#This Row],[Amount used]]-OctoberBudget[[#This Row],[Price]],0)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ctoberTotals" displayName="OctoberTotals" ref="I5:K6" headerRowCount="1" totalsRowShown="0" headerRowDxfId="82" dataDxfId="81">
  <autoFilter ref="I5:K6"/>
  <tableColumns count="3">
    <tableColumn id="1" name="Total Budgeted Amount used " dataDxfId="80">
      <calculatedColumnFormula array="1">OctoberSummary[Total amt used]</calculatedColumnFormula>
    </tableColumn>
    <tableColumn id="2" name="Total unbudgeted Amount used" dataDxfId="79">
      <calculatedColumnFormula>SUM(OctoberUnbudgeted[[#All],[Amount used]])</calculatedColumnFormula>
    </tableColumn>
    <tableColumn id="3" name="Total used" dataDxfId="78">
      <calculatedColumnFormula>OctoberTotals[[#This Row],[Total Budgeted Amount used ]]+OctoberTotals[[#This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OctoberSummary" displayName="OctoberSummary" ref="I1:M2" headerRowCount="1" totalsRowShown="0" headerRowDxfId="77" dataDxfId="76">
  <autoFilter ref="I1:M2"/>
  <tableColumns count="5">
    <tableColumn id="1" name="Total budget" dataDxfId="75">
      <calculatedColumnFormula>SUM(OctoberBudget[Price])</calculatedColumnFormula>
    </tableColumn>
    <tableColumn id="2" name="Total amt used" dataDxfId="74">
      <calculatedColumnFormula>SUM(OctoberBudget[Amount used])</calculatedColumnFormula>
    </tableColumn>
    <tableColumn id="3" name="Over budget" dataDxfId="73">
      <calculatedColumnFormula>SUM(OctoberBudget[Over budget])</calculatedColumnFormula>
    </tableColumn>
    <tableColumn id="4" name="Total completed items" dataDxfId="72">
      <calculatedColumnFormula>COUNTIF(OctoberBudget[Completed(YES/NO)], "=YES")</calculatedColumnFormula>
    </tableColumn>
    <tableColumn id="5" name="Percentage completed successfully" dataDxfId="71">
      <calculatedColumnFormula>L2/COUNTA(OctoberBudget[Completed(YES/NO)])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OctoberUnbudgeted" displayName="OctoberUnbudgeted" ref="I10:K13" headerRowCount="1" headerRowDxfId="70" dataDxfId="69" totalsRowDxfId="68">
  <autoFilter ref="I10:K13"/>
  <tableColumns count="3">
    <tableColumn id="1" name="Date" totalsRowLabel="Total" dataDxfId="67"/>
    <tableColumn id="2" name="Item" dataDxfId="66"/>
    <tableColumn id="3" name="Amount used" totalsRowFunction="sum" dataDxfId="6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NovemberBudget" displayName="NovemberBudget" ref="A1:G6" headerRowCount="1" totalsRowShown="0" headerRowDxfId="64" dataDxfId="63">
  <autoFilter ref="A1:G6"/>
  <tableColumns count="7">
    <tableColumn id="1" name="Date" dataDxfId="62"/>
    <tableColumn id="2" name="Item" dataDxfId="61"/>
    <tableColumn id="3" name="Price" dataDxfId="60"/>
    <tableColumn id="4" name="Percentage Completed" dataDxfId="59">
      <calculatedColumnFormula>NovemberBudget[[#This Row],[Amount used]]*100/NovemberBudget[[#This Row],[Price]]</calculatedColumnFormula>
    </tableColumn>
    <tableColumn id="5" name="Amount used" dataDxfId="58"/>
    <tableColumn id="8" name="Completed(YES/NO)" dataDxfId="57"/>
    <tableColumn id="9" name="Over budget" dataDxfId="56">
      <calculatedColumnFormula>IF(NovemberBudget[[#This Row],[Completed(YES/NO)]]="YES",NovemberBudget[[#This Row],[Amount used]]-NovemberBudget[[#This Row],[Price]],0)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NovemberTotals" displayName="NovemberTotals" ref="I5:K6" headerRowCount="1" totalsRowShown="0" headerRowDxfId="55" dataDxfId="54">
  <autoFilter ref="I5:K6"/>
  <tableColumns count="3">
    <tableColumn id="1" name="Total Budgeted Amount used " dataDxfId="53">
      <calculatedColumnFormula>J2</calculatedColumnFormula>
    </tableColumn>
    <tableColumn id="2" name="Total unbudgeted Amount used" dataDxfId="52">
      <calculatedColumnFormula>SUM(NovemberUnbudgeted[[#All],[Amount used]])</calculatedColumnFormula>
    </tableColumn>
    <tableColumn id="3" name="Total used" dataDxfId="51">
      <calculatedColumnFormula>NovemberTotals[[#This Row],[Total Budgeted Amount used ]]+NovemberTotals[[#This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NovemberUnbudgeted" displayName="NovemberUnbudgeted" ref="I10:K11" headerRowCount="1" headerRowDxfId="50" dataDxfId="49" totalsRowDxfId="48">
  <autoFilter ref="I10:K11"/>
  <tableColumns count="3">
    <tableColumn id="1" name="Date" totalsRowLabel="Total" dataDxfId="47"/>
    <tableColumn id="2" name="Item" dataDxfId="46"/>
    <tableColumn id="3" name="Amount used" totalsRowFunction="sum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NovemberSummary" displayName="NovemberSummary" ref="I1:M2" headerRowCount="1" totalsRowShown="0" headerRowDxfId="44" dataDxfId="43">
  <autoFilter ref="I1:M2"/>
  <tableColumns count="5">
    <tableColumn id="1" name="Total budget" dataDxfId="42">
      <calculatedColumnFormula>SUM(NovemberBudget[Price])</calculatedColumnFormula>
    </tableColumn>
    <tableColumn id="2" name="Total amt used" dataDxfId="41">
      <calculatedColumnFormula>SUM(NovemberBudget[Amount used])</calculatedColumnFormula>
    </tableColumn>
    <tableColumn id="3" name="Over budget" dataDxfId="40">
      <calculatedColumnFormula>SUM(NovemberBudget[Over budget])</calculatedColumnFormula>
    </tableColumn>
    <tableColumn id="4" name="Total completed items" dataDxfId="39">
      <calculatedColumnFormula>COUNTIF(NovemberBudget[Completed(YES/NO)], "=YES")</calculatedColumnFormula>
    </tableColumn>
    <tableColumn id="5" name="Percentage completed successfully" dataDxfId="38">
      <calculatedColumnFormula>L2/COUNTA(NovemberBudget[Completed(YES/NO)])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DecemberBudget" displayName="DecemberBudget" ref="A1:G5" headerRowCount="1" totalsRowShown="0" headerRowDxfId="37" dataDxfId="36">
  <autoFilter ref="A1:G2"/>
  <tableColumns count="7">
    <tableColumn id="1" name="Date" dataDxfId="35"/>
    <tableColumn id="2" name="Item" dataDxfId="34"/>
    <tableColumn id="3" name="Price" dataDxfId="33"/>
    <tableColumn id="4" name="Percentage Completed" dataDxfId="32">
      <calculatedColumnFormula>DecemberBudget[[#This Row],[Amount used]]*100/DecemberBudget[[#This Row],[Price]]</calculatedColumnFormula>
    </tableColumn>
    <tableColumn id="5" name="Amount used" dataDxfId="31"/>
    <tableColumn id="8" name="Completed(YES/NO)" dataDxfId="30"/>
    <tableColumn id="9" name="Over budget" dataDxfId="29">
      <calculatedColumnFormula>IF(DecemberBudget[[#This Row],[Completed(YES/NO)]]="YES",DecemberBudget[[#This Row],[Amount used]]-DecemberBudget[[#This Row],[Price]],0)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DecemberTotals" displayName="DecemberTotals" ref="I5:K6" headerRowCount="1" totalsRowShown="0" headerRowDxfId="28" dataDxfId="27">
  <autoFilter ref="I5:K6"/>
  <tableColumns count="3">
    <tableColumn id="1" name="Total Budgeted Amount used " dataDxfId="26">
      <calculatedColumnFormula array="1">DecemberSummary[Total amt used]</calculatedColumnFormula>
    </tableColumn>
    <tableColumn id="2" name="Total unbudgeted Amount used" dataDxfId="25">
      <calculatedColumnFormula>SUM(DecemberUnbudgeted[[#All],[Amount used]])</calculatedColumnFormula>
    </tableColumn>
    <tableColumn id="3" name="Total used" dataDxfId="24">
      <calculatedColumnFormula>DecemberTotals[[#This Row],[Total Budgeted Amount used ]]+DecemberTotals[[#This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DecemberSummary" displayName="DecemberSummary" ref="I1:M2" headerRowCount="1" totalsRowShown="0" headerRowDxfId="23" dataDxfId="22">
  <autoFilter ref="I1:M2"/>
  <tableColumns count="5">
    <tableColumn id="1" name="Total budget" dataDxfId="21">
      <calculatedColumnFormula>SUM(DecemberBudget[Price])</calculatedColumnFormula>
    </tableColumn>
    <tableColumn id="2" name="Total amt used" dataDxfId="20">
      <calculatedColumnFormula>SUM(DecemberBudget[Amount used])</calculatedColumnFormula>
    </tableColumn>
    <tableColumn id="3" name="Over budget" dataDxfId="19">
      <calculatedColumnFormula>SUM(DecemberBudget[Over budget])</calculatedColumnFormula>
    </tableColumn>
    <tableColumn id="4" name="Total completed items" dataDxfId="18">
      <calculatedColumnFormula>COUNTIF(DecemberBudget[Completed(YES/NO)], "=YES")</calculatedColumnFormula>
    </tableColumn>
    <tableColumn id="5" name="Percentage completed successfully" dataDxfId="17">
      <calculatedColumnFormula>L2/COUNTA(DecemberBudget[Completed(YES/NO)])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DecemberUnbudgeted" displayName="DecemberUnbudgeted" ref="I10:K11" headerRowCount="1" headerRowDxfId="16" dataDxfId="15" totalsRowDxfId="14">
  <autoFilter ref="I10:K11"/>
  <tableColumns count="3">
    <tableColumn id="1" name="Date" totalsRowLabel="Total" dataDxfId="13"/>
    <tableColumn id="2" name="Item" dataDxfId="12"/>
    <tableColumn id="3" name="Amount used" totalsRowFunction="sum" dataDxfId="1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LongtermProjects" displayName="LongtermProjects" ref="A1:B6" headerRowCount="1" totalsRowShown="0">
  <autoFilter ref="A1:B6"/>
  <tableColumns count="2">
    <tableColumn id="1" name="Project"/>
    <tableColumn id="2" name="Amou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Items" displayName="Items" ref="A1:B8" headerRowCount="1" totalsRowShown="0">
  <autoFilter ref="A1:B8"/>
  <tableColumns count="2">
    <tableColumn id="1" name="Item"/>
    <tableColumn id="2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/Relationships>
</file>

<file path=xl/worksheets/_rels/sheet2.xml.rels><Relationships xmlns="http://schemas.openxmlformats.org/package/2006/relationships"><Relationship Type="http://schemas.openxmlformats.org/officeDocument/2006/relationships/table" Target="/xl/tables/table5.xml" Id="rId1"/><Relationship Type="http://schemas.openxmlformats.org/officeDocument/2006/relationships/table" Target="/xl/tables/table6.xml" Id="rId2"/><Relationship Type="http://schemas.openxmlformats.org/officeDocument/2006/relationships/table" Target="/xl/tables/table7.xml" Id="rId3"/><Relationship Type="http://schemas.openxmlformats.org/officeDocument/2006/relationships/table" Target="/xl/tables/table8.xml" Id="rId4"/></Relationships>
</file>

<file path=xl/worksheets/_rels/sheet3.xml.rels><Relationships xmlns="http://schemas.openxmlformats.org/package/2006/relationships"><Relationship Type="http://schemas.openxmlformats.org/officeDocument/2006/relationships/table" Target="/xl/tables/table9.xml" Id="rId1"/><Relationship Type="http://schemas.openxmlformats.org/officeDocument/2006/relationships/table" Target="/xl/tables/table10.xml" Id="rId2"/><Relationship Type="http://schemas.openxmlformats.org/officeDocument/2006/relationships/table" Target="/xl/tables/table11.xml" Id="rId3"/><Relationship Type="http://schemas.openxmlformats.org/officeDocument/2006/relationships/table" Target="/xl/tables/table12.xml" Id="rId4"/></Relationships>
</file>

<file path=xl/worksheets/_rels/sheet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zoomScale="80" zoomScaleNormal="80" workbookViewId="0">
      <selection activeCell="A11" sqref="A11:A12"/>
    </sheetView>
  </sheetViews>
  <sheetFormatPr baseColWidth="8" defaultRowHeight="15"/>
  <cols>
    <col width="13.140625" bestFit="1" customWidth="1" style="7" min="1" max="1"/>
    <col width="43.140625" bestFit="1" customWidth="1" style="7" min="2" max="2"/>
    <col width="11" bestFit="1" customWidth="1" style="7" min="3" max="3"/>
    <col width="31.5703125" bestFit="1" customWidth="1" style="7" min="4" max="4"/>
    <col width="20" bestFit="1" customWidth="1" style="7" min="5" max="5"/>
    <col width="28.140625" bestFit="1" customWidth="1" style="7" min="6" max="6"/>
    <col width="18.85546875" bestFit="1" customWidth="1" style="7" min="7" max="7"/>
    <col width="11.140625" customWidth="1" style="7" min="8" max="8"/>
    <col width="27.140625" bestFit="1" customWidth="1" style="7" min="9" max="9"/>
    <col width="28.140625" bestFit="1" customWidth="1" style="7" min="10" max="10"/>
    <col width="20" bestFit="1" customWidth="1" style="7" min="11" max="11"/>
    <col width="30.28515625" bestFit="1" customWidth="1" style="7" min="12" max="12"/>
    <col width="46.7109375" bestFit="1" customWidth="1" style="7" min="13" max="13"/>
    <col width="9.140625" customWidth="1" style="7" min="14" max="25"/>
    <col width="9.140625" customWidth="1" style="7" min="26" max="16384"/>
  </cols>
  <sheetData>
    <row r="1">
      <c r="A1" s="7" t="inlineStr">
        <is>
          <t>Date</t>
        </is>
      </c>
      <c r="B1" s="7" t="inlineStr">
        <is>
          <t>Item</t>
        </is>
      </c>
      <c r="C1" s="7" t="inlineStr">
        <is>
          <t>Price</t>
        </is>
      </c>
      <c r="D1" s="7" t="inlineStr">
        <is>
          <t>Percentage Completed</t>
        </is>
      </c>
      <c r="E1" s="7" t="inlineStr">
        <is>
          <t>Amount used</t>
        </is>
      </c>
      <c r="F1" s="7" t="inlineStr">
        <is>
          <t>Completed(YES/NO)</t>
        </is>
      </c>
      <c r="G1" s="7" t="inlineStr">
        <is>
          <t>Over budget</t>
        </is>
      </c>
      <c r="I1" s="2" t="inlineStr">
        <is>
          <t>Total budget</t>
        </is>
      </c>
      <c r="J1" s="3" t="inlineStr">
        <is>
          <t>Total amt used</t>
        </is>
      </c>
      <c r="K1" s="3" t="inlineStr">
        <is>
          <t>Over budget</t>
        </is>
      </c>
      <c r="L1" s="4" t="inlineStr">
        <is>
          <t>Total completed items</t>
        </is>
      </c>
      <c r="M1" s="5" t="inlineStr">
        <is>
          <t>Percentage completed successfully</t>
        </is>
      </c>
    </row>
    <row r="2">
      <c r="A2" t="inlineStr">
        <is>
          <t>22-09-2023</t>
        </is>
      </c>
      <c r="B2" t="inlineStr">
        <is>
          <t>Tithe</t>
        </is>
      </c>
      <c r="C2" t="n">
        <v>2000</v>
      </c>
      <c r="D2">
        <f>OctoberBudget[[#This Row],[Amount used]]*100/OctoberBudget[[#This Row],[Price]]</f>
        <v/>
      </c>
      <c r="F2" t="inlineStr">
        <is>
          <t>NO</t>
        </is>
      </c>
      <c r="G2">
        <f>IF(OctoberBudget[[#This Row],[Completed(YES/NO)]]="YES",OctoberBudget[[#This Row],[Amount used]]-OctoberBudget[[#This Row],[Price]],0)</f>
        <v/>
      </c>
      <c r="I2" s="7">
        <f>SUM(OctoberBudget[Price])</f>
        <v/>
      </c>
      <c r="J2" s="7">
        <f>SUM(OctoberBudget[Amount used])</f>
        <v/>
      </c>
      <c r="K2" s="7">
        <f>SUM(OctoberBudget[Over budget])</f>
        <v/>
      </c>
      <c r="L2" s="7">
        <f>COUNTIF(OctoberBudget[Completed(YES/NO)], "=YES")</f>
        <v/>
      </c>
      <c r="M2" s="7">
        <f>L2/COUNTA(OctoberBudget[Completed(YES/NO)])</f>
        <v/>
      </c>
    </row>
    <row r="3">
      <c r="A3" t="inlineStr">
        <is>
          <t>22-09-2024</t>
        </is>
      </c>
      <c r="B3" t="inlineStr">
        <is>
          <t>P</t>
        </is>
      </c>
      <c r="C3" t="n">
        <v>5000</v>
      </c>
      <c r="D3">
        <f>OctoberBudget[[#This Row],[Amount used]]*100/OctoberBudget[[#This Row],[Price]]</f>
        <v/>
      </c>
      <c r="E3" t="n">
        <v>5000</v>
      </c>
      <c r="F3" t="inlineStr">
        <is>
          <t>YES</t>
        </is>
      </c>
      <c r="G3">
        <f>IF(OctoberBudget[[#This Row],[Completed(YES/NO)]]="YES",OctoberBudget[[#This Row],[Amount used]]-OctoberBudget[[#This Row],[Price]],0)</f>
        <v/>
      </c>
    </row>
    <row r="4">
      <c r="A4" t="inlineStr">
        <is>
          <t>22-09-2025</t>
        </is>
      </c>
      <c r="B4" t="inlineStr">
        <is>
          <t>Net</t>
        </is>
      </c>
      <c r="C4" t="n">
        <v>1500</v>
      </c>
      <c r="D4">
        <f>OctoberBudget[[#This Row],[Amount used]]*100/OctoberBudget[[#This Row],[Price]]</f>
        <v/>
      </c>
      <c r="E4" t="n">
        <v>1500</v>
      </c>
      <c r="F4" t="inlineStr">
        <is>
          <t>YES</t>
        </is>
      </c>
      <c r="G4">
        <f>IF(OctoberBudget[[#This Row],[Completed(YES/NO)]]="YES",OctoberBudget[[#This Row],[Amount used]]-OctoberBudget[[#This Row],[Price]],0)</f>
        <v/>
      </c>
    </row>
    <row r="5">
      <c r="A5" t="inlineStr">
        <is>
          <t>22-09-2026</t>
        </is>
      </c>
      <c r="B5" t="inlineStr">
        <is>
          <t>Jersey</t>
        </is>
      </c>
      <c r="C5" t="n">
        <v>1500</v>
      </c>
      <c r="D5">
        <f>OctoberBudget[[#This Row],[Amount used]]*100/OctoberBudget[[#This Row],[Price]]</f>
        <v/>
      </c>
      <c r="E5" t="n">
        <v>1200</v>
      </c>
      <c r="F5" t="inlineStr">
        <is>
          <t>YES</t>
        </is>
      </c>
      <c r="G5">
        <f>IF(OctoberBudget[[#This Row],[Completed(YES/NO)]]="YES",OctoberBudget[[#This Row],[Amount used]]-OctoberBudget[[#This Row],[Price]],0)</f>
        <v/>
      </c>
      <c r="I5" s="7" t="inlineStr">
        <is>
          <t xml:space="preserve">Total Budgeted Amount used </t>
        </is>
      </c>
      <c r="J5" s="7" t="inlineStr">
        <is>
          <t>Total unbudgeted Amount used</t>
        </is>
      </c>
      <c r="K5" s="7" t="inlineStr">
        <is>
          <t>Total used</t>
        </is>
      </c>
    </row>
    <row r="6">
      <c r="A6" t="inlineStr">
        <is>
          <t>22-09-2027</t>
        </is>
      </c>
      <c r="B6" t="inlineStr">
        <is>
          <t>Kevv</t>
        </is>
      </c>
      <c r="C6" t="n">
        <v>1000</v>
      </c>
      <c r="D6">
        <f>OctoberBudget[[#This Row],[Amount used]]*100/OctoberBudget[[#This Row],[Price]]</f>
        <v/>
      </c>
      <c r="E6" t="n">
        <v>1000</v>
      </c>
      <c r="F6" t="inlineStr">
        <is>
          <t>YES</t>
        </is>
      </c>
      <c r="G6">
        <f>IF(OctoberBudget[[#This Row],[Completed(YES/NO)]]="YES",OctoberBudget[[#This Row],[Amount used]]-OctoberBudget[[#This Row],[Price]],0)</f>
        <v/>
      </c>
      <c r="I6" s="7">
        <f t="array" ref="I6">OctoberSummary[Total amt used]</f>
        <v/>
      </c>
      <c r="J6" s="7">
        <f>SUM(OctoberUnbudgeted[[#All],[Amount used]])</f>
        <v/>
      </c>
      <c r="K6" s="7">
        <f>OctoberTotals[[#This Row],[Total Budgeted Amount used ]]+OctoberTotals[[#This Row],[Total unbudgeted Amount used]]</f>
        <v/>
      </c>
    </row>
    <row r="7">
      <c r="A7" t="inlineStr">
        <is>
          <t>22-09-2028</t>
        </is>
      </c>
      <c r="B7" t="inlineStr">
        <is>
          <t>Juja</t>
        </is>
      </c>
      <c r="C7" t="n">
        <v>1000</v>
      </c>
      <c r="D7">
        <f>OctoberBudget[[#This Row],[Amount used]]*100/OctoberBudget[[#This Row],[Price]]</f>
        <v/>
      </c>
      <c r="E7" t="n">
        <v>0</v>
      </c>
      <c r="F7" t="inlineStr">
        <is>
          <t>NO</t>
        </is>
      </c>
      <c r="G7">
        <f>IF(OctoberBudget[[#This Row],[Completed(YES/NO)]]="YES",OctoberBudget[[#This Row],[Amount used]]-OctoberBudget[[#This Row],[Price]],0)</f>
        <v/>
      </c>
    </row>
    <row r="8">
      <c r="A8" t="inlineStr">
        <is>
          <t>22-09-2029</t>
        </is>
      </c>
      <c r="B8" t="inlineStr">
        <is>
          <t>2 Rivers</t>
        </is>
      </c>
      <c r="C8" t="n">
        <v>4000</v>
      </c>
      <c r="D8">
        <f>OctoberBudget[[#This Row],[Amount used]]*100/OctoberBudget[[#This Row],[Price]]</f>
        <v/>
      </c>
      <c r="E8" t="n">
        <v>3500</v>
      </c>
      <c r="F8" t="inlineStr">
        <is>
          <t>YES</t>
        </is>
      </c>
      <c r="G8">
        <f>IF(OctoberBudget[[#This Row],[Completed(YES/NO)]]="YES",OctoberBudget[[#This Row],[Amount used]]-OctoberBudget[[#This Row],[Price]],0)</f>
        <v/>
      </c>
    </row>
    <row r="9">
      <c r="A9" t="inlineStr">
        <is>
          <t>22-09-2030</t>
        </is>
      </c>
      <c r="B9" t="inlineStr">
        <is>
          <t>Miscelenious(Ova, Wambida,PS, Kimodoro)</t>
        </is>
      </c>
      <c r="C9" t="n">
        <v>1000</v>
      </c>
      <c r="D9">
        <f>OctoberBudget[[#This Row],[Amount used]]*100/OctoberBudget[[#This Row],[Price]]</f>
        <v/>
      </c>
      <c r="E9" t="n">
        <v>1600</v>
      </c>
      <c r="F9" t="inlineStr">
        <is>
          <t>YES</t>
        </is>
      </c>
      <c r="G9">
        <f>IF(OctoberBudget[[#This Row],[Completed(YES/NO)]]="YES",OctoberBudget[[#This Row],[Amount used]]-OctoberBudget[[#This Row],[Price]],0)</f>
        <v/>
      </c>
      <c r="I9" s="6" t="inlineStr">
        <is>
          <t>Items bought not budgeted</t>
        </is>
      </c>
    </row>
    <row r="10">
      <c r="A10" t="inlineStr">
        <is>
          <t>22-09-2031</t>
        </is>
      </c>
      <c r="B10" t="inlineStr">
        <is>
          <t xml:space="preserve">Screen Protector </t>
        </is>
      </c>
      <c r="C10" t="n">
        <v>500</v>
      </c>
      <c r="D10">
        <f>OctoberBudget[[#This Row],[Amount used]]*100/OctoberBudget[[#This Row],[Price]]</f>
        <v/>
      </c>
      <c r="E10" t="n">
        <v>500</v>
      </c>
      <c r="F10" t="inlineStr">
        <is>
          <t>YES</t>
        </is>
      </c>
      <c r="G10">
        <f>IF(OctoberBudget[[#This Row],[Completed(YES/NO)]]="YES",OctoberBudget[[#This Row],[Amount used]]-OctoberBudget[[#This Row],[Price]],0)</f>
        <v/>
      </c>
      <c r="I10" s="7" t="inlineStr">
        <is>
          <t>Date</t>
        </is>
      </c>
      <c r="J10" s="7" t="inlineStr">
        <is>
          <t>Item</t>
        </is>
      </c>
      <c r="K10" s="7" t="inlineStr">
        <is>
          <t>Amount used</t>
        </is>
      </c>
    </row>
    <row r="11">
      <c r="A11" t="inlineStr">
        <is>
          <t>22-09-2032</t>
        </is>
      </c>
      <c r="B11" t="inlineStr">
        <is>
          <t>Hasla + Fuiza</t>
        </is>
      </c>
      <c r="C11" t="n">
        <v>1500</v>
      </c>
      <c r="D11">
        <f>OctoberBudget[[#This Row],[Amount used]]*100/OctoberBudget[[#This Row],[Price]]</f>
        <v/>
      </c>
      <c r="E11" t="n">
        <v>0</v>
      </c>
      <c r="F11" t="inlineStr">
        <is>
          <t>NO</t>
        </is>
      </c>
      <c r="G11">
        <f>IF(OctoberBudget[[#This Row],[Completed(YES/NO)]]="YES",OctoberBudget[[#This Row],[Amount used]]-OctoberBudget[[#This Row],[Price]],0)</f>
        <v/>
      </c>
      <c r="I11" s="7" t="inlineStr">
        <is>
          <t>23-10-2023</t>
        </is>
      </c>
      <c r="J11" s="7" t="inlineStr">
        <is>
          <t>Abigaels's graduation Cards</t>
        </is>
      </c>
      <c r="K11" s="7" t="n">
        <v>250</v>
      </c>
    </row>
    <row r="12">
      <c r="A12" t="inlineStr">
        <is>
          <t>22-09-2033</t>
        </is>
      </c>
      <c r="B12" t="inlineStr">
        <is>
          <t>Troza</t>
        </is>
      </c>
      <c r="C12" t="n">
        <v>1000</v>
      </c>
      <c r="D12">
        <f>OctoberBudget[[#This Row],[Amount used]]*100/OctoberBudget[[#This Row],[Price]]</f>
        <v/>
      </c>
      <c r="E12" t="n">
        <v>850</v>
      </c>
      <c r="F12" t="inlineStr">
        <is>
          <t>YES</t>
        </is>
      </c>
      <c r="G12">
        <f>IF(OctoberBudget[[#This Row],[Completed(YES/NO)]]="YES",OctoberBudget[[#This Row],[Amount used]]-OctoberBudget[[#This Row],[Price]],0)</f>
        <v/>
      </c>
      <c r="J12" s="7" t="inlineStr">
        <is>
          <t>Earphones</t>
        </is>
      </c>
      <c r="K12" s="7" t="n">
        <v>250</v>
      </c>
    </row>
    <row r="13">
      <c r="J13" s="7" t="inlineStr">
        <is>
          <t>Kevv shave</t>
        </is>
      </c>
      <c r="K13" s="7" t="n">
        <v>150</v>
      </c>
    </row>
  </sheetData>
  <mergeCells count="1">
    <mergeCell ref="I9:K9"/>
  </mergeCells>
  <conditionalFormatting sqref="C2:C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2">
    <cfRule type="cellIs" priority="1" operator="equal" dxfId="2">
      <formula>"NO"</formula>
    </cfRule>
  </conditionalFormatting>
  <conditionalFormatting sqref="G2:G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="80" zoomScaleNormal="80" workbookViewId="0">
      <selection activeCell="C5" sqref="C5"/>
    </sheetView>
  </sheetViews>
  <sheetFormatPr baseColWidth="8" defaultRowHeight="15"/>
  <cols>
    <col width="13.140625" bestFit="1" customWidth="1" style="7" min="1" max="1"/>
    <col width="43.140625" bestFit="1" customWidth="1" style="7" min="2" max="2"/>
    <col width="11" bestFit="1" customWidth="1" style="7" min="3" max="3"/>
    <col width="31.5703125" bestFit="1" customWidth="1" style="7" min="4" max="4"/>
    <col width="20" bestFit="1" customWidth="1" style="7" min="5" max="5"/>
    <col width="28.140625" bestFit="1" customWidth="1" style="7" min="6" max="6"/>
    <col width="18.85546875" bestFit="1" customWidth="1" style="7" min="7" max="7"/>
    <col width="11.140625" customWidth="1" style="7" min="8" max="8"/>
    <col width="27.140625" bestFit="1" customWidth="1" style="7" min="9" max="9"/>
    <col width="28.140625" bestFit="1" customWidth="1" style="7" min="10" max="10"/>
    <col width="20" bestFit="1" customWidth="1" style="7" min="11" max="11"/>
    <col width="30.28515625" bestFit="1" customWidth="1" style="7" min="12" max="12"/>
    <col width="46.7109375" bestFit="1" customWidth="1" style="7" min="13" max="13"/>
    <col width="9.140625" customWidth="1" style="7" min="14" max="25"/>
    <col width="9.140625" customWidth="1" style="7" min="26" max="16384"/>
  </cols>
  <sheetData>
    <row r="1">
      <c r="A1" s="7" t="inlineStr">
        <is>
          <t>Date</t>
        </is>
      </c>
      <c r="B1" s="7" t="inlineStr">
        <is>
          <t>Item</t>
        </is>
      </c>
      <c r="C1" s="7" t="inlineStr">
        <is>
          <t>Price</t>
        </is>
      </c>
      <c r="D1" s="7" t="inlineStr">
        <is>
          <t>Percentage Completed</t>
        </is>
      </c>
      <c r="E1" s="7" t="inlineStr">
        <is>
          <t>Amount used</t>
        </is>
      </c>
      <c r="F1" s="7" t="inlineStr">
        <is>
          <t>Completed(YES/NO)</t>
        </is>
      </c>
      <c r="G1" s="7" t="inlineStr">
        <is>
          <t>Over budget</t>
        </is>
      </c>
      <c r="I1" s="2" t="inlineStr">
        <is>
          <t>Total budget</t>
        </is>
      </c>
      <c r="J1" s="3" t="inlineStr">
        <is>
          <t>Total amt used</t>
        </is>
      </c>
      <c r="K1" s="3" t="inlineStr">
        <is>
          <t>Over budget</t>
        </is>
      </c>
      <c r="L1" s="4" t="inlineStr">
        <is>
          <t>Total completed items</t>
        </is>
      </c>
      <c r="M1" s="5" t="inlineStr">
        <is>
          <t>Percentage completed successfully</t>
        </is>
      </c>
    </row>
    <row r="2">
      <c r="A2" t="inlineStr">
        <is>
          <t>22-11-2023</t>
        </is>
      </c>
      <c r="B2" t="inlineStr">
        <is>
          <t>Afro Sayari</t>
        </is>
      </c>
      <c r="C2" t="n">
        <v>2000</v>
      </c>
      <c r="D2">
        <f>NovemberBudget[[#This Row],[Amount used]]*100/NovemberBudget[[#This Row],[Price]]</f>
        <v/>
      </c>
      <c r="F2" t="inlineStr">
        <is>
          <t>NO</t>
        </is>
      </c>
      <c r="G2">
        <f>IF(NovemberBudget[[#This Row],[Completed(YES/NO)]]="YES",NovemberBudget[[#This Row],[Amount used]]-NovemberBudget[[#This Row],[Price]],0)</f>
        <v/>
      </c>
      <c r="I2" s="7">
        <f>SUM(NovemberBudget[Price])</f>
        <v/>
      </c>
      <c r="J2" s="7">
        <f>SUM(NovemberBudget[Amount used])</f>
        <v/>
      </c>
      <c r="K2" s="7">
        <f>SUM(NovemberBudget[Over budget])</f>
        <v/>
      </c>
      <c r="L2" s="7">
        <f>COUNTIF(NovemberBudget[Completed(YES/NO)], "=YES")</f>
        <v/>
      </c>
      <c r="M2" s="7">
        <f>L2/COUNTA(NovemberBudget[Completed(YES/NO)])</f>
        <v/>
      </c>
    </row>
    <row r="3">
      <c r="A3" t="inlineStr">
        <is>
          <t>22-11-2024</t>
        </is>
      </c>
      <c r="B3" t="inlineStr">
        <is>
          <t>Savings</t>
        </is>
      </c>
      <c r="C3" t="n">
        <v>2500</v>
      </c>
      <c r="D3">
        <f>NovemberBudget[[#This Row],[Amount used]]*100/NovemberBudget[[#This Row],[Price]]</f>
        <v/>
      </c>
      <c r="F3" t="inlineStr">
        <is>
          <t>NO</t>
        </is>
      </c>
      <c r="G3">
        <f>IF(NovemberBudget[[#This Row],[Completed(YES/NO)]]="YES",NovemberBudget[[#This Row],[Amount used]]-NovemberBudget[[#This Row],[Price]],0)</f>
        <v/>
      </c>
    </row>
    <row r="4">
      <c r="A4" t="inlineStr">
        <is>
          <t>22-11-2025</t>
        </is>
      </c>
      <c r="B4" t="inlineStr">
        <is>
          <t>PC FAN</t>
        </is>
      </c>
      <c r="C4" t="n">
        <v>1500</v>
      </c>
      <c r="D4">
        <f>NovemberBudget[[#This Row],[Amount used]]*100/NovemberBudget[[#This Row],[Price]]</f>
        <v/>
      </c>
      <c r="F4" t="inlineStr">
        <is>
          <t>NO</t>
        </is>
      </c>
      <c r="G4">
        <f>IF(NovemberBudget[[#This Row],[Completed(YES/NO)]]="YES",NovemberBudget[[#This Row],[Amount used]]-NovemberBudget[[#This Row],[Price]],0)</f>
        <v/>
      </c>
    </row>
    <row r="5">
      <c r="A5" t="inlineStr">
        <is>
          <t>22-11-2026</t>
        </is>
      </c>
      <c r="B5" t="inlineStr">
        <is>
          <t>Net</t>
        </is>
      </c>
      <c r="C5" t="n">
        <v>1500</v>
      </c>
      <c r="D5">
        <f>NovemberBudget[[#This Row],[Amount used]]*100/NovemberBudget[[#This Row],[Price]]</f>
        <v/>
      </c>
      <c r="F5" t="inlineStr">
        <is>
          <t>NO</t>
        </is>
      </c>
      <c r="G5">
        <f>IF(NovemberBudget[[#This Row],[Completed(YES/NO)]]="YES",NovemberBudget[[#This Row],[Amount used]]-NovemberBudget[[#This Row],[Price]],0)</f>
        <v/>
      </c>
      <c r="I5" s="7" t="inlineStr">
        <is>
          <t xml:space="preserve">Total Budgeted Amount used </t>
        </is>
      </c>
      <c r="J5" s="7" t="inlineStr">
        <is>
          <t>Total unbudgeted Amount used</t>
        </is>
      </c>
      <c r="K5" s="7" t="inlineStr">
        <is>
          <t>Total used</t>
        </is>
      </c>
    </row>
    <row r="6">
      <c r="A6" t="inlineStr">
        <is>
          <t>22-11-2027</t>
        </is>
      </c>
      <c r="B6" t="inlineStr">
        <is>
          <t>Sweats</t>
        </is>
      </c>
      <c r="C6" t="n">
        <v>1500</v>
      </c>
      <c r="D6">
        <f>NovemberBudget[[#This Row],[Amount used]]*100/NovemberBudget[[#This Row],[Price]]</f>
        <v/>
      </c>
      <c r="F6" t="inlineStr">
        <is>
          <t>NO</t>
        </is>
      </c>
      <c r="G6">
        <f>IF(NovemberBudget[[#This Row],[Completed(YES/NO)]]="YES",NovemberBudget[[#This Row],[Amount used]]-NovemberBudget[[#This Row],[Price]],0)</f>
        <v/>
      </c>
      <c r="I6" s="7">
        <f>J2</f>
        <v/>
      </c>
      <c r="J6" s="7">
        <f>SUM(NovemberUnbudgeted[[#All],[Amount used]])</f>
        <v/>
      </c>
      <c r="K6" s="7">
        <f>NovemberTotals[[#This Row],[Total Budgeted Amount used ]]+NovemberTotals[[#This Row],[Total unbudgeted Amount used]]</f>
        <v/>
      </c>
    </row>
    <row r="9">
      <c r="I9" s="6" t="inlineStr">
        <is>
          <t>Items bought not budgeted</t>
        </is>
      </c>
    </row>
    <row r="10">
      <c r="I10" s="7" t="inlineStr">
        <is>
          <t>Date</t>
        </is>
      </c>
      <c r="J10" s="7" t="inlineStr">
        <is>
          <t>Item</t>
        </is>
      </c>
      <c r="K10" s="7" t="inlineStr">
        <is>
          <t>Amount used</t>
        </is>
      </c>
    </row>
    <row r="11">
      <c r="I11" s="7" t="inlineStr">
        <is>
          <t>23-11-2023</t>
        </is>
      </c>
      <c r="J11" s="7" t="inlineStr">
        <is>
          <t>No Item</t>
        </is>
      </c>
      <c r="K11" s="7" t="n">
        <v>0</v>
      </c>
    </row>
  </sheetData>
  <mergeCells count="1">
    <mergeCell ref="I9:K9"/>
  </mergeCells>
  <conditionalFormatting sqref="C2:C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6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8">
      <colorScale>
        <cfvo type="min"/>
        <cfvo type="percentile" val="50"/>
        <cfvo type="max"/>
        <color rgb="FFFF0000"/>
        <color rgb="FFFFFF00"/>
        <color rgb="FF00D100"/>
      </colorScale>
    </cfRule>
  </conditionalFormatting>
  <conditionalFormatting sqref="E2:E6">
    <cfRule type="colorScale" priority="5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7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9">
      <colorScale>
        <cfvo type="min"/>
        <cfvo type="percentile" val="50"/>
        <cfvo type="max"/>
        <color rgb="FFFF0000"/>
        <color rgb="FFFFFF00"/>
        <color rgb="FF00D100"/>
      </colorScale>
    </cfRule>
  </conditionalFormatting>
  <conditionalFormatting sqref="F2:F6">
    <cfRule type="cellIs" priority="1" operator="equal" dxfId="2">
      <formula>"NO"</formula>
    </cfRule>
  </conditionalFormatting>
  <conditionalFormatting sqref="G2:G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="80" zoomScaleNormal="80" workbookViewId="0">
      <selection activeCell="G14" sqref="G14"/>
    </sheetView>
  </sheetViews>
  <sheetFormatPr baseColWidth="8" defaultRowHeight="15"/>
  <cols>
    <col width="13.140625" bestFit="1" customWidth="1" style="7" min="1" max="1"/>
    <col width="43.140625" bestFit="1" customWidth="1" style="7" min="2" max="2"/>
    <col width="11" bestFit="1" customWidth="1" style="7" min="3" max="3"/>
    <col width="31.5703125" bestFit="1" customWidth="1" style="7" min="4" max="4"/>
    <col width="20" bestFit="1" customWidth="1" style="7" min="5" max="5"/>
    <col width="28.140625" bestFit="1" customWidth="1" style="7" min="6" max="6"/>
    <col width="18.85546875" bestFit="1" customWidth="1" style="7" min="7" max="7"/>
    <col width="11.140625" customWidth="1" style="7" min="8" max="8"/>
    <col width="27.140625" bestFit="1" customWidth="1" style="7" min="9" max="9"/>
    <col width="28.140625" bestFit="1" customWidth="1" style="7" min="10" max="10"/>
    <col width="20" bestFit="1" customWidth="1" style="7" min="11" max="11"/>
    <col width="30.28515625" bestFit="1" customWidth="1" style="7" min="12" max="12"/>
    <col width="46.7109375" bestFit="1" customWidth="1" style="7" min="13" max="13"/>
    <col width="9.140625" customWidth="1" style="7" min="14" max="25"/>
    <col width="9.140625" customWidth="1" style="7" min="26" max="16384"/>
  </cols>
  <sheetData>
    <row r="1">
      <c r="A1" s="7" t="inlineStr">
        <is>
          <t>Date</t>
        </is>
      </c>
      <c r="B1" s="7" t="inlineStr">
        <is>
          <t>Item</t>
        </is>
      </c>
      <c r="C1" s="7" t="inlineStr">
        <is>
          <t>Price</t>
        </is>
      </c>
      <c r="D1" s="7" t="inlineStr">
        <is>
          <t>Percentage Completed</t>
        </is>
      </c>
      <c r="E1" s="7" t="inlineStr">
        <is>
          <t>Amount used</t>
        </is>
      </c>
      <c r="F1" s="7" t="inlineStr">
        <is>
          <t>Completed(YES/NO)</t>
        </is>
      </c>
      <c r="G1" s="7" t="inlineStr">
        <is>
          <t>Over budget</t>
        </is>
      </c>
      <c r="I1" s="2" t="inlineStr">
        <is>
          <t>Total budget</t>
        </is>
      </c>
      <c r="J1" s="3" t="inlineStr">
        <is>
          <t>Total amt used</t>
        </is>
      </c>
      <c r="K1" s="3" t="inlineStr">
        <is>
          <t>Over budget</t>
        </is>
      </c>
      <c r="L1" s="4" t="inlineStr">
        <is>
          <t>Total completed items</t>
        </is>
      </c>
      <c r="M1" s="5" t="inlineStr">
        <is>
          <t>Percentage completed successfully</t>
        </is>
      </c>
    </row>
    <row r="2">
      <c r="A2" t="inlineStr">
        <is>
          <t>22-09-2023</t>
        </is>
      </c>
      <c r="B2" t="inlineStr">
        <is>
          <t>No Item</t>
        </is>
      </c>
      <c r="C2" t="n">
        <v>100</v>
      </c>
      <c r="D2">
        <f>DecemberBudget[[#This Row],[Amount used]]*100/DecemberBudget[[#This Row],[Price]]</f>
        <v/>
      </c>
      <c r="F2" t="inlineStr">
        <is>
          <t>NO</t>
        </is>
      </c>
      <c r="G2">
        <f>IF(DecemberBudget[[#This Row],[Completed(YES/NO)]]="YES",DecemberBudget[[#This Row],[Amount used]]-DecemberBudget[[#This Row],[Price]],0)</f>
        <v/>
      </c>
      <c r="I2" s="7">
        <f>SUM(DecemberBudget[Price])</f>
        <v/>
      </c>
      <c r="J2" s="7">
        <f>SUM(DecemberBudget[Amount used])</f>
        <v/>
      </c>
      <c r="K2" s="7">
        <f>SUM(DecemberBudget[Over budget])</f>
        <v/>
      </c>
      <c r="L2" s="7">
        <f>COUNTIF(DecemberBudget[Completed(YES/NO)], "=YES")</f>
        <v/>
      </c>
      <c r="M2" s="7">
        <f>L2/COUNTA(DecemberBudget[Completed(YES/NO)])</f>
        <v/>
      </c>
    </row>
    <row r="3">
      <c r="A3" t="inlineStr">
        <is>
          <t>10-11-2023</t>
        </is>
      </c>
      <c r="B3" t="inlineStr">
        <is>
          <t>Nyong'inyo</t>
        </is>
      </c>
      <c r="C3" t="n">
        <v>300</v>
      </c>
      <c r="D3">
        <f>E3*100/C3</f>
        <v/>
      </c>
      <c r="F3" t="inlineStr">
        <is>
          <t>NO</t>
        </is>
      </c>
      <c r="G3">
        <f>IF(F3="YES",E3-C3,0)</f>
        <v/>
      </c>
    </row>
    <row r="4">
      <c r="A4" t="inlineStr">
        <is>
          <t>10-11-2023</t>
        </is>
      </c>
      <c r="B4" t="inlineStr">
        <is>
          <t>Savings for real</t>
        </is>
      </c>
      <c r="C4" t="n">
        <v>5000</v>
      </c>
      <c r="D4">
        <f>E4*100/C4</f>
        <v/>
      </c>
      <c r="F4" t="inlineStr">
        <is>
          <t>NO</t>
        </is>
      </c>
      <c r="G4">
        <f>IF(F4="YES",E4-C4,0)</f>
        <v/>
      </c>
    </row>
    <row r="5">
      <c r="A5" t="inlineStr">
        <is>
          <t>10-11-2023</t>
        </is>
      </c>
      <c r="B5" t="inlineStr">
        <is>
          <t>Icds test</t>
        </is>
      </c>
      <c r="C5" t="n">
        <v>4120</v>
      </c>
      <c r="D5">
        <f>E5*100/C5</f>
        <v/>
      </c>
      <c r="F5" t="inlineStr">
        <is>
          <t>NO</t>
        </is>
      </c>
      <c r="G5">
        <f>IF(F5="YES",E5-C5,0)</f>
        <v/>
      </c>
      <c r="I5" s="7" t="inlineStr">
        <is>
          <t xml:space="preserve">Total Budgeted Amount used </t>
        </is>
      </c>
      <c r="J5" s="7" t="inlineStr">
        <is>
          <t>Total unbudgeted Amount used</t>
        </is>
      </c>
      <c r="K5" s="7" t="inlineStr">
        <is>
          <t>Total used</t>
        </is>
      </c>
    </row>
    <row r="6">
      <c r="I6" s="7">
        <f t="array" ref="I6">DecemberSummary[Total amt used]</f>
        <v/>
      </c>
      <c r="J6" s="7">
        <f>SUM(DecemberUnbudgeted[[#All],[Amount used]])</f>
        <v/>
      </c>
      <c r="K6" s="7">
        <f>DecemberTotals[[#This Row],[Total Budgeted Amount used ]]+DecemberTotals[[#This Row],[Total unbudgeted Amount used]]</f>
        <v/>
      </c>
    </row>
    <row r="9">
      <c r="I9" s="6" t="inlineStr">
        <is>
          <t>Items bought not budgeted</t>
        </is>
      </c>
    </row>
    <row r="10">
      <c r="I10" s="7" t="inlineStr">
        <is>
          <t>Date</t>
        </is>
      </c>
      <c r="J10" s="7" t="inlineStr">
        <is>
          <t>Item</t>
        </is>
      </c>
      <c r="K10" s="7" t="inlineStr">
        <is>
          <t>Amount used</t>
        </is>
      </c>
    </row>
    <row r="11">
      <c r="I11" s="7" t="inlineStr">
        <is>
          <t>23-10-2023</t>
        </is>
      </c>
      <c r="J11" s="7" t="inlineStr">
        <is>
          <t>No Item</t>
        </is>
      </c>
      <c r="K11" s="7" t="n">
        <v>0</v>
      </c>
    </row>
  </sheetData>
  <mergeCells count="1">
    <mergeCell ref="I9:K9"/>
  </mergeCells>
  <conditionalFormatting sqref="A1:A100">
    <cfRule type="cellIs" priority="8" operator="equal" dxfId="0">
      <formula>NO</formula>
    </cfRule>
  </conditionalFormatting>
  <conditionalFormatting sqref="C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46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C2:C3">
    <cfRule type="colorScale" priority="6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36">
      <colorScale>
        <cfvo type="percent" val="0"/>
        <cfvo type="percent" val="50"/>
        <cfvo type="percent" val="100"/>
        <color rgb="00FF0000"/>
        <color rgb="00FFF000"/>
        <color rgb="0000FF00"/>
      </colorScale>
    </cfRule>
  </conditionalFormatting>
  <conditionalFormatting sqref="C2:C4">
    <cfRule type="colorScale" priority="9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39">
      <colorScale>
        <cfvo type="percent" val="0"/>
        <cfvo type="percent" val="50"/>
        <cfvo type="percent" val="100"/>
        <color rgb="00FF0000"/>
        <color rgb="00FFF000"/>
        <color rgb="0000FF00"/>
      </colorScale>
    </cfRule>
  </conditionalFormatting>
  <conditionalFormatting sqref="C2:C5">
    <cfRule type="colorScale" priority="13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42">
      <colorScale>
        <cfvo type="min"/>
        <cfvo type="percentile" val="50"/>
        <cfvo type="max"/>
        <color rgb="00FF0000"/>
        <color rgb="00FFF000"/>
        <color rgb="0000FF00"/>
      </colorScale>
    </cfRule>
  </conditionalFormatting>
  <conditionalFormatting sqref="C2:C6">
    <cfRule type="colorScale" priority="16">
      <colorScale>
        <cfvo type="min"/>
        <cfvo type="percentile" val="50"/>
        <cfvo type="max"/>
        <color rgb="FFFF0000"/>
        <color rgb="FFFFFF00"/>
        <color rgb="FF00D100"/>
      </colorScale>
    </cfRule>
  </conditionalFormatting>
  <conditionalFormatting sqref="C2:C7">
    <cfRule type="colorScale" priority="19">
      <colorScale>
        <cfvo type="percentile" val="0"/>
        <cfvo type="percentile" val="50"/>
        <cfvo type="percentile" val="100"/>
        <color rgb="FFFF0000"/>
        <color rgb="FFFFFF00"/>
        <color rgb="FF00D100"/>
      </colorScale>
    </cfRule>
  </conditionalFormatting>
  <conditionalFormatting sqref="C2:C8">
    <cfRule type="colorScale" priority="22">
      <colorScale>
        <cfvo type="percentile" val="0"/>
        <cfvo type="percentile" val="50"/>
        <cfvo type="percentile" val="100"/>
        <color rgb="FFED1A1A"/>
        <color rgb="FFE0ED1A"/>
        <color rgb="FF30ED1A"/>
      </colorScale>
    </cfRule>
  </conditionalFormatting>
  <conditionalFormatting sqref="C2:C9">
    <cfRule type="colorScale" priority="25">
      <colorScale>
        <cfvo type="max"/>
        <cfvo type="min"/>
        <color rgb="FFED1A1A"/>
        <color rgb="FF30ED1A"/>
      </colorScale>
    </cfRule>
  </conditionalFormatting>
  <conditionalFormatting sqref="C2:C10">
    <cfRule type="colorScale" priority="28">
      <colorScale>
        <cfvo type="max"/>
        <cfvo type="min"/>
        <color rgb="FFED1A1A"/>
        <color rgb="FF30ED1A"/>
      </colorScale>
    </cfRule>
  </conditionalFormatting>
  <conditionalFormatting sqref="C2:C11">
    <cfRule type="colorScale" priority="31">
      <colorScale>
        <cfvo type="percent" val="0"/>
        <cfvo type="percent" val="0"/>
        <color rgb="FFED1A1A"/>
        <color rgb="FF30ED1A"/>
      </colorScale>
    </cfRule>
  </conditionalFormatting>
  <conditionalFormatting sqref="C2:C12">
    <cfRule type="colorScale" priority="34">
      <colorScale>
        <cfvo type="percent" val="0"/>
        <cfvo type="percent" val="100"/>
        <color rgb="FFED1A1A"/>
        <color rgb="FF30ED1A"/>
      </colorScale>
    </cfRule>
  </conditionalFormatting>
  <conditionalFormatting sqref="C2:C13">
    <cfRule type="colorScale" priority="37">
      <colorScale>
        <cfvo type="percent" val="0"/>
        <cfvo type="percent" val="100"/>
        <color rgb="FFED1A1A"/>
        <color rgb="FF30ED1A"/>
      </colorScale>
    </cfRule>
  </conditionalFormatting>
  <conditionalFormatting sqref="C2:C14">
    <cfRule type="colorScale" priority="40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C2:C15">
    <cfRule type="colorScale" priority="43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E2">
    <cfRule type="colorScale" priority="5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47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E2:E3">
    <cfRule type="colorScale" priority="7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36">
      <colorScale>
        <cfvo type="percent" val="0"/>
        <cfvo type="percent" val="50"/>
        <cfvo type="percent" val="100"/>
        <color rgb="00FF0000"/>
        <color rgb="00FFF000"/>
        <color rgb="0000FF00"/>
      </colorScale>
    </cfRule>
  </conditionalFormatting>
  <conditionalFormatting sqref="E2:E4">
    <cfRule type="colorScale" priority="12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39">
      <colorScale>
        <cfvo type="percent" val="0"/>
        <cfvo type="percent" val="50"/>
        <cfvo type="percent" val="100"/>
        <color rgb="00FF0000"/>
        <color rgb="00FFF000"/>
        <color rgb="0000FF00"/>
      </colorScale>
    </cfRule>
  </conditionalFormatting>
  <conditionalFormatting sqref="E2:E5">
    <cfRule type="colorScale" priority="14">
      <colorScale>
        <cfvo type="min"/>
        <cfvo type="percentile" val="50"/>
        <cfvo type="max"/>
        <color rgb="FFFF0000"/>
        <color rgb="FFFFFF00"/>
        <color rgb="FF00D100"/>
      </colorScale>
    </cfRule>
    <cfRule type="colorScale" priority="42">
      <colorScale>
        <cfvo type="min"/>
        <cfvo type="percentile" val="50"/>
        <cfvo type="max"/>
        <color rgb="00FF0000"/>
        <color rgb="00FFF000"/>
        <color rgb="0000FF00"/>
      </colorScale>
    </cfRule>
  </conditionalFormatting>
  <conditionalFormatting sqref="E2:E6">
    <cfRule type="colorScale" priority="17">
      <colorScale>
        <cfvo type="min"/>
        <cfvo type="percentile" val="50"/>
        <cfvo type="max"/>
        <color rgb="FFFF0000"/>
        <color rgb="FFFFFF00"/>
        <color rgb="FF00D100"/>
      </colorScale>
    </cfRule>
  </conditionalFormatting>
  <conditionalFormatting sqref="E2:E7">
    <cfRule type="colorScale" priority="20">
      <colorScale>
        <cfvo type="percentile" val="0"/>
        <cfvo type="percentile" val="50"/>
        <cfvo type="percentile" val="100"/>
        <color rgb="FFFF0000"/>
        <color rgb="FFFFFF00"/>
        <color rgb="FF00D100"/>
      </colorScale>
    </cfRule>
  </conditionalFormatting>
  <conditionalFormatting sqref="E2:E8">
    <cfRule type="colorScale" priority="23">
      <colorScale>
        <cfvo type="percentile" val="0"/>
        <cfvo type="percentile" val="50"/>
        <cfvo type="percentile" val="100"/>
        <color rgb="FFED1A1A"/>
        <color rgb="FFE0ED1A"/>
        <color rgb="FF30ED1A"/>
      </colorScale>
    </cfRule>
  </conditionalFormatting>
  <conditionalFormatting sqref="E2:E9">
    <cfRule type="colorScale" priority="26">
      <colorScale>
        <cfvo type="max"/>
        <cfvo type="min"/>
        <color rgb="FFED1A1A"/>
        <color rgb="FF30ED1A"/>
      </colorScale>
    </cfRule>
  </conditionalFormatting>
  <conditionalFormatting sqref="E2:E10">
    <cfRule type="colorScale" priority="29">
      <colorScale>
        <cfvo type="max"/>
        <cfvo type="min"/>
        <color rgb="FFED1A1A"/>
        <color rgb="FF30ED1A"/>
      </colorScale>
    </cfRule>
  </conditionalFormatting>
  <conditionalFormatting sqref="E2:E11">
    <cfRule type="colorScale" priority="32">
      <colorScale>
        <cfvo type="percent" val="0"/>
        <cfvo type="percent" val="0"/>
        <color rgb="FFED1A1A"/>
        <color rgb="FF30ED1A"/>
      </colorScale>
    </cfRule>
  </conditionalFormatting>
  <conditionalFormatting sqref="E2:E12">
    <cfRule type="colorScale" priority="35">
      <colorScale>
        <cfvo type="percent" val="0"/>
        <cfvo type="percent" val="100"/>
        <color rgb="FFED1A1A"/>
        <color rgb="FF30ED1A"/>
      </colorScale>
    </cfRule>
  </conditionalFormatting>
  <conditionalFormatting sqref="E2:E13">
    <cfRule type="colorScale" priority="38">
      <colorScale>
        <cfvo type="percent" val="0"/>
        <cfvo type="percent" val="100"/>
        <color rgb="FFED1A1A"/>
        <color rgb="FF30ED1A"/>
      </colorScale>
    </cfRule>
  </conditionalFormatting>
  <conditionalFormatting sqref="E2:E14">
    <cfRule type="colorScale" priority="41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E2:E15">
    <cfRule type="colorScale" priority="44">
      <colorScale>
        <cfvo type="percent" val="0"/>
        <cfvo type="percent" val="50"/>
        <cfvo type="percent" val="100"/>
        <color rgb="FFFF0000"/>
        <color rgb="FFFFF000"/>
        <color rgb="FF00FF00"/>
      </colorScale>
    </cfRule>
  </conditionalFormatting>
  <conditionalFormatting sqref="F2">
    <cfRule type="cellIs" priority="1" operator="equal" dxfId="2">
      <formula>"NO"</formula>
    </cfRule>
    <cfRule type="cellIs" priority="18" operator="equal" dxfId="0">
      <formula>"NO"</formula>
    </cfRule>
  </conditionalFormatting>
  <conditionalFormatting sqref="F2:F5">
    <cfRule type="cellIs" priority="15" operator="equal" dxfId="0">
      <formula>NO</formula>
    </cfRule>
    <cfRule type="cellIs" priority="44" operator="equal" dxfId="92">
      <formula>"NO"</formula>
    </cfRule>
  </conditionalFormatting>
  <conditionalFormatting sqref="F2:F3">
    <cfRule type="cellIs" priority="38" operator="equal" dxfId="92">
      <formula>"NO"</formula>
    </cfRule>
  </conditionalFormatting>
  <conditionalFormatting sqref="F2:F4">
    <cfRule type="cellIs" priority="41" operator="equal" dxfId="92">
      <formula>"NO"</formula>
    </cfRule>
  </conditionalFormatting>
  <pageMargins left="0.7" right="0.7" top="0.75" bottom="0.75" header="0.3" footer="0.3"/>
  <pageSetup orientation="portrait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H8" sqref="H8"/>
    </sheetView>
  </sheetViews>
  <sheetFormatPr baseColWidth="8" defaultRowHeight="15"/>
  <cols>
    <col width="14.85546875" bestFit="1" customWidth="1" min="1" max="1"/>
    <col width="10.28515625" customWidth="1" min="2" max="2"/>
  </cols>
  <sheetData>
    <row r="1">
      <c r="A1" t="inlineStr">
        <is>
          <t>Project</t>
        </is>
      </c>
      <c r="B1" t="inlineStr">
        <is>
          <t>Amount</t>
        </is>
      </c>
    </row>
    <row r="2">
      <c r="A2" t="inlineStr">
        <is>
          <t>Farming</t>
        </is>
      </c>
      <c r="B2" t="n">
        <v>150000</v>
      </c>
    </row>
    <row r="3">
      <c r="A3" t="inlineStr">
        <is>
          <t>Passport</t>
        </is>
      </c>
      <c r="B3" t="n">
        <v>5000</v>
      </c>
    </row>
    <row r="4">
      <c r="A4" t="inlineStr">
        <is>
          <t>Driving</t>
        </is>
      </c>
      <c r="B4" t="n">
        <v>21230</v>
      </c>
    </row>
    <row r="5">
      <c r="A5" t="inlineStr">
        <is>
          <t>A goat a month</t>
        </is>
      </c>
      <c r="B5" t="n">
        <v>24000</v>
      </c>
    </row>
    <row r="6">
      <c r="A6" t="inlineStr">
        <is>
          <t>A clad a month</t>
        </is>
      </c>
      <c r="B6" t="n">
        <v>60000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zoomScale="85" zoomScaleNormal="85" workbookViewId="0">
      <selection activeCell="D4" sqref="D4"/>
    </sheetView>
  </sheetViews>
  <sheetFormatPr baseColWidth="8" defaultRowHeight="15"/>
  <cols>
    <col width="160.5703125" bestFit="1" customWidth="1" min="1" max="1"/>
    <col width="7.7109375" bestFit="1" customWidth="1" min="2" max="2"/>
  </cols>
  <sheetData>
    <row r="1">
      <c r="A1" t="inlineStr">
        <is>
          <t>Item</t>
        </is>
      </c>
      <c r="B1" t="inlineStr">
        <is>
          <t>Price</t>
        </is>
      </c>
    </row>
    <row r="2">
      <c r="A2" t="inlineStr">
        <is>
          <t>PC Fan</t>
        </is>
      </c>
      <c r="B2" t="n">
        <v>2000</v>
      </c>
    </row>
    <row r="3">
      <c r="A3" t="inlineStr">
        <is>
          <t>Bag</t>
        </is>
      </c>
      <c r="B3" t="n">
        <v>2000</v>
      </c>
    </row>
    <row r="4">
      <c r="A4" t="inlineStr">
        <is>
          <t>PC Keyboard</t>
        </is>
      </c>
      <c r="B4" t="n">
        <v>4000</v>
      </c>
    </row>
    <row r="5">
      <c r="A5" t="inlineStr">
        <is>
          <t>PC Body</t>
        </is>
      </c>
      <c r="B5" t="n">
        <v>14000</v>
      </c>
    </row>
    <row r="6">
      <c r="A6" t="inlineStr">
        <is>
          <t>PC mouse🖱</t>
        </is>
      </c>
      <c r="B6" t="n">
        <v>500</v>
      </c>
    </row>
    <row r="7">
      <c r="A7" t="inlineStr">
        <is>
          <t>Sweat pants and sweat short</t>
        </is>
      </c>
      <c r="B7" t="n">
        <v>1000</v>
      </c>
    </row>
    <row r="8">
      <c r="A8" t="inlineStr">
        <is>
          <t>Liverpool Home kit❤️</t>
        </is>
      </c>
      <c r="B8" t="n">
        <v>1600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Derrick Mulwa</dc:creator>
  <dcterms:created xmlns:dcterms="http://purl.org/dc/terms/" xmlns:xsi="http://www.w3.org/2001/XMLSchema-instance" xsi:type="dcterms:W3CDTF">2023-09-24T20:48:55Z</dcterms:created>
  <dcterms:modified xmlns:dcterms="http://purl.org/dc/terms/" xmlns:xsi="http://www.w3.org/2001/XMLSchema-instance" xsi:type="dcterms:W3CDTF">2023-11-10T12:03:02Z</dcterms:modified>
  <cp:lastModifiedBy>Derrick Mulwa</cp:lastModifiedBy>
</cp:coreProperties>
</file>