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nigh\OneDrive\Desktop\Udemy Class resources\"/>
    </mc:Choice>
  </mc:AlternateContent>
  <bookViews>
    <workbookView xWindow="0" yWindow="0" windowWidth="23040" windowHeight="9072"/>
  </bookViews>
  <sheets>
    <sheet name="clean" sheetId="1" r:id="rId1"/>
    <sheet name="fina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J14" i="1"/>
  <c r="J10" i="1"/>
  <c r="I6" i="1"/>
  <c r="J6" i="1"/>
  <c r="I7" i="1"/>
  <c r="J7" i="1"/>
  <c r="I8" i="1"/>
  <c r="J8" i="1"/>
  <c r="I9" i="1"/>
  <c r="J9" i="1"/>
  <c r="J5" i="1"/>
  <c r="I5" i="1"/>
  <c r="B16" i="1"/>
  <c r="B14" i="1"/>
  <c r="B12" i="1"/>
  <c r="B10" i="1"/>
  <c r="J16" i="2" l="1"/>
  <c r="J14" i="2"/>
  <c r="B10" i="2"/>
  <c r="B12" i="2" s="1"/>
  <c r="I9" i="2"/>
  <c r="J9" i="2" s="1"/>
  <c r="I8" i="2"/>
  <c r="J8" i="2" s="1"/>
  <c r="I7" i="2"/>
  <c r="J7" i="2" s="1"/>
  <c r="I6" i="2"/>
  <c r="J6" i="2" s="1"/>
  <c r="I5" i="2"/>
  <c r="J5" i="2" s="1"/>
  <c r="J10" i="2" l="1"/>
  <c r="B14" i="2"/>
  <c r="B16" i="2"/>
</calcChain>
</file>

<file path=xl/sharedStrings.xml><?xml version="1.0" encoding="utf-8"?>
<sst xmlns="http://schemas.openxmlformats.org/spreadsheetml/2006/main" count="44" uniqueCount="28">
  <si>
    <t>Loan Amount</t>
  </si>
  <si>
    <t>Annual Interest Rate</t>
  </si>
  <si>
    <t>Duration (in months)</t>
  </si>
  <si>
    <t>Calculate the monthly payment:</t>
  </si>
  <si>
    <t>Calculate the initial amount of loan:</t>
  </si>
  <si>
    <t>Calculate the interest rate:</t>
  </si>
  <si>
    <t>Calculate the duration of loan:</t>
  </si>
  <si>
    <t>Example of Loan</t>
  </si>
  <si>
    <t>Cash Flows</t>
  </si>
  <si>
    <t>Year</t>
  </si>
  <si>
    <t>Rate of Return is:</t>
  </si>
  <si>
    <t>N</t>
  </si>
  <si>
    <t>Calculate the net present value of the investment:</t>
  </si>
  <si>
    <t>Mastering Data Analysis in Excel / Financial Functions</t>
  </si>
  <si>
    <t>PMT</t>
  </si>
  <si>
    <t>PV</t>
  </si>
  <si>
    <t>Rate</t>
  </si>
  <si>
    <t>Nper</t>
  </si>
  <si>
    <t>Calculate the internal rate of return of the investment:</t>
  </si>
  <si>
    <t>Discount Factor</t>
  </si>
  <si>
    <t>Present Values</t>
  </si>
  <si>
    <t>NPV</t>
  </si>
  <si>
    <t>IRR</t>
  </si>
  <si>
    <t>pmt fnx</t>
  </si>
  <si>
    <t>pv fnx</t>
  </si>
  <si>
    <t>rate fnx *12</t>
  </si>
  <si>
    <t>nper fnx</t>
  </si>
  <si>
    <r>
      <t xml:space="preserve">Calculate the </t>
    </r>
    <r>
      <rPr>
        <b/>
        <u/>
        <sz val="11"/>
        <color theme="1"/>
        <rFont val="Calibri"/>
        <family val="2"/>
        <scheme val="minor"/>
      </rPr>
      <t>net present value</t>
    </r>
    <r>
      <rPr>
        <b/>
        <sz val="11"/>
        <color theme="1"/>
        <rFont val="Calibri"/>
        <family val="2"/>
        <scheme val="minor"/>
      </rPr>
      <t xml:space="preserve"> of the investment: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</si>
</sst>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9" fontId="0" fillId="0" borderId="1" xfId="0" applyNumberFormat="1" applyBorder="1"/>
    <xf numFmtId="0" fontId="2" fillId="0" borderId="0" xfId="0" applyFont="1"/>
    <xf numFmtId="0" fontId="2" fillId="0" borderId="1" xfId="0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 applyAlignment="1">
      <alignment horizontal="left"/>
    </xf>
    <xf numFmtId="0" fontId="3" fillId="0" borderId="0" xfId="0" applyFont="1"/>
    <xf numFmtId="0" fontId="4" fillId="0" borderId="0" xfId="0" applyFont="1"/>
    <xf numFmtId="10" fontId="2" fillId="0" borderId="1" xfId="2" applyNumberFormat="1" applyFont="1" applyBorder="1"/>
    <xf numFmtId="164" fontId="0" fillId="0" borderId="0" xfId="0" applyNumberFormat="1"/>
    <xf numFmtId="164" fontId="2" fillId="0" borderId="1" xfId="0" applyNumberFormat="1" applyFont="1" applyBorder="1"/>
    <xf numFmtId="9" fontId="2" fillId="0" borderId="1" xfId="0" applyNumberFormat="1" applyFont="1" applyBorder="1"/>
    <xf numFmtId="2" fontId="0" fillId="0" borderId="0" xfId="0" applyNumberFormat="1"/>
    <xf numFmtId="164" fontId="2" fillId="0" borderId="0" xfId="0" applyNumberFormat="1" applyFont="1"/>
    <xf numFmtId="6" fontId="2" fillId="0" borderId="1" xfId="0" applyNumberFormat="1" applyFont="1" applyBorder="1"/>
    <xf numFmtId="44" fontId="2" fillId="0" borderId="1" xfId="0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showGridLines="0" tabSelected="1" zoomScale="110" zoomScaleNormal="110" workbookViewId="0">
      <selection activeCell="L17" sqref="L17"/>
    </sheetView>
  </sheetViews>
  <sheetFormatPr defaultRowHeight="14.4" x14ac:dyDescent="0.3"/>
  <cols>
    <col min="1" max="1" width="34" customWidth="1"/>
    <col min="2" max="2" width="12.6640625" customWidth="1"/>
    <col min="6" max="7" width="9.6640625" customWidth="1"/>
    <col min="8" max="8" width="16.33203125" bestFit="1" customWidth="1"/>
    <col min="9" max="9" width="15" bestFit="1" customWidth="1"/>
    <col min="10" max="10" width="14.44140625" bestFit="1" customWidth="1"/>
    <col min="11" max="11" width="11.6640625" customWidth="1"/>
  </cols>
  <sheetData>
    <row r="1" spans="1:11" ht="18" x14ac:dyDescent="0.35">
      <c r="A1" s="10" t="s">
        <v>13</v>
      </c>
    </row>
    <row r="2" spans="1:11" ht="18" x14ac:dyDescent="0.35">
      <c r="A2" s="10"/>
    </row>
    <row r="4" spans="1:11" x14ac:dyDescent="0.3">
      <c r="A4" s="5" t="s">
        <v>7</v>
      </c>
      <c r="F4" s="8" t="s">
        <v>11</v>
      </c>
      <c r="G4" s="8" t="s">
        <v>9</v>
      </c>
      <c r="H4" s="8" t="s">
        <v>8</v>
      </c>
      <c r="I4" s="8"/>
      <c r="J4" s="8"/>
    </row>
    <row r="5" spans="1:11" x14ac:dyDescent="0.3">
      <c r="A5" s="2" t="s">
        <v>0</v>
      </c>
      <c r="B5" s="3">
        <v>500000</v>
      </c>
      <c r="F5" s="7">
        <v>0</v>
      </c>
      <c r="G5" s="7">
        <v>2014</v>
      </c>
      <c r="H5" s="1">
        <v>-1000000</v>
      </c>
      <c r="I5" s="16">
        <f>1/(1+$I$11)^F5</f>
        <v>1</v>
      </c>
      <c r="J5" s="13">
        <f>I5*H5</f>
        <v>-1000000</v>
      </c>
    </row>
    <row r="6" spans="1:11" x14ac:dyDescent="0.3">
      <c r="A6" s="2" t="s">
        <v>1</v>
      </c>
      <c r="B6" s="4">
        <v>0.06</v>
      </c>
      <c r="F6" s="7">
        <v>1</v>
      </c>
      <c r="G6" s="7">
        <v>2015</v>
      </c>
      <c r="H6" s="1">
        <v>150000</v>
      </c>
      <c r="I6" s="16">
        <f t="shared" ref="I6:I9" si="0">1/(1+$I$11)^F6</f>
        <v>0.90909090909090906</v>
      </c>
      <c r="J6" s="13">
        <f t="shared" ref="J6:J9" si="1">I6*H6</f>
        <v>136363.63636363635</v>
      </c>
    </row>
    <row r="7" spans="1:11" x14ac:dyDescent="0.3">
      <c r="A7" s="2" t="s">
        <v>2</v>
      </c>
      <c r="B7" s="2">
        <v>120</v>
      </c>
      <c r="F7" s="7">
        <v>2</v>
      </c>
      <c r="G7" s="7">
        <v>2016</v>
      </c>
      <c r="H7" s="1">
        <v>350000</v>
      </c>
      <c r="I7" s="16">
        <f t="shared" si="0"/>
        <v>0.82644628099173545</v>
      </c>
      <c r="J7" s="13">
        <f t="shared" si="1"/>
        <v>289256.19834710739</v>
      </c>
    </row>
    <row r="8" spans="1:11" x14ac:dyDescent="0.3">
      <c r="F8" s="7">
        <v>3</v>
      </c>
      <c r="G8" s="7">
        <v>2017</v>
      </c>
      <c r="H8" s="1">
        <v>500000</v>
      </c>
      <c r="I8" s="16">
        <f t="shared" si="0"/>
        <v>0.75131480090157754</v>
      </c>
      <c r="J8" s="13">
        <f t="shared" si="1"/>
        <v>375657.40045078879</v>
      </c>
    </row>
    <row r="9" spans="1:11" x14ac:dyDescent="0.3">
      <c r="F9" s="7">
        <v>4</v>
      </c>
      <c r="G9" s="7">
        <v>2018</v>
      </c>
      <c r="H9" s="1">
        <v>650000</v>
      </c>
      <c r="I9" s="16">
        <f t="shared" si="0"/>
        <v>0.68301345536507052</v>
      </c>
      <c r="J9" s="13">
        <f t="shared" si="1"/>
        <v>443958.74598729581</v>
      </c>
    </row>
    <row r="10" spans="1:11" x14ac:dyDescent="0.3">
      <c r="A10" s="5" t="s">
        <v>3</v>
      </c>
      <c r="B10" s="19">
        <f>PMT(B6/12, B7, B5)</f>
        <v>-5551.0250970824718</v>
      </c>
      <c r="C10" t="s">
        <v>23</v>
      </c>
      <c r="J10" s="17">
        <f>SUM(J5:J9)</f>
        <v>245235.98114882834</v>
      </c>
    </row>
    <row r="11" spans="1:11" x14ac:dyDescent="0.3">
      <c r="H11" t="s">
        <v>10</v>
      </c>
      <c r="I11" s="9">
        <v>0.1</v>
      </c>
    </row>
    <row r="12" spans="1:11" x14ac:dyDescent="0.3">
      <c r="A12" s="5" t="s">
        <v>4</v>
      </c>
      <c r="B12" s="18">
        <f>PV(B6/12,B7,B10)</f>
        <v>499999.99999998877</v>
      </c>
      <c r="C12" t="s">
        <v>24</v>
      </c>
    </row>
    <row r="14" spans="1:11" x14ac:dyDescent="0.3">
      <c r="A14" s="5" t="s">
        <v>5</v>
      </c>
      <c r="B14" s="12">
        <f>RATE(B7,B10,B12)*12</f>
        <v>6.0000000000005924E-2</v>
      </c>
      <c r="C14" t="s">
        <v>25</v>
      </c>
      <c r="F14" s="5" t="s">
        <v>27</v>
      </c>
      <c r="J14" s="19">
        <f>NPV($I$11,H6:H9)+H5</f>
        <v>245235.98114882829</v>
      </c>
      <c r="K14" t="s">
        <v>21</v>
      </c>
    </row>
    <row r="16" spans="1:11" x14ac:dyDescent="0.3">
      <c r="A16" s="5" t="s">
        <v>6</v>
      </c>
      <c r="B16" s="6">
        <f>NPER(B14/12,B10,B12)</f>
        <v>119.99999999999916</v>
      </c>
      <c r="C16" t="s">
        <v>26</v>
      </c>
      <c r="F16" s="5" t="s">
        <v>18</v>
      </c>
      <c r="J16" s="15">
        <f>IRR(H5:H9)</f>
        <v>0.1874890371579685</v>
      </c>
      <c r="K16" t="s">
        <v>22</v>
      </c>
    </row>
    <row r="20" spans="1:1" x14ac:dyDescent="0.3">
      <c r="A20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showGridLines="0" zoomScale="110" zoomScaleNormal="110" workbookViewId="0">
      <selection activeCell="E1" sqref="E1"/>
    </sheetView>
  </sheetViews>
  <sheetFormatPr defaultRowHeight="14.4" x14ac:dyDescent="0.3"/>
  <cols>
    <col min="1" max="1" width="34" customWidth="1"/>
    <col min="2" max="2" width="12.6640625" customWidth="1"/>
    <col min="6" max="7" width="9.6640625" customWidth="1"/>
    <col min="8" max="8" width="16.33203125" bestFit="1" customWidth="1"/>
    <col min="9" max="9" width="15" bestFit="1" customWidth="1"/>
    <col min="10" max="10" width="14.44140625" bestFit="1" customWidth="1"/>
    <col min="11" max="11" width="11.6640625" customWidth="1"/>
  </cols>
  <sheetData>
    <row r="1" spans="1:11" ht="18" x14ac:dyDescent="0.35">
      <c r="A1" s="10" t="s">
        <v>13</v>
      </c>
    </row>
    <row r="2" spans="1:11" ht="18" x14ac:dyDescent="0.35">
      <c r="A2" s="10"/>
    </row>
    <row r="4" spans="1:11" x14ac:dyDescent="0.3">
      <c r="A4" s="5" t="s">
        <v>7</v>
      </c>
      <c r="F4" s="8" t="s">
        <v>11</v>
      </c>
      <c r="G4" s="8" t="s">
        <v>9</v>
      </c>
      <c r="H4" s="8" t="s">
        <v>8</v>
      </c>
      <c r="I4" s="8" t="s">
        <v>19</v>
      </c>
      <c r="J4" s="8" t="s">
        <v>20</v>
      </c>
    </row>
    <row r="5" spans="1:11" x14ac:dyDescent="0.3">
      <c r="A5" s="2" t="s">
        <v>0</v>
      </c>
      <c r="B5" s="3">
        <v>500000</v>
      </c>
      <c r="F5" s="7">
        <v>0</v>
      </c>
      <c r="G5" s="7">
        <v>2014</v>
      </c>
      <c r="H5" s="1">
        <v>-1000000</v>
      </c>
      <c r="I5" s="16">
        <f>1/(1+$I$11)^F5</f>
        <v>1</v>
      </c>
      <c r="J5" s="13">
        <f>I5*H5</f>
        <v>-1000000</v>
      </c>
    </row>
    <row r="6" spans="1:11" x14ac:dyDescent="0.3">
      <c r="A6" s="2" t="s">
        <v>1</v>
      </c>
      <c r="B6" s="4">
        <v>0.06</v>
      </c>
      <c r="F6" s="7">
        <v>1</v>
      </c>
      <c r="G6" s="7">
        <v>2015</v>
      </c>
      <c r="H6" s="1">
        <v>150000</v>
      </c>
      <c r="I6" s="16">
        <f t="shared" ref="I6:I9" si="0">1/(1+$I$11)^F6</f>
        <v>0.90909090909090906</v>
      </c>
      <c r="J6" s="13">
        <f t="shared" ref="J6:J9" si="1">I6*H6</f>
        <v>136363.63636363635</v>
      </c>
    </row>
    <row r="7" spans="1:11" x14ac:dyDescent="0.3">
      <c r="A7" s="2" t="s">
        <v>2</v>
      </c>
      <c r="B7" s="2">
        <v>120</v>
      </c>
      <c r="F7" s="7">
        <v>2</v>
      </c>
      <c r="G7" s="7">
        <v>2016</v>
      </c>
      <c r="H7" s="1">
        <v>350000</v>
      </c>
      <c r="I7" s="16">
        <f t="shared" si="0"/>
        <v>0.82644628099173545</v>
      </c>
      <c r="J7" s="13">
        <f t="shared" si="1"/>
        <v>289256.19834710739</v>
      </c>
    </row>
    <row r="8" spans="1:11" x14ac:dyDescent="0.3">
      <c r="F8" s="7">
        <v>3</v>
      </c>
      <c r="G8" s="7">
        <v>2017</v>
      </c>
      <c r="H8" s="1">
        <v>500000</v>
      </c>
      <c r="I8" s="16">
        <f t="shared" si="0"/>
        <v>0.75131480090157754</v>
      </c>
      <c r="J8" s="13">
        <f t="shared" si="1"/>
        <v>375657.40045078879</v>
      </c>
    </row>
    <row r="9" spans="1:11" x14ac:dyDescent="0.3">
      <c r="F9" s="7">
        <v>4</v>
      </c>
      <c r="G9" s="7">
        <v>2018</v>
      </c>
      <c r="H9" s="1">
        <v>650000</v>
      </c>
      <c r="I9" s="16">
        <f t="shared" si="0"/>
        <v>0.68301345536507052</v>
      </c>
      <c r="J9" s="13">
        <f t="shared" si="1"/>
        <v>443958.74598729581</v>
      </c>
    </row>
    <row r="10" spans="1:11" x14ac:dyDescent="0.3">
      <c r="A10" s="5" t="s">
        <v>3</v>
      </c>
      <c r="B10" s="14">
        <f>PMT(B6/12,B7,B5)</f>
        <v>-5551.0250970824718</v>
      </c>
      <c r="C10" t="s">
        <v>14</v>
      </c>
      <c r="J10" s="17">
        <f>SUM(J5:J9)</f>
        <v>245235.98114882834</v>
      </c>
    </row>
    <row r="11" spans="1:11" x14ac:dyDescent="0.3">
      <c r="H11" t="s">
        <v>10</v>
      </c>
      <c r="I11" s="9">
        <v>0.1</v>
      </c>
    </row>
    <row r="12" spans="1:11" x14ac:dyDescent="0.3">
      <c r="A12" s="5" t="s">
        <v>4</v>
      </c>
      <c r="B12" s="18">
        <f>PV(B6/12,B7,B10)</f>
        <v>499999.99999998877</v>
      </c>
      <c r="C12" t="s">
        <v>15</v>
      </c>
    </row>
    <row r="14" spans="1:11" x14ac:dyDescent="0.3">
      <c r="A14" s="5" t="s">
        <v>5</v>
      </c>
      <c r="B14" s="12">
        <f>RATE(B7,B10,B12)*12</f>
        <v>6.0000000000005924E-2</v>
      </c>
      <c r="C14" t="s">
        <v>16</v>
      </c>
      <c r="F14" s="5" t="s">
        <v>12</v>
      </c>
      <c r="J14" s="14">
        <f>NPV(I11,H6:H9)+H5</f>
        <v>245235.98114882829</v>
      </c>
      <c r="K14" t="s">
        <v>21</v>
      </c>
    </row>
    <row r="16" spans="1:11" x14ac:dyDescent="0.3">
      <c r="A16" s="5" t="s">
        <v>6</v>
      </c>
      <c r="B16" s="6">
        <f>NPER(B6/12,B10,B12)</f>
        <v>119.99999999999892</v>
      </c>
      <c r="C16" t="s">
        <v>17</v>
      </c>
      <c r="F16" s="5" t="s">
        <v>18</v>
      </c>
      <c r="J16" s="15">
        <f>IRR(H5:H9)</f>
        <v>0.1874890371579685</v>
      </c>
      <c r="K16" t="s">
        <v>22</v>
      </c>
    </row>
    <row r="20" spans="1:1" x14ac:dyDescent="0.3">
      <c r="A20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vardges zardaryan</dc:creator>
  <cp:lastModifiedBy>knightblaze02@yahoo.com</cp:lastModifiedBy>
  <dcterms:created xsi:type="dcterms:W3CDTF">2019-06-20T16:51:49Z</dcterms:created>
  <dcterms:modified xsi:type="dcterms:W3CDTF">2023-08-09T14:24:47Z</dcterms:modified>
</cp:coreProperties>
</file>